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8.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25.xml"/>
  <Override ContentType="application/vnd.openxmlformats-officedocument.spreadsheetml.pivotTable+xml" PartName="/xl/pivotTables/pivotTable20.xml"/>
  <Override ContentType="application/vnd.openxmlformats-officedocument.spreadsheetml.pivotTable+xml" PartName="/xl/pivotTables/pivotTable4.xml"/>
  <Override ContentType="application/vnd.openxmlformats-officedocument.spreadsheetml.pivotTable+xml" PartName="/xl/pivotTables/pivotTable17.xml"/>
  <Override ContentType="application/vnd.openxmlformats-officedocument.spreadsheetml.pivotTable+xml" PartName="/xl/pivotTables/pivotTable33.xml"/>
  <Override ContentType="application/vnd.openxmlformats-officedocument.spreadsheetml.pivotTable+xml" PartName="/xl/pivotTables/pivotTable9.xml"/>
  <Override ContentType="application/vnd.openxmlformats-officedocument.spreadsheetml.pivotTable+xml" PartName="/xl/pivotTables/pivotTable24.xml"/>
  <Override ContentType="application/vnd.openxmlformats-officedocument.spreadsheetml.pivotTable+xml" PartName="/xl/pivotTables/pivotTable11.xml"/>
  <Override ContentType="application/vnd.openxmlformats-officedocument.spreadsheetml.pivotTable+xml" PartName="/xl/pivotTables/pivotTable26.xml"/>
  <Override ContentType="application/vnd.openxmlformats-officedocument.spreadsheetml.pivotTable+xml" PartName="/xl/pivotTables/pivotTable18.xml"/>
  <Override ContentType="application/vnd.openxmlformats-officedocument.spreadsheetml.pivotTable+xml" PartName="/xl/pivotTables/pivotTable3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4.xml"/>
  <Override ContentType="application/vnd.openxmlformats-officedocument.spreadsheetml.pivotTable+xml" PartName="/xl/pivotTables/pivotTable23.xml"/>
  <Override ContentType="application/vnd.openxmlformats-officedocument.spreadsheetml.pivotTable+xml" PartName="/xl/pivotTables/pivotTable27.xml"/>
  <Override ContentType="application/vnd.openxmlformats-officedocument.spreadsheetml.pivotTable+xml" PartName="/xl/pivotTables/pivotTable6.xml"/>
  <Override ContentType="application/vnd.openxmlformats-officedocument.spreadsheetml.pivotTable+xml" PartName="/xl/pivotTables/pivotTable1.xml"/>
  <Override ContentType="application/vnd.openxmlformats-officedocument.spreadsheetml.pivotTable+xml" PartName="/xl/pivotTables/pivotTable19.xml"/>
  <Override ContentType="application/vnd.openxmlformats-officedocument.spreadsheetml.pivotTable+xml" PartName="/xl/pivotTables/pivotTable31.xml"/>
  <Override ContentType="application/vnd.openxmlformats-officedocument.spreadsheetml.pivotTable+xml" PartName="/xl/pivotTables/pivotTable22.xml"/>
  <Override ContentType="application/vnd.openxmlformats-officedocument.spreadsheetml.pivotTable+xml" PartName="/xl/pivotTables/pivotTable28.xml"/>
  <Override ContentType="application/vnd.openxmlformats-officedocument.spreadsheetml.pivotTable+xml" PartName="/xl/pivotTables/pivotTable15.xml"/>
  <Override ContentType="application/vnd.openxmlformats-officedocument.spreadsheetml.pivotTable+xml" PartName="/xl/pivotTables/pivotTable7.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30.xml"/>
  <Override ContentType="application/vnd.openxmlformats-officedocument.spreadsheetml.pivotTable+xml" PartName="/xl/pivotTables/pivotTable2.xml"/>
  <Override ContentType="application/vnd.openxmlformats-officedocument.spreadsheetml.pivotTable+xml" PartName="/xl/pivotTables/pivotTable16.xml"/>
  <Override ContentType="application/vnd.openxmlformats-officedocument.spreadsheetml.pivotTable+xml" PartName="/xl/pivotTables/pivotTable21.xml"/>
  <Override ContentType="application/vnd.openxmlformats-officedocument.spreadsheetml.pivotTable+xml" PartName="/xl/pivotTables/pivotTable29.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ctubre" sheetId="1" r:id="rId4"/>
    <sheet state="visible" name="Análisis octubre" sheetId="2" r:id="rId5"/>
    <sheet state="visible" name="Estado del pedido" sheetId="3" r:id="rId6"/>
    <sheet state="visible" name="Septiembre" sheetId="4" r:id="rId7"/>
    <sheet state="visible" name="Analisis septiembre" sheetId="5" r:id="rId8"/>
    <sheet state="visible" name="Agosto" sheetId="6" r:id="rId9"/>
    <sheet state="visible" name="Analisis agosto" sheetId="7" r:id="rId10"/>
    <sheet state="visible" name="Julio" sheetId="8" r:id="rId11"/>
    <sheet state="visible" name="Analisis de julio" sheetId="9" r:id="rId12"/>
    <sheet state="visible" name="Junio " sheetId="10" r:id="rId13"/>
    <sheet state="visible" name="Analisis Junio" sheetId="11" r:id="rId14"/>
    <sheet state="visible" name="Analisis mayo 2025" sheetId="12" r:id="rId15"/>
    <sheet state="visible" name="Mayo" sheetId="13" r:id="rId16"/>
    <sheet state="visible" name="Abril" sheetId="14" r:id="rId17"/>
    <sheet state="visible" name="Analisis Abril 2025" sheetId="15" r:id="rId18"/>
    <sheet state="hidden" name="Datos1-Pérgola" sheetId="16" r:id="rId19"/>
    <sheet state="visible" name="Marzo" sheetId="17" r:id="rId20"/>
    <sheet state="visible" name="Febrero" sheetId="18" r:id="rId21"/>
    <sheet state="visible" name="Original" sheetId="19" r:id="rId22"/>
  </sheets>
  <definedNames>
    <definedName hidden="1" localSheetId="3" name="_xlnm._FilterDatabase">Septiembre!$A$1:$T$464</definedName>
    <definedName hidden="1" localSheetId="5" name="_xlnm._FilterDatabase">Agosto!$A$1:$T$440</definedName>
    <definedName hidden="1" localSheetId="7" name="_xlnm._FilterDatabase">Julio!$P$1:$P$363</definedName>
    <definedName hidden="1" localSheetId="9" name="_xlnm._FilterDatabase">'Junio '!$A$1:$P$290</definedName>
    <definedName hidden="1" localSheetId="12" name="_xlnm._FilterDatabase">Mayo!$A$1:$P$230</definedName>
    <definedName hidden="1" localSheetId="13" name="_xlnm._FilterDatabase">Abril!$A$1:$AS$152</definedName>
    <definedName hidden="1" localSheetId="16" name="_xlnm._FilterDatabase">Marzo!$A$1:$O$169</definedName>
    <definedName hidden="1" localSheetId="17" name="_xlnm._FilterDatabase">Febrero!$A$1:$M$60</definedName>
    <definedName hidden="1" localSheetId="18" name="_xlnm._FilterDatabase">Original!$A$1:$M$60</definedName>
  </definedNames>
  <calcPr/>
  <pivotCaches>
    <pivotCache cacheId="0" r:id="rId23"/>
    <pivotCache cacheId="1" r:id="rId24"/>
    <pivotCache cacheId="2" r:id="rId25"/>
    <pivotCache cacheId="3" r:id="rId26"/>
    <pivotCache cacheId="4" r:id="rId27"/>
    <pivotCache cacheId="5" r:id="rId28"/>
    <pivotCache cacheId="6" r:id="rId29"/>
    <pivotCache cacheId="7" r:id="rId30"/>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31">
      <text>
        <t xml:space="preserve">llamar 2 de abril </t>
      </text>
    </comment>
  </commentList>
</comments>
</file>

<file path=xl/sharedStrings.xml><?xml version="1.0" encoding="utf-8"?>
<sst xmlns="http://schemas.openxmlformats.org/spreadsheetml/2006/main" count="22093" uniqueCount="5422">
  <si>
    <t>Fecha de registro</t>
  </si>
  <si>
    <t>En el día</t>
  </si>
  <si>
    <t>Nombre</t>
  </si>
  <si>
    <t>Apellido</t>
  </si>
  <si>
    <t>Empresa</t>
  </si>
  <si>
    <t>Segmento</t>
  </si>
  <si>
    <t>Teléfono de contacto</t>
  </si>
  <si>
    <t>Herramienta de contacto</t>
  </si>
  <si>
    <t>Medio contacto</t>
  </si>
  <si>
    <t>Respondio</t>
  </si>
  <si>
    <t>Producto</t>
  </si>
  <si>
    <t># Cotización</t>
  </si>
  <si>
    <t>Valor de la cotización sin IVA</t>
  </si>
  <si>
    <t>Estado del pedido</t>
  </si>
  <si>
    <t>Asesor</t>
  </si>
  <si>
    <t>Fecha de seguimiento venta</t>
  </si>
  <si>
    <t>Observaciones</t>
  </si>
  <si>
    <t>Postventa</t>
  </si>
  <si>
    <t>Mensaje de entrada</t>
  </si>
  <si>
    <t>MARIA CAMILA</t>
  </si>
  <si>
    <t>Institucional</t>
  </si>
  <si>
    <t>Teléfono fijo</t>
  </si>
  <si>
    <t>Redes</t>
  </si>
  <si>
    <t>Si</t>
  </si>
  <si>
    <t>Mantenimiento</t>
  </si>
  <si>
    <t>No interesado</t>
  </si>
  <si>
    <t>Juan Diego</t>
  </si>
  <si>
    <t>Puerta no asegura al cerrar- este sistema no lo trabajamos.</t>
  </si>
  <si>
    <t>LINA</t>
  </si>
  <si>
    <t>Cliente final</t>
  </si>
  <si>
    <t>318 2426743</t>
  </si>
  <si>
    <t>WhatsApp</t>
  </si>
  <si>
    <t>Espera de información</t>
  </si>
  <si>
    <t>Casa en construccion</t>
  </si>
  <si>
    <t>¡Hola! Estoy interesado en sus servicios de instalación en vidrio</t>
  </si>
  <si>
    <t>ALEJANDRA</t>
  </si>
  <si>
    <t>MARIN GOMEZ</t>
  </si>
  <si>
    <t>321 7958709</t>
  </si>
  <si>
    <t>Vidrio Templado</t>
  </si>
  <si>
    <t>Rechazado</t>
  </si>
  <si>
    <t xml:space="preserve">3 octubre cliente no responde al seguimiento , se deja mensaje </t>
  </si>
  <si>
    <t>ALVARO</t>
  </si>
  <si>
    <t>JARAMILLO QUINTERO</t>
  </si>
  <si>
    <t>312 4472822</t>
  </si>
  <si>
    <t>Tablero</t>
  </si>
  <si>
    <t>tablero para Bogota</t>
  </si>
  <si>
    <t>Hola! Estoy interesado en la instalación de tableros en vidrio</t>
  </si>
  <si>
    <t>MAYERLY</t>
  </si>
  <si>
    <t>SANMARTIN</t>
  </si>
  <si>
    <t xml:space="preserve"> 319 6402942</t>
  </si>
  <si>
    <t>Cabina de baño</t>
  </si>
  <si>
    <t>Cotización</t>
  </si>
  <si>
    <t>3 octubre cliente no responde al seguimiento</t>
  </si>
  <si>
    <t>Hola! Estoy interesado en la instalación de cabinas de baño</t>
  </si>
  <si>
    <t>SANDRA</t>
  </si>
  <si>
    <t>ARTEAGA</t>
  </si>
  <si>
    <t xml:space="preserve"> 310 4646458</t>
  </si>
  <si>
    <t>Aprobado</t>
  </si>
  <si>
    <t>Karina</t>
  </si>
  <si>
    <t>¡Hola! Estoy interesado en la instalación de divisiones de oficina</t>
  </si>
  <si>
    <t>JULIANA</t>
  </si>
  <si>
    <t>RIOS</t>
  </si>
  <si>
    <t>310 5780633</t>
  </si>
  <si>
    <t>Puertas vidrieras</t>
  </si>
  <si>
    <t>Alejandro</t>
  </si>
  <si>
    <t>7/10/2025: Cliente no han tomado la decisión respecto a la compra.</t>
  </si>
  <si>
    <t>Para zona de ropas</t>
  </si>
  <si>
    <t>315 3031698</t>
  </si>
  <si>
    <t>busca chapas marca Alco</t>
  </si>
  <si>
    <t>¡Hola! Estoy interesado en la instalación de ventanas en aluminio</t>
  </si>
  <si>
    <t>EDWIN</t>
  </si>
  <si>
    <t>MEJIA</t>
  </si>
  <si>
    <t>323 8816055</t>
  </si>
  <si>
    <t xml:space="preserve">2 octubre se recotizo </t>
  </si>
  <si>
    <t>1 (347) 873-9574</t>
  </si>
  <si>
    <t>Ventanería</t>
  </si>
  <si>
    <t>EMILIA</t>
  </si>
  <si>
    <t>54 9 11 2738-5802</t>
  </si>
  <si>
    <t>Llamada de Argentina</t>
  </si>
  <si>
    <t>DANIEL</t>
  </si>
  <si>
    <t>PEREZ</t>
  </si>
  <si>
    <t>314 2043664</t>
  </si>
  <si>
    <t>cliente Bogota</t>
  </si>
  <si>
    <t>LUISA</t>
  </si>
  <si>
    <t>GALLEGO</t>
  </si>
  <si>
    <t>321 5746936</t>
  </si>
  <si>
    <t>Ventanas aluminio</t>
  </si>
  <si>
    <t>KATERINE</t>
  </si>
  <si>
    <t>ACEVEDI</t>
  </si>
  <si>
    <t xml:space="preserve"> 310 5162357</t>
  </si>
  <si>
    <t>sin seguimiento; 15 octubre cliente aprobo</t>
  </si>
  <si>
    <t>Hola! Estoy interesado en sus servicios de instalación en vidrio</t>
  </si>
  <si>
    <t xml:space="preserve">MARTHA </t>
  </si>
  <si>
    <t>RESTREPO</t>
  </si>
  <si>
    <t>318 8770899</t>
  </si>
  <si>
    <t>No responde</t>
  </si>
  <si>
    <t xml:space="preserve">llamada del 01/10/2025 </t>
  </si>
  <si>
    <t>DIEGO</t>
  </si>
  <si>
    <t>ROA</t>
  </si>
  <si>
    <t>320 2165341</t>
  </si>
  <si>
    <t>Reposición vidrios</t>
  </si>
  <si>
    <t>10249-b</t>
  </si>
  <si>
    <t xml:space="preserve">llamada del 01/10/2025 ; </t>
  </si>
  <si>
    <t>LEIDY</t>
  </si>
  <si>
    <t>GOMEZ</t>
  </si>
  <si>
    <t xml:space="preserve"> 300 8426446</t>
  </si>
  <si>
    <t>sin seguimiento; 15 octubre cliente no responde al seguimiento</t>
  </si>
  <si>
    <t>¡Hola! Estoy interesado en la instalación de cabinas de baño</t>
  </si>
  <si>
    <t>STEVEN</t>
  </si>
  <si>
    <t>CARDONA</t>
  </si>
  <si>
    <t>301 9317570</t>
  </si>
  <si>
    <t>¡Hola! me interesa conocer más de sus productos y servicios.</t>
  </si>
  <si>
    <t>MAYA</t>
  </si>
  <si>
    <t xml:space="preserve"> 316 4729151</t>
  </si>
  <si>
    <t xml:space="preserve">sin seguimiento; 15/octubre se envio mensaje </t>
  </si>
  <si>
    <t>¡Hola! Estoy interesado en la instalación de tableros en vidrio</t>
  </si>
  <si>
    <t>YONHATAN</t>
  </si>
  <si>
    <t>Intervid</t>
  </si>
  <si>
    <t>310 4118795</t>
  </si>
  <si>
    <t>Otros</t>
  </si>
  <si>
    <r>
      <rPr>
        <rFont val="Arial"/>
        <color theme="1"/>
      </rPr>
      <t>requiere soloa accesorios para el baño</t>
    </r>
    <r>
      <rPr>
        <rFont val="Arial"/>
        <color rgb="FFFF0000"/>
      </rPr>
      <t xml:space="preserve"> ?</t>
    </r>
  </si>
  <si>
    <t>HERMINIO</t>
  </si>
  <si>
    <t>CRUZ</t>
  </si>
  <si>
    <t>51 931 860 190</t>
  </si>
  <si>
    <t>llamada de San Isidro-Costarica</t>
  </si>
  <si>
    <t>FRANCISCO JAVIER</t>
  </si>
  <si>
    <t>315 9266352</t>
  </si>
  <si>
    <t>15 octubre , cliente no responde al seguimiento</t>
  </si>
  <si>
    <t>LUIS</t>
  </si>
  <si>
    <t>GUILLERMO</t>
  </si>
  <si>
    <t>310 8972427</t>
  </si>
  <si>
    <t>Hola! Estoy interesado en sus servicios de instalación en vidrioholq buenos dias</t>
  </si>
  <si>
    <t>ALEJANDRO</t>
  </si>
  <si>
    <t>316 8757991</t>
  </si>
  <si>
    <t>MARIO</t>
  </si>
  <si>
    <t>HINCAPIE</t>
  </si>
  <si>
    <t>312 2950251</t>
  </si>
  <si>
    <t>LUIS MIGUEL</t>
  </si>
  <si>
    <t>ECHEVERRI</t>
  </si>
  <si>
    <t xml:space="preserve"> 310 5200591</t>
  </si>
  <si>
    <t>NATALIA</t>
  </si>
  <si>
    <t>PPT</t>
  </si>
  <si>
    <t>301 3479164</t>
  </si>
  <si>
    <t xml:space="preserve">cliente no responde al seguimiento , 3 octubre </t>
  </si>
  <si>
    <t>se envia valor por whatsapp</t>
  </si>
  <si>
    <t>VALENTINA</t>
  </si>
  <si>
    <t>300 3564236</t>
  </si>
  <si>
    <t>Vidrio para mesa de corte. se remite a Corvit</t>
  </si>
  <si>
    <t>CINDY</t>
  </si>
  <si>
    <t>CAÑAVERAL</t>
  </si>
  <si>
    <t>300 1608849</t>
  </si>
  <si>
    <t>301 1882424</t>
  </si>
  <si>
    <t>llamada del 02/10/2025 -reunion ventas vidrios Templex</t>
  </si>
  <si>
    <t xml:space="preserve">ANDREA </t>
  </si>
  <si>
    <t>ARIAS</t>
  </si>
  <si>
    <t>56 9 2613 9852</t>
  </si>
  <si>
    <t>Puertas de vidrio</t>
  </si>
  <si>
    <t xml:space="preserve">Octubre 15  no reponde al seguimiento </t>
  </si>
  <si>
    <t>301 6366705</t>
  </si>
  <si>
    <t>Octubre 15  no reponde al seguimiento , rechazo por precio</t>
  </si>
  <si>
    <t>321 6922585</t>
  </si>
  <si>
    <t>OLGA LUCIA</t>
  </si>
  <si>
    <t>316 3401646</t>
  </si>
  <si>
    <t>15 Octubre cliente no responde al seguimiento</t>
  </si>
  <si>
    <t>MIRIAM</t>
  </si>
  <si>
    <t>CATAÑO</t>
  </si>
  <si>
    <t>315 6194265</t>
  </si>
  <si>
    <t>División oficina</t>
  </si>
  <si>
    <t>no encuentro cotizacion</t>
  </si>
  <si>
    <t>LAURA</t>
  </si>
  <si>
    <t>300 2097000</t>
  </si>
  <si>
    <t>Necesita vitrinas</t>
  </si>
  <si>
    <t>ALEXANDER</t>
  </si>
  <si>
    <t>BELEÑO</t>
  </si>
  <si>
    <t>310 4546422</t>
  </si>
  <si>
    <t>MARTA</t>
  </si>
  <si>
    <t>MONTES</t>
  </si>
  <si>
    <t>313 7058783</t>
  </si>
  <si>
    <t>JOSE</t>
  </si>
  <si>
    <t>313 7971799</t>
  </si>
  <si>
    <t>Busca vidrio  tipo concha</t>
  </si>
  <si>
    <t>321 7271841</t>
  </si>
  <si>
    <t>¡Hola! Estoy interesado en la instalación de puertas de vidrio</t>
  </si>
  <si>
    <t>JUAN SEBASTIAN</t>
  </si>
  <si>
    <t>316 7556354</t>
  </si>
  <si>
    <t>Hola! Estoy interesado en la instalación de cabinas de bañ</t>
  </si>
  <si>
    <t>MARCELA</t>
  </si>
  <si>
    <t>BONILLA</t>
  </si>
  <si>
    <t>317 5627173</t>
  </si>
  <si>
    <t>FERNANDEZ</t>
  </si>
  <si>
    <t>301 3520681</t>
  </si>
  <si>
    <t xml:space="preserve">15 octubre , llamar el sabado 18 </t>
  </si>
  <si>
    <t xml:space="preserve">LUISA </t>
  </si>
  <si>
    <t>ARBOLEDA</t>
  </si>
  <si>
    <t>314 6026755</t>
  </si>
  <si>
    <t>15 octubre cliente no responde al seguimiento</t>
  </si>
  <si>
    <t xml:space="preserve">YENNY </t>
  </si>
  <si>
    <t>QUINTERO</t>
  </si>
  <si>
    <t>313 6696451</t>
  </si>
  <si>
    <t xml:space="preserve">15 octubre , estan analizando las cotizaciones llamar el 20 octubre </t>
  </si>
  <si>
    <t>CAROLINA</t>
  </si>
  <si>
    <t>MOLINARES</t>
  </si>
  <si>
    <t>56 9 4859 7393</t>
  </si>
  <si>
    <t>15 octubre, cliente no responde al seguimiento</t>
  </si>
  <si>
    <t>llamada del 05/10/2025-domingo</t>
  </si>
  <si>
    <t>CAMILO</t>
  </si>
  <si>
    <t>YEPES</t>
  </si>
  <si>
    <t>324 5649457</t>
  </si>
  <si>
    <t>necesita el envio a apartado</t>
  </si>
  <si>
    <t>FELIPE</t>
  </si>
  <si>
    <t>VELEZ</t>
  </si>
  <si>
    <t>317 5762112</t>
  </si>
  <si>
    <t>JAILER</t>
  </si>
  <si>
    <t>302 3451968</t>
  </si>
  <si>
    <t>Necesita accesorio color oro rosa</t>
  </si>
  <si>
    <t>HERNAN</t>
  </si>
  <si>
    <t>312 2577974</t>
  </si>
  <si>
    <t xml:space="preserve">FREDY </t>
  </si>
  <si>
    <t>MEZA</t>
  </si>
  <si>
    <t>310 6492712</t>
  </si>
  <si>
    <t>LICET</t>
  </si>
  <si>
    <t>DUARTE</t>
  </si>
  <si>
    <t>314 7540050</t>
  </si>
  <si>
    <t>Se envia valor por whatsapp</t>
  </si>
  <si>
    <t>NATALY</t>
  </si>
  <si>
    <t>CORREA</t>
  </si>
  <si>
    <t>312 2413886</t>
  </si>
  <si>
    <t>Octubre 15 cliente no responde al seguimiento</t>
  </si>
  <si>
    <t>350 7067629</t>
  </si>
  <si>
    <t>EDWIN JAVIER</t>
  </si>
  <si>
    <t>HERNANDEZ</t>
  </si>
  <si>
    <t>PISCINA  ATANASIO GIRARDOT</t>
  </si>
  <si>
    <t>Arquitecto</t>
  </si>
  <si>
    <t>313 5456448</t>
  </si>
  <si>
    <t>321 7169689</t>
  </si>
  <si>
    <t>no envia foto de la cabina para reparar</t>
  </si>
  <si>
    <t>ROSA</t>
  </si>
  <si>
    <t>595 981 175407</t>
  </si>
  <si>
    <t>Solicitud de Argentina</t>
  </si>
  <si>
    <t>312 8104130</t>
  </si>
  <si>
    <t>Maria Isabel Mejia llame 15 de octubre, cliente no responde al seguimiento</t>
  </si>
  <si>
    <t>305 8166002</t>
  </si>
  <si>
    <t>JUAN</t>
  </si>
  <si>
    <t>324 4056666</t>
  </si>
  <si>
    <t>Vidrio para mesa se remite a Vimej</t>
  </si>
  <si>
    <t>SARA</t>
  </si>
  <si>
    <t>MOLINA</t>
  </si>
  <si>
    <t>311 6207833</t>
  </si>
  <si>
    <t xml:space="preserve">15 octubre , no han tomado la decision </t>
  </si>
  <si>
    <t>vidrio para piso</t>
  </si>
  <si>
    <t>LENY</t>
  </si>
  <si>
    <t>301 4580225</t>
  </si>
  <si>
    <t>SERGIO</t>
  </si>
  <si>
    <t>304 3568742</t>
  </si>
  <si>
    <t xml:space="preserve">Octubre 15 el cliente no han tomado una decision </t>
  </si>
  <si>
    <t>ANTONIO</t>
  </si>
  <si>
    <t>ALVAREZ JARAMILLO</t>
  </si>
  <si>
    <t>CUATRO VIENTOS</t>
  </si>
  <si>
    <t xml:space="preserve"> 300 8163938</t>
  </si>
  <si>
    <t>puerta para clinica en Bello</t>
  </si>
  <si>
    <t>GARCES</t>
  </si>
  <si>
    <t>314 6170454</t>
  </si>
  <si>
    <t>LILIAM</t>
  </si>
  <si>
    <t>PULIDO ARDILA</t>
  </si>
  <si>
    <t>301 3628309</t>
  </si>
  <si>
    <t xml:space="preserve">15 octubre , no han tomado una decision </t>
  </si>
  <si>
    <t xml:space="preserve"> 314 6953326</t>
  </si>
  <si>
    <t>envia medidas el 08/10/2025</t>
  </si>
  <si>
    <t>NAUCO</t>
  </si>
  <si>
    <t>ZULETA</t>
  </si>
  <si>
    <t>319 5126882</t>
  </si>
  <si>
    <t>ANDRES</t>
  </si>
  <si>
    <t>ORTIZ</t>
  </si>
  <si>
    <t>300 7356571</t>
  </si>
  <si>
    <t xml:space="preserve">15 octubre , cliente no responde al seguimiento </t>
  </si>
  <si>
    <t xml:space="preserve">JUAN </t>
  </si>
  <si>
    <t>ESTEBAN</t>
  </si>
  <si>
    <t>311 7060355</t>
  </si>
  <si>
    <t>15 octubre no responde al seguimiento</t>
  </si>
  <si>
    <t>Suministro y acarreo a Marinilla</t>
  </si>
  <si>
    <t>PALACIO</t>
  </si>
  <si>
    <t>SENA REGIONAL</t>
  </si>
  <si>
    <t>320 6643127</t>
  </si>
  <si>
    <t>ALVAREZ</t>
  </si>
  <si>
    <t>311 3273310</t>
  </si>
  <si>
    <t>Tiene  3 cotizaciones , , el proyecto es para diciembre , el cliente nos comparte lo avances.</t>
  </si>
  <si>
    <t xml:space="preserve"> 310 4306133</t>
  </si>
  <si>
    <t>8/10/0255</t>
  </si>
  <si>
    <t>JACKELINE</t>
  </si>
  <si>
    <t>301 7386806</t>
  </si>
  <si>
    <t>Requiere vidrio templado para nevera se remite a Vimej</t>
  </si>
  <si>
    <t>BEATRIZ</t>
  </si>
  <si>
    <t>MARIN</t>
  </si>
  <si>
    <t>317 4251994</t>
  </si>
  <si>
    <t>ELIZABETH</t>
  </si>
  <si>
    <t>350 5819749</t>
  </si>
  <si>
    <t>Espejos</t>
  </si>
  <si>
    <t>15 octubre cliente no responde l seguimiento</t>
  </si>
  <si>
    <t>FREDY</t>
  </si>
  <si>
    <t>llamada del lunes 6 de octubre</t>
  </si>
  <si>
    <t>JORGE</t>
  </si>
  <si>
    <t>312 3796233</t>
  </si>
  <si>
    <t>Fachadas</t>
  </si>
  <si>
    <t xml:space="preserve">15 octubre ,no han tomado una decision </t>
  </si>
  <si>
    <t>se le infroma que los asesores estan en reunion y dice que no le sirve la cotizacion para mas tardes</t>
  </si>
  <si>
    <t>KEYLA</t>
  </si>
  <si>
    <t>302 4313520</t>
  </si>
  <si>
    <t>15 octubre al seguimiento se dejo mensaje</t>
  </si>
  <si>
    <t>Se enevia valor por whatsapp</t>
  </si>
  <si>
    <t>507 6944-8199</t>
  </si>
  <si>
    <t>llamada de Panama</t>
  </si>
  <si>
    <t>MIGUEL</t>
  </si>
  <si>
    <t>CANO</t>
  </si>
  <si>
    <t>315 3782566</t>
  </si>
  <si>
    <t>FABIAN</t>
  </si>
  <si>
    <t>314 7251543</t>
  </si>
  <si>
    <t>Vidrio crudo</t>
  </si>
  <si>
    <t>BIBIANA</t>
  </si>
  <si>
    <t>BRICEÑO</t>
  </si>
  <si>
    <t>300 6610963</t>
  </si>
  <si>
    <t>Traslado de cabina de baño</t>
  </si>
  <si>
    <t>RAMIREZ</t>
  </si>
  <si>
    <t>305 2615911</t>
  </si>
  <si>
    <t>VANESSA</t>
  </si>
  <si>
    <t>TORO</t>
  </si>
  <si>
    <t>FAJAS M&amp;D</t>
  </si>
  <si>
    <t>318 4459473</t>
  </si>
  <si>
    <t>14 octubre sigue en seguimiento</t>
  </si>
  <si>
    <t>HENAO</t>
  </si>
  <si>
    <t xml:space="preserve"> 310 7798607</t>
  </si>
  <si>
    <t>require ventanas en arco</t>
  </si>
  <si>
    <t>Hola! Estoy interesado en la instalación de ventanas en aluminio</t>
  </si>
  <si>
    <t>ARNOLD</t>
  </si>
  <si>
    <t>317 5101533</t>
  </si>
  <si>
    <t>Cliente en cartagena</t>
  </si>
  <si>
    <t>BRAYAN</t>
  </si>
  <si>
    <t>MELO</t>
  </si>
  <si>
    <t xml:space="preserve"> 322 2204174</t>
  </si>
  <si>
    <t>JULIAN</t>
  </si>
  <si>
    <t>IDARRAG</t>
  </si>
  <si>
    <t>301 7524560</t>
  </si>
  <si>
    <t>08/10/0205</t>
  </si>
  <si>
    <t>CESAR</t>
  </si>
  <si>
    <t>CORRALES</t>
  </si>
  <si>
    <t>TALENT GROUP</t>
  </si>
  <si>
    <t>304 5578359</t>
  </si>
  <si>
    <t>Puerta batiente</t>
  </si>
  <si>
    <t xml:space="preserve">KELLY </t>
  </si>
  <si>
    <t>312 2485410</t>
  </si>
  <si>
    <t>Reapacion de puerta urgente-no habi disponibilidad de atencion para el mismo dia- se remite a un externo</t>
  </si>
  <si>
    <t xml:space="preserve">MARIA  MERCEDES </t>
  </si>
  <si>
    <t>VILLEGAS</t>
  </si>
  <si>
    <t>310 4144233</t>
  </si>
  <si>
    <t>ANA</t>
  </si>
  <si>
    <t>kirill Storch</t>
  </si>
  <si>
    <t>300 9044069</t>
  </si>
  <si>
    <t xml:space="preserve">15 octubre cliente sigue en seguimiento , no han tomado decision </t>
  </si>
  <si>
    <t>Ventana antiruido</t>
  </si>
  <si>
    <t>ARLEY</t>
  </si>
  <si>
    <t>PINEDA</t>
  </si>
  <si>
    <t>301 4603659</t>
  </si>
  <si>
    <t>RENDON</t>
  </si>
  <si>
    <t>301 4571511</t>
  </si>
  <si>
    <t>AYDA</t>
  </si>
  <si>
    <t>314 6887353</t>
  </si>
  <si>
    <t>require division de escritorio con un forma especifica</t>
  </si>
  <si>
    <t>321 7524545</t>
  </si>
  <si>
    <t>322 6615650</t>
  </si>
  <si>
    <t>vidrio de 4 mm crudo- se remite a vimej</t>
  </si>
  <si>
    <t>ROBINSON</t>
  </si>
  <si>
    <t>320 6733517</t>
  </si>
  <si>
    <t>No se puede cotizar, ya que vidrios laminados 4+4 no se pueden con perforaciones, se ofrece 5+5, pero al cliente no le sirve, entonces se le informa que consulte en CORVIT.</t>
  </si>
  <si>
    <t>312 2829757</t>
  </si>
  <si>
    <t>HUGO</t>
  </si>
  <si>
    <t>300 4861066</t>
  </si>
  <si>
    <t>Cliente en Cartagena</t>
  </si>
  <si>
    <t>ORTOZ</t>
  </si>
  <si>
    <t>DANIELA</t>
  </si>
  <si>
    <t>350 5372592</t>
  </si>
  <si>
    <t>Cleinte en Cali</t>
  </si>
  <si>
    <t>301 6008557</t>
  </si>
  <si>
    <t>LLamada de 09/10/2025- requiere ventanas acusticas</t>
  </si>
  <si>
    <t>INDULFO</t>
  </si>
  <si>
    <t>CASTRILLON</t>
  </si>
  <si>
    <t>SENA PREDREGAL</t>
  </si>
  <si>
    <t>300 6817481</t>
  </si>
  <si>
    <t>Cliente se remite a Lider de Ventas doña Maria Eugenia</t>
  </si>
  <si>
    <t>301 1913182</t>
  </si>
  <si>
    <t>312 7989522</t>
  </si>
  <si>
    <t>316 3536151</t>
  </si>
  <si>
    <t xml:space="preserve">22 octubre  seguimiento , no responde </t>
  </si>
  <si>
    <t>YULI</t>
  </si>
  <si>
    <t>OSORIO</t>
  </si>
  <si>
    <t>310 4963427</t>
  </si>
  <si>
    <t>Seguimiento 22 de octubre</t>
  </si>
  <si>
    <t xml:space="preserve">ANA </t>
  </si>
  <si>
    <t xml:space="preserve"> 313 7331520</t>
  </si>
  <si>
    <t>vidrio para mesa, se remite a Vimej</t>
  </si>
  <si>
    <t>LOPEZ</t>
  </si>
  <si>
    <t>302 6409189</t>
  </si>
  <si>
    <t>ANGIE</t>
  </si>
  <si>
    <t>310 3537700</t>
  </si>
  <si>
    <t>DANILO</t>
  </si>
  <si>
    <t>MUÑIZ</t>
  </si>
  <si>
    <t>314 3316200</t>
  </si>
  <si>
    <t>llamada del 10/10/2025- proyecto para  (IBAGUE - MONTERIA - RIOHACHA - QUIBDÓ)</t>
  </si>
  <si>
    <t>311 7972910</t>
  </si>
  <si>
    <t>llamada del 10/10/2025</t>
  </si>
  <si>
    <t xml:space="preserve">ISABEL </t>
  </si>
  <si>
    <t>314 8951174</t>
  </si>
  <si>
    <t>$1.058.236</t>
  </si>
  <si>
    <t>Seguimiento 22 de octubre, no responde</t>
  </si>
  <si>
    <t>300 6547945</t>
  </si>
  <si>
    <t>RODRIGUEZ</t>
  </si>
  <si>
    <t>311 3582068</t>
  </si>
  <si>
    <t>requiere vidrio para pesera</t>
  </si>
  <si>
    <t>300 6554345</t>
  </si>
  <si>
    <t>14/10/0205</t>
  </si>
  <si>
    <t>BOTERO</t>
  </si>
  <si>
    <t>311 6333434</t>
  </si>
  <si>
    <t xml:space="preserve">seguimiento 22 octubre , no responde </t>
  </si>
  <si>
    <t>ARENAS</t>
  </si>
  <si>
    <t>300 2463474</t>
  </si>
  <si>
    <t>GARCIA</t>
  </si>
  <si>
    <t xml:space="preserve"> 314 6088651</t>
  </si>
  <si>
    <t>vidrio azul para pasamanos en Don matias</t>
  </si>
  <si>
    <t>JHONSON</t>
  </si>
  <si>
    <t>301 7114495</t>
  </si>
  <si>
    <t xml:space="preserve">No responde a los seguimientos octubre 22 </t>
  </si>
  <si>
    <t>322 6919159</t>
  </si>
  <si>
    <t>JUAN MANUEL</t>
  </si>
  <si>
    <t>AGUIRRE</t>
  </si>
  <si>
    <t>300 6170190</t>
  </si>
  <si>
    <t>$284.483.</t>
  </si>
  <si>
    <t>no encuentro cotizacion; llamar 3 noviembre</t>
  </si>
  <si>
    <t>VALENCIA</t>
  </si>
  <si>
    <t>301 5008453</t>
  </si>
  <si>
    <t xml:space="preserve">No tenia el tono del dorado </t>
  </si>
  <si>
    <t>320 5212108</t>
  </si>
  <si>
    <t>busca rodamientos para ventanas</t>
  </si>
  <si>
    <t>seguimiento 22 octubre , cliente no responde al seguimiento</t>
  </si>
  <si>
    <t>324 4501412</t>
  </si>
  <si>
    <t>LUISA FERNANDA</t>
  </si>
  <si>
    <t>319 2863392</t>
  </si>
  <si>
    <t>314 5030825</t>
  </si>
  <si>
    <t>CLARA</t>
  </si>
  <si>
    <t>LOPERA</t>
  </si>
  <si>
    <t>314 7958334</t>
  </si>
  <si>
    <t>La agencia le va a reponer la cabina</t>
  </si>
  <si>
    <t>ISABEL</t>
  </si>
  <si>
    <t xml:space="preserve"> 314 8951174</t>
  </si>
  <si>
    <t>$1.058.356.</t>
  </si>
  <si>
    <t>no encuentro cotizacion, seguimiento 22 de octubre , cliente pendiente toma de medidas</t>
  </si>
  <si>
    <t>JUAN DAVID</t>
  </si>
  <si>
    <t>ARANGO</t>
  </si>
  <si>
    <t>320 6278376</t>
  </si>
  <si>
    <t>Requieren vidrio para vitrina - se remite a Vimej</t>
  </si>
  <si>
    <t>GUTIERREZ</t>
  </si>
  <si>
    <t>310 3938705</t>
  </si>
  <si>
    <t>seguimiento 22 octubre, no responde</t>
  </si>
  <si>
    <t>MARIA ALEJANDRA</t>
  </si>
  <si>
    <t>AREA COMEX</t>
  </si>
  <si>
    <t>313 6111223</t>
  </si>
  <si>
    <t>ZULEIMA</t>
  </si>
  <si>
    <t>301 6542082</t>
  </si>
  <si>
    <t>requiere puertas automatizadas</t>
  </si>
  <si>
    <t>324 6865060</t>
  </si>
  <si>
    <t xml:space="preserve"> 300 6554345</t>
  </si>
  <si>
    <t>311 7434605</t>
  </si>
  <si>
    <t xml:space="preserve">seguimiento 22 octubre, no responde </t>
  </si>
  <si>
    <t>ZZINGENIERIA.</t>
  </si>
  <si>
    <t>304 6596451</t>
  </si>
  <si>
    <t>16/10/2025 - realiza pago de toma de medidas</t>
  </si>
  <si>
    <t>15/102025</t>
  </si>
  <si>
    <t>CARLOS</t>
  </si>
  <si>
    <t>300 7857483</t>
  </si>
  <si>
    <t>FLOREZ</t>
  </si>
  <si>
    <t>314 6003600</t>
  </si>
  <si>
    <t>311 6405722</t>
  </si>
  <si>
    <t>300 8654117</t>
  </si>
  <si>
    <t>combita -boyaca</t>
  </si>
  <si>
    <t>¡Hola! Estoy interesado en la instalación de fachadas en vidrio</t>
  </si>
  <si>
    <t>LILIANA</t>
  </si>
  <si>
    <t>ACOSTA</t>
  </si>
  <si>
    <t xml:space="preserve"> 313 6947061</t>
  </si>
  <si>
    <t>se envia precio por whatsapp</t>
  </si>
  <si>
    <t>314 8198044</t>
  </si>
  <si>
    <t xml:space="preserve">seguimiento 22 ocubre , no responde </t>
  </si>
  <si>
    <t>TATIANA</t>
  </si>
  <si>
    <t>302 3653957</t>
  </si>
  <si>
    <t>JERONIMO</t>
  </si>
  <si>
    <t>GONZALEZ</t>
  </si>
  <si>
    <t>316 4987960</t>
  </si>
  <si>
    <t>Vidrio para repisa pequeña- se remite a Vimej</t>
  </si>
  <si>
    <t xml:space="preserve"> 311 7199686</t>
  </si>
  <si>
    <t>vidrio para nevera - se remite a Vimej</t>
  </si>
  <si>
    <t>317 7887960</t>
  </si>
  <si>
    <t>314 6095509</t>
  </si>
  <si>
    <t>Seguimiento 22 de octubre , llamar 4 diciembre ya seleccionaron a Vidrios Templex</t>
  </si>
  <si>
    <t xml:space="preserve">FELIPE </t>
  </si>
  <si>
    <t>ROMAÑA</t>
  </si>
  <si>
    <t>312 7061601</t>
  </si>
  <si>
    <t>Seguimiento</t>
  </si>
  <si>
    <t>llamda de choco</t>
  </si>
  <si>
    <t>321 3349622</t>
  </si>
  <si>
    <t>LLamada de arauca</t>
  </si>
  <si>
    <t>302 3744308</t>
  </si>
  <si>
    <t>pendiente de medidas</t>
  </si>
  <si>
    <t>CATERINE</t>
  </si>
  <si>
    <t>HRNANDEZ</t>
  </si>
  <si>
    <t>CONSORCIO VIDMED</t>
  </si>
  <si>
    <t>301 5841209</t>
  </si>
  <si>
    <t>317 6354926</t>
  </si>
  <si>
    <t>316 0410636</t>
  </si>
  <si>
    <t>VERONICA</t>
  </si>
  <si>
    <t>GONZALEZ GOMEZ</t>
  </si>
  <si>
    <t>320 7142404</t>
  </si>
  <si>
    <t>YIRLEN</t>
  </si>
  <si>
    <t>323 4592783</t>
  </si>
  <si>
    <t>VANESA</t>
  </si>
  <si>
    <t>BEDOYA</t>
  </si>
  <si>
    <t>304 6456431</t>
  </si>
  <si>
    <t>AGUDELO</t>
  </si>
  <si>
    <t>318 4496135</t>
  </si>
  <si>
    <t>323 2296388</t>
  </si>
  <si>
    <t>ASTRID</t>
  </si>
  <si>
    <t>LONDOÑO POSADA</t>
  </si>
  <si>
    <t>305 7801805</t>
  </si>
  <si>
    <t>322 6804892</t>
  </si>
  <si>
    <t>GIOVANNY</t>
  </si>
  <si>
    <t xml:space="preserve"> 301 2891907</t>
  </si>
  <si>
    <t>AGUILAR</t>
  </si>
  <si>
    <t>312 7637073</t>
  </si>
  <si>
    <t xml:space="preserve">ANDERSON </t>
  </si>
  <si>
    <t>ROLDAN</t>
  </si>
  <si>
    <t>GRUPO FOKUS</t>
  </si>
  <si>
    <t>324 5409110</t>
  </si>
  <si>
    <t>seguimiento 22 de octubre , cliente no responde al seguimiento</t>
  </si>
  <si>
    <t>SALOME</t>
  </si>
  <si>
    <t>AQUASOLUCIONES Y PROYECTOS</t>
  </si>
  <si>
    <t>301 1722162</t>
  </si>
  <si>
    <t>301 2072547</t>
  </si>
  <si>
    <t>JAVIER</t>
  </si>
  <si>
    <t>314 6726871</t>
  </si>
  <si>
    <t>neceeita el vidrio para entrega inmediata</t>
  </si>
  <si>
    <t>312 2382173</t>
  </si>
  <si>
    <t>¡Hola! Estoy interesado en la instalación de cabinas de baño en escuadra</t>
  </si>
  <si>
    <t xml:space="preserve">GENARO </t>
  </si>
  <si>
    <t>310 6634128</t>
  </si>
  <si>
    <t xml:space="preserve">seguimiento 22 de octubre , llamar 23 octubre </t>
  </si>
  <si>
    <t>Hola! me interesa conocer más de sus productos y servicios.</t>
  </si>
  <si>
    <t>CUARTAS</t>
  </si>
  <si>
    <t>315 5284922</t>
  </si>
  <si>
    <t>Mirillas para Barranquilla</t>
  </si>
  <si>
    <t>316 0538874</t>
  </si>
  <si>
    <t>CAMILA</t>
  </si>
  <si>
    <t>DE SOTO SEGUROS</t>
  </si>
  <si>
    <t>301 5332145</t>
  </si>
  <si>
    <t>GINA</t>
  </si>
  <si>
    <t xml:space="preserve"> 317 6381938</t>
  </si>
  <si>
    <t>314 6190318</t>
  </si>
  <si>
    <t xml:space="preserve"> techo corredizo de. 13.50. Mts de largo. X. 3. Mts ancho. En tamesis ant</t>
  </si>
  <si>
    <t>Hola! Estoy interesado en la instalación de vidrios para pérgolas</t>
  </si>
  <si>
    <t xml:space="preserve"> 321 5478634</t>
  </si>
  <si>
    <t>Producto no disponible</t>
  </si>
  <si>
    <t>vidrio templado o refractario que utilizan las chimeneas a gas</t>
  </si>
  <si>
    <t xml:space="preserve"> 300 3335945</t>
  </si>
  <si>
    <t>vidrio para vitrina refractario</t>
  </si>
  <si>
    <t xml:space="preserve"> 322 6029000</t>
  </si>
  <si>
    <t>321 7514419</t>
  </si>
  <si>
    <t>Puerta corrediza</t>
  </si>
  <si>
    <t>JUAN PABLO</t>
  </si>
  <si>
    <t>315 6913641</t>
  </si>
  <si>
    <t>312 6715700</t>
  </si>
  <si>
    <t>SIMON</t>
  </si>
  <si>
    <t>MUÑETONES</t>
  </si>
  <si>
    <t>310 3722434</t>
  </si>
  <si>
    <t>ESCUDERO</t>
  </si>
  <si>
    <t>300 6108183</t>
  </si>
  <si>
    <t>320 7354310</t>
  </si>
  <si>
    <t>QUINTERO CHAVERRA</t>
  </si>
  <si>
    <t>316 8238681</t>
  </si>
  <si>
    <t>20/10/0225</t>
  </si>
  <si>
    <t>DARWIN</t>
  </si>
  <si>
    <t>VELASQUEZ</t>
  </si>
  <si>
    <t>Talent Group</t>
  </si>
  <si>
    <t>316 7443840</t>
  </si>
  <si>
    <t>Abandonó</t>
  </si>
  <si>
    <t>300 5592174</t>
  </si>
  <si>
    <t>No disponible</t>
  </si>
  <si>
    <t>vidrio para mesa - se remite vimej</t>
  </si>
  <si>
    <t>Hola! Estoy interesado en la instalación de divisiones de oficina</t>
  </si>
  <si>
    <t>OSCAR</t>
  </si>
  <si>
    <t>SILVA</t>
  </si>
  <si>
    <t xml:space="preserve"> 300 1538611</t>
  </si>
  <si>
    <t xml:space="preserve">seguimiento 22 de octubre , cliente no responde al seguimiento </t>
  </si>
  <si>
    <t>302 2020540</t>
  </si>
  <si>
    <t>ALEX</t>
  </si>
  <si>
    <t>312 8095083</t>
  </si>
  <si>
    <t>JHON</t>
  </si>
  <si>
    <t xml:space="preserve"> 320 5510891</t>
  </si>
  <si>
    <t>313 7357782</t>
  </si>
  <si>
    <t>304 2186533</t>
  </si>
  <si>
    <t>RUBEN</t>
  </si>
  <si>
    <t>AIR SUPREME</t>
  </si>
  <si>
    <t>300 6570546</t>
  </si>
  <si>
    <t>312 4841387</t>
  </si>
  <si>
    <t>316 6139719</t>
  </si>
  <si>
    <t>vidrio para repisa-se remite a vimej</t>
  </si>
  <si>
    <t xml:space="preserve">JOAQUIN </t>
  </si>
  <si>
    <t>ESPINOSA</t>
  </si>
  <si>
    <t>311 3854856</t>
  </si>
  <si>
    <t>313 4421740</t>
  </si>
  <si>
    <t>PEDRO</t>
  </si>
  <si>
    <t>318 2676551</t>
  </si>
  <si>
    <t>320 9956629</t>
  </si>
  <si>
    <t>WILMAR</t>
  </si>
  <si>
    <t>324 6485164</t>
  </si>
  <si>
    <t>301 1801426</t>
  </si>
  <si>
    <t>-</t>
  </si>
  <si>
    <t>Hola! Estoy interesado en la instalación de puertas de vidrio</t>
  </si>
  <si>
    <t>305 9212543</t>
  </si>
  <si>
    <t>301 3223553</t>
  </si>
  <si>
    <t>DEIGO</t>
  </si>
  <si>
    <t xml:space="preserve"> 311 7619757</t>
  </si>
  <si>
    <t>Ventas en la mano</t>
  </si>
  <si>
    <t>310 3984636</t>
  </si>
  <si>
    <t>MARIA EUGENIA</t>
  </si>
  <si>
    <t>302 2181434</t>
  </si>
  <si>
    <t>instagran</t>
  </si>
  <si>
    <t>318 4349993</t>
  </si>
  <si>
    <t xml:space="preserve">SANDRA </t>
  </si>
  <si>
    <t>304 5547956</t>
  </si>
  <si>
    <t>314 7734876</t>
  </si>
  <si>
    <t>313 7395456</t>
  </si>
  <si>
    <t>323 5397926</t>
  </si>
  <si>
    <t>MAZO</t>
  </si>
  <si>
    <t>310 8257591</t>
  </si>
  <si>
    <t>VIDRIO PARA MESA SE REMITE A CORVIT</t>
  </si>
  <si>
    <t>311 7918805</t>
  </si>
  <si>
    <t>vuelve a hablar el 25/10/2025</t>
  </si>
  <si>
    <t>Hola. ¿Puedo obtener más información sobre esto que vi en las redes sociales?</t>
  </si>
  <si>
    <t>ESTEVEN</t>
  </si>
  <si>
    <t>OROZCO</t>
  </si>
  <si>
    <t>320 7645461</t>
  </si>
  <si>
    <t>319 5726561</t>
  </si>
  <si>
    <t>310 4071353</t>
  </si>
  <si>
    <t>JOHANA</t>
  </si>
  <si>
    <t>313 7244640</t>
  </si>
  <si>
    <t>ARAQUE</t>
  </si>
  <si>
    <t xml:space="preserve"> 314 5947899</t>
  </si>
  <si>
    <t xml:space="preserve">ELKIN </t>
  </si>
  <si>
    <t>319 2862744</t>
  </si>
  <si>
    <t>311 3863889</t>
  </si>
  <si>
    <t>GALINDO</t>
  </si>
  <si>
    <t>300 4607935</t>
  </si>
  <si>
    <t>ESTEFANIA</t>
  </si>
  <si>
    <t>HURTADO</t>
  </si>
  <si>
    <t>FERRETEARIA UNICA</t>
  </si>
  <si>
    <t>313 5975713</t>
  </si>
  <si>
    <t>ARMANDO</t>
  </si>
  <si>
    <t>311 3987975</t>
  </si>
  <si>
    <t>310 5091625</t>
  </si>
  <si>
    <t>JULIO CESAR</t>
  </si>
  <si>
    <t>CASTAÑEDA</t>
  </si>
  <si>
    <t>320 7357414</t>
  </si>
  <si>
    <t>OLGA</t>
  </si>
  <si>
    <t>BETANCOURT</t>
  </si>
  <si>
    <t>316 2739053</t>
  </si>
  <si>
    <t>JIMENEZ</t>
  </si>
  <si>
    <t>315 2763853</t>
  </si>
  <si>
    <t>VAELNTINA</t>
  </si>
  <si>
    <t>HERRERA</t>
  </si>
  <si>
    <t>300 7368635</t>
  </si>
  <si>
    <t>JUAN  DAVID</t>
  </si>
  <si>
    <t>ACEVEDO</t>
  </si>
  <si>
    <t>316 4096292</t>
  </si>
  <si>
    <t>Celular</t>
  </si>
  <si>
    <t xml:space="preserve">JULIAN </t>
  </si>
  <si>
    <t>DUQUE</t>
  </si>
  <si>
    <t>300 7824443</t>
  </si>
  <si>
    <t>requiere vidrio curvo</t>
  </si>
  <si>
    <t>22/10/0205</t>
  </si>
  <si>
    <t>310 3603293</t>
  </si>
  <si>
    <t>ESTRADA</t>
  </si>
  <si>
    <t>333 2274007</t>
  </si>
  <si>
    <t>MELISSA</t>
  </si>
  <si>
    <t>DASAL</t>
  </si>
  <si>
    <t>301 3794453</t>
  </si>
  <si>
    <t>319 3208313</t>
  </si>
  <si>
    <t>VICTOR</t>
  </si>
  <si>
    <t xml:space="preserve">HURTADO </t>
  </si>
  <si>
    <t>315 7390441</t>
  </si>
  <si>
    <t>casa en cartagena</t>
  </si>
  <si>
    <t>304 6321154</t>
  </si>
  <si>
    <t>300 6284596</t>
  </si>
  <si>
    <t>316 3272032</t>
  </si>
  <si>
    <t>301 5006993</t>
  </si>
  <si>
    <t>316 0549422</t>
  </si>
  <si>
    <t>REQUIRE CORTE DE ESPEJOS</t>
  </si>
  <si>
    <t xml:space="preserve">CARLOS </t>
  </si>
  <si>
    <t>PAYARES</t>
  </si>
  <si>
    <t>COLEGIO RODRIGO LARA BONILLA</t>
  </si>
  <si>
    <t>312 8891152</t>
  </si>
  <si>
    <t>OLIMPO</t>
  </si>
  <si>
    <t>BUSTAMANTE</t>
  </si>
  <si>
    <t>311 3529003</t>
  </si>
  <si>
    <t>vidrio para carro</t>
  </si>
  <si>
    <t>ZAPATA</t>
  </si>
  <si>
    <t xml:space="preserve"> 321 6425326</t>
  </si>
  <si>
    <t>321 8103290</t>
  </si>
  <si>
    <t>requiere herraje se remite a advicol</t>
  </si>
  <si>
    <t>MONTOYA</t>
  </si>
  <si>
    <t>310 3957176</t>
  </si>
  <si>
    <t>CARLOS MARIO</t>
  </si>
  <si>
    <t>BUITRAGO</t>
  </si>
  <si>
    <t>324 6873369</t>
  </si>
  <si>
    <t>313 6100018</t>
  </si>
  <si>
    <t>YEISON</t>
  </si>
  <si>
    <t>301 7387575</t>
  </si>
  <si>
    <t>302 7552710</t>
  </si>
  <si>
    <t>301 4797588</t>
  </si>
  <si>
    <t>300 6139203</t>
  </si>
  <si>
    <t xml:space="preserve"> 310 2996786</t>
  </si>
  <si>
    <t>puertas para vestier con perfil muy delgado</t>
  </si>
  <si>
    <t>314 5104128</t>
  </si>
  <si>
    <t>JAIME OLAYA</t>
  </si>
  <si>
    <t>310 3896225</t>
  </si>
  <si>
    <t>312 7033160</t>
  </si>
  <si>
    <t>ola. ¿Puedo obtener más información sobre esto que vi en las redes sociales?</t>
  </si>
  <si>
    <t xml:space="preserve">ALEJANDRA </t>
  </si>
  <si>
    <t>320 7338282</t>
  </si>
  <si>
    <t>ESCOBAR</t>
  </si>
  <si>
    <t>310 4133945</t>
  </si>
  <si>
    <t>EL CLIENTE DESEA LA RELIZACION DE ESTRUCTRURA METALICA PARA BALCON</t>
  </si>
  <si>
    <t xml:space="preserve"> 300 7173053</t>
  </si>
  <si>
    <t>EL CLIENTE REQUIERE MANTENIMIENTO DE UNA ESTRUCTURA DE ALUMINIO DE UNA MARCA QUE NO MANEJAMOS</t>
  </si>
  <si>
    <t>311 6325890</t>
  </si>
  <si>
    <t>GRACIANO</t>
  </si>
  <si>
    <t>323 4846306</t>
  </si>
  <si>
    <t>¡Hola! Me gustaría conseguir más información sobre esto.</t>
  </si>
  <si>
    <t xml:space="preserve">JOSE </t>
  </si>
  <si>
    <t>318 2407670</t>
  </si>
  <si>
    <t>ZARATE</t>
  </si>
  <si>
    <t>HOTEL SOLARIS</t>
  </si>
  <si>
    <t xml:space="preserve"> 310 6824640</t>
  </si>
  <si>
    <t>BRENDA</t>
  </si>
  <si>
    <t>311 8130030</t>
  </si>
  <si>
    <t>Cali</t>
  </si>
  <si>
    <t>¡Hola buenas noches Estoy interesado en sus servicios de instalación en vidrio</t>
  </si>
  <si>
    <t>BEDOTA</t>
  </si>
  <si>
    <t>313 7229738</t>
  </si>
  <si>
    <t>GLORIA</t>
  </si>
  <si>
    <t>310 6828150</t>
  </si>
  <si>
    <t>321 8884905</t>
  </si>
  <si>
    <t>MARIA VICTORIA</t>
  </si>
  <si>
    <t>318 6543102</t>
  </si>
  <si>
    <t>JUAN GUILLERMO</t>
  </si>
  <si>
    <t>316 2578191</t>
  </si>
  <si>
    <t>WILSON</t>
  </si>
  <si>
    <t>PUERTA</t>
  </si>
  <si>
    <t>300 6561461</t>
  </si>
  <si>
    <t>LONDOÑO</t>
  </si>
  <si>
    <t>321 7737045</t>
  </si>
  <si>
    <t>MARULANDA</t>
  </si>
  <si>
    <t>VIVIANA</t>
  </si>
  <si>
    <t>300 3539572</t>
  </si>
  <si>
    <t>305 3579662</t>
  </si>
  <si>
    <t>311 3151522</t>
  </si>
  <si>
    <t>IVAN</t>
  </si>
  <si>
    <t>GIRALDO</t>
  </si>
  <si>
    <t xml:space="preserve"> 314 7727134</t>
  </si>
  <si>
    <t>CONTRATISTA DE OBRA</t>
  </si>
  <si>
    <t>23/10/0225</t>
  </si>
  <si>
    <t>ELIANA</t>
  </si>
  <si>
    <t xml:space="preserve"> 323 9591837</t>
  </si>
  <si>
    <t>MARIA FERNANDA</t>
  </si>
  <si>
    <t>322 5763769</t>
  </si>
  <si>
    <t>ola! Estoy interesado en la instalación de cabinas de baño</t>
  </si>
  <si>
    <t>EVELIN</t>
  </si>
  <si>
    <t>JAIMES</t>
  </si>
  <si>
    <t>316 8072445</t>
  </si>
  <si>
    <t>LEIDER</t>
  </si>
  <si>
    <t>300 6831705</t>
  </si>
  <si>
    <t>NODIER</t>
  </si>
  <si>
    <t>311 3832775</t>
  </si>
  <si>
    <t>EDILBERTO</t>
  </si>
  <si>
    <t>304 4654583</t>
  </si>
  <si>
    <t>BOGOTA</t>
  </si>
  <si>
    <t>300 5428968</t>
  </si>
  <si>
    <t>Cristian Valencia</t>
  </si>
  <si>
    <t xml:space="preserve"> 301 6407208</t>
  </si>
  <si>
    <t>316 7454286</t>
  </si>
  <si>
    <t>323 2891959</t>
  </si>
  <si>
    <t xml:space="preserve"> 323 5188325</t>
  </si>
  <si>
    <t>300 7715647</t>
  </si>
  <si>
    <t>vidrio crudo</t>
  </si>
  <si>
    <t>DAVID MONTOYA</t>
  </si>
  <si>
    <t>CIUDAD DEL BOSQUE</t>
  </si>
  <si>
    <t xml:space="preserve"> 324 2542825</t>
  </si>
  <si>
    <t>FERNANDO</t>
  </si>
  <si>
    <t>314 7244474</t>
  </si>
  <si>
    <t>ERIKA</t>
  </si>
  <si>
    <t>MONCADA</t>
  </si>
  <si>
    <t>300 7242629</t>
  </si>
  <si>
    <t>301 7668352</t>
  </si>
  <si>
    <t>ola 👋 Gracias por escribirnos. En Vidrios Templex llevamos 33 años mejorando el hábitat de hogares y empresas con soluciones en vidrio de seguridad. Estamos listos para asesorarte. ¿Qué tipo de espacio deseas intervenir?</t>
  </si>
  <si>
    <t>313 6458980</t>
  </si>
  <si>
    <t>LADY</t>
  </si>
  <si>
    <t>URUEÑA</t>
  </si>
  <si>
    <t>304 6478199</t>
  </si>
  <si>
    <t>PAULA</t>
  </si>
  <si>
    <t>GUDIÑO</t>
  </si>
  <si>
    <t>333 2590929</t>
  </si>
  <si>
    <t>NAVARRO</t>
  </si>
  <si>
    <t>300 4674363</t>
  </si>
  <si>
    <t>323 8457705</t>
  </si>
  <si>
    <t>300 3109588</t>
  </si>
  <si>
    <t>301 4353353</t>
  </si>
  <si>
    <t>315 5482838</t>
  </si>
  <si>
    <t>CLAUDIA ACEVEDO</t>
  </si>
  <si>
    <t>300 4549919</t>
  </si>
  <si>
    <t>319 7970997</t>
  </si>
  <si>
    <t>JUAN DIEGO</t>
  </si>
  <si>
    <t>VASQUEZ</t>
  </si>
  <si>
    <t>312 8793719</t>
  </si>
  <si>
    <t>EN COORDINACION CON BRYAM PARA PROGRAMAR LA VISITA TECNICA</t>
  </si>
  <si>
    <t>OMAR</t>
  </si>
  <si>
    <t>312 8802425</t>
  </si>
  <si>
    <t xml:space="preserve">DAVID </t>
  </si>
  <si>
    <t>PAD GRAFICOS</t>
  </si>
  <si>
    <t>319 3329099</t>
  </si>
  <si>
    <t>310 3445456</t>
  </si>
  <si>
    <t>300 8536305</t>
  </si>
  <si>
    <t>VANEGAS</t>
  </si>
  <si>
    <t>301 6404194</t>
  </si>
  <si>
    <t xml:space="preserve"> 350 5338165</t>
  </si>
  <si>
    <t>350 2517401</t>
  </si>
  <si>
    <t>pueblo fuera de Antioquia</t>
  </si>
  <si>
    <t>JUSTINIANO</t>
  </si>
  <si>
    <t>312 6197487</t>
  </si>
  <si>
    <t>KATHERIN</t>
  </si>
  <si>
    <t>317 2879131</t>
  </si>
  <si>
    <t>320 2414342</t>
  </si>
  <si>
    <t>Hola. ¿Puedo obtener más información sobre esto que vi en las redes sociales?buenas noches donde está</t>
  </si>
  <si>
    <t>301 3188771</t>
  </si>
  <si>
    <t>314 8400400</t>
  </si>
  <si>
    <t xml:space="preserve"> 350 8851440</t>
  </si>
  <si>
    <t xml:space="preserve"> 322 5148818</t>
  </si>
  <si>
    <t>301 5976287</t>
  </si>
  <si>
    <t xml:space="preserve">HENRY </t>
  </si>
  <si>
    <t>312 6506362</t>
  </si>
  <si>
    <t>Pasamanos</t>
  </si>
  <si>
    <t>301 7079706</t>
  </si>
  <si>
    <t>CASTAÑO</t>
  </si>
  <si>
    <t>313 8069139</t>
  </si>
  <si>
    <t>UREÑA</t>
  </si>
  <si>
    <t>311 5670453</t>
  </si>
  <si>
    <t>304 6745393</t>
  </si>
  <si>
    <t xml:space="preserve"> 301 4307022</t>
  </si>
  <si>
    <t xml:space="preserve">ALQUIN </t>
  </si>
  <si>
    <t>HIGUITA</t>
  </si>
  <si>
    <t>320 6432276</t>
  </si>
  <si>
    <t xml:space="preserve">Hola. ¿Puedo obtener más información sobre esto que vi en las redes sociales?  </t>
  </si>
  <si>
    <t>DAVID</t>
  </si>
  <si>
    <t>JHON BAYRON</t>
  </si>
  <si>
    <t>HONCAPIE</t>
  </si>
  <si>
    <t>320 2110722</t>
  </si>
  <si>
    <t>HENRY</t>
  </si>
  <si>
    <t>ALONSO</t>
  </si>
  <si>
    <t>310 8251164</t>
  </si>
  <si>
    <t>300 3483227</t>
  </si>
  <si>
    <t xml:space="preserve">OCAR </t>
  </si>
  <si>
    <t>310 6549140</t>
  </si>
  <si>
    <t>302 2031309</t>
  </si>
  <si>
    <t>instaldor de cabinas que busca descuento por instalar</t>
  </si>
  <si>
    <t>300 2642455</t>
  </si>
  <si>
    <t>313 5144240</t>
  </si>
  <si>
    <t>JHON FERNANDO</t>
  </si>
  <si>
    <t>304 5718068</t>
  </si>
  <si>
    <t>304 1190081</t>
  </si>
  <si>
    <t>313 6507022</t>
  </si>
  <si>
    <t>314 5512387</t>
  </si>
  <si>
    <t>HERRAJES</t>
  </si>
  <si>
    <t>MARIBEL</t>
  </si>
  <si>
    <t>304 5957366</t>
  </si>
  <si>
    <t>320 6741616</t>
  </si>
  <si>
    <t>VIDRIO CURVO</t>
  </si>
  <si>
    <t>Hola. ¿Puedo obtener más información sobre vidrios templados curvos?</t>
  </si>
  <si>
    <t>323 3561277</t>
  </si>
  <si>
    <t>¡Hola! Podrías darme más información de...</t>
  </si>
  <si>
    <t>302 3293382</t>
  </si>
  <si>
    <t>312 2223125</t>
  </si>
  <si>
    <t>WILDER</t>
  </si>
  <si>
    <t>SERNA</t>
  </si>
  <si>
    <t>301 7957101</t>
  </si>
  <si>
    <t xml:space="preserve">SEBASTIAN </t>
  </si>
  <si>
    <t>CARVAJAL</t>
  </si>
  <si>
    <t>312 8549943</t>
  </si>
  <si>
    <t>302 6101241</t>
  </si>
  <si>
    <t>350 4234815</t>
  </si>
  <si>
    <t>ANGARITA</t>
  </si>
  <si>
    <t xml:space="preserve"> 316 3471817</t>
  </si>
  <si>
    <t>JUAN FERNANDO</t>
  </si>
  <si>
    <t>313 7201611</t>
  </si>
  <si>
    <t>310 8213428</t>
  </si>
  <si>
    <t>320 2751622</t>
  </si>
  <si>
    <t>320 7523707</t>
  </si>
  <si>
    <t>323 5490808</t>
  </si>
  <si>
    <t>316 2819009</t>
  </si>
  <si>
    <t>SANCHEZ</t>
  </si>
  <si>
    <t>300 3020105</t>
  </si>
  <si>
    <t>321 8756732</t>
  </si>
  <si>
    <t>EDISNSON</t>
  </si>
  <si>
    <t>312 7221990</t>
  </si>
  <si>
    <t>300 2898662</t>
  </si>
  <si>
    <t>OSPINA</t>
  </si>
  <si>
    <t>322 5441072</t>
  </si>
  <si>
    <t>ADOLFO</t>
  </si>
  <si>
    <t>301 3568093</t>
  </si>
  <si>
    <t>320 8979276</t>
  </si>
  <si>
    <t>LUZ MARINA</t>
  </si>
  <si>
    <t>310 4718145</t>
  </si>
  <si>
    <t>312 7606305</t>
  </si>
  <si>
    <t>GABRIL</t>
  </si>
  <si>
    <t>CASTRO</t>
  </si>
  <si>
    <t>ALUMNIOS Y VIDRIO ANTIOQUA</t>
  </si>
  <si>
    <t>317 6380264</t>
  </si>
  <si>
    <t>301 2489613</t>
  </si>
  <si>
    <t>NELSON</t>
  </si>
  <si>
    <t>CADAVID</t>
  </si>
  <si>
    <t>317 7318028</t>
  </si>
  <si>
    <t>300 3892088</t>
  </si>
  <si>
    <t>JUAN CARLOS</t>
  </si>
  <si>
    <t>310 5004820</t>
  </si>
  <si>
    <t>304 6779714</t>
  </si>
  <si>
    <t>NANCY</t>
  </si>
  <si>
    <t>305 3527507</t>
  </si>
  <si>
    <t>EN BARRANQUILLA</t>
  </si>
  <si>
    <t>312 8337253</t>
  </si>
  <si>
    <t>ALAN</t>
  </si>
  <si>
    <t>313 5923901</t>
  </si>
  <si>
    <t>accesorios para ventana termoaustica</t>
  </si>
  <si>
    <t xml:space="preserve">JAIRO </t>
  </si>
  <si>
    <t>SALAZAR</t>
  </si>
  <si>
    <t>300 5757763</t>
  </si>
  <si>
    <t xml:space="preserve">ALEX </t>
  </si>
  <si>
    <t>TORRES</t>
  </si>
  <si>
    <t xml:space="preserve"> 312 6119975</t>
  </si>
  <si>
    <t>300 1760222</t>
  </si>
  <si>
    <t>311 6262855</t>
  </si>
  <si>
    <t>cotizo con otro porveedor por al demora en la atencion</t>
  </si>
  <si>
    <t>JONHY</t>
  </si>
  <si>
    <t>ARMAS</t>
  </si>
  <si>
    <t>322 7025885</t>
  </si>
  <si>
    <t>URQUIZA</t>
  </si>
  <si>
    <t>300 4074707</t>
  </si>
  <si>
    <t>300 2650077</t>
  </si>
  <si>
    <t>MATEUS</t>
  </si>
  <si>
    <t>MEDOZQA</t>
  </si>
  <si>
    <t>321 3564927</t>
  </si>
  <si>
    <t>Ofrece servcsio como instaldor independiente</t>
  </si>
  <si>
    <t>311 7085839</t>
  </si>
  <si>
    <t>311 3362305</t>
  </si>
  <si>
    <t>300 8804559</t>
  </si>
  <si>
    <t>se remite a corvit</t>
  </si>
  <si>
    <t>SEPULVEDA</t>
  </si>
  <si>
    <t>1 (617) 602-5785</t>
  </si>
  <si>
    <t>311 7616144</t>
  </si>
  <si>
    <t>27/10/2025 se progrma toam de medidas</t>
  </si>
  <si>
    <t xml:space="preserve">LUBIAN </t>
  </si>
  <si>
    <t>GRAJALES</t>
  </si>
  <si>
    <t>305 3025938</t>
  </si>
  <si>
    <t>SEBATIAN</t>
  </si>
  <si>
    <t>314 8739037</t>
  </si>
  <si>
    <t>316 3767065</t>
  </si>
  <si>
    <t>corte de vidrio para mesa</t>
  </si>
  <si>
    <t>LUIS GABRIEL</t>
  </si>
  <si>
    <t>ROSERO</t>
  </si>
  <si>
    <t>310 5742522</t>
  </si>
  <si>
    <t>300 3568402</t>
  </si>
  <si>
    <t xml:space="preserve">GLORIA </t>
  </si>
  <si>
    <t>DAXI</t>
  </si>
  <si>
    <t>315 5496550</t>
  </si>
  <si>
    <t>JHOAN</t>
  </si>
  <si>
    <t>301 7004295</t>
  </si>
  <si>
    <t>JOHAN</t>
  </si>
  <si>
    <t>ECHEVERRY</t>
  </si>
  <si>
    <t xml:space="preserve"> 300 2650077</t>
  </si>
  <si>
    <t>JUAN JOSE</t>
  </si>
  <si>
    <t>ROJAS</t>
  </si>
  <si>
    <t>316 0537588</t>
  </si>
  <si>
    <t xml:space="preserve"> 317 4216734</t>
  </si>
  <si>
    <t>EDUARDO</t>
  </si>
  <si>
    <t>313 5045858</t>
  </si>
  <si>
    <t>300 9768276</t>
  </si>
  <si>
    <t>reparacion puerta automatica</t>
  </si>
  <si>
    <t>315 8373906</t>
  </si>
  <si>
    <t>311 7456527</t>
  </si>
  <si>
    <t>320 5939336</t>
  </si>
  <si>
    <t>320 7708875</t>
  </si>
  <si>
    <t>317 4216734</t>
  </si>
  <si>
    <t>VIDRIO PARA MESA</t>
  </si>
  <si>
    <t>ARISTIZABAL</t>
  </si>
  <si>
    <t>314 8009792</t>
  </si>
  <si>
    <t>VIDRIO PARA CARRO</t>
  </si>
  <si>
    <t xml:space="preserve">NELSON </t>
  </si>
  <si>
    <t xml:space="preserve"> 317 7318028</t>
  </si>
  <si>
    <t>311 5489723</t>
  </si>
  <si>
    <t>310 4328884</t>
  </si>
  <si>
    <t>JAIRO ANDRES</t>
  </si>
  <si>
    <t>GERRERO JOYA</t>
  </si>
  <si>
    <t>313 3782290</t>
  </si>
  <si>
    <t>FLORELA PATRICIA</t>
  </si>
  <si>
    <t>RUIZ LOAIZA</t>
  </si>
  <si>
    <t xml:space="preserve"> 311 3057766</t>
  </si>
  <si>
    <t xml:space="preserve"> 300 2958568</t>
  </si>
  <si>
    <t>313 3167081</t>
  </si>
  <si>
    <t>JOSE ARTURO</t>
  </si>
  <si>
    <t>VALDERRAMA</t>
  </si>
  <si>
    <t xml:space="preserve"> 311 3027658</t>
  </si>
  <si>
    <t>313 5486404</t>
  </si>
  <si>
    <t>324 4612593</t>
  </si>
  <si>
    <t>304 5625447</t>
  </si>
  <si>
    <t>321 7258546</t>
  </si>
  <si>
    <t>310 3922078</t>
  </si>
  <si>
    <t>316 1020812</t>
  </si>
  <si>
    <t>DIANA LICETH</t>
  </si>
  <si>
    <t>POSADA ZAPATA</t>
  </si>
  <si>
    <t xml:space="preserve"> 313 7312067</t>
  </si>
  <si>
    <t>JUAN CAMILO</t>
  </si>
  <si>
    <t>JIMENEZ DIEZ</t>
  </si>
  <si>
    <t>300 2517016</t>
  </si>
  <si>
    <t>BARRIENTOS</t>
  </si>
  <si>
    <t>321 6507574</t>
  </si>
  <si>
    <t xml:space="preserve">ALVARO </t>
  </si>
  <si>
    <t>323 3633065</t>
  </si>
  <si>
    <t>TAMAYO</t>
  </si>
  <si>
    <t>MTG</t>
  </si>
  <si>
    <t>313 6263364</t>
  </si>
  <si>
    <t>MORENO</t>
  </si>
  <si>
    <t>333 2905709</t>
  </si>
  <si>
    <t>55 41 8737-2797</t>
  </si>
  <si>
    <t>MILENA</t>
  </si>
  <si>
    <t>310 8902088</t>
  </si>
  <si>
    <t>WILFREDY</t>
  </si>
  <si>
    <t xml:space="preserve"> 311 3910655</t>
  </si>
  <si>
    <t>312 8816866</t>
  </si>
  <si>
    <t>310 7040253</t>
  </si>
  <si>
    <t>Cartegena</t>
  </si>
  <si>
    <t>Cartagena</t>
  </si>
  <si>
    <t>321 5038182</t>
  </si>
  <si>
    <t>310 2659017</t>
  </si>
  <si>
    <t>314 6287151</t>
  </si>
  <si>
    <t xml:space="preserve"> 320 6470967</t>
  </si>
  <si>
    <t>301 5303249</t>
  </si>
  <si>
    <t>301 6109289</t>
  </si>
  <si>
    <t>CELENY</t>
  </si>
  <si>
    <t>BUILES</t>
  </si>
  <si>
    <t xml:space="preserve"> 301 2207935</t>
  </si>
  <si>
    <t>310 3763198</t>
  </si>
  <si>
    <t>310 2235509</t>
  </si>
  <si>
    <t>312 7080321</t>
  </si>
  <si>
    <t>300 8328401</t>
  </si>
  <si>
    <t>Juan Esteban</t>
  </si>
  <si>
    <t>Garcia Mejia</t>
  </si>
  <si>
    <t>319 2966636</t>
  </si>
  <si>
    <t>300 2958568</t>
  </si>
  <si>
    <t>313 8101674</t>
  </si>
  <si>
    <t>315 2053747</t>
  </si>
  <si>
    <t>300 8564622</t>
  </si>
  <si>
    <t>STEFANNY</t>
  </si>
  <si>
    <t>ISAZA</t>
  </si>
  <si>
    <t>304 2258306</t>
  </si>
  <si>
    <t>LUZ DARY</t>
  </si>
  <si>
    <t>CARDENAS</t>
  </si>
  <si>
    <t>300 5647162</t>
  </si>
  <si>
    <t>XEMDALL</t>
  </si>
  <si>
    <t>317 8491476</t>
  </si>
  <si>
    <t>PRODUCTO PARA IBAGUE</t>
  </si>
  <si>
    <t xml:space="preserve">CRISTIAN </t>
  </si>
  <si>
    <t>300 3581817</t>
  </si>
  <si>
    <t>CONTRERAS</t>
  </si>
  <si>
    <t>301 6551172</t>
  </si>
  <si>
    <t>FORONDA</t>
  </si>
  <si>
    <t>320 7435482</t>
  </si>
  <si>
    <t>300 6071974</t>
  </si>
  <si>
    <t>321 6250125</t>
  </si>
  <si>
    <t>LAMINA DE VIDRIO</t>
  </si>
  <si>
    <t>LUNA</t>
  </si>
  <si>
    <t>304 2654032</t>
  </si>
  <si>
    <t>NURY</t>
  </si>
  <si>
    <t>322 5173399</t>
  </si>
  <si>
    <t>320 6765073</t>
  </si>
  <si>
    <t>317 2190688</t>
  </si>
  <si>
    <t>BERRIO DOMINGUEZ</t>
  </si>
  <si>
    <t>316 5635379</t>
  </si>
  <si>
    <t>ELTON</t>
  </si>
  <si>
    <t>SANDOVAL</t>
  </si>
  <si>
    <t>305 2265772</t>
  </si>
  <si>
    <t>LEON</t>
  </si>
  <si>
    <t>ROMAN</t>
  </si>
  <si>
    <t>304 5232928</t>
  </si>
  <si>
    <t>rrrrr</t>
  </si>
  <si>
    <t>Cantidad</t>
  </si>
  <si>
    <t>Monto</t>
  </si>
  <si>
    <t>Suma total</t>
  </si>
  <si>
    <t>Items</t>
  </si>
  <si>
    <t>Escenarios</t>
  </si>
  <si>
    <t>Estado</t>
  </si>
  <si>
    <t>Acción</t>
  </si>
  <si>
    <t>Mensaje</t>
  </si>
  <si>
    <t>Clientes que preguntaron por producto pero nunca responden ni envían información.</t>
  </si>
  <si>
    <t>Como no ha enviado información. Cerraremos la conversación</t>
  </si>
  <si>
    <t>¡Hola! [nombre] 👋
Vimos que no llegamos a concretar su solicitud, así que cerraremos esta conversación por ahora.
Le  invitamos a seguir nuestras redes sociales. Escribanos cuando decida avanzar.</t>
  </si>
  <si>
    <t>Clientes que aprueban la cotización y compran</t>
  </si>
  <si>
    <t>Comunicar al cliente avances del proceso</t>
  </si>
  <si>
    <t>Buenos días / Buenas tardes [nombre] 👋
Hemos recibido la aprobación de su cotización y programaremos su proyecto para dar inicio al proceso. En breve, le compartiremos los detalles correspondientes.
¡Nos alegra poder acompañarlo en la ejecución de su proyecto!</t>
  </si>
  <si>
    <t>Cliente en seguimiento</t>
  </si>
  <si>
    <t xml:space="preserve">Hacer seguimiento hasta que el cliente de una respuesta y conseguir fechas de los próximos seguimientos </t>
  </si>
  <si>
    <t>Primera opción: 
Buenos días [nombre] 👋
Esperamos que esté muy bien.
Queremos hacer seguimiento a la cotización que le compartimos desde Vidrios Templex, para saber si tiene alguna duda o si podemos apoyarlo con información adicional. 🌿
Estamos atentos a su respuesta
Segunda opción: 
Buenos días [nombre] 👋
Esperamos que esté muy bien.
Queremos hacer seguimiento a la cotización que le compartimos desde Vidrios Templex, para saber si tiene alguna duda o si podemos apoyarlo con información adicional. 🌿
Para nosotros es importante su respuesta y retroalimentación para dar continuidad al proceso
Estaremos atentos</t>
  </si>
  <si>
    <t>Clientes que rechazaron la cotización .</t>
  </si>
  <si>
    <t>Cerrar la conversación con el motivo del rechazo</t>
  </si>
  <si>
    <t>Buenos días [nombre] 👋
Gracias por considerar a Vidrios Templex para su proyecto. 🌿
Lamentamos que en esta ocasión no haya sido posible avanzar con la cotización, agradecemos sinceramente la oportunidad de haberle presentado nuestra propuesta, nos gustaría saber cuál fue el motivo de rechazo a la cotización.
Quedamos atentos a futuras necesidades en las que podamos acompañarlo.
¡Será un gusto volver a atenderlo! 💎</t>
  </si>
  <si>
    <t>Clientes que solicitan productos que Vidrios Templex no vende</t>
  </si>
  <si>
    <t>Cerrar la conversación con el mensaje</t>
  </si>
  <si>
    <t>Buenos días [nombre] 👋
Gracias por escribirnos a Vidrios Templex.
En este momento no realizamos ese tipo de producto o servicio, ya que estamos enfocados en soluciones en vidrio templado y aluminio: puertas, divisiones, ventanería, espejos y pasamanos.
Agradecemos mucho que nos hayas contactado y esperamos poder servirte en otro proyecto. 🌿</t>
  </si>
  <si>
    <t>Clientes que se les envía cotización y no respondieron a los seguimientos</t>
  </si>
  <si>
    <t xml:space="preserve">Cerrar la conversacion </t>
  </si>
  <si>
    <t>Buenos días [nombre] 😊
Queremos  agradecerle  por haber pensado en Vidrios Templex.
Sabemos que a veces los proyectos se detienen o cambian de rumbo, así que cerraremos esta cotización por el momento.
Si más adelante decide retomarlo, estaremos felices de apoyarle con todo el respaldo y experiencia de nuestro equipo. 🌿</t>
  </si>
  <si>
    <t xml:space="preserve">   </t>
  </si>
  <si>
    <t>Cliente o Nuevo</t>
  </si>
  <si>
    <t>ñ</t>
  </si>
  <si>
    <t xml:space="preserve">MANUELA </t>
  </si>
  <si>
    <t>300 2724725</t>
  </si>
  <si>
    <t>Cliente</t>
  </si>
  <si>
    <t>10/09/2025: Cliente informa que toma decisión de compra con otra empresa. // Dice que la consiguio 2 millones por debajo.</t>
  </si>
  <si>
    <t>310 6992641</t>
  </si>
  <si>
    <t>18/09 seguimiento por wpp</t>
  </si>
  <si>
    <t xml:space="preserve">se envia le valor por whatsapp  </t>
  </si>
  <si>
    <t>GRICOAT</t>
  </si>
  <si>
    <t>300 7291294</t>
  </si>
  <si>
    <t>hacemos visitas cuando vamos a instalar y nos dedicamos a la instalación  de ventanas, cabinas de baño, etc-el vidrio se lo podemos vender siempre y cuando ustedes nos indiquen las especificaciones de como lo necesitan</t>
  </si>
  <si>
    <t>SAMUEL</t>
  </si>
  <si>
    <t>304 3400004</t>
  </si>
  <si>
    <t>MABARDY</t>
  </si>
  <si>
    <t>317 3717477</t>
  </si>
  <si>
    <t>no hay seguimiento, seguimiento 17/9 cliente manifiesta que estan en evaluacion de las cotizaciones , tienen 4 , las variables son servicio al cliente y precio , el cliente evalua muy bien el servicio .</t>
  </si>
  <si>
    <t>DIANA</t>
  </si>
  <si>
    <t>YANEIRA</t>
  </si>
  <si>
    <t>302 5069837</t>
  </si>
  <si>
    <t xml:space="preserve">ANDRES </t>
  </si>
  <si>
    <t>ORREGO</t>
  </si>
  <si>
    <t>316 0545335</t>
  </si>
  <si>
    <t>MAURICIO</t>
  </si>
  <si>
    <t>300 5416289</t>
  </si>
  <si>
    <t>Cliente ubicado en Barranquilla</t>
  </si>
  <si>
    <t xml:space="preserve"> 323 4961772</t>
  </si>
  <si>
    <t>05/09/2025 se hace segumiento por whatsapp-no han tomado ninguna desicion
18/09 cseguimiento por wpp</t>
  </si>
  <si>
    <t xml:space="preserve"> 301 2558267</t>
  </si>
  <si>
    <t>requiere vitrinas con fotocurado</t>
  </si>
  <si>
    <t>¡Hola! Estoy interesado en sus servicios de instalación en vidrio con fotocurado a un mármol</t>
  </si>
  <si>
    <t>ANDREA</t>
  </si>
  <si>
    <t>SERVREENCAUCHE</t>
  </si>
  <si>
    <t>312 5638817</t>
  </si>
  <si>
    <t xml:space="preserve">18/09 se deja mensaje por wpp a ella y el contacto que ella nos brindo para enviar cotización </t>
  </si>
  <si>
    <t>319 2438543</t>
  </si>
  <si>
    <t>Hola! Estoy interesado en sus servicios</t>
  </si>
  <si>
    <t>VELENTINA</t>
  </si>
  <si>
    <t>DIVIX</t>
  </si>
  <si>
    <t xml:space="preserve"> 313 3280928</t>
  </si>
  <si>
    <t xml:space="preserve">3/10/2025 no responde al seguimiento se dejo un mensaje </t>
  </si>
  <si>
    <t>cotización de un cierre de área de torniquetes en Acero inoxidable y vidrio. El espacio mide 5 mt y debemos dejar un metro libre.</t>
  </si>
  <si>
    <t>300 3565170</t>
  </si>
  <si>
    <t>requier vidrio para mesas</t>
  </si>
  <si>
    <t>SUAREZ</t>
  </si>
  <si>
    <t>gg</t>
  </si>
  <si>
    <t xml:space="preserve"> 312 6414787</t>
  </si>
  <si>
    <t>10-09-2025: Cliente informa que iba a coordinar para proceder con el pago para iniciar trabajo. Solicita un descuento, pero se le informa que no es posible.</t>
  </si>
  <si>
    <t>pasamanos para escaleras existemte- se program toma de medidas</t>
  </si>
  <si>
    <t>Hola, deseo conocer sus productos y servicios.</t>
  </si>
  <si>
    <t>JOSE DANIEL</t>
  </si>
  <si>
    <t>314 6191486</t>
  </si>
  <si>
    <t>solución para hacer como un cerramiento que sea estético y funcional en restaurante entre cocina  y clientes</t>
  </si>
  <si>
    <t>GABRIEL</t>
  </si>
  <si>
    <t>300 6019553</t>
  </si>
  <si>
    <t>no hay segumiento, 17/9 cliente no responde al seguimiento</t>
  </si>
  <si>
    <t>¡Hola! Estoy interezado que me cotizen una puerta en vidrio corrediza 177*70. En 8 mm- se envia precio por whatsapp</t>
  </si>
  <si>
    <t>OTERO</t>
  </si>
  <si>
    <t>317 4330910</t>
  </si>
  <si>
    <t>Tablero para uso de la h1ja en casa en Jamundi</t>
  </si>
  <si>
    <t>Hola! Estoy interesado en  comprar un tablero de vidrio templado</t>
  </si>
  <si>
    <t>SONIA</t>
  </si>
  <si>
    <t>321 5256618</t>
  </si>
  <si>
    <t>08/09: se deja mensaje por wpp</t>
  </si>
  <si>
    <t>BETTY</t>
  </si>
  <si>
    <t xml:space="preserve"> 315 7846237</t>
  </si>
  <si>
    <t xml:space="preserve"> vidrio sencillos de 86cm X 67cm de 4mm- se recomienda compra en corvit</t>
  </si>
  <si>
    <t>DURBIN</t>
  </si>
  <si>
    <t>305 3598467</t>
  </si>
  <si>
    <t>Mantenimiento de cabinas de baño, se envia cotización por whatsaap solo el valor por ser manteniemiento de una cabina.</t>
  </si>
  <si>
    <t>¡Hola! Estoy interesada en mantenimiento de unas cabinas de baño</t>
  </si>
  <si>
    <t>321 8744337</t>
  </si>
  <si>
    <t>2/9/0202</t>
  </si>
  <si>
    <t>314 6168424</t>
  </si>
  <si>
    <t>CATALINA</t>
  </si>
  <si>
    <t>MADRID</t>
  </si>
  <si>
    <t>EDIFICIO DE PERSONA NATURAL</t>
  </si>
  <si>
    <t>311 4061459</t>
  </si>
  <si>
    <t>El señor Bryam llamo a los clientes, y solicitaron hacer un cambio en la cotizacion, poner persianas y puertas vidrieras</t>
  </si>
  <si>
    <t>estamos buscando una cotizacion para unaconstruccion nueva- se programa toma de medidas</t>
  </si>
  <si>
    <t>SINDY</t>
  </si>
  <si>
    <t>304 6519537</t>
  </si>
  <si>
    <t xml:space="preserve">JOHANNA </t>
  </si>
  <si>
    <t>305 4520261</t>
  </si>
  <si>
    <t xml:space="preserve">no hay segumiento, cliente no responde al seguimiento 17/9 </t>
  </si>
  <si>
    <t>Buenas tardes estoy interesada en este producto lo tienes???</t>
  </si>
  <si>
    <t xml:space="preserve">JOHAN </t>
  </si>
  <si>
    <t xml:space="preserve"> 321 8920752</t>
  </si>
  <si>
    <t>vidrio para horno-se remite a vimej</t>
  </si>
  <si>
    <t>MOSQUERA</t>
  </si>
  <si>
    <t>311 7124558</t>
  </si>
  <si>
    <t>ubicacion itsmina-Choco</t>
  </si>
  <si>
    <t>JESSICA</t>
  </si>
  <si>
    <t>LOGIMPEX CARGO</t>
  </si>
  <si>
    <t>316 8253889</t>
  </si>
  <si>
    <t xml:space="preserve">MARTIN </t>
  </si>
  <si>
    <t>ACUÑA</t>
  </si>
  <si>
    <t>993 455 456</t>
  </si>
  <si>
    <t>LICTACION PARA PERU</t>
  </si>
  <si>
    <t>SEIS MAS 10 ARQUITECTURA</t>
  </si>
  <si>
    <t>323 3673979</t>
  </si>
  <si>
    <t>VIDRIOS PARA BALCON EDIFICIO EN CONSTRUCCION</t>
  </si>
  <si>
    <t>MEDINA</t>
  </si>
  <si>
    <t>PANAMERICANA - BOGOTA</t>
  </si>
  <si>
    <t>323 2091892</t>
  </si>
  <si>
    <t xml:space="preserve"> 300 1366317</t>
  </si>
  <si>
    <t>REQUIERE VIDRIO PARA CARRO</t>
  </si>
  <si>
    <t>ANA MARIA</t>
  </si>
  <si>
    <t>CEBALLOS</t>
  </si>
  <si>
    <t>300 7751516</t>
  </si>
  <si>
    <t>319 4037313</t>
  </si>
  <si>
    <t>305 4819454</t>
  </si>
  <si>
    <t>PATRICIA</t>
  </si>
  <si>
    <t>REINA</t>
  </si>
  <si>
    <t>GEOSER</t>
  </si>
  <si>
    <t>323 4589699</t>
  </si>
  <si>
    <t>no hay segumiento -ni cotizacion</t>
  </si>
  <si>
    <t>ACCESS POINT</t>
  </si>
  <si>
    <t xml:space="preserve"> 300 7119506</t>
  </si>
  <si>
    <t>no hay segumiento -seguimiento 17/9  cliente no responde al seguimiento</t>
  </si>
  <si>
    <t>300 3580743</t>
  </si>
  <si>
    <t>Llamada ingresa el 03/09/2025 7:40pm</t>
  </si>
  <si>
    <t>ELECTRICIDAD Y MONYTAJES</t>
  </si>
  <si>
    <t>304 6421557</t>
  </si>
  <si>
    <t>no hay segumiento ;  seguimiento 17/9 cliente no responde al seguimiento</t>
  </si>
  <si>
    <t>visor para maquinas-envia plano de medidas</t>
  </si>
  <si>
    <t>316 8320842</t>
  </si>
  <si>
    <t xml:space="preserve">no hay segumiento : no han tomado decision llamar 24 de septiembre </t>
  </si>
  <si>
    <t>division en vidrio para baño</t>
  </si>
  <si>
    <t>Hola 👋 Gracias por escribirnos. En Vidrios Templex llevamos 33 años mejorando el hábitat de hogares y empresas con soluciones en vidrio de seguridad. Estamos listos para asesorarte. ¿Qué tipo de espacio deseas intervenir?</t>
  </si>
  <si>
    <t xml:space="preserve"> 301 9082266</t>
  </si>
  <si>
    <t>18/09 se solicita info de nuevo para cotizar</t>
  </si>
  <si>
    <t>no envia las medidas</t>
  </si>
  <si>
    <t>HUGO ARMADO</t>
  </si>
  <si>
    <t>SIERRA</t>
  </si>
  <si>
    <t>310 3662403</t>
  </si>
  <si>
    <t>18/09 no manejamos vidrio bronce crudo entregado a la mano</t>
  </si>
  <si>
    <t>VIDRIO PARA PUERTA VINOTECA-cambia cotizacion a vidrio crudo, se infroma que no lo suministramos</t>
  </si>
  <si>
    <t>317 6550345</t>
  </si>
  <si>
    <t>12/09/2025: Informa que aún no han definido el tema de la fachada. La franquicia les ha puesto mucho problema para manejo de marca.</t>
  </si>
  <si>
    <t>304 5533717</t>
  </si>
  <si>
    <t>PAULINA</t>
  </si>
  <si>
    <t>CONQUISTA INMOBILIARIA</t>
  </si>
  <si>
    <t>300 5542591</t>
  </si>
  <si>
    <t>no hay segumiento ;17/9 cliente no responde al seguimiento</t>
  </si>
  <si>
    <t>324 4291534</t>
  </si>
  <si>
    <t>314 4706918</t>
  </si>
  <si>
    <t>busca perfilles - se remite a Ventanas  y puertas</t>
  </si>
  <si>
    <t>ENYERBERT</t>
  </si>
  <si>
    <t>(945) 216-7292</t>
  </si>
  <si>
    <t>no hay segumiento ;  seguimiento 17/9  se envio mensaje</t>
  </si>
  <si>
    <t>responde el 05/09/2025</t>
  </si>
  <si>
    <t>JUAN ESTEBAN</t>
  </si>
  <si>
    <t>MONSALVE</t>
  </si>
  <si>
    <t>310 5408091</t>
  </si>
  <si>
    <t>¡Hola! Estoy interesado en cotizar un tablero en vidiro con ustedes</t>
  </si>
  <si>
    <t>ESTFANIA</t>
  </si>
  <si>
    <t>312 4878675</t>
  </si>
  <si>
    <t xml:space="preserve">08/09/ 2025 el jefe no ha tomado la descion </t>
  </si>
  <si>
    <t>WILFER ALONSO</t>
  </si>
  <si>
    <t>313 6398707</t>
  </si>
  <si>
    <t>no hay segumiento ; cliente no responde al seguimiento 17/9</t>
  </si>
  <si>
    <t>MIYER</t>
  </si>
  <si>
    <t>313 4517489</t>
  </si>
  <si>
    <t>no hay segumiento ;  17/ 9 cliente no responde al seguimiento</t>
  </si>
  <si>
    <t>DOUGLAS</t>
  </si>
  <si>
    <t xml:space="preserve"> 315 5813636</t>
  </si>
  <si>
    <t>11-09-2025: Se le deja mensaje en whats app pero no lo contesta. // 12/09/2025: Indica que el Cliente final aun no les ha definido el tema de las ventanas, y que han realizado cambios.</t>
  </si>
  <si>
    <t>LUZ OSIRIS</t>
  </si>
  <si>
    <t>LEDESMA</t>
  </si>
  <si>
    <t>314 8751945</t>
  </si>
  <si>
    <t>segukiento por whatsapp 08/09/2025 - no responde</t>
  </si>
  <si>
    <t>ARROYAVE</t>
  </si>
  <si>
    <t xml:space="preserve"> 321 7671928</t>
  </si>
  <si>
    <t>no hay segumiento ; 17/9  cliente no responde al seguimiento</t>
  </si>
  <si>
    <t>314 4415332</t>
  </si>
  <si>
    <t xml:space="preserve">no hay segumiento ;  17/ 9 cliente no responde al seguimiento se deja mensaje </t>
  </si>
  <si>
    <t>ORTEGA</t>
  </si>
  <si>
    <t>1 (786) 658-9436</t>
  </si>
  <si>
    <t>requiere vidrio para comedor , se remite a vimej</t>
  </si>
  <si>
    <t>313 4944355</t>
  </si>
  <si>
    <t>08/09 escribieron de dos # diferentes para la misma cotización, se envía a la dueña según el contacto que nos enviaron</t>
  </si>
  <si>
    <t>Requiere ventaneria aniruido-viena a la sala de exibicio</t>
  </si>
  <si>
    <t xml:space="preserve"> 314 7098099</t>
  </si>
  <si>
    <t>requiere repisa de marmol</t>
  </si>
  <si>
    <t>MECANO</t>
  </si>
  <si>
    <t>310 2577555</t>
  </si>
  <si>
    <t xml:space="preserve">no hay segumiento </t>
  </si>
  <si>
    <t>Rechazo por precio</t>
  </si>
  <si>
    <t>313 6230548</t>
  </si>
  <si>
    <t>318 4152849</t>
  </si>
  <si>
    <t>315 2733207</t>
  </si>
  <si>
    <t>vidrio ara mesa - remite a Vimej</t>
  </si>
  <si>
    <t>300 6256190</t>
  </si>
  <si>
    <t>no hay segumiento, 3 0ctubre cliente no responde al seguimiento</t>
  </si>
  <si>
    <t>se envia valor por whtasapp *</t>
  </si>
  <si>
    <t>320 5168878</t>
  </si>
  <si>
    <t>requiere un perfil</t>
  </si>
  <si>
    <t xml:space="preserve">SANTIAGO </t>
  </si>
  <si>
    <t>INDUSTRIA DE RESINAS</t>
  </si>
  <si>
    <t>301 6654915</t>
  </si>
  <si>
    <t>12/09/2025: Cliente no ha podido revisar bien la cotización. Está por fuera de la ciudad… solo tienen una cotización de divisiones de oficina.</t>
  </si>
  <si>
    <t>310 3685133</t>
  </si>
  <si>
    <t>vidrio para CPU - remite a Vimej</t>
  </si>
  <si>
    <t>JENNI</t>
  </si>
  <si>
    <t>304 3771583</t>
  </si>
  <si>
    <t>no hay seguimiento; 17/9   cliente no responde al seguimiento</t>
  </si>
  <si>
    <t>se envia valor por whatsapp; 17/9  cliente no responde al seguimiento</t>
  </si>
  <si>
    <t>LUISIANA</t>
  </si>
  <si>
    <t>302 3953028</t>
  </si>
  <si>
    <t>LONDIÑO</t>
  </si>
  <si>
    <t xml:space="preserve"> (281) 890-1926</t>
  </si>
  <si>
    <t>se remite a Vimej</t>
  </si>
  <si>
    <t>SANTIAGO</t>
  </si>
  <si>
    <t>INDUSTRIAL DE RESINAS</t>
  </si>
  <si>
    <t>INOXIDABLES</t>
  </si>
  <si>
    <t>319 5074484</t>
  </si>
  <si>
    <t>Requiere vidrio para chimenea</t>
  </si>
  <si>
    <t xml:space="preserve">LUZ </t>
  </si>
  <si>
    <t>317 7621808</t>
  </si>
  <si>
    <t>Ese vidrio lo puedes conseguir en +57 301 4480910 VIMEJ</t>
  </si>
  <si>
    <t>FABIO</t>
  </si>
  <si>
    <t>MOLPARTES</t>
  </si>
  <si>
    <t>317 4410465</t>
  </si>
  <si>
    <t>11/09/2025 - seguimiento por whatsapp - no han tomado desciociones
15/09/2025 seguimiento por whatsaap -validación con el area de Infraestructura</t>
  </si>
  <si>
    <t>PABLO</t>
  </si>
  <si>
    <t>SIEGERT</t>
  </si>
  <si>
    <t>319 2160753</t>
  </si>
  <si>
    <t>vdrio para comedor se remite a Vimej</t>
  </si>
  <si>
    <t xml:space="preserve">JUAN PABLO </t>
  </si>
  <si>
    <t xml:space="preserve"> 321 7397055</t>
  </si>
  <si>
    <t xml:space="preserve">no hay seguimiento; 18/septiembre cliente  no respondio </t>
  </si>
  <si>
    <t>*</t>
  </si>
  <si>
    <t>312 2924324</t>
  </si>
  <si>
    <t>324 6017274</t>
  </si>
  <si>
    <t>¡Hola! Estoy interesado en la instalación de cabinas para oficinas</t>
  </si>
  <si>
    <t>NICOLAS</t>
  </si>
  <si>
    <t>321 7129859</t>
  </si>
  <si>
    <t>17/9   cliente no responde al seguimiento</t>
  </si>
  <si>
    <t>318 3768375</t>
  </si>
  <si>
    <t>requiere vidrio crudo pero no instalado -no se cotiza</t>
  </si>
  <si>
    <t>VILLA</t>
  </si>
  <si>
    <t>317 6584026</t>
  </si>
  <si>
    <t>320 6468102</t>
  </si>
  <si>
    <t>no hay seguimiento, 3 octubre cliente no responde al seguimiento</t>
  </si>
  <si>
    <t>se envia valor por whatsapp *</t>
  </si>
  <si>
    <t>302 2873111</t>
  </si>
  <si>
    <t>17/9  cliente no responde al seguimiento</t>
  </si>
  <si>
    <t>310 3693277</t>
  </si>
  <si>
    <t>necesita gabineste en aluminio</t>
  </si>
  <si>
    <t>313 7509285</t>
  </si>
  <si>
    <t>17/9  cliente no responde al  seguimiento</t>
  </si>
  <si>
    <t>GUSTAVO</t>
  </si>
  <si>
    <t>PULGARIN</t>
  </si>
  <si>
    <t>300 6703424</t>
  </si>
  <si>
    <t>11/09/2025 se contacta por whatsaap -no hay repuesta del cliente</t>
  </si>
  <si>
    <t>350 7960227</t>
  </si>
  <si>
    <t>vidrio horno- se remite a Vimej</t>
  </si>
  <si>
    <t>MILEYDI</t>
  </si>
  <si>
    <t>323 2320376</t>
  </si>
  <si>
    <t>Hola! Estoy interesado en la instalación de fachadas en vidrio</t>
  </si>
  <si>
    <t>320 7034144</t>
  </si>
  <si>
    <t>321 7799930</t>
  </si>
  <si>
    <t>vidrio nevera- se remite a Vimej</t>
  </si>
  <si>
    <t>SORAYA</t>
  </si>
  <si>
    <t>312 7225240</t>
  </si>
  <si>
    <t xml:space="preserve">JHONATAN </t>
  </si>
  <si>
    <t>BARRIIENTOS</t>
  </si>
  <si>
    <t>310 2390266</t>
  </si>
  <si>
    <t>310 4365929</t>
  </si>
  <si>
    <t>llamada del 08/09/ a las 5:30 pm</t>
  </si>
  <si>
    <t>311 7413689</t>
  </si>
  <si>
    <t>vidrio para mesa se ermite a VIMEJ</t>
  </si>
  <si>
    <t>UNIDAD RENAL RTS -MEDELLIN</t>
  </si>
  <si>
    <t>300 2870045</t>
  </si>
  <si>
    <t>318 7172850</t>
  </si>
  <si>
    <t>luminariia- se remite a Vimej</t>
  </si>
  <si>
    <t>302 4013304</t>
  </si>
  <si>
    <t xml:space="preserve">17/9   cliente no reponde al seguimiento se deja mensaje </t>
  </si>
  <si>
    <t>324 5493108</t>
  </si>
  <si>
    <t>RIVERA</t>
  </si>
  <si>
    <t>300 6480875</t>
  </si>
  <si>
    <t>se remite a vimej-require recorte de vidrio</t>
  </si>
  <si>
    <t>304 5980280</t>
  </si>
  <si>
    <t>310 4562743</t>
  </si>
  <si>
    <t>Esmeralda</t>
  </si>
  <si>
    <t xml:space="preserve"> 333 2411961</t>
  </si>
  <si>
    <t>requiere vidrio miniboreal - y espejos con marco se remites Corvit</t>
  </si>
  <si>
    <t xml:space="preserve"> 301 5621381</t>
  </si>
  <si>
    <t>VALERIA</t>
  </si>
  <si>
    <t>MULTIAJUSTES</t>
  </si>
  <si>
    <t>321 8452911</t>
  </si>
  <si>
    <t>17/9  cliente no responde al seguimiento se deja mensaje la obra esta parada en el momento</t>
  </si>
  <si>
    <t>Hola! Estoy interesado en sus servicio</t>
  </si>
  <si>
    <t>FAVIO</t>
  </si>
  <si>
    <t xml:space="preserve"> 321 7788408</t>
  </si>
  <si>
    <t>no hay seguimiento, 8 octubre clinte no responde al seguimiento</t>
  </si>
  <si>
    <t>DITRIBUIDORA BRILLAMAX</t>
  </si>
  <si>
    <t>304 1028077</t>
  </si>
  <si>
    <t xml:space="preserve">no hay seguimiento, 3 octubre cliente no responde a </t>
  </si>
  <si>
    <t>BIBI</t>
  </si>
  <si>
    <t xml:space="preserve"> 316 1333336</t>
  </si>
  <si>
    <t xml:space="preserve">ventanas en Aluminio imitación madera, </t>
  </si>
  <si>
    <t xml:space="preserve"> 305 3924723</t>
  </si>
  <si>
    <t>requiere vidrio para reflector - se remite a vimej</t>
  </si>
  <si>
    <t>350 7889692</t>
  </si>
  <si>
    <t xml:space="preserve">llamada del 09/09/2025 a las </t>
  </si>
  <si>
    <t>ANGELA</t>
  </si>
  <si>
    <t>314 6003241</t>
  </si>
  <si>
    <t xml:space="preserve"> 319 5735981</t>
  </si>
  <si>
    <t>requiere fabricar un accesorio- se remite a AVQ</t>
  </si>
  <si>
    <t>LEONEL</t>
  </si>
  <si>
    <t xml:space="preserve"> 314 6744409</t>
  </si>
  <si>
    <t>vidrio par pergola</t>
  </si>
  <si>
    <t>VILLA ROLDAN</t>
  </si>
  <si>
    <t>EDU NORTE</t>
  </si>
  <si>
    <t>301 7700646</t>
  </si>
  <si>
    <t>11-09-2025: Cliente informa que era para conocer solo el rpsupuesto. Dice que la obra la van a contratar englobada solo con una empresa (licitación de obra civil completa). Dice que cuando elija, nos da el contacto de esa empresa elegida.</t>
  </si>
  <si>
    <t>KEVIN</t>
  </si>
  <si>
    <t>310 4153596</t>
  </si>
  <si>
    <t>oficina en bogota</t>
  </si>
  <si>
    <t xml:space="preserve">LUIS CARLOS </t>
  </si>
  <si>
    <t>318 1015151</t>
  </si>
  <si>
    <t xml:space="preserve">no hay seguimiento, seguimiento 3 octubre no responde al seguimiento se deja mensaje </t>
  </si>
  <si>
    <t>se envia vaor por whatsapp *</t>
  </si>
  <si>
    <t>MARIA</t>
  </si>
  <si>
    <t>CONSTANZA</t>
  </si>
  <si>
    <t>GYJ FERRTERIA</t>
  </si>
  <si>
    <t>311 5387824</t>
  </si>
  <si>
    <t xml:space="preserve">17/9  cliente no responde al seguimiento se deja mensaje </t>
  </si>
  <si>
    <t xml:space="preserve"> 313 8626975</t>
  </si>
  <si>
    <t>vidrio para comedor - se remite a vimej</t>
  </si>
  <si>
    <t>300 1729298</t>
  </si>
  <si>
    <t>vidrio para mesa- se remite a vimej</t>
  </si>
  <si>
    <t>URIBE</t>
  </si>
  <si>
    <t>311 7127224</t>
  </si>
  <si>
    <t>301 3282910</t>
  </si>
  <si>
    <t>llamada ingreso 10/09/2025</t>
  </si>
  <si>
    <t>JOHSMAN</t>
  </si>
  <si>
    <t>GUZMAN</t>
  </si>
  <si>
    <t>ONIX DISCOTECA</t>
  </si>
  <si>
    <t xml:space="preserve"> 302 2122252</t>
  </si>
  <si>
    <t>12/09/2025  se contacta para porgramar toma de medidas pero no contesta</t>
  </si>
  <si>
    <t>vidrio piso discoteca - se programa toma de medidas</t>
  </si>
  <si>
    <t>301 5015637</t>
  </si>
  <si>
    <t>Instalacion de puerta de vitrina</t>
  </si>
  <si>
    <t>DOTAESCOL S.A.S</t>
  </si>
  <si>
    <t>318 6198444</t>
  </si>
  <si>
    <t>300 5490086</t>
  </si>
  <si>
    <t>320 9987640</t>
  </si>
  <si>
    <t>por precio</t>
  </si>
  <si>
    <t>301 3602905</t>
  </si>
  <si>
    <t>312 8648652</t>
  </si>
  <si>
    <t>llamada ingreso 11/09/2025</t>
  </si>
  <si>
    <t>FERNANDA</t>
  </si>
  <si>
    <t>304 3252840</t>
  </si>
  <si>
    <t xml:space="preserve">seguimiento  1 octubre no responde se deja mensaje </t>
  </si>
  <si>
    <t>llamada ingreso 11/09/2025 *</t>
  </si>
  <si>
    <t>ORJUELA</t>
  </si>
  <si>
    <t>TU PIEL</t>
  </si>
  <si>
    <t>301 6587681</t>
  </si>
  <si>
    <t>LA TOSCNA PH</t>
  </si>
  <si>
    <t>301 7254230</t>
  </si>
  <si>
    <t xml:space="preserve">17/9    </t>
  </si>
  <si>
    <t>310 8495559</t>
  </si>
  <si>
    <t>MARTHA</t>
  </si>
  <si>
    <t>315 3603491</t>
  </si>
  <si>
    <t>17/ 9   cliente no responde al seguimiento</t>
  </si>
  <si>
    <t>LUIS GONZALO</t>
  </si>
  <si>
    <t>320 9373174</t>
  </si>
  <si>
    <t>sin seguimiento, rechazo por precio</t>
  </si>
  <si>
    <t>Ciudad salitre Bogotá</t>
  </si>
  <si>
    <t>301 1574428</t>
  </si>
  <si>
    <t>vidrio para mesa - se remite a Vimej</t>
  </si>
  <si>
    <t>NATHALIA</t>
  </si>
  <si>
    <t>305 3559667</t>
  </si>
  <si>
    <t>313 7529200</t>
  </si>
  <si>
    <t>CORDOBA</t>
  </si>
  <si>
    <t>350 4626046</t>
  </si>
  <si>
    <t>300 6155114</t>
  </si>
  <si>
    <t>requier vidrio termolaminado- se infroma que no lo manejamos</t>
  </si>
  <si>
    <t>313 3234285</t>
  </si>
  <si>
    <t>cabina de baño en vidrio curvo</t>
  </si>
  <si>
    <t>507 6612-3593</t>
  </si>
  <si>
    <t>telefono de Panamá</t>
  </si>
  <si>
    <t>324 3187281</t>
  </si>
  <si>
    <t>321 6042994</t>
  </si>
  <si>
    <t>315 3096969</t>
  </si>
  <si>
    <t>se coordina toma de medidas</t>
  </si>
  <si>
    <t>¡Hola! Estoy interesado en la instalación de una puerta de vidrio de un baño que se quebró</t>
  </si>
  <si>
    <t>MALL PLAZA</t>
  </si>
  <si>
    <t>322 6818793</t>
  </si>
  <si>
    <t>13/09/2025de contacta por whatsapp  se ofrece toma de medidas no contesta</t>
  </si>
  <si>
    <t>PERTUZ</t>
  </si>
  <si>
    <t>333 2246369</t>
  </si>
  <si>
    <t>se coordina toma de medidascpara el 17/09/2025</t>
  </si>
  <si>
    <t>DIEGO FERNANDO</t>
  </si>
  <si>
    <t xml:space="preserve"> 314 7604498</t>
  </si>
  <si>
    <t>tablero para Cali</t>
  </si>
  <si>
    <t>314 6620592</t>
  </si>
  <si>
    <t>vidrio pasamanos</t>
  </si>
  <si>
    <t>¡Hola! Estoy interesado en sus servicios para reponer un vidrio templado que se reventó</t>
  </si>
  <si>
    <t>sin seguimiento</t>
  </si>
  <si>
    <t>GAVIRIA</t>
  </si>
  <si>
    <t>304 6694462</t>
  </si>
  <si>
    <t>17/9  cliente no responde al sguimiento</t>
  </si>
  <si>
    <t xml:space="preserve">OLGA </t>
  </si>
  <si>
    <t>CHAVERRA</t>
  </si>
  <si>
    <t>310 8398018</t>
  </si>
  <si>
    <t>17/9 cliente no responde al seguimiento</t>
  </si>
  <si>
    <t>requierea cambio de sentido de apertuta de puerta balcon marca Alco</t>
  </si>
  <si>
    <t>319 7620638</t>
  </si>
  <si>
    <t>no responde</t>
  </si>
  <si>
    <t>Hola! Estoy interesado en vidrio espejo</t>
  </si>
  <si>
    <t>300 7768508</t>
  </si>
  <si>
    <t>sin seguimiento; rechazado por precio</t>
  </si>
  <si>
    <t>314 5476013</t>
  </si>
  <si>
    <t>llamda de sabado 13/09/2025</t>
  </si>
  <si>
    <t>EDWAR</t>
  </si>
  <si>
    <t>300 7049030</t>
  </si>
  <si>
    <t>llamada de domingo 14/09/2025</t>
  </si>
  <si>
    <t>315 6124483</t>
  </si>
  <si>
    <t>llamada de domingo 14/09/2025- requere espejo en laminas se remite a Corvit</t>
  </si>
  <si>
    <t>15//09/2025</t>
  </si>
  <si>
    <t>VIDAL</t>
  </si>
  <si>
    <t>310 4133960</t>
  </si>
  <si>
    <t>25/09/2025 se contacta por whatsapp no parueba la cotizacion por ptecio</t>
  </si>
  <si>
    <t>llamada de domingo 14/09/2025- responde 17/09/2025- casa finca en barbosa</t>
  </si>
  <si>
    <t>314 6017140</t>
  </si>
  <si>
    <t xml:space="preserve">sin seguimiento, 3 octubre seguimiento no responde , se  mensaje </t>
  </si>
  <si>
    <t>DIDIER</t>
  </si>
  <si>
    <t>TIRADO</t>
  </si>
  <si>
    <t>301 4594649</t>
  </si>
  <si>
    <t>el cliente require la cabna para entrega inmediata</t>
  </si>
  <si>
    <t>GUIOVANY</t>
  </si>
  <si>
    <t>318 3899336</t>
  </si>
  <si>
    <t>sin seguimiento;  rechazado por precio</t>
  </si>
  <si>
    <t>vidrio para pergola- remite la cotizcion para yeni cel 311 4912856</t>
  </si>
  <si>
    <t>MARLON VELEZ</t>
  </si>
  <si>
    <t>300 1700056</t>
  </si>
  <si>
    <t>3  octubre cliente no ha tomado decision , llama en 8 dias</t>
  </si>
  <si>
    <t>SEBASTIAN</t>
  </si>
  <si>
    <t>BETANCUR</t>
  </si>
  <si>
    <t xml:space="preserve"> 304 6284390</t>
  </si>
  <si>
    <t>casa ubicada en Bogota</t>
  </si>
  <si>
    <t>311 6785563</t>
  </si>
  <si>
    <t>Espejo muy pequeño se remite a CORVIT</t>
  </si>
  <si>
    <t>301 7869452</t>
  </si>
  <si>
    <t>305 2903132</t>
  </si>
  <si>
    <t>vidrio para pergola-No se cotizo, el señor necesitaba la estructura y el vidrio.</t>
  </si>
  <si>
    <t>BOLIVAR</t>
  </si>
  <si>
    <t>310 5053489</t>
  </si>
  <si>
    <t xml:space="preserve">17/ 9  rechazado  por precio </t>
  </si>
  <si>
    <t>311 7690882</t>
  </si>
  <si>
    <t>no se cotiza porque no tiene la estructura de la pergola</t>
  </si>
  <si>
    <t>RINCON</t>
  </si>
  <si>
    <t xml:space="preserve"> 301 7180930</t>
  </si>
  <si>
    <t>ubicacion Bogota</t>
  </si>
  <si>
    <t>319 2877749</t>
  </si>
  <si>
    <t>para reemplazar las  existentes cpmpradas a vidrios templex</t>
  </si>
  <si>
    <t xml:space="preserve">NIXON </t>
  </si>
  <si>
    <t>311 7438742</t>
  </si>
  <si>
    <t xml:space="preserve">3 octubre llamar el 6 de octubre </t>
  </si>
  <si>
    <t>FABIANA</t>
  </si>
  <si>
    <t>300 5979846</t>
  </si>
  <si>
    <t>virio crudo pequeño-se remite a Corvit</t>
  </si>
  <si>
    <t>310 4052499</t>
  </si>
  <si>
    <t>10094-A</t>
  </si>
  <si>
    <t xml:space="preserve"> Como pretenden que se cancele el total y ahí apenas programan instalación.</t>
  </si>
  <si>
    <t>311 7565800</t>
  </si>
  <si>
    <t>Hola! Estoy la compra  de cabinas de baño</t>
  </si>
  <si>
    <t>INGENSA</t>
  </si>
  <si>
    <t>300 3197624</t>
  </si>
  <si>
    <t>17/09/2025: Cliente no responde mensajes de whats app.</t>
  </si>
  <si>
    <t>301 7375572</t>
  </si>
  <si>
    <t>ENITH</t>
  </si>
  <si>
    <t>318 2980406</t>
  </si>
  <si>
    <t>JULIO</t>
  </si>
  <si>
    <t>NATERA</t>
  </si>
  <si>
    <t>313 4200483</t>
  </si>
  <si>
    <t>17/09/2025: Cliente informa en el seguimiento que está buscando otras cotizaciones, dice que busca elección por precio.</t>
  </si>
  <si>
    <t>311 2006030</t>
  </si>
  <si>
    <t>LINA MARCELA</t>
  </si>
  <si>
    <t>PROYECTO ASTORGA</t>
  </si>
  <si>
    <t>302 3769952</t>
  </si>
  <si>
    <t>Cliente dice que toman el proyecto con otro proveedor ya conocido, y por el tema del tiempo.</t>
  </si>
  <si>
    <t>Ingeniera residente del proyecto- se remite proyecto a la sra ALba lucia -se requieren 108 baños</t>
  </si>
  <si>
    <t>ELKIN</t>
  </si>
  <si>
    <t>311 4175063</t>
  </si>
  <si>
    <t>Requiere vidrio pata horno-se remite a Vimej</t>
  </si>
  <si>
    <t>YOLANDA</t>
  </si>
  <si>
    <t>322 3703807</t>
  </si>
  <si>
    <t>MELISA</t>
  </si>
  <si>
    <t>304 5568082</t>
  </si>
  <si>
    <t>LLamada del dia anterior</t>
  </si>
  <si>
    <t>MANUEL</t>
  </si>
  <si>
    <t>315 8868843</t>
  </si>
  <si>
    <t>Cliente en Bogota</t>
  </si>
  <si>
    <t>BRYAM</t>
  </si>
  <si>
    <t>312 6514199</t>
  </si>
  <si>
    <t>Cliente en Armenia</t>
  </si>
  <si>
    <t>311 3113032</t>
  </si>
  <si>
    <t>se le envia imagen de referencia y no responde</t>
  </si>
  <si>
    <t>diseñadoar industria e interiorista- apartamento en remodelacion-</t>
  </si>
  <si>
    <t>316 4544959</t>
  </si>
  <si>
    <t>DIAZ</t>
  </si>
  <si>
    <t>311 3466838</t>
  </si>
  <si>
    <t>17/09/2025: Es la propietaria de la casa, Cliente indica que toma la decisión con el esposo y que buscan principalmene tema de presupuesto. // Alejandro, si ya la revisamos tu cotización está muy buena, sin embargo, siempre está por encima en 7 millones de pesos de la oferta que tenemos y ellos nos dan cuenta de Cobro con Rut entonces ahí también nos ahorramos el IVA</t>
  </si>
  <si>
    <t>intalacion en Guatape- ya conocia a Vidrios Templex por la instalacion de uan puerta de vidrio en su oficina</t>
  </si>
  <si>
    <t>GUTIEERREZ</t>
  </si>
  <si>
    <t>IPS DARIEN</t>
  </si>
  <si>
    <t>316 7529669</t>
  </si>
  <si>
    <t>$ 3.633.816</t>
  </si>
  <si>
    <t>8 octubre cliente no responde al seguimiento</t>
  </si>
  <si>
    <t>300 6288340</t>
  </si>
  <si>
    <t>buscando diseño para una ventana curva con básculante ancho 60 por altura 120</t>
  </si>
  <si>
    <t>DOSSANTOS</t>
  </si>
  <si>
    <t>MERCAELECTRO LTDA</t>
  </si>
  <si>
    <t>321 2342185</t>
  </si>
  <si>
    <t>vidrio templado redondo con pleicula</t>
  </si>
  <si>
    <t>304 5485563</t>
  </si>
  <si>
    <t>MORALES</t>
  </si>
  <si>
    <t>INGEMEEC</t>
  </si>
  <si>
    <t>Industrial</t>
  </si>
  <si>
    <t>310 7650048</t>
  </si>
  <si>
    <t xml:space="preserve">03/10/2025 llamar finalizandi la llamada </t>
  </si>
  <si>
    <t>Proyecto para el aeropuerto de Rionegro</t>
  </si>
  <si>
    <t>312 6811181</t>
  </si>
  <si>
    <t xml:space="preserve"> 315 6704663</t>
  </si>
  <si>
    <t>Necesita el vidrio para entrega inmediata</t>
  </si>
  <si>
    <t>VICTORIA</t>
  </si>
  <si>
    <t>GALVIS</t>
  </si>
  <si>
    <t>321 9137029</t>
  </si>
  <si>
    <t>TEJADA</t>
  </si>
  <si>
    <t>DEVINT S.A.S.</t>
  </si>
  <si>
    <t>450.000 . lo consiguio</t>
  </si>
  <si>
    <t xml:space="preserve"> 300 8490960</t>
  </si>
  <si>
    <t>1 octubre cliente no responde al seguimiento se deja mensaje</t>
  </si>
  <si>
    <t>requiere ventana antiruido- se envia valor por whatsapp</t>
  </si>
  <si>
    <t>BEJARANO</t>
  </si>
  <si>
    <t>310 6117288</t>
  </si>
  <si>
    <t>8/10/2025  cliente no responde al seguimiento</t>
  </si>
  <si>
    <t>llamada del 17/09/2025- vidrios para pergola</t>
  </si>
  <si>
    <t>¡Hola! Estoy interesado en la instalación de vidrios para pérgolas</t>
  </si>
  <si>
    <t>320 5664568</t>
  </si>
  <si>
    <t>3 octubre no responde al seguimiento</t>
  </si>
  <si>
    <t>SUSANA</t>
  </si>
  <si>
    <t>310 8225335</t>
  </si>
  <si>
    <t xml:space="preserve">seguimiento 3 de octubre no responde , se deja nensaje </t>
  </si>
  <si>
    <t>YESSICA</t>
  </si>
  <si>
    <t>EXPLANAN S.A.S</t>
  </si>
  <si>
    <t>321 6145471</t>
  </si>
  <si>
    <t xml:space="preserve">EDISON </t>
  </si>
  <si>
    <t>313 7049824</t>
  </si>
  <si>
    <t>vidrio para pergola -con instalacion en el peñol</t>
  </si>
  <si>
    <t>NORA</t>
  </si>
  <si>
    <t>MESA</t>
  </si>
  <si>
    <t>300 3596716</t>
  </si>
  <si>
    <t>no hay seguimiernto</t>
  </si>
  <si>
    <t>Hola! Estoy interesado en sus servicios de instalación</t>
  </si>
  <si>
    <t>324 5677434</t>
  </si>
  <si>
    <t>310 3596719</t>
  </si>
  <si>
    <t>321 7231925</t>
  </si>
  <si>
    <t>CARLOS OBANDO</t>
  </si>
  <si>
    <t>310 7536362</t>
  </si>
  <si>
    <t>XIOMARA</t>
  </si>
  <si>
    <t>VERD FRUIT</t>
  </si>
  <si>
    <t xml:space="preserve"> 301 6453703</t>
  </si>
  <si>
    <t>se programa toma de medidas</t>
  </si>
  <si>
    <t>divisones de oficina requiere toma de medidas para propuesta de diseño</t>
  </si>
  <si>
    <t>314 7373400</t>
  </si>
  <si>
    <t xml:space="preserve">pendiente de envio de foto y medidas </t>
  </si>
  <si>
    <t>300 6130142</t>
  </si>
  <si>
    <t>se remite a Corvit-venta a la mano de vidrio crudo</t>
  </si>
  <si>
    <t xml:space="preserve">SIMON </t>
  </si>
  <si>
    <t xml:space="preserve"> 314 8093375</t>
  </si>
  <si>
    <t>30 Septiembre seguimiento , esta en espera que arranque el proyecto.</t>
  </si>
  <si>
    <t>302 4082878</t>
  </si>
  <si>
    <t>vidrio para pergola no envia foto ni medidas</t>
  </si>
  <si>
    <t>CARLOS HERNANDEZ</t>
  </si>
  <si>
    <t>314 6120845</t>
  </si>
  <si>
    <t xml:space="preserve">03/10/2025 no han tomado una decision </t>
  </si>
  <si>
    <t>Vidrio para piso salon de eventos en la ceja</t>
  </si>
  <si>
    <t>ANGEL</t>
  </si>
  <si>
    <t>300 9005313</t>
  </si>
  <si>
    <t>Casa en construccion en san cristobal</t>
  </si>
  <si>
    <t>obra en contruccion en San cristobal</t>
  </si>
  <si>
    <t>KAREN</t>
  </si>
  <si>
    <t>HOTEL MYTHICAL</t>
  </si>
  <si>
    <t>301 4230472</t>
  </si>
  <si>
    <t>necesita cambiar a ventanas antiruido. queda pendente de enviar medidas- envia medidas 22/09/2025</t>
  </si>
  <si>
    <t>301 3209342</t>
  </si>
  <si>
    <t xml:space="preserve">1 octubre cliente no responde al seguimiento , se deja mensaje </t>
  </si>
  <si>
    <t>DICMMETAL</t>
  </si>
  <si>
    <t>315 2479537</t>
  </si>
  <si>
    <t>Rechazado por precio y tiempos de entrega</t>
  </si>
  <si>
    <t>322 5088882</t>
  </si>
  <si>
    <t xml:space="preserve">sin seguimiento, 3 octubre el cliente no ha tomado la decision </t>
  </si>
  <si>
    <t>se envia valor por whats app</t>
  </si>
  <si>
    <t>320 3417666</t>
  </si>
  <si>
    <t>vidrio para repisa se remite a Vimej</t>
  </si>
  <si>
    <t xml:space="preserve">PAULINA </t>
  </si>
  <si>
    <t>UPEGUI</t>
  </si>
  <si>
    <t>314 8262780</t>
  </si>
  <si>
    <t>3 octubre , llamar en dos meses por problemas</t>
  </si>
  <si>
    <t>MARVIN MUÑOZ</t>
  </si>
  <si>
    <t>300 2446952</t>
  </si>
  <si>
    <t>RICARDO</t>
  </si>
  <si>
    <t>CASTILLO</t>
  </si>
  <si>
    <t xml:space="preserve"> 316 7473490</t>
  </si>
  <si>
    <t>Cliente de Arauca</t>
  </si>
  <si>
    <t>312 4627346</t>
  </si>
  <si>
    <t>316 4731047</t>
  </si>
  <si>
    <t>MADHAVY</t>
  </si>
  <si>
    <t xml:space="preserve"> 324 5992648</t>
  </si>
  <si>
    <t>3 octubre ,  llamar el 25  de octubre</t>
  </si>
  <si>
    <t>320 6876179</t>
  </si>
  <si>
    <t>Llamada de 19/09/2025</t>
  </si>
  <si>
    <t>ARGEMIRO</t>
  </si>
  <si>
    <t>310 4415597</t>
  </si>
  <si>
    <t>se envia la direccion para pasar a la sala de ventas</t>
  </si>
  <si>
    <t>310 7203068</t>
  </si>
  <si>
    <t>vidrios para repisa se remite a Vimej</t>
  </si>
  <si>
    <t xml:space="preserve"> 301 3758633</t>
  </si>
  <si>
    <t>llamada el sabado 20 a las 5:00pm</t>
  </si>
  <si>
    <t>JIMENA</t>
  </si>
  <si>
    <t>314 7298683</t>
  </si>
  <si>
    <t>1 octubre no responde seguimiento , se dejo mensaje</t>
  </si>
  <si>
    <t>llamada de domingo 21/09/2025</t>
  </si>
  <si>
    <t>314 4509414</t>
  </si>
  <si>
    <t>vridrio para una repisa- se remite a vimej</t>
  </si>
  <si>
    <t>311 3342875</t>
  </si>
  <si>
    <t>2/10/2025: Cliente indica que hace la compra en otra empresa, ofrecian lo mismo, pero precio mas económico.</t>
  </si>
  <si>
    <t>vidrio para claraboya en la Pintada</t>
  </si>
  <si>
    <t>Se envia valor por whtasapp</t>
  </si>
  <si>
    <t>DIANa</t>
  </si>
  <si>
    <t>321 8638967</t>
  </si>
  <si>
    <t>vidrio para maquianaria - se remite a vimej</t>
  </si>
  <si>
    <t>302 8487988</t>
  </si>
  <si>
    <t>ORIANA</t>
  </si>
  <si>
    <t>CARMONA</t>
  </si>
  <si>
    <t>322 6510443</t>
  </si>
  <si>
    <t>vidrio resondo para colocar platos-se remite a Vimej</t>
  </si>
  <si>
    <t>vidrio redondo para comida-se remite a Vimej</t>
  </si>
  <si>
    <t>301 4445173</t>
  </si>
  <si>
    <t>Buenos dias, mi nombre es Sandra,  con quien tengo el gusto?</t>
  </si>
  <si>
    <t>ISABELA</t>
  </si>
  <si>
    <t>304 5951257</t>
  </si>
  <si>
    <t>cleinte de Popayan</t>
  </si>
  <si>
    <t>QUIRAMA</t>
  </si>
  <si>
    <t>313 7920205</t>
  </si>
  <si>
    <t>cliente repetido</t>
  </si>
  <si>
    <t>ARBELAEZ</t>
  </si>
  <si>
    <t>313 7437264</t>
  </si>
  <si>
    <t>304 3711994</t>
  </si>
  <si>
    <t>ELENA</t>
  </si>
  <si>
    <t>LLANOS</t>
  </si>
  <si>
    <t>310 7460753</t>
  </si>
  <si>
    <t>3 octubte cliente no responde al seguimiento</t>
  </si>
  <si>
    <t>puerta para la zona de ropas</t>
  </si>
  <si>
    <t>MUÑOZ</t>
  </si>
  <si>
    <t>312 7549126</t>
  </si>
  <si>
    <t>se program toma de medidas</t>
  </si>
  <si>
    <t>LINA MARIA</t>
  </si>
  <si>
    <t xml:space="preserve"> 318 3885732</t>
  </si>
  <si>
    <t>DORA</t>
  </si>
  <si>
    <t xml:space="preserve"> 312 2291236</t>
  </si>
  <si>
    <t>315 5689971</t>
  </si>
  <si>
    <t xml:space="preserve">3 octubre cliente no ha tomado la decision </t>
  </si>
  <si>
    <t>315 8339301</t>
  </si>
  <si>
    <t>se envia el valor por whatsapp - infroma que ya solucionaron</t>
  </si>
  <si>
    <t>CANO COSME</t>
  </si>
  <si>
    <t>301 6433436</t>
  </si>
  <si>
    <t>3 octubre , cliente no responde al seguimiento</t>
  </si>
  <si>
    <t>vidrio para Jacuzzi</t>
  </si>
  <si>
    <t>323 4704720</t>
  </si>
  <si>
    <t>CARO</t>
  </si>
  <si>
    <t>PLA OBRA ENERGIA Y CLIMATIZACION</t>
  </si>
  <si>
    <t xml:space="preserve"> 301 1573613</t>
  </si>
  <si>
    <t xml:space="preserve"> 305 2409088</t>
  </si>
  <si>
    <t>vidrio para carro se remite a Vimej</t>
  </si>
  <si>
    <t>YADIRA</t>
  </si>
  <si>
    <t>JAIME</t>
  </si>
  <si>
    <t>TEINDA PROMOCIONAL</t>
  </si>
  <si>
    <t xml:space="preserve"> 350 2152510</t>
  </si>
  <si>
    <t>RUBISLEY</t>
  </si>
  <si>
    <t>URREGO</t>
  </si>
  <si>
    <t>INSTITUTO PASCUAL BRAVO</t>
  </si>
  <si>
    <t>300 2415027</t>
  </si>
  <si>
    <t>ZUÑIGA</t>
  </si>
  <si>
    <t>311 2106270</t>
  </si>
  <si>
    <t>3  octubre cliente no responde al seguimiento</t>
  </si>
  <si>
    <t>vidrio para taquilla</t>
  </si>
  <si>
    <t>314 7230047</t>
  </si>
  <si>
    <t>YINA</t>
  </si>
  <si>
    <t>311 7386167</t>
  </si>
  <si>
    <t>320 7057557</t>
  </si>
  <si>
    <t>JOHN aLEJANDRO</t>
  </si>
  <si>
    <t>318 8709188</t>
  </si>
  <si>
    <t>requiere rodamientos Ducati</t>
  </si>
  <si>
    <t>BRIAM</t>
  </si>
  <si>
    <t>315 5947950</t>
  </si>
  <si>
    <t xml:space="preserve">octubre 1 cliente no responde al seguimiento se dejo mensaje </t>
  </si>
  <si>
    <t>323 2308729</t>
  </si>
  <si>
    <t>Vidrio para maquina se remite a Vimej</t>
  </si>
  <si>
    <t>BERMUDEZ</t>
  </si>
  <si>
    <t xml:space="preserve"> 311 4165947</t>
  </si>
  <si>
    <t>octubre 1 cliente no responde al seguimiento se dejo mensaje</t>
  </si>
  <si>
    <t>ventana antiruido- se envia valor por whatsapp</t>
  </si>
  <si>
    <t>SHIRLEY</t>
  </si>
  <si>
    <t>SCHOTBORGH</t>
  </si>
  <si>
    <t>301 2595740</t>
  </si>
  <si>
    <t>Sin seguimiento</t>
  </si>
  <si>
    <t>LUZ ELENA</t>
  </si>
  <si>
    <t>MURILLO</t>
  </si>
  <si>
    <t>300 6511345</t>
  </si>
  <si>
    <t>envia emial al asesor con la infromacion</t>
  </si>
  <si>
    <t xml:space="preserve"> 312 5668950</t>
  </si>
  <si>
    <t>no  paga la toma de medidas</t>
  </si>
  <si>
    <t>MONLOP</t>
  </si>
  <si>
    <t>322 5236051</t>
  </si>
  <si>
    <t>LUIS CARLOS</t>
  </si>
  <si>
    <t>323 9635204</t>
  </si>
  <si>
    <t>LUIS ANGEL</t>
  </si>
  <si>
    <t>300 8150814</t>
  </si>
  <si>
    <t>sin seguimiento, seguimiento 1 octubre no responde</t>
  </si>
  <si>
    <t>SOFIA</t>
  </si>
  <si>
    <t>CUADROS</t>
  </si>
  <si>
    <t>UNDBLENDED COOFEE</t>
  </si>
  <si>
    <t>317 4327871</t>
  </si>
  <si>
    <t xml:space="preserve"> 318 2061675</t>
  </si>
  <si>
    <t>312 7875536</t>
  </si>
  <si>
    <t>313 8063284</t>
  </si>
  <si>
    <t>cliente en apartado</t>
  </si>
  <si>
    <t>324 4287203</t>
  </si>
  <si>
    <t>ALZATE</t>
  </si>
  <si>
    <t>310 4309813</t>
  </si>
  <si>
    <t>EMMANUELLA</t>
  </si>
  <si>
    <t>PLP COLOMBIA</t>
  </si>
  <si>
    <t>316 0255375</t>
  </si>
  <si>
    <t>30/09/2025: Cliente no responde seguimientos de whats app. // 1/10/2025: Cliente contacta solicitando modificación de la cotización solo para 1 unidad.</t>
  </si>
  <si>
    <t>CLAUDIA</t>
  </si>
  <si>
    <t>CENTRO DE SALUD</t>
  </si>
  <si>
    <t xml:space="preserve"> 300 3832343</t>
  </si>
  <si>
    <t xml:space="preserve">3 octubre , estan esperando  la autorizacion </t>
  </si>
  <si>
    <t>municipio de taraza-suminisro de puerta ellos recogen e instalab</t>
  </si>
  <si>
    <t>317 6427583</t>
  </si>
  <si>
    <t>314 7732886</t>
  </si>
  <si>
    <t>VABINSTALACIONES</t>
  </si>
  <si>
    <t>314 3824653</t>
  </si>
  <si>
    <t>LUIS FERNANDO</t>
  </si>
  <si>
    <t>CARRERA MOTOS</t>
  </si>
  <si>
    <t>319 4193096</t>
  </si>
  <si>
    <t>VIDRTIO Y ESPEJOS JT</t>
  </si>
  <si>
    <t>316 8435304</t>
  </si>
  <si>
    <t xml:space="preserve"> 317 4821765</t>
  </si>
  <si>
    <t>OMAIRA</t>
  </si>
  <si>
    <t>319 2842207</t>
  </si>
  <si>
    <t>requiere vitrinas</t>
  </si>
  <si>
    <t>PURPURE</t>
  </si>
  <si>
    <t>304 2627973</t>
  </si>
  <si>
    <t>reparacion puerta- se remite  aun extermo lo requiere urgente</t>
  </si>
  <si>
    <t>RUA</t>
  </si>
  <si>
    <t>Mantenimiento a cabina instalada por vidrio templex en 2023 - se queda pegada-contesta el 26/09/2025</t>
  </si>
  <si>
    <t>312 2500398</t>
  </si>
  <si>
    <t>CIRO</t>
  </si>
  <si>
    <t>311 2811105</t>
  </si>
  <si>
    <t>310 2837654</t>
  </si>
  <si>
    <t>RIAÑO</t>
  </si>
  <si>
    <t>316 6907188</t>
  </si>
  <si>
    <t xml:space="preserve">3 octubre cliente no responde al seguimiento se deja mensaje </t>
  </si>
  <si>
    <t>JOAN</t>
  </si>
  <si>
    <t>312 8903472</t>
  </si>
  <si>
    <t>ORLANDO</t>
  </si>
  <si>
    <t>311 3125732</t>
  </si>
  <si>
    <t xml:space="preserve">ALEJANDRO </t>
  </si>
  <si>
    <t>AVILA</t>
  </si>
  <si>
    <t>310 2504127</t>
  </si>
  <si>
    <t>vidrio curvo para cabina</t>
  </si>
  <si>
    <t>300 2966600</t>
  </si>
  <si>
    <t>Vidrio para salpicadero de la cocina- se remite a Corvit</t>
  </si>
  <si>
    <t>jORGE</t>
  </si>
  <si>
    <t xml:space="preserve"> 301 6433904</t>
  </si>
  <si>
    <t xml:space="preserve">3 octubre el cliente refirio al señor  Carlos Cardenas , esta en espera que llame </t>
  </si>
  <si>
    <t>MARY LUZ</t>
  </si>
  <si>
    <t>313 6537524</t>
  </si>
  <si>
    <t xml:space="preserve">3 octubre cliente no responde al seguimiento </t>
  </si>
  <si>
    <t>OLARTE</t>
  </si>
  <si>
    <t>312 8529947</t>
  </si>
  <si>
    <t xml:space="preserve">3 octubre no han tomado la decision </t>
  </si>
  <si>
    <t>PAOLA</t>
  </si>
  <si>
    <t>310 6364175</t>
  </si>
  <si>
    <t>3 Octubre cliente no responde al seguimiento</t>
  </si>
  <si>
    <t xml:space="preserve">BERNARDO </t>
  </si>
  <si>
    <t xml:space="preserve"> 310 4482174</t>
  </si>
  <si>
    <t>llamada del dia anterior 26/09/2025</t>
  </si>
  <si>
    <t>313 7991294</t>
  </si>
  <si>
    <t>Vidrio para repisa se remite a vimej</t>
  </si>
  <si>
    <t>318 2599567</t>
  </si>
  <si>
    <t>¡Hola! Estoy interesado en el cubrimiento de cabinas de baño</t>
  </si>
  <si>
    <t>301 5025099</t>
  </si>
  <si>
    <t>319 6548095</t>
  </si>
  <si>
    <t>YONI</t>
  </si>
  <si>
    <t xml:space="preserve">AGLOMETALES, DUEÑO DE LA EMPRESA </t>
  </si>
  <si>
    <t xml:space="preserve"> 300 7078843</t>
  </si>
  <si>
    <t xml:space="preserve">diferencia 100.000 </t>
  </si>
  <si>
    <t>DELBI</t>
  </si>
  <si>
    <t>302 4171518</t>
  </si>
  <si>
    <t>vidrio crudo y de colores, se infromaque no lo manejamos</t>
  </si>
  <si>
    <t>310 8371142</t>
  </si>
  <si>
    <t xml:space="preserve">07/10/2025 cliente por fuera d ela ciudad </t>
  </si>
  <si>
    <t xml:space="preserve"> 314 8680216</t>
  </si>
  <si>
    <t>LLamada del 27/sep/2025</t>
  </si>
  <si>
    <t xml:space="preserve">DIFERGO SISTEMAS LIVIANOS SAS </t>
  </si>
  <si>
    <t>315 3736306</t>
  </si>
  <si>
    <t>38146+43</t>
  </si>
  <si>
    <t>313 7567238</t>
  </si>
  <si>
    <t>DORIS</t>
  </si>
  <si>
    <t>310 3830335</t>
  </si>
  <si>
    <t>Vidrio para pasamanos interno</t>
  </si>
  <si>
    <t>ALBEIRO</t>
  </si>
  <si>
    <t>FLORES</t>
  </si>
  <si>
    <t>301 8687057</t>
  </si>
  <si>
    <t>no hay seguimiento</t>
  </si>
  <si>
    <t>321 6380836</t>
  </si>
  <si>
    <t>1/10/2025: Cliente no responde los seguimientos. Dijo que iba a revisar opciones en otras empresas (busca precio).</t>
  </si>
  <si>
    <t xml:space="preserve"> 320 7987056</t>
  </si>
  <si>
    <t>ELIECER</t>
  </si>
  <si>
    <t>POSADA</t>
  </si>
  <si>
    <t>Cliente no contesta</t>
  </si>
  <si>
    <t>321 8471882</t>
  </si>
  <si>
    <t>Hola! Estoy interesado en una ventana en aluminio</t>
  </si>
  <si>
    <t>FREYNER</t>
  </si>
  <si>
    <t>314 8135508</t>
  </si>
  <si>
    <t>Hola buenos días esta para cotizar un cambio de bisagras de cabina de baño en vidrio para poner unas metalicas</t>
  </si>
  <si>
    <t>SILVESTRE</t>
  </si>
  <si>
    <t>RAIGOZA</t>
  </si>
  <si>
    <t>324 6357159</t>
  </si>
  <si>
    <t>3/10/2025 cliente no responde al seguimiento</t>
  </si>
  <si>
    <t>LIALIANA</t>
  </si>
  <si>
    <t>311 7492593</t>
  </si>
  <si>
    <t>321 5904951</t>
  </si>
  <si>
    <t>30/09/2025: Cliente indica que van a realizar la compra, pero primero deben hacer otras modificaciones.</t>
  </si>
  <si>
    <t>301 2561269</t>
  </si>
  <si>
    <t>312 3832765</t>
  </si>
  <si>
    <t>317 5317208</t>
  </si>
  <si>
    <t>JORDY STAN</t>
  </si>
  <si>
    <t>301 7989999</t>
  </si>
  <si>
    <t>Vidrio para piso</t>
  </si>
  <si>
    <t>311 7303314</t>
  </si>
  <si>
    <t xml:space="preserve">LAURA </t>
  </si>
  <si>
    <t>CALLEJAS</t>
  </si>
  <si>
    <t xml:space="preserve"> 321 5134932</t>
  </si>
  <si>
    <t>321 9051910</t>
  </si>
  <si>
    <t>llamada de Chile</t>
  </si>
  <si>
    <t>318 3586520</t>
  </si>
  <si>
    <t>Vidrio templado para mirilla diametro 124mm x espesor de 12mm- se remite a Vinej</t>
  </si>
  <si>
    <t>AOP</t>
  </si>
  <si>
    <t>322 6220015</t>
  </si>
  <si>
    <t>301 3063779</t>
  </si>
  <si>
    <t>YENNIFER</t>
  </si>
  <si>
    <t>314 8899720</t>
  </si>
  <si>
    <t>envia precio por whatsapp</t>
  </si>
  <si>
    <t>304 2027891</t>
  </si>
  <si>
    <t>312 2969499</t>
  </si>
  <si>
    <t>vidrio para ventana pequeña, se remite a Corvit</t>
  </si>
  <si>
    <t>GERALDINE</t>
  </si>
  <si>
    <t>MADERINCO</t>
  </si>
  <si>
    <t>311 6992964</t>
  </si>
  <si>
    <t>07/10/2025 solicta toma de medidas pero no hay7 respuesta</t>
  </si>
  <si>
    <t>Total</t>
  </si>
  <si>
    <t>%</t>
  </si>
  <si>
    <t>COUNTA de Estado del pedido</t>
  </si>
  <si>
    <t>No.</t>
  </si>
  <si>
    <t>VIDALES</t>
  </si>
  <si>
    <t>314 7549890</t>
  </si>
  <si>
    <t>314 6170320</t>
  </si>
  <si>
    <t>12/08  cliente informa que consiguió los vidrios más baratos con la templadora</t>
  </si>
  <si>
    <t>EIDER</t>
  </si>
  <si>
    <t>MONTERO</t>
  </si>
  <si>
    <t xml:space="preserve"> 311 6385177</t>
  </si>
  <si>
    <t>12/08 no hay información</t>
  </si>
  <si>
    <t xml:space="preserve"> 302 3738131</t>
  </si>
  <si>
    <t>13/8/2025 cliente no responde al seguimiento</t>
  </si>
  <si>
    <t xml:space="preserve"> 321 6403754</t>
  </si>
  <si>
    <t>350 2217252</t>
  </si>
  <si>
    <t>318 3759539</t>
  </si>
  <si>
    <t>12/08: cliente informa que seguimos en seguimiento ya que aún no le han entregado el apartamento para remodelar</t>
  </si>
  <si>
    <t>YULIANA</t>
  </si>
  <si>
    <t>ROTRASVEHI</t>
  </si>
  <si>
    <t>321 7700756</t>
  </si>
  <si>
    <t xml:space="preserve"> 317 7219984</t>
  </si>
  <si>
    <t>12/08: cliente en la ciudad de Bogotá</t>
  </si>
  <si>
    <t>SERVICIO PARA BOGOTA</t>
  </si>
  <si>
    <t>PIZANO</t>
  </si>
  <si>
    <t>314 5070436</t>
  </si>
  <si>
    <t>12/08 tiempo de entrega</t>
  </si>
  <si>
    <t>TIEMPO DE ENTREGA</t>
  </si>
  <si>
    <t xml:space="preserve">TOMAS </t>
  </si>
  <si>
    <t>310 4212467</t>
  </si>
  <si>
    <t>12/8/2025 no pudo atender la llamada</t>
  </si>
  <si>
    <t>CELIS</t>
  </si>
  <si>
    <t xml:space="preserve"> 315 5688244</t>
  </si>
  <si>
    <t>RAUL</t>
  </si>
  <si>
    <t>313 7830876</t>
  </si>
  <si>
    <t>22/8/2025  cliente no responde alk seguimiento</t>
  </si>
  <si>
    <t>312 5861591</t>
  </si>
  <si>
    <t>12/08: no contesta, se deja mensaje por wpp</t>
  </si>
  <si>
    <t>VIDRIO COMEDOR</t>
  </si>
  <si>
    <t xml:space="preserve"> 301 5906647</t>
  </si>
  <si>
    <t>12/08: cliente informa que rechaza cotización por tiempo de entrega</t>
  </si>
  <si>
    <t>JAIRO</t>
  </si>
  <si>
    <t>NOREÑA</t>
  </si>
  <si>
    <t xml:space="preserve"> 300 5343666</t>
  </si>
  <si>
    <t>12/08 no contesta, se deja mensaje wpp</t>
  </si>
  <si>
    <t xml:space="preserve"> 313 5190483</t>
  </si>
  <si>
    <t xml:space="preserve">01/09: 3007864124 jhon bairon, no nos registra # en wpp para verificar conversación </t>
  </si>
  <si>
    <t>GENESIS</t>
  </si>
  <si>
    <t>304 3380099</t>
  </si>
  <si>
    <t>02/09: informa que la hizo por otro lado por tiempos de entrega y precio</t>
  </si>
  <si>
    <t>RICHAR</t>
  </si>
  <si>
    <t xml:space="preserve"> 324 5173626</t>
  </si>
  <si>
    <t>05/09: lo hizo por otro lado</t>
  </si>
  <si>
    <t>VLADIMIR</t>
  </si>
  <si>
    <t>310 8434736</t>
  </si>
  <si>
    <t>05/09: se informa ubicación y no volvió a responder</t>
  </si>
  <si>
    <t>ESTIBEN</t>
  </si>
  <si>
    <t>301 6011921</t>
  </si>
  <si>
    <t>05/09: Cliente necesita vidrios crudos 4mm solo suministro, no los manejamos</t>
  </si>
  <si>
    <t>CLIENTE NO RESPONDE</t>
  </si>
  <si>
    <t xml:space="preserve"> 318 4552404</t>
  </si>
  <si>
    <t>22/8/2025  cliente no responde al seguimiento</t>
  </si>
  <si>
    <t>KATHERINE</t>
  </si>
  <si>
    <t>321 9906866</t>
  </si>
  <si>
    <t>VIDRIO PARA COMEDOR</t>
  </si>
  <si>
    <t xml:space="preserve"> 315 7672660</t>
  </si>
  <si>
    <t>PLATA</t>
  </si>
  <si>
    <t>304 3380354</t>
  </si>
  <si>
    <t>05/09: cliente no responde</t>
  </si>
  <si>
    <t xml:space="preserve">MIKE </t>
  </si>
  <si>
    <t>DIAZ RAMIREZ</t>
  </si>
  <si>
    <t>314 8613974</t>
  </si>
  <si>
    <t>05/09: le cobraron 500.000 en otra empresa</t>
  </si>
  <si>
    <t>GLORIA CECILIA</t>
  </si>
  <si>
    <t xml:space="preserve"> 321 3254452</t>
  </si>
  <si>
    <t xml:space="preserve">cliente necesitaba servicio para el mismo día y no teniamos disponibilidad </t>
  </si>
  <si>
    <t>313 6463231</t>
  </si>
  <si>
    <t xml:space="preserve">05/09: cliente no mandó plano con las especificaciones para la cotización </t>
  </si>
  <si>
    <t xml:space="preserve"> 312 6403137</t>
  </si>
  <si>
    <t>05/09: no contesta, se deja mensaje en wpp</t>
  </si>
  <si>
    <t xml:space="preserve"> 310 8448367</t>
  </si>
  <si>
    <t xml:space="preserve">05/09: la consiguió por otro lado más económico </t>
  </si>
  <si>
    <t>ZULUAGA</t>
  </si>
  <si>
    <t xml:space="preserve"> 301 6666606</t>
  </si>
  <si>
    <t>05/09: no contesta, se deja mensaje por wpp</t>
  </si>
  <si>
    <t xml:space="preserve"> 318 4732169</t>
  </si>
  <si>
    <t>Pérgola</t>
  </si>
  <si>
    <t>05/09: cliente no responde, se deja mensaje por wpp para cotizarle</t>
  </si>
  <si>
    <t xml:space="preserve"> 311 3575914</t>
  </si>
  <si>
    <t>MANCILLA</t>
  </si>
  <si>
    <t>304 3360101</t>
  </si>
  <si>
    <t xml:space="preserve">05/09: lo realizó con otra empresa más económico </t>
  </si>
  <si>
    <t>JAYBER</t>
  </si>
  <si>
    <t>CESDE</t>
  </si>
  <si>
    <t>300 7332126</t>
  </si>
  <si>
    <t xml:space="preserve">17/09  cliente no respone al seguimiento </t>
  </si>
  <si>
    <t xml:space="preserve">JHON </t>
  </si>
  <si>
    <t>KENNEDY</t>
  </si>
  <si>
    <t>312 6685913</t>
  </si>
  <si>
    <t>314 6888260</t>
  </si>
  <si>
    <t xml:space="preserve"> 300 2428615</t>
  </si>
  <si>
    <t xml:space="preserve">11/09: no contesta </t>
  </si>
  <si>
    <t>Hola! Estoy interesado en la instalación de 2 medias cabinas de baño y vidrio para pergola</t>
  </si>
  <si>
    <t>PEINADO</t>
  </si>
  <si>
    <t xml:space="preserve"> 312 8660513</t>
  </si>
  <si>
    <t>BAENA</t>
  </si>
  <si>
    <t>ACABADOS JB</t>
  </si>
  <si>
    <t>316 8581716</t>
  </si>
  <si>
    <t>310 8441263</t>
  </si>
  <si>
    <t>EMANUEL</t>
  </si>
  <si>
    <t>300 5139285</t>
  </si>
  <si>
    <t>facturado en agosto</t>
  </si>
  <si>
    <t>PENDIENTE REALIZAR VISITA RECTIFICACION MEDIDAS</t>
  </si>
  <si>
    <t>NARANJO</t>
  </si>
  <si>
    <t>311 3316782</t>
  </si>
  <si>
    <t>11/09: ya las mandó hacer con otra empresa por presupuesto</t>
  </si>
  <si>
    <t>301 6054781</t>
  </si>
  <si>
    <t>11/09: trabajan directamente con vitelsa</t>
  </si>
  <si>
    <t>MATEO</t>
  </si>
  <si>
    <t>PAVONI</t>
  </si>
  <si>
    <t xml:space="preserve"> 300 7790338</t>
  </si>
  <si>
    <t>11/09: la hizo con otra empresa por precio más bajo</t>
  </si>
  <si>
    <t>JARAMILLO</t>
  </si>
  <si>
    <t>320 6969659</t>
  </si>
  <si>
    <t>11/09: Ubicada en cartagena</t>
  </si>
  <si>
    <t>PRODUCTO PARA CARTAGENA</t>
  </si>
  <si>
    <t xml:space="preserve"> 311 3727935</t>
  </si>
  <si>
    <t>11/09: lo mando hacer por otro lado</t>
  </si>
  <si>
    <t xml:space="preserve"> 322 6253874</t>
  </si>
  <si>
    <t>no contesta</t>
  </si>
  <si>
    <t xml:space="preserve"> 311 7292393</t>
  </si>
  <si>
    <t># celular equivocado</t>
  </si>
  <si>
    <t xml:space="preserve">KJAIME </t>
  </si>
  <si>
    <t>PAISAPAN JJ</t>
  </si>
  <si>
    <t xml:space="preserve"> 311 6102743</t>
  </si>
  <si>
    <t xml:space="preserve"> 314 7249888</t>
  </si>
  <si>
    <t xml:space="preserve">13/8/2025  cliente no responde al seguiminto </t>
  </si>
  <si>
    <t>310 2297279</t>
  </si>
  <si>
    <t>11/09: las hizo con otra empresa por tiempo de entrega más rápido</t>
  </si>
  <si>
    <t>JUAN YUBER</t>
  </si>
  <si>
    <t xml:space="preserve"> 311 6390317</t>
  </si>
  <si>
    <t>rechaza</t>
  </si>
  <si>
    <t>CLIENTE LO CONSIGUIO CON OTRO PROVEEDOR, NOS DEMORAMOS EN RESPONDER</t>
  </si>
  <si>
    <t>DEISI</t>
  </si>
  <si>
    <t xml:space="preserve"> 312 8607654</t>
  </si>
  <si>
    <t>JOIMER</t>
  </si>
  <si>
    <t>311 7730785</t>
  </si>
  <si>
    <t xml:space="preserve">11/09: volver a llamar en 20 días, ya que esta en obra aún </t>
  </si>
  <si>
    <t>322 5704816</t>
  </si>
  <si>
    <t>ARANGON</t>
  </si>
  <si>
    <t xml:space="preserve"> 312 8881339</t>
  </si>
  <si>
    <t xml:space="preserve"> 311 7568547</t>
  </si>
  <si>
    <t>11/09: no contesta</t>
  </si>
  <si>
    <t>PURIFICACION</t>
  </si>
  <si>
    <t xml:space="preserve"> 312 2975967</t>
  </si>
  <si>
    <t xml:space="preserve"> 300 8214817</t>
  </si>
  <si>
    <t>11/09: no contesta, se deja mensaje por wpp</t>
  </si>
  <si>
    <t xml:space="preserve"> 300 5157021</t>
  </si>
  <si>
    <t>no respondió al cobro de la visita</t>
  </si>
  <si>
    <t>SERVICIO DE INSTALACION DE VIDRIOS EXISTENTES / SE COBRA VISITA NO HA DADO RESPUESTA</t>
  </si>
  <si>
    <t>ANZOLA</t>
  </si>
  <si>
    <t xml:space="preserve"> 310 2459330</t>
  </si>
  <si>
    <t>Ubicado en Bogotá, no tenemos cobertura</t>
  </si>
  <si>
    <t>QUIROZ</t>
  </si>
  <si>
    <t>320 4197647</t>
  </si>
  <si>
    <t>Ubicado en Cali, no tenemos cobertura</t>
  </si>
  <si>
    <t>SERVICIO PARA CALI</t>
  </si>
  <si>
    <t>QUIJANO</t>
  </si>
  <si>
    <t>316 4012457</t>
  </si>
  <si>
    <t>310 6475919</t>
  </si>
  <si>
    <t xml:space="preserve">11/09: no ha hecho el trabajo, solicita que enviemos de nuevo la cotización </t>
  </si>
  <si>
    <t xml:space="preserve"> 320 8154192</t>
  </si>
  <si>
    <t xml:space="preserve">13/8/2025 no ha tomado una decision </t>
  </si>
  <si>
    <t>LORELEY</t>
  </si>
  <si>
    <t xml:space="preserve"> 312 4020386</t>
  </si>
  <si>
    <t>factutado en Agosto</t>
  </si>
  <si>
    <t>ALAZATE</t>
  </si>
  <si>
    <t>EMPRESA DESARROLLO URBANO</t>
  </si>
  <si>
    <t>320 6652603</t>
  </si>
  <si>
    <t>la sra Maria Eugenía hizo indagación y se toma la decisión de no cotizar</t>
  </si>
  <si>
    <t>OBRA PARA LICITACION / ESTA EN ETAPA DE PROYECTO</t>
  </si>
  <si>
    <t xml:space="preserve">RUBEN </t>
  </si>
  <si>
    <t>304 6412427</t>
  </si>
  <si>
    <t>11/09: las cabinas se las regalaron, proximamente mandara hacer la puerta vidriera</t>
  </si>
  <si>
    <t xml:space="preserve"> 312 7077330</t>
  </si>
  <si>
    <t>se le respode el 8 de agosto y na da respuesta</t>
  </si>
  <si>
    <t>315 8533216</t>
  </si>
  <si>
    <t>ventanales a la medida-en la estrella- va hablar con mi esposo y confirmo ahora en el transcurso del día</t>
  </si>
  <si>
    <t>MANUELA</t>
  </si>
  <si>
    <t>301 7454839</t>
  </si>
  <si>
    <t xml:space="preserve">11/09: no la ha mandado hacer, solicita que le vuelva mandar la cotización </t>
  </si>
  <si>
    <t>8/8/0205</t>
  </si>
  <si>
    <t>Requiere cabina pero no contesta la infromacion básica</t>
  </si>
  <si>
    <t>305 4177445</t>
  </si>
  <si>
    <t>MARIO JOSE</t>
  </si>
  <si>
    <t>310 6201755</t>
  </si>
  <si>
    <t>11/09. no contesta, se deja mensaje por wpp</t>
  </si>
  <si>
    <t>311 7010815</t>
  </si>
  <si>
    <t>no envia fotos de la puerta</t>
  </si>
  <si>
    <t>313 6758411</t>
  </si>
  <si>
    <t>RequieRE vidrio para una lancha</t>
  </si>
  <si>
    <t>CONCREACERO</t>
  </si>
  <si>
    <t>300 5238725</t>
  </si>
  <si>
    <t>Requiere pilir vidrio templado quemado por soldaura-se remite a Corvit</t>
  </si>
  <si>
    <t>JHONNY</t>
  </si>
  <si>
    <t>JARAMILO</t>
  </si>
  <si>
    <t>313 2508380</t>
  </si>
  <si>
    <t>17/09   cliente no responde al seguimiento</t>
  </si>
  <si>
    <t>302 2045517</t>
  </si>
  <si>
    <t>17/09  cliente no responde al seguimiento</t>
  </si>
  <si>
    <t>320 2973185</t>
  </si>
  <si>
    <t>11/09 no acepta condiciones de pago</t>
  </si>
  <si>
    <t>350 8078585</t>
  </si>
  <si>
    <t>11/09 no contesta se deja mensaje por wpp</t>
  </si>
  <si>
    <t xml:space="preserve"> 314 7446029</t>
  </si>
  <si>
    <t>NO SE RESPONDE LA SOLICITUD</t>
  </si>
  <si>
    <t>317 4303825</t>
  </si>
  <si>
    <t>305 9167891</t>
  </si>
  <si>
    <t>11/09: cliente no responde si paga visita ó hace anticipo para tomar medidas</t>
  </si>
  <si>
    <t xml:space="preserve"> 313 2490781</t>
  </si>
  <si>
    <t>SERVCIO EN BOGOTA-NO SE COTIZA</t>
  </si>
  <si>
    <t>HUERTA</t>
  </si>
  <si>
    <t>313 8691064</t>
  </si>
  <si>
    <t>321 5099723</t>
  </si>
  <si>
    <t>VIDRIO PARA LANCHA EN GUATAPE, NO SE COTIZA</t>
  </si>
  <si>
    <t>300 8095002</t>
  </si>
  <si>
    <t>SERVCIO PARA BARRANQUILLA , NO SE COTIZA</t>
  </si>
  <si>
    <t>313 2826614</t>
  </si>
  <si>
    <t>301 5115508</t>
  </si>
  <si>
    <t>no se maneja vidrios de mesa</t>
  </si>
  <si>
    <t>VIDRIO PARA MESA COMPUTADOR , NO SE COTIZA, SE REMITE A VIMEQ</t>
  </si>
  <si>
    <t>LUZ</t>
  </si>
  <si>
    <t>311 4502346</t>
  </si>
  <si>
    <t>Requiere vidrio para horno, no se cotiza</t>
  </si>
  <si>
    <t>320 7079004</t>
  </si>
  <si>
    <t>Requiere vidrio curo cn perforaciones para un repis, no se cotiza</t>
  </si>
  <si>
    <t>311 8364524</t>
  </si>
  <si>
    <t>CAMBIO SENTIDO PUERTA-MARCA ALCO</t>
  </si>
  <si>
    <t>304 2278739</t>
  </si>
  <si>
    <t>17/09  cliente no esponde al seguimiento</t>
  </si>
  <si>
    <t>(617) 291-6419</t>
  </si>
  <si>
    <t>324 3000545</t>
  </si>
  <si>
    <t>MEDIDA MUY PEQUEÑA</t>
  </si>
  <si>
    <t>HERNAN DARIO</t>
  </si>
  <si>
    <t>305 3836023</t>
  </si>
  <si>
    <t>REQUIERE UN PERFIL EN ALUMINIO</t>
  </si>
  <si>
    <t>310 5934496</t>
  </si>
  <si>
    <t>319 2044881</t>
  </si>
  <si>
    <t>317 4609472</t>
  </si>
  <si>
    <t>17/09 cloiente no responde al seguimiento</t>
  </si>
  <si>
    <t>ORVLE GROUP</t>
  </si>
  <si>
    <t>320 5624381</t>
  </si>
  <si>
    <t xml:space="preserve">17/09 cliente no responde se le envia mensaje </t>
  </si>
  <si>
    <t>MILLER</t>
  </si>
  <si>
    <t>310 4015487</t>
  </si>
  <si>
    <t>se cotiza templado y lo requiere crudo, no lo manejamos crudo</t>
  </si>
  <si>
    <t>310 3629136</t>
  </si>
  <si>
    <t>cliente nos solicita focha técnica para comprar 3 vidrios y actualmente no la tenemos actualizada con los datos de nuestra empresa</t>
  </si>
  <si>
    <t>JOAQUIN</t>
  </si>
  <si>
    <t>17/09/ cliente no responde al seguimiento</t>
  </si>
  <si>
    <t>JHON  JAIRO</t>
  </si>
  <si>
    <t>317 8237750</t>
  </si>
  <si>
    <t>11/09 cliente infotma que va hacer unos ajustes y se vuelve a contactar para precotizar</t>
  </si>
  <si>
    <t>301 2243880</t>
  </si>
  <si>
    <t>318 5033906</t>
  </si>
  <si>
    <t>CORTES</t>
  </si>
  <si>
    <t>313 6033608</t>
  </si>
  <si>
    <t>SILVIA</t>
  </si>
  <si>
    <t>300 2284678</t>
  </si>
  <si>
    <t xml:space="preserve">17/09 cliente no responde al seguimiento </t>
  </si>
  <si>
    <t>ISRAEL</t>
  </si>
  <si>
    <t>322 9090704</t>
  </si>
  <si>
    <t>REQUIRE CORTE DE VIDRIO</t>
  </si>
  <si>
    <t>NO ENVIA MEDIDAS</t>
  </si>
  <si>
    <t xml:space="preserve"> 318 6200676</t>
  </si>
  <si>
    <t>319 5853096</t>
  </si>
  <si>
    <t>17/  9  cliente no responde al seguimiento</t>
  </si>
  <si>
    <t>CARTAGENA</t>
  </si>
  <si>
    <t>316 7841892</t>
  </si>
  <si>
    <t>321 2034082</t>
  </si>
  <si>
    <t>REQUIERE VIDRIO PARA COMEDOR</t>
  </si>
  <si>
    <t>NOVOA</t>
  </si>
  <si>
    <t>311 2795283</t>
  </si>
  <si>
    <t xml:space="preserve"> 322 5892409</t>
  </si>
  <si>
    <t>322 5892409</t>
  </si>
  <si>
    <t>REQUIERE ESPEJO EN FORMA DE CORAZON</t>
  </si>
  <si>
    <t>300 7387348</t>
  </si>
  <si>
    <t>MUÑETON</t>
  </si>
  <si>
    <t>323 2925250</t>
  </si>
  <si>
    <t>Rechazada por precio</t>
  </si>
  <si>
    <t>WHENDY</t>
  </si>
  <si>
    <t>OBRACERO</t>
  </si>
  <si>
    <t>320 7731634</t>
  </si>
  <si>
    <t>ALDIA INGENIERIA</t>
  </si>
  <si>
    <t>323 3883433</t>
  </si>
  <si>
    <t>324 5879277</t>
  </si>
  <si>
    <t>319 7682580</t>
  </si>
  <si>
    <t>300 2308835</t>
  </si>
  <si>
    <t>17/9  no responde al seguimiento</t>
  </si>
  <si>
    <t>316 5563052</t>
  </si>
  <si>
    <t>321 8512221</t>
  </si>
  <si>
    <t>304 5695131</t>
  </si>
  <si>
    <t>17/9  rechazado por precio</t>
  </si>
  <si>
    <t>ANTONY</t>
  </si>
  <si>
    <t>COLDENTAL</t>
  </si>
  <si>
    <t>310 2007551</t>
  </si>
  <si>
    <t>EHIMER</t>
  </si>
  <si>
    <t>315 6425859</t>
  </si>
  <si>
    <t>COTIZACION PARA EL SUR DE BOLIVIA</t>
  </si>
  <si>
    <t>58 414-7504809</t>
  </si>
  <si>
    <t>NO SE SIMINISTRA</t>
  </si>
  <si>
    <t>FIDEL</t>
  </si>
  <si>
    <t>GALICIA</t>
  </si>
  <si>
    <t>1 55 3934 8917</t>
  </si>
  <si>
    <t>COTIZACION PARA MEXICO</t>
  </si>
  <si>
    <t>312 2182035</t>
  </si>
  <si>
    <t>REQUIERE VIDRIO ACRILICO-NO SE COTIZA</t>
  </si>
  <si>
    <t>SARY</t>
  </si>
  <si>
    <t>TRASLOGISTICA REYES</t>
  </si>
  <si>
    <t>311 6136848</t>
  </si>
  <si>
    <t xml:space="preserve"> 321 2161716</t>
  </si>
  <si>
    <t>27/08/2025  cliente no responde al seguimiento</t>
  </si>
  <si>
    <t>314 7015014</t>
  </si>
  <si>
    <t>CRISTIAN</t>
  </si>
  <si>
    <t>322 8416898</t>
  </si>
  <si>
    <t>51 926 731 180</t>
  </si>
  <si>
    <t>ANA SOFIA</t>
  </si>
  <si>
    <t>AVANTI</t>
  </si>
  <si>
    <t xml:space="preserve"> 318 3355862</t>
  </si>
  <si>
    <t>GERARDO</t>
  </si>
  <si>
    <t>302 2596399</t>
  </si>
  <si>
    <t>315 4474389</t>
  </si>
  <si>
    <t xml:space="preserve"> 317 8546342</t>
  </si>
  <si>
    <t>ESTE CLIENTE ESCRIBIO A LAS 5:36 PM, SE LE ESCRIBE AL OTRO DIA Y NO CONTESTA DICE EN EL PERFIL SORI</t>
  </si>
  <si>
    <t>HOLA ESTOY INTERASADO EN SUS SERVICIO DE INSTALACION EN VIDRIO</t>
  </si>
  <si>
    <t>MARBETH</t>
  </si>
  <si>
    <t>305 2901789</t>
  </si>
  <si>
    <t>2708/2025  cliente no responde al seguimiento</t>
  </si>
  <si>
    <t>ISABELLA</t>
  </si>
  <si>
    <t>MOWLE</t>
  </si>
  <si>
    <t>324 2006008</t>
  </si>
  <si>
    <t>BUSCA LA DICISION EN VIDRIO ACANALADO</t>
  </si>
  <si>
    <t>311 7608525</t>
  </si>
  <si>
    <t>300 4560586</t>
  </si>
  <si>
    <t>27/08/2025   cliente no responde al seguimiento</t>
  </si>
  <si>
    <t>HECTOR</t>
  </si>
  <si>
    <t xml:space="preserve"> 314 7302700</t>
  </si>
  <si>
    <t xml:space="preserve">KATHERINE </t>
  </si>
  <si>
    <t>311 6434392</t>
  </si>
  <si>
    <t>REQUIERE CABINA URGENTE-NO PUEDE ESPERAR</t>
  </si>
  <si>
    <t xml:space="preserve"> 301 1664462</t>
  </si>
  <si>
    <t>312 7436837</t>
  </si>
  <si>
    <t>Correo electrónico</t>
  </si>
  <si>
    <t>03/09/2025  CLIENTE SIGUE EN SEGUIMIENTO</t>
  </si>
  <si>
    <t>310 4314585</t>
  </si>
  <si>
    <t>CLIENTE NO RESPONDE AL SEGUIMIENTO</t>
  </si>
  <si>
    <t>300 3373621</t>
  </si>
  <si>
    <t>EFRAIN</t>
  </si>
  <si>
    <t>301 2148124</t>
  </si>
  <si>
    <t>ejecutaron con VITELSA</t>
  </si>
  <si>
    <t>301 7827861</t>
  </si>
  <si>
    <t>316 5515306</t>
  </si>
  <si>
    <t xml:space="preserve"> 320 5725706</t>
  </si>
  <si>
    <t>REQUIERE PERFILES DE ALIMUNIO SE REMITE A OTRO PROVEEDOR</t>
  </si>
  <si>
    <t>YUANIBEL</t>
  </si>
  <si>
    <t>319 6495040</t>
  </si>
  <si>
    <t>REQUIERE VIDRIO PARA MESA-NO SE COTIZA</t>
  </si>
  <si>
    <t>300 6509575</t>
  </si>
  <si>
    <t>03/09/2025  cliente no responde al seguimiento</t>
  </si>
  <si>
    <t>Suministro e instalacion de peliculas adhesivas de control solar</t>
  </si>
  <si>
    <t>RODRIGO</t>
  </si>
  <si>
    <t>300 7796488</t>
  </si>
  <si>
    <t>11/09 las hizo con otro proveedor por precio más economico</t>
  </si>
  <si>
    <t>FIGUEROA</t>
  </si>
  <si>
    <t>321 7301675</t>
  </si>
  <si>
    <t>03/09/2025 cliente no responde al seguimiento</t>
  </si>
  <si>
    <t>301 4327513</t>
  </si>
  <si>
    <t>320 3567483</t>
  </si>
  <si>
    <t>316 7320270</t>
  </si>
  <si>
    <t>03/09/2025   cliente no responde al seguimiento</t>
  </si>
  <si>
    <t>MONICA</t>
  </si>
  <si>
    <t>322 3601420</t>
  </si>
  <si>
    <t>312 4020386</t>
  </si>
  <si>
    <t xml:space="preserve">SE INSTALA 19/08/2025 </t>
  </si>
  <si>
    <t>302 2013403</t>
  </si>
  <si>
    <t>313 7744185</t>
  </si>
  <si>
    <t>321 8423846</t>
  </si>
  <si>
    <t>312 5775227</t>
  </si>
  <si>
    <t>(954) 790-5135</t>
  </si>
  <si>
    <t>NATHALY</t>
  </si>
  <si>
    <t>318 7175499</t>
  </si>
  <si>
    <t>27/08/2025 cliente no responde al seguimiento</t>
  </si>
  <si>
    <t>BLANCA</t>
  </si>
  <si>
    <t>316 4806787</t>
  </si>
  <si>
    <t xml:space="preserve">27/08/2025 rechazada por precio </t>
  </si>
  <si>
    <t>319 6751418</t>
  </si>
  <si>
    <t>321 3716704</t>
  </si>
  <si>
    <t>RAVE</t>
  </si>
  <si>
    <t>304 6335637</t>
  </si>
  <si>
    <t>27/08/2025  llamar al cliente 10 septiembre</t>
  </si>
  <si>
    <t>ORIOHUELA</t>
  </si>
  <si>
    <t>318 0987670</t>
  </si>
  <si>
    <t>27/08/2025  cliente no responde al seguimiento, 17/9 cliente no responde al seguimiento</t>
  </si>
  <si>
    <t>EL INTERMEDIARIO SOLICITA COMISION PARA OTROGAR EL NEGOCIO- QUEDA EN MANOS DE GERENCIA</t>
  </si>
  <si>
    <t>305 2893749</t>
  </si>
  <si>
    <t>ESPACIO MODULAR</t>
  </si>
  <si>
    <t>314 8894252</t>
  </si>
  <si>
    <t>27/08/ 2025   llamar al cliente el miercoles 3 de septiembre</t>
  </si>
  <si>
    <t>MISAEL</t>
  </si>
  <si>
    <t>312 7483141</t>
  </si>
  <si>
    <t xml:space="preserve">27/08/2025  llamar al cliente el 29 de agosto para definir la decision </t>
  </si>
  <si>
    <t>320 8391276</t>
  </si>
  <si>
    <t>311 2225999</t>
  </si>
  <si>
    <t>TIENDA DE PESCA</t>
  </si>
  <si>
    <t>301 7655524</t>
  </si>
  <si>
    <t xml:space="preserve">27/08/2025  Cliente requiere una llamada para el dia 29 de agosto </t>
  </si>
  <si>
    <t>CARLA</t>
  </si>
  <si>
    <t>300 6935814</t>
  </si>
  <si>
    <t>311 7479460</t>
  </si>
  <si>
    <t xml:space="preserve">27/08/2025  llamar antes del medio dia para la decision </t>
  </si>
  <si>
    <t>CRISTHIAN</t>
  </si>
  <si>
    <t>BODEGAS OLAYA</t>
  </si>
  <si>
    <t>324 6738208</t>
  </si>
  <si>
    <t xml:space="preserve">27/08/2025   cliente no responde al seguimiento </t>
  </si>
  <si>
    <t>300 6742504</t>
  </si>
  <si>
    <t>EULICER</t>
  </si>
  <si>
    <t>VIDRIOS Y ALUMNIOS TEQUENDAMA</t>
  </si>
  <si>
    <t>311 7271468</t>
  </si>
  <si>
    <t>VIDRIO LAMINADO -PARA CUNDINAMARCA</t>
  </si>
  <si>
    <t>313 6189440</t>
  </si>
  <si>
    <t xml:space="preserve">27/08/2025  cliente no responde al seguimiento </t>
  </si>
  <si>
    <t>300 3947831</t>
  </si>
  <si>
    <t>no responde el saludo inicial</t>
  </si>
  <si>
    <t>302 3208944</t>
  </si>
  <si>
    <t xml:space="preserve">27/08/2025  cliente requiere confirmar tiempos de entrega para tomar la decision </t>
  </si>
  <si>
    <t>YURANI</t>
  </si>
  <si>
    <t>GESPRO</t>
  </si>
  <si>
    <t>310 8106835</t>
  </si>
  <si>
    <t>316 8751202</t>
  </si>
  <si>
    <t>en espera de medidas ara cotizar</t>
  </si>
  <si>
    <t>320 3247743</t>
  </si>
  <si>
    <t>SOLICITA VIDRIO PARA PECERA- SE LE INFROMA QUE NO MANEJAMOS ESE TIPO DE PRODUCTO</t>
  </si>
  <si>
    <t>300 2032772</t>
  </si>
  <si>
    <t xml:space="preserve">27/08/2025   cliente  tiene 4 cotizaciones , esta evaluando precio, llamar el lunes 1 de septiembre por la mañana </t>
  </si>
  <si>
    <t>312 7322226</t>
  </si>
  <si>
    <t xml:space="preserve">PENDIENTE DE ENVIAR FOTO </t>
  </si>
  <si>
    <t>319 2582306</t>
  </si>
  <si>
    <t>317 5169879</t>
  </si>
  <si>
    <t>27/08/2025  hoy toman la decision , llamar horas de la tardes</t>
  </si>
  <si>
    <t>324 3630194</t>
  </si>
  <si>
    <t>27/08/2025  cliente no han tomado la decision , manifiesta que se comunica con vidrios templex</t>
  </si>
  <si>
    <t>BOTIA</t>
  </si>
  <si>
    <t>PLEXIMUNDO</t>
  </si>
  <si>
    <t>321 2063542</t>
  </si>
  <si>
    <t>EL PRODUCTO SE NECESITA EN CALI</t>
  </si>
  <si>
    <t>TRIANA</t>
  </si>
  <si>
    <t>318 3795585</t>
  </si>
  <si>
    <t>27/08/2025 no han tomado la decision , se paso del preupuesto mas de $3.000.000  , tienen tres cotizacion y estan con valores cercanos.  Estan en el proceso de evaluacion .</t>
  </si>
  <si>
    <t>VENTANA ANTIRUIDO</t>
  </si>
  <si>
    <t>RAFAEL</t>
  </si>
  <si>
    <t>AGOSTINI</t>
  </si>
  <si>
    <t>300 4876458</t>
  </si>
  <si>
    <t>27/08/2025 cliente opto por otro material</t>
  </si>
  <si>
    <t>BETANCUR PAVAS</t>
  </si>
  <si>
    <t>350 6702695</t>
  </si>
  <si>
    <t>27/08/2025 cliente no reponde al seguimiento</t>
  </si>
  <si>
    <t>INSTALACION DE PELICULA SANBLASTING EN TABLERO EXISTENTE</t>
  </si>
  <si>
    <t>SELENI</t>
  </si>
  <si>
    <t>METAGROUP</t>
  </si>
  <si>
    <t>316 6271155</t>
  </si>
  <si>
    <t>27/08/2025  el cliente no respond al seguimiento</t>
  </si>
  <si>
    <t>JOSE LUIS</t>
  </si>
  <si>
    <t>300 2282566</t>
  </si>
  <si>
    <t>11/09 se deja mensaje en varias ocasiones pero no contesta</t>
  </si>
  <si>
    <t>CRISTINA</t>
  </si>
  <si>
    <t>ALIMENTOS LA ABUNDANCIA</t>
  </si>
  <si>
    <t>12/09 no contesta, responde a mensaje en wpp diciendo que pasó la cot al área encargada  en caso tal nos contactan</t>
  </si>
  <si>
    <t>314 8295617</t>
  </si>
  <si>
    <t>JONATHAN</t>
  </si>
  <si>
    <t>317 2273667</t>
  </si>
  <si>
    <t>12/09 no contesta, se deja mensaje por wpp</t>
  </si>
  <si>
    <t>22/082025</t>
  </si>
  <si>
    <t>INVERSIONES JTMC</t>
  </si>
  <si>
    <t>350 2685658</t>
  </si>
  <si>
    <t>12/09 se deja mensaje por wpp de seguimiento</t>
  </si>
  <si>
    <t>MADELEY</t>
  </si>
  <si>
    <t>302 2154248</t>
  </si>
  <si>
    <t>311 3916645</t>
  </si>
  <si>
    <t>SOLICITA UN VIDRIO PARA COMEDOR, SE LE INFORMA QUE NO SE MANEJA ESE TIPO DE PRODUCTO</t>
  </si>
  <si>
    <t xml:space="preserve">WILMER </t>
  </si>
  <si>
    <t>OCHOA</t>
  </si>
  <si>
    <t>CHT</t>
  </si>
  <si>
    <t>316 7416905</t>
  </si>
  <si>
    <t>VDRIO DE SEGURIDAD PARA PUERTA</t>
  </si>
  <si>
    <t>MARINA</t>
  </si>
  <si>
    <t>318 7361710</t>
  </si>
  <si>
    <t>12/09 la mando hacer por otro lado más barata</t>
  </si>
  <si>
    <t>300 4342652</t>
  </si>
  <si>
    <t>304 4454548</t>
  </si>
  <si>
    <t>300 2125732</t>
  </si>
  <si>
    <t>SERVICIO EN REMEDIOS ANTIOQUIA. SE PASA INFORMACION A LA SR MARIA EUGENIA PARA INFORMACION INICIAL</t>
  </si>
  <si>
    <t>321 8542849</t>
  </si>
  <si>
    <t xml:space="preserve">SERVICIO EN ALEJANDRIA ANTIOQUIA- SE PASA INFROMACION A LA SRA MARIA EUGENIA </t>
  </si>
  <si>
    <t>YESENIA</t>
  </si>
  <si>
    <t>300 4803813</t>
  </si>
  <si>
    <t>12/09 la mando hacer por otro lado más barata $520.000</t>
  </si>
  <si>
    <t>MADELYN</t>
  </si>
  <si>
    <t>seguimiento 27 agosto, cliente no responde</t>
  </si>
  <si>
    <t>311 7985652</t>
  </si>
  <si>
    <t>REQUIERE MESA DE VIDRIO SE REMITE A CORVIT</t>
  </si>
  <si>
    <t>PATERNINA</t>
  </si>
  <si>
    <t>JD-UPS</t>
  </si>
  <si>
    <t>318 4560685</t>
  </si>
  <si>
    <t>NECESITA REPARAR PUERTAS DE ALUMINIO SE INFORMA DE UN ISNTALDOR EXTERNO</t>
  </si>
  <si>
    <t xml:space="preserve">EFRAIN </t>
  </si>
  <si>
    <t>HOYOS</t>
  </si>
  <si>
    <t>322 8435677</t>
  </si>
  <si>
    <t>25/8/0205</t>
  </si>
  <si>
    <t>301 7162561</t>
  </si>
  <si>
    <t>GARZON</t>
  </si>
  <si>
    <t xml:space="preserve"> 320 5604993</t>
  </si>
  <si>
    <t xml:space="preserve">JUAN  </t>
  </si>
  <si>
    <t>VARGAS</t>
  </si>
  <si>
    <t>318 5420615</t>
  </si>
  <si>
    <t>17/ 9 cliente no responde al seguimiento</t>
  </si>
  <si>
    <t xml:space="preserve"> Luis Eduardo Cano</t>
  </si>
  <si>
    <t>/</t>
  </si>
  <si>
    <t xml:space="preserve">17/9 cliente no hay informacion </t>
  </si>
  <si>
    <t>300 6859825</t>
  </si>
  <si>
    <t>llamar el 8 septiembre</t>
  </si>
  <si>
    <t>SANDY</t>
  </si>
  <si>
    <t>350 2963026</t>
  </si>
  <si>
    <t>312 2788253</t>
  </si>
  <si>
    <t>cliente ya habia escrito por otra línea</t>
  </si>
  <si>
    <t>304 3985698</t>
  </si>
  <si>
    <t xml:space="preserve">SERVICIO MONTAJE PUERTA - SE REMITE A INSTALDOR EXTERNO </t>
  </si>
  <si>
    <t>AMAYA</t>
  </si>
  <si>
    <t xml:space="preserve"> 316 7129172</t>
  </si>
  <si>
    <t>SUPERPOLO S.A.</t>
  </si>
  <si>
    <t>314 5102131</t>
  </si>
  <si>
    <t>Seguimiento 27 de agosto 2025 el cliente toma la decision el dia de hoy</t>
  </si>
  <si>
    <t>DIVISION DE OFICINA</t>
  </si>
  <si>
    <t>321 8033994</t>
  </si>
  <si>
    <t>12/09 no pudo atender la llamada, se deja mensaje por wpp</t>
  </si>
  <si>
    <t xml:space="preserve">no han tomado la decision </t>
  </si>
  <si>
    <t>KAROL</t>
  </si>
  <si>
    <t>317 4886409</t>
  </si>
  <si>
    <t>Las señora esta interesa en ventanas antiruido por la 10, el asesor le informa el sistema y el valor de la visista se muestra interesada pero no pondio mas</t>
  </si>
  <si>
    <t>320 6282421</t>
  </si>
  <si>
    <t>VELENCIA</t>
  </si>
  <si>
    <t>IMPLANTOLOGIA ORAL</t>
  </si>
  <si>
    <t>324 2111832</t>
  </si>
  <si>
    <t xml:space="preserve">aprobado </t>
  </si>
  <si>
    <t xml:space="preserve"> 310 3687599</t>
  </si>
  <si>
    <t xml:space="preserve">SE LE INFROMA QUE NO MANEJAMOS VIDRIO PARA COMEDOR </t>
  </si>
  <si>
    <t>NOHEMY</t>
  </si>
  <si>
    <t>GIL</t>
  </si>
  <si>
    <t>311 3976708</t>
  </si>
  <si>
    <t>ubicada en zaragosa</t>
  </si>
  <si>
    <t>PARRA</t>
  </si>
  <si>
    <t>323 2310268</t>
  </si>
  <si>
    <t xml:space="preserve">llamar al cliente el 15 de septiembre  </t>
  </si>
  <si>
    <t>310 4045024</t>
  </si>
  <si>
    <t>PARA GIMNASIO</t>
  </si>
  <si>
    <t>ERIK</t>
  </si>
  <si>
    <t>305 7758614</t>
  </si>
  <si>
    <t>CIUDAD LETICIA- SE INFROMA QUE SOLO SE SUMINSITRA EL MATERIAL</t>
  </si>
  <si>
    <t>PHAMARKET</t>
  </si>
  <si>
    <t>318 8011772</t>
  </si>
  <si>
    <t>DEICY</t>
  </si>
  <si>
    <t>300 2822878</t>
  </si>
  <si>
    <t>cliente no rsponde al seguimiento</t>
  </si>
  <si>
    <t xml:space="preserve"> 301 7870255</t>
  </si>
  <si>
    <t>no responde en 2 mensajes</t>
  </si>
  <si>
    <t xml:space="preserve"> 324 6683878</t>
  </si>
  <si>
    <t>12/09 se deja mensaje por wpp</t>
  </si>
  <si>
    <t>en e4spearq ue recoja muestra del color</t>
  </si>
  <si>
    <t>ISA</t>
  </si>
  <si>
    <t xml:space="preserve"> 301 6707722</t>
  </si>
  <si>
    <t>SERVCIO PARA POPAYAN</t>
  </si>
  <si>
    <t>C0NSEGUR</t>
  </si>
  <si>
    <t xml:space="preserve"> 314 2165207</t>
  </si>
  <si>
    <t>HOLGUIN BETANCUR</t>
  </si>
  <si>
    <t xml:space="preserve"> 312 8615941</t>
  </si>
  <si>
    <t>INSTITUTO ISAC</t>
  </si>
  <si>
    <t xml:space="preserve"> 305 2478602</t>
  </si>
  <si>
    <t>12/09 cliente no responde preguntas técnicas para poder cotizar</t>
  </si>
  <si>
    <t>HOLGUIN</t>
  </si>
  <si>
    <t>312 8615941</t>
  </si>
  <si>
    <t>clliente no responde al seguimiento</t>
  </si>
  <si>
    <t>PORTLAND</t>
  </si>
  <si>
    <t>300 3746844</t>
  </si>
  <si>
    <t>12/09 cliente informa que esta en espera que su cliente tome decisiones, envío portafolio ya que trabajan con reformas eléctricas  y les solicitan trabajos adicionales a su gremio como ableros, espejos, etc</t>
  </si>
  <si>
    <t>321 7104123</t>
  </si>
  <si>
    <t>cliente no responde al seguimiento</t>
  </si>
  <si>
    <t>JHORMAN</t>
  </si>
  <si>
    <t>312 5234984</t>
  </si>
  <si>
    <t>Cliente no brinda información (medidas) para cotizar</t>
  </si>
  <si>
    <t>LOTERO</t>
  </si>
  <si>
    <t>311 5132868</t>
  </si>
  <si>
    <t>304 2705754</t>
  </si>
  <si>
    <t>JESUS</t>
  </si>
  <si>
    <t>301 7143526</t>
  </si>
  <si>
    <t xml:space="preserve"> </t>
  </si>
  <si>
    <t>301 3042643</t>
  </si>
  <si>
    <t>nos demoramos en reponder porque estabA en ruenion y ya no responde-necsitaba vidrios azules para balcon</t>
  </si>
  <si>
    <t>319 2410733</t>
  </si>
  <si>
    <t>NO RESPONDE EL MENSAJE</t>
  </si>
  <si>
    <t>1 (617) 286-9602</t>
  </si>
  <si>
    <t>nos demoramos en reponder porque estabA en ruenion y dice que ya solucionó</t>
  </si>
  <si>
    <t xml:space="preserve"> 310 2020897</t>
  </si>
  <si>
    <t>requiere manija para venana- se remite a "Ventanas y puertas"</t>
  </si>
  <si>
    <t>310 5444998</t>
  </si>
  <si>
    <t xml:space="preserve">requiere 2 tablero de 5 mm templados laminado.
no contesta </t>
  </si>
  <si>
    <t>305 2610614</t>
  </si>
  <si>
    <t>nos demoramos en reponder porque estabA en ruenion y no contesta</t>
  </si>
  <si>
    <t>SALGADO</t>
  </si>
  <si>
    <t>324 3917526</t>
  </si>
  <si>
    <t>301 7426707</t>
  </si>
  <si>
    <t>Require vidrio para un horno, se remite a vimej</t>
  </si>
  <si>
    <t xml:space="preserve"> 305 2610614</t>
  </si>
  <si>
    <t>12/9/2025 cliente se le envía cotización y no respondió, se llama y no contesta, se deja mensaje por wpp</t>
  </si>
  <si>
    <t>323 9139545</t>
  </si>
  <si>
    <t>Require vidrio para piso , por precio</t>
  </si>
  <si>
    <t>DENIS</t>
  </si>
  <si>
    <t>BEDARD</t>
  </si>
  <si>
    <t>593 93 953 1656</t>
  </si>
  <si>
    <t>CAÑAS</t>
  </si>
  <si>
    <t xml:space="preserve"> 321 6573048</t>
  </si>
  <si>
    <t xml:space="preserve">cliente no respondió para brindar cotización </t>
  </si>
  <si>
    <t>ALDIMEBER</t>
  </si>
  <si>
    <t>300 6719286</t>
  </si>
  <si>
    <t>Requiere vidrio para mesa- se remite a corvit</t>
  </si>
  <si>
    <t>factor seguridad ingenieros s.a.s</t>
  </si>
  <si>
    <t xml:space="preserve"> 311 6095923</t>
  </si>
  <si>
    <t>instalacion en nacionla de chocolates rionegro, cliente no responde al seguimiento</t>
  </si>
  <si>
    <t>322 3642626</t>
  </si>
  <si>
    <t>una puerta ventana de 360 x 240 mm para dividir interior y jardín-municipio de Jericó</t>
  </si>
  <si>
    <t>ANA CECILIA</t>
  </si>
  <si>
    <t xml:space="preserve">el cliente llama </t>
  </si>
  <si>
    <t>301 7696713</t>
  </si>
  <si>
    <t>en espera de que confrime si l sirven los modelos envaidos en las fotos</t>
  </si>
  <si>
    <t>MARIANA</t>
  </si>
  <si>
    <t xml:space="preserve"> 315 8511151</t>
  </si>
  <si>
    <t>3 /09/2025</t>
  </si>
  <si>
    <t>316 4366108</t>
  </si>
  <si>
    <t>vidrio de ventanilla de una buseta escolar Nissan urvan Zd30- se le informa que no vendemos ese tipo de vidrio</t>
  </si>
  <si>
    <t>319 2523546</t>
  </si>
  <si>
    <t>BORNACELLI</t>
  </si>
  <si>
    <t xml:space="preserve"> 317 7408777</t>
  </si>
  <si>
    <t>borra el mensaje y no responde</t>
  </si>
  <si>
    <t>¡Hola! Estoy interesado en sus servicios de instalación en vidri</t>
  </si>
  <si>
    <t>CLAUDIA PATRICIA</t>
  </si>
  <si>
    <t>310 4221722</t>
  </si>
  <si>
    <t>300 2854587</t>
  </si>
  <si>
    <t xml:space="preserve"> 602 57 26 67</t>
  </si>
  <si>
    <t>cliente ubicado en Cucuta</t>
  </si>
  <si>
    <t>313 3966108</t>
  </si>
  <si>
    <t>ELI</t>
  </si>
  <si>
    <t>598 92 447 515</t>
  </si>
  <si>
    <t>empresa de Uruguay</t>
  </si>
  <si>
    <t>319 6767641</t>
  </si>
  <si>
    <t>315 5107093</t>
  </si>
  <si>
    <t>3/9/2025   cliente no responde al seguimiento</t>
  </si>
  <si>
    <t>mensaje de la 5:23pm</t>
  </si>
  <si>
    <t>51 998 487 514</t>
  </si>
  <si>
    <t>mesaje de Peru</t>
  </si>
  <si>
    <t>JOSEU</t>
  </si>
  <si>
    <t>SALVATORE</t>
  </si>
  <si>
    <t>313 7370808</t>
  </si>
  <si>
    <t>Vidrio para pasamanos en Envigado</t>
  </si>
  <si>
    <t>318 3308577</t>
  </si>
  <si>
    <t>301 3365631</t>
  </si>
  <si>
    <t xml:space="preserve"> 310 4202865</t>
  </si>
  <si>
    <t>ERNY</t>
  </si>
  <si>
    <t>311 6082859</t>
  </si>
  <si>
    <t>3/9/2025 rechazada por precio</t>
  </si>
  <si>
    <t>323 2331573</t>
  </si>
  <si>
    <t xml:space="preserve">Monto </t>
  </si>
  <si>
    <t>SUM de Valor de la cotización sin IVA</t>
  </si>
  <si>
    <t>321 5781876</t>
  </si>
  <si>
    <t>ANGELICA</t>
  </si>
  <si>
    <t>312 8304315</t>
  </si>
  <si>
    <t>VIDRIO CRUDO VITRINA</t>
  </si>
  <si>
    <t xml:space="preserve">GERMAN </t>
  </si>
  <si>
    <t>310 4208212</t>
  </si>
  <si>
    <t>es para ejecutar en Cordoba, llamar 28 de julio</t>
  </si>
  <si>
    <t>302 2521681</t>
  </si>
  <si>
    <t>Ejecutaron con otro proveedor , no dio argumento</t>
  </si>
  <si>
    <t>314 7777853</t>
  </si>
  <si>
    <t>REJILLA PLASTICA</t>
  </si>
  <si>
    <t>AMELIA</t>
  </si>
  <si>
    <t>TERRALTA SAS</t>
  </si>
  <si>
    <t>11/7/2025-30/7/2025-6/7/2025-22/8/2025</t>
  </si>
  <si>
    <t>SOLO VENTA DE VIDRIOS PARA PASAMANOS, ES UNA CONSTRUCTORA , TIENEN 5 COTIZACIONES HASTA EL MOMENTO , LA DECISION LA TOMA EL COORDINADOR  DE LA OBRA ESTAN EN ANALISIS, LA VARIABLE PARA LA TOMA DE DECISION ES PRECIO..-SON CLIENTES , LLAMAR 14  DE AGOSTO, CLIENTE NO RESPONDE AL SEGUIMIENTO.</t>
  </si>
  <si>
    <t xml:space="preserve">NATASHA </t>
  </si>
  <si>
    <t>ARCILA</t>
  </si>
  <si>
    <t>313 5340168</t>
  </si>
  <si>
    <t>LLAMAR EL LUNES 14 DE JULIO</t>
  </si>
  <si>
    <t>300 7327247</t>
  </si>
  <si>
    <t xml:space="preserve">KEYLLA </t>
  </si>
  <si>
    <t>TRELLEZ</t>
  </si>
  <si>
    <t>URDANETA</t>
  </si>
  <si>
    <t>TESTEC SAS</t>
  </si>
  <si>
    <t>316 6683957</t>
  </si>
  <si>
    <t>CLIENTE REQUIERE LE ADELANTEN LA EJECUCION YA QUE ES D UNA PUERTA DE ENTRADA</t>
  </si>
  <si>
    <t xml:space="preserve"> 304 3762738</t>
  </si>
  <si>
    <t>CORTE TEXTIL EMI SAS</t>
  </si>
  <si>
    <t xml:space="preserve"> 300 4033528</t>
  </si>
  <si>
    <t>300 2365078</t>
  </si>
  <si>
    <t>SERVICIO DE CORTE DE ESPEJOS</t>
  </si>
  <si>
    <t>301 6917640</t>
  </si>
  <si>
    <t>CONSIGUIERON LA CABINA POR $550.000</t>
  </si>
  <si>
    <t>324 2325344</t>
  </si>
  <si>
    <t>314 6178719</t>
  </si>
  <si>
    <t>YAMID</t>
  </si>
  <si>
    <t xml:space="preserve"> 312 5227008</t>
  </si>
  <si>
    <t xml:space="preserve"> 314 6721330</t>
  </si>
  <si>
    <t>¡Hola! Estoy interesado en el mantenimiento de dos cabinas de baño y cambio de bisagras</t>
  </si>
  <si>
    <t xml:space="preserve">MILAGROS </t>
  </si>
  <si>
    <t>ANAYA</t>
  </si>
  <si>
    <t>311 4596045</t>
  </si>
  <si>
    <t xml:space="preserve"> 350 2156736</t>
  </si>
  <si>
    <t xml:space="preserve"> 302 5490777</t>
  </si>
  <si>
    <t>300 7319740</t>
  </si>
  <si>
    <t>CLIENTE RECHAZO POR PRECIO</t>
  </si>
  <si>
    <t xml:space="preserve"> 304 6266257</t>
  </si>
  <si>
    <t>PRECIO DE VIDRIO X M2</t>
  </si>
  <si>
    <t>322 5818018</t>
  </si>
  <si>
    <t xml:space="preserve"> 321 7106636</t>
  </si>
  <si>
    <t>304 3842675</t>
  </si>
  <si>
    <t>ESTAN EN OBRA GRIS, SE DEMORA , NO TIENE FECHA ESTIMADA</t>
  </si>
  <si>
    <t>WILBER</t>
  </si>
  <si>
    <t xml:space="preserve"> 321 6698737</t>
  </si>
  <si>
    <t>NO TIENE EL DINERO , NO DIO FECHA PARA EL PROXIMO SEGUIMIENTO</t>
  </si>
  <si>
    <t>E&amp;C INGENIERIA SAS</t>
  </si>
  <si>
    <t xml:space="preserve"> 350 4658128</t>
  </si>
  <si>
    <t>CLINTE NO RESPONDE AL SEGUIMIENTO</t>
  </si>
  <si>
    <t>311 6308690</t>
  </si>
  <si>
    <t>Ventas de aluminio</t>
  </si>
  <si>
    <t>316 7115051</t>
  </si>
  <si>
    <t>304 2179260</t>
  </si>
  <si>
    <t>PUERTA CORREDIZA METALICA</t>
  </si>
  <si>
    <t>¡Hola! Estoy interesado en sus servicios</t>
  </si>
  <si>
    <t>GRUPO SAVELCO</t>
  </si>
  <si>
    <t>321 7953146</t>
  </si>
  <si>
    <t>313 7766967</t>
  </si>
  <si>
    <t xml:space="preserve">7/8/2025 cliente confirma proxima semana </t>
  </si>
  <si>
    <t>CABINAS DE BAÑO / ESTAN REMODELANDO EL BAÑO</t>
  </si>
  <si>
    <t xml:space="preserve">DAIRO </t>
  </si>
  <si>
    <t>VIDRIOS CRUDO BRONCE</t>
  </si>
  <si>
    <t>¡Hola! Estoy interesado vidrios en bronce por favor para cotizar</t>
  </si>
  <si>
    <t>312 2502323</t>
  </si>
  <si>
    <t>7/8/cliente no rsponde al seguimiento, por tiempo de respiuesta</t>
  </si>
  <si>
    <t>VENTANERIA EN ALUMINIO, SE ENVIO COTIZACION, EN ESPERA DE APROBACION DEL CLIENTE</t>
  </si>
  <si>
    <t>¡Hola! Estoy interesado en la instalación de ventanas en aluminio corredizas de 2 x 2, en aluminio bronce y vidrio oscuro, por favor me cotiza</t>
  </si>
  <si>
    <t>TECNOIMPRESIONES</t>
  </si>
  <si>
    <t>CLIENTE SOLICITA PRECIO DEL TABLERO Y NO VOLVIO A CONTESTAR</t>
  </si>
  <si>
    <t>PEÑA</t>
  </si>
  <si>
    <t>SALPICADERO PARA UNA PARRILLA DE UN FOGON</t>
  </si>
  <si>
    <t>IMAGINARIO DISEÑO</t>
  </si>
  <si>
    <t>VIDRIO REDONDO DIAMETRO 120</t>
  </si>
  <si>
    <t>ORLIS</t>
  </si>
  <si>
    <t>CHINCHILLA</t>
  </si>
  <si>
    <t xml:space="preserve">CLIENTE SOLICITA PASAMANOS, SEGUN DISEÑO EN IMAGEN </t>
  </si>
  <si>
    <t>ADRIANA</t>
  </si>
  <si>
    <t>CLIENTE SOLICITA COTIZACION DE CABINA DE BAÑO PERO LUEGO DEJO DE RESPONDER</t>
  </si>
  <si>
    <t>Buenas Tardes..</t>
  </si>
  <si>
    <t>VIDRIO GRABADO PARA REPISA DE BAÑO</t>
  </si>
  <si>
    <t>Hola! Uds manejan este tipo de vidrios para una repisa en un baño?</t>
  </si>
  <si>
    <t>CONSUELO</t>
  </si>
  <si>
    <t>7/8/2025  cliente no responde al seguimiento</t>
  </si>
  <si>
    <t>SE LE ENVIO PRECOTIZACION EN ESPERA DE APROBACION DEL CLIENTE</t>
  </si>
  <si>
    <t>EL CLIENTE SOLICITA COTIZACION DE ESPEJOS EL CUAL NO SE LE ENVIO</t>
  </si>
  <si>
    <t xml:space="preserve">LUIS JAVIER </t>
  </si>
  <si>
    <t>CLIENTE SE LE ENVIA PRECOTIZACION PARA MANTENIMIENTO DE CABINAS DE BAÑO (BISAGRAS), EN ESPERA DE APROBACION</t>
  </si>
  <si>
    <t>¡Hola! Estoy interesado en el mantenimiento de una cabina de baño. Tienen ese servicio?</t>
  </si>
  <si>
    <t>LOGO MARKET</t>
  </si>
  <si>
    <t xml:space="preserve">YANIRA </t>
  </si>
  <si>
    <t>EL CLIENTE SOLICITA PUERTA EN ALUMINIO PERO EN UN DISEÑO QUE NO MANEJAMOS</t>
  </si>
  <si>
    <t>¡Hola! Estoy interesado en una puerta de aluminio</t>
  </si>
  <si>
    <t>EDWARD</t>
  </si>
  <si>
    <t>7/8/2025 cliente no responde al seguimiento</t>
  </si>
  <si>
    <t>ventana de aluminio de reduccion acustica sistema europeo NC39 con vidrio laminado crudo incoloro 3+4</t>
  </si>
  <si>
    <t>Buenas tardes como estas</t>
  </si>
  <si>
    <t>CTA LA COMUNA</t>
  </si>
  <si>
    <t>8/8/2025   Cliente solicita seguimiento 20 agosto</t>
  </si>
  <si>
    <t>EL CLIENTE SOLOCITA MANTENIMIENTO DE BRAZO HIDRAULICO, PERO NUNCA ENVIO FOTOS DE LA PUERTA</t>
  </si>
  <si>
    <t>buenos dias</t>
  </si>
  <si>
    <t>DARA PATRICIA</t>
  </si>
  <si>
    <t>CARVAJAL LOPEZ</t>
  </si>
  <si>
    <t>PUBLICARLO MEDELLIN</t>
  </si>
  <si>
    <t>7/8/2025   cliente no responde al seguimiento</t>
  </si>
  <si>
    <t>SE ENVIA PRECOTIZACION AL CLIENTE, EN ESPERADE APROBACION</t>
  </si>
  <si>
    <t>¡Hola! Por favor me das precio de 4 vidrios de 70 x 62 cm de 4mm (vidrio templado) y cuánto cuesta el domicilio a Castilla Medellín.</t>
  </si>
  <si>
    <t>MENDOZA</t>
  </si>
  <si>
    <t>EL CLIENTE SE ENCONTRABA UBICADO EN BUCARAMANGA</t>
  </si>
  <si>
    <t>KI HO CHIN</t>
  </si>
  <si>
    <t>313 7792724</t>
  </si>
  <si>
    <t xml:space="preserve">30/7/2025   seguimiento vueven a llamar </t>
  </si>
  <si>
    <t>SE LE ENVIO COTIZACION EN ESPERA DE APROBACION DEL CLIENTE</t>
  </si>
  <si>
    <t>Hola , buenos días</t>
  </si>
  <si>
    <t>YOHAN</t>
  </si>
  <si>
    <t>CALLE</t>
  </si>
  <si>
    <t>EL CLIENTE REQUIERE INSTALACION DE PERGOLA CON ESTRUCTURA</t>
  </si>
  <si>
    <t>¡Hola! Estoy interesado en la instalación de vidrios para pérgolas y la pérgola que se pueda mover</t>
  </si>
  <si>
    <t>Inversiones Levtech</t>
  </si>
  <si>
    <t xml:space="preserve">7/8/25   cliente  no ha tomado decision </t>
  </si>
  <si>
    <t>reposicion en puerta vidriera de aluminio. MEDIDA: 1700 * 2400 mm</t>
  </si>
  <si>
    <t>Hola buenos días, para realizar la cotización de un vidrio</t>
  </si>
  <si>
    <t>LUIS FERNANDA</t>
  </si>
  <si>
    <t>ZEA</t>
  </si>
  <si>
    <t>Hola cómo estás</t>
  </si>
  <si>
    <t>DANNY</t>
  </si>
  <si>
    <t>REYES</t>
  </si>
  <si>
    <t>7/8/2025  CLIENTE NO RESPONDE AL SEGUIMIENTO</t>
  </si>
  <si>
    <t>Buenos Días</t>
  </si>
  <si>
    <t xml:space="preserve">FER </t>
  </si>
  <si>
    <t>MELGUIZO</t>
  </si>
  <si>
    <t>CLIENTE SOLICITA PERSONAL PARA REALIZAR MANTENIMIENTO A UNA PUERTA</t>
  </si>
  <si>
    <t>Buenos días</t>
  </si>
  <si>
    <t>CLIENTE REQUIERE MANTENIMIENTO A PUERTA VIDRIERA</t>
  </si>
  <si>
    <t>Buenos días. Envionvideo y foto de la puerta vidriera para hacer mantenimiento en Notaria Quinta Premium Plaza</t>
  </si>
  <si>
    <t>7/8/2025   CLIENTE NO RESPONDE AL SEGUIMIENTO</t>
  </si>
  <si>
    <t>ALEJO</t>
  </si>
  <si>
    <t>VIDRIO REDONDO PARA MESA</t>
  </si>
  <si>
    <t>JHON FREDDY</t>
  </si>
  <si>
    <t>Aluminio Vidrio y Acero Edwards</t>
  </si>
  <si>
    <t>i</t>
  </si>
  <si>
    <t>idrio templado con cámara de aire en color gris oscuro</t>
  </si>
  <si>
    <t>Buenos dias</t>
  </si>
  <si>
    <t>CLIENTE SOLICITA UNA VISITA TECNICA PARA TOMA DE MEDIDAS  DE UNA CABINA</t>
  </si>
  <si>
    <t>¡Hola! Estoy interesado una de loa vidrios de cabinas de baño</t>
  </si>
  <si>
    <t xml:space="preserve"> LUIS FERNANDO </t>
  </si>
  <si>
    <t>ARRIETA</t>
  </si>
  <si>
    <t>VIDRIO CRUDO 4MM BRONCE</t>
  </si>
  <si>
    <t>Caballero muy buenos días</t>
  </si>
  <si>
    <t>JHON JAIME</t>
  </si>
  <si>
    <t>g</t>
  </si>
  <si>
    <t>Buenas tardes</t>
  </si>
  <si>
    <t>UPARELA</t>
  </si>
  <si>
    <t xml:space="preserve">14/08/2025  el cliente argumenta que el  asesor le  dijo que no instalaba </t>
  </si>
  <si>
    <t>14/8/2025  dos  cabina hace 1 año , FRANCISCO HEINRICH ES SU JEFE , EL ASESOR LE DIJO QUE NO SE RESPONALIZABA SI SE QUIEBRA UN VIDRIO NO SE RESPONSABILIZA LA EMPRESA  Y LE INQUIETO EL ARGUMENTO</t>
  </si>
  <si>
    <t>LORE</t>
  </si>
  <si>
    <t>EL CLIENTE REALIZO SU REQUERIMIENTO Y LUEGO DEJO DE CONTESTAR</t>
  </si>
  <si>
    <t>PINTURAS Y YESOS</t>
  </si>
  <si>
    <t>SE LE ENVIO PRECOTIZACION EN ESPERA DE APROBACION DEL CLIENTE / PRECIO</t>
  </si>
  <si>
    <t>3136137884W</t>
  </si>
  <si>
    <t>14/8/2025   cliente no responde al seguimiento</t>
  </si>
  <si>
    <t>ALFONSO</t>
  </si>
  <si>
    <t>SE ESPERA COORDINAR CON EL CLIENTE PARA LA REVISION TECNICA</t>
  </si>
  <si>
    <t>LORENA</t>
  </si>
  <si>
    <t>CENTRAUTOS S.A.S.</t>
  </si>
  <si>
    <t>6/8/2025  LLAMAR EL 14B DE AGOSTO ; CLIENTE NO RESPONDE AL SEGUIMIENTO 22/8/2025</t>
  </si>
  <si>
    <t xml:space="preserve">DANIEL </t>
  </si>
  <si>
    <t>PIEDRAHITA</t>
  </si>
  <si>
    <t>CONSTRUCTORES ASOCIADOS</t>
  </si>
  <si>
    <t>Ejecutaron con Vidrios la 83 , la variable fue tiempos de entrega</t>
  </si>
  <si>
    <t>MARTINEZ</t>
  </si>
  <si>
    <t xml:space="preserve">MAURICIO </t>
  </si>
  <si>
    <t>14/8/2025  cliente no responde al seguimiento</t>
  </si>
  <si>
    <t>Hola buenos dias</t>
  </si>
  <si>
    <t>14/8/2025 cliente no responde al seguimiento</t>
  </si>
  <si>
    <t>¡Hola! Buenas tardes</t>
  </si>
  <si>
    <t>ELIZ</t>
  </si>
  <si>
    <t>14/8/2025  LLAMAR EN TRES MESES EN OCTUBRE  POR PRESUPUESTO</t>
  </si>
  <si>
    <t xml:space="preserve"> 14/8/2025  CLIENTE NO RESPONDE AL SEGUIMIENTO</t>
  </si>
  <si>
    <t>SONEPAR COLOMBIA S.A.S.</t>
  </si>
  <si>
    <t>14/8/2025  LLAMAR AL SEGUIMIENTO 20 AGOSTO</t>
  </si>
  <si>
    <t>Buenos días Juan</t>
  </si>
  <si>
    <t>DEL PRADO</t>
  </si>
  <si>
    <t>14/8/2025  RECHAZADA POR PRECIO UNA DIFERENCIA 50%</t>
  </si>
  <si>
    <t>HOLA</t>
  </si>
  <si>
    <t xml:space="preserve">ESTELA </t>
  </si>
  <si>
    <t>14/8/2025  CLIENTE NO RESPONDE AL SEGUIMIENTO</t>
  </si>
  <si>
    <t>TANIA</t>
  </si>
  <si>
    <t>CLIENTE PIDIO COTIZACION, SE RESPONDIO MUY TARDE Y YA EL CLIENTE NO SIGUIO RESPONDIENDO</t>
  </si>
  <si>
    <t>¡Hola! Estoy interesada</t>
  </si>
  <si>
    <t>¡Hola! Estoy interesado en el mantenimiento de cabinas de baño en Ríonegro</t>
  </si>
  <si>
    <t>ANTONELLA</t>
  </si>
  <si>
    <t>SEBAS</t>
  </si>
  <si>
    <t>ARREMODULAR</t>
  </si>
  <si>
    <t>Buenos días, necesito cotizar una cabina para baño, pero no tengo las medidas</t>
  </si>
  <si>
    <t>TOKIMUNE SHIJAN</t>
  </si>
  <si>
    <t>EDER</t>
  </si>
  <si>
    <t>14/8/2025 NO SE HA TOMADO UNA DECISION LLAMAR 28 AGOSTO</t>
  </si>
  <si>
    <t>COOPIDROGAS</t>
  </si>
  <si>
    <t>CLIENTE HIZO SU REQUERIMIENTO PERO LUEGO NO SIGUIO RESPONDIENDO</t>
  </si>
  <si>
    <t>LOZANO</t>
  </si>
  <si>
    <t>14/8/2025   CLIENTE NO RESPONDE AL SEGUIMIENTO</t>
  </si>
  <si>
    <t>SALDARRIAGA</t>
  </si>
  <si>
    <t>7/8/2025   CLIENTE NO RESPONDE AL SEGUIMIENTO; CLIENTE NO RESPONDE AL SEGUIMIENTO 22/8/2025</t>
  </si>
  <si>
    <t>CASA CAMIONERO</t>
  </si>
  <si>
    <t>OPTIFRIO</t>
  </si>
  <si>
    <t>CLIENTE UBICADO EN SASAIMA</t>
  </si>
  <si>
    <t xml:space="preserve">CAROLINA </t>
  </si>
  <si>
    <t>SOLICITA DIVISIONE PERO EN UN MOMENTO EL ASESOR DEJO DE INTERACTUAR CON EL CLIENTE</t>
  </si>
  <si>
    <t>NO RESPONDE</t>
  </si>
  <si>
    <t>¡Hola! Estoy interesadññ o en la instalación de vidrios para pérgolas</t>
  </si>
  <si>
    <t>CLIENTE SOLICITO EL CATALOGO DE TEMPLEX</t>
  </si>
  <si>
    <t>Hola</t>
  </si>
  <si>
    <t>CLIENTE PREGUNTA POR CAMBIO DE VIDRIO Y LUEGO NO SIGUIO CONTESTANDO</t>
  </si>
  <si>
    <t>¡Hola! Estoy interesado</t>
  </si>
  <si>
    <t>FREDDY</t>
  </si>
  <si>
    <t>SEGOVIA</t>
  </si>
  <si>
    <t>6/7/2025  cliente  no responde al seguimiento; Cliente solicita recotizar 22/7/2025</t>
  </si>
  <si>
    <t>PLANTILLA DE VIDRIO TEMPLADO</t>
  </si>
  <si>
    <t>buena tarde</t>
  </si>
  <si>
    <t>NANCY VIVIANA</t>
  </si>
  <si>
    <t>ACCESORIO NO DISPONIBLE</t>
  </si>
  <si>
    <t>Hola buenas noches!</t>
  </si>
  <si>
    <t>ACCESORIOS NO DISPONIBLE</t>
  </si>
  <si>
    <t>LA SIGUIO ATENDIENDO OTRO ASESOR</t>
  </si>
  <si>
    <t>EL CLIENTE LO CONSIGUIO CON OTRO PROVEEDOR</t>
  </si>
  <si>
    <t>LUIS ALFREDO</t>
  </si>
  <si>
    <t>SOLICITA ESTRUCTURA PARA PERGOLA</t>
  </si>
  <si>
    <t>hola c</t>
  </si>
  <si>
    <t>JHONATHAN</t>
  </si>
  <si>
    <t>PALMAS</t>
  </si>
  <si>
    <t>Holaa</t>
  </si>
  <si>
    <t>LEIDYS</t>
  </si>
  <si>
    <t>KATTY</t>
  </si>
  <si>
    <t>SE LE ENVIO COTIZACION EN ESPERA DE APROBACION DEL CLIENTE / PRECIO</t>
  </si>
  <si>
    <t>STIVEN</t>
  </si>
  <si>
    <t>VIDRIO PARA CASE DE COMPUTADOR</t>
  </si>
  <si>
    <t>Hola buenos días</t>
  </si>
  <si>
    <t>LIGIA</t>
  </si>
  <si>
    <t>6/8/2025   llamar en 20 dias 25 agosto</t>
  </si>
  <si>
    <t>6/8/2025  cliente no responde al seguimiento</t>
  </si>
  <si>
    <t xml:space="preserve">EDILBERTO </t>
  </si>
  <si>
    <t>OSORIO VILLEGAS</t>
  </si>
  <si>
    <t xml:space="preserve">6/8/2025  cliente no responde al seguimiento </t>
  </si>
  <si>
    <t>6/8/2025 cliente no responde al seguimiento</t>
  </si>
  <si>
    <t>NACHO</t>
  </si>
  <si>
    <t xml:space="preserve">6/8/2025  llamar en septiembre 6 </t>
  </si>
  <si>
    <t>YARZA</t>
  </si>
  <si>
    <t xml:space="preserve">6/8/2025 cliente no responde al seguimiento </t>
  </si>
  <si>
    <t>RITA</t>
  </si>
  <si>
    <t>BENJUMEA</t>
  </si>
  <si>
    <t>Hola buenos dias es para preguntar. Si pueden venir a revisar para canbiar un vidrio  en el poblado</t>
  </si>
  <si>
    <t>CECILIA</t>
  </si>
  <si>
    <t>NO RESPONDEN</t>
  </si>
  <si>
    <t xml:space="preserve">FABIO </t>
  </si>
  <si>
    <t>BASTIDAS</t>
  </si>
  <si>
    <t>FUE ATENDIDO POR OTRO ASESOR</t>
  </si>
  <si>
    <t>¡Hola! Estoy interesado en la instalación de cabinas de baño.</t>
  </si>
  <si>
    <t>SOLO NECESITABA EL VIDRIO PARA UNA VENTANA</t>
  </si>
  <si>
    <t>PUERTA DE MADERA Y ALUMINIO</t>
  </si>
  <si>
    <t>CAMPUZANO</t>
  </si>
  <si>
    <t>Buenos dias! Estoy interesado en una division de baño corrediza para un baño de 1,20 mts de ancho muchas gracias</t>
  </si>
  <si>
    <t>PIEDRA, PAPEL O TIJERA</t>
  </si>
  <si>
    <t>6/8 /2025  no responde al seguimiento</t>
  </si>
  <si>
    <t>buenas tardes</t>
  </si>
  <si>
    <t>PEREZ GOMEZ</t>
  </si>
  <si>
    <t>TOPES</t>
  </si>
  <si>
    <t>CLIENTE NO SABE LO QUE QUIERE</t>
  </si>
  <si>
    <t xml:space="preserve">PAOLA </t>
  </si>
  <si>
    <t xml:space="preserve">EDWIN </t>
  </si>
  <si>
    <t>6/8/2025  cliente no responde al seguimiento, rechazado por precio</t>
  </si>
  <si>
    <t>KELLY</t>
  </si>
  <si>
    <t>ROSA EMILIA</t>
  </si>
  <si>
    <t>REPISA</t>
  </si>
  <si>
    <t>ERICA</t>
  </si>
  <si>
    <t>MAIK</t>
  </si>
  <si>
    <t>CLIENTE HIZO UN REQUERIMIENTO, PERO NO SE LE DIO CONTINUIDAD A LA CONVERSACION</t>
  </si>
  <si>
    <t>YERALDIN</t>
  </si>
  <si>
    <t xml:space="preserve">Ejecutaron con otra empresa por cercania </t>
  </si>
  <si>
    <t>Hola buenas tardes, quiero hacer una cotización</t>
  </si>
  <si>
    <t>EL CLIENTE NO RESPONDE</t>
  </si>
  <si>
    <t>VIDRIO CIRCULAR DE 1"</t>
  </si>
  <si>
    <t xml:space="preserve">RAFAEL </t>
  </si>
  <si>
    <t>304 4403746</t>
  </si>
  <si>
    <t>EL ARQUITECTO SOLICITO UNA COTIZACION DE PUERTA EN VIDRIO, DIVISIONES DE BAÑO Y ESPEJOS, SE LE INFORMO QUE PARA TOMAR MEDIDAS TENIA UN COSTO DE $40.000 Y ESCRIBIO QUE NOS CONFIRMABA Y NO ESCRIBIO MAS.</t>
  </si>
  <si>
    <t>ANA LUCIA</t>
  </si>
  <si>
    <t>SPRINGER</t>
  </si>
  <si>
    <t>310 3898588</t>
  </si>
  <si>
    <t>LA SEÑORA SOLICITA UN VIDRIO REDONDO BISELADO PARA UNA MESA DE COMEDOR SE LE INFORMA QUE NO MANEJAMOS Y SE LE DICE QUE PUEDE CONSEGUIRLO EN CORVIT, SE ENVIA PORTAFOLIO</t>
  </si>
  <si>
    <t>GUARIN</t>
  </si>
  <si>
    <t>TRES EN OBRA SAS</t>
  </si>
  <si>
    <t xml:space="preserve"> 310 4908715</t>
  </si>
  <si>
    <t xml:space="preserve">EL CLIENTE BUSCA UTILIZAR UNOS VIDRIOS QUE TIENE CON PELICULA SIN PERFORACIONES PARA UTILIZARLOS COMO TABLEROS SE LE DA LA OPCION ENMARCARLOS E INSTALARLOS </t>
  </si>
  <si>
    <t>DIGITAL MARKETING AND COMUNICATIONS</t>
  </si>
  <si>
    <t>313 6173667</t>
  </si>
  <si>
    <t>EL SEÑOR REQUIERE UNA COTIZACION PARA SANTA ELENA DE UNA PUERTA VIDRIERA CORREDIZA CON MALLAS PARA GATOS, SE LE INFORMA QUE MANEJAMOS LA PUERTA VIDRIERA SIN LAS MALLAS Y NO NOS RESPONDE.</t>
  </si>
  <si>
    <t xml:space="preserve">JOHANA </t>
  </si>
  <si>
    <t>322 6666042</t>
  </si>
  <si>
    <t>LA SEÑORA SOLICITABA UN VIDIRO SAMOVAR QUE ES COMO PARA COCINA UNA ESPECIE DE REFRACTARIA, SE LE INFORMA QUE NO LO MANEJAMOS Y SE LE ENVIEA EL PORTAFOLIO.</t>
  </si>
  <si>
    <t>DEOSSA</t>
  </si>
  <si>
    <t>304 1098959</t>
  </si>
  <si>
    <t>segumiento 6/8/2025  CLIENTE NO RESPONDE AL SEGUIMIENTO</t>
  </si>
  <si>
    <t xml:space="preserve">DICE QUE REQUIERE UNAS VENTANAS EN EL BARRIO ENCISO, DICE EL BARRIO Y NO SE CONTINUA CON LA CONVERSACION, POR PARTE DE NOSOTROS.
JUAN DIEGO ME INFORMA QUE LE PASO ESTA CLIENTE A KARINA Y  ELLA LE COTIZA. </t>
  </si>
  <si>
    <t>Hola Estoy interesado en sus servicios de instalacion de vidro</t>
  </si>
  <si>
    <t>SANMARTIN MARIN</t>
  </si>
  <si>
    <t xml:space="preserve"> 311 7792453</t>
  </si>
  <si>
    <t>30/7/2025  cliente no responde al seguimiento</t>
  </si>
  <si>
    <t>LA CLIENTE ESCRIBE DESDE EL 8 DE JULIO SOLICITANDO LA COTIZACION DE UN VIDRIO A LAS 8 AM, ESE DIA NO SE LE RESPONDE, AL SIGUIENTE DIA 9 DE JULIO SE LE RESPONDE QUE CON QUIEN TIENE EL GUSTO Y SE LE PRESENTA DISCULPAS, LA SEÑORA NO CONTESTA Y VUELVE A ESCRIBIR EL MARTES 15, DICE EL NOMBRE Y SOLICITA UNA COTIZACION DE UNA CABINA BATIENTE SE LE RESPONDE QUE SI NOS DA LA MEDIDA APROXIMADA O QUE SI GUSTA PAGAR 40.000 PARA IR A TOMAR MEDIDAS Y DICE QUE OK, YO LE AVISO MUCHAS GRACIAS.</t>
  </si>
  <si>
    <t>seguimiento 30/7/2025 el cliente tiene una empresa natural es Arquitecto experto en pergolas la variable para tomar la decision es precio , tiene otra cotizacion que es Vitelsa y la empresa y la obra es para ejecutar en Santa Barbara , etapa de la obra es adecuacion del terreno llamar 15 septiembre .Solicito la cotizacion inicial para realizar el presupuesto.</t>
  </si>
  <si>
    <t>¡Hola! Estoy interesado en sus servicios de suministro de vidrios laminados + templado.</t>
  </si>
  <si>
    <t>TERRY</t>
  </si>
  <si>
    <t>1/8/2025  cliente continua en seguimiento;  sopetran es la obra , llamar segunda semana de octubre</t>
  </si>
  <si>
    <t>6/8/2025  cliente no ha tomado una decision , se comunica con la empresa</t>
  </si>
  <si>
    <t>¡Hola! Estoy interesado en la instalación de puertas de aluminio</t>
  </si>
  <si>
    <t>NIÑO</t>
  </si>
  <si>
    <t>EL CLIENTE REQUIERE SERVICIO DE MANTENIMIENTO EN BOGOTA</t>
  </si>
  <si>
    <t>REQUIERE PERFIL DE ALUMINIO</t>
  </si>
  <si>
    <t>llamar 8 agosto por la tarde , seguimiento 6/8/2025</t>
  </si>
  <si>
    <t>¡Hola! Estoy interesado en el mantenimiento de cabinas de baño</t>
  </si>
  <si>
    <t>14/8/2025 CLIENTE NO RESPONDE AL SEGUIMIENTO</t>
  </si>
  <si>
    <t>EL CLIENTE REQUIERE IMAGENES Y PRECIO DE TABLEROS</t>
  </si>
  <si>
    <t>SEGUROS PLATINUM</t>
  </si>
  <si>
    <t>Rechaddo por precio</t>
  </si>
  <si>
    <t>Cliente no responde al seguimiento , 7/8/2025</t>
  </si>
  <si>
    <t>Buenos días le preguntó qué precio tiene un vidrio templado para baño con estas medidas 180x65 cm</t>
  </si>
  <si>
    <t>PERFILERIA EUROPEA</t>
  </si>
  <si>
    <t>Hola!</t>
  </si>
  <si>
    <t>ESTRATEGIAS PUNTO Y APARTE</t>
  </si>
  <si>
    <t>6/8/2025 no han tomado la decision, estan en adecuacion , llamar 13 de agosto</t>
  </si>
  <si>
    <t>Hola, como vas?</t>
  </si>
  <si>
    <t>SE LE DIO LA INFORMACION REQUERIDA AL CLIENTE</t>
  </si>
  <si>
    <t>DISTRIBUIDORA JMU</t>
  </si>
  <si>
    <t>1/8/2025  cliente no responde al seguimiento</t>
  </si>
  <si>
    <t>Buenas tardes hablas con Ana</t>
  </si>
  <si>
    <t>1/8/2025 cliente no responde al seguimiento</t>
  </si>
  <si>
    <t>Buen dia</t>
  </si>
  <si>
    <t>YAIR</t>
  </si>
  <si>
    <t>VIDRIERIA Y MARQUETERIA JV</t>
  </si>
  <si>
    <t>FRANCISCO</t>
  </si>
  <si>
    <t>1/8/2025  cliento nor esponde al seguimientp</t>
  </si>
  <si>
    <t>EL CLIENTE ESCRIBIO A LAS 5 PM Y SOLO PREGUNTO QUE DONDE ESTABAMOS UBICADO, SE LE RESPONDIO Y NO VOLVIO A ESCRIBLIR</t>
  </si>
  <si>
    <t xml:space="preserve">GABRIEL </t>
  </si>
  <si>
    <t>314 2995493</t>
  </si>
  <si>
    <t>5.756.000</t>
  </si>
  <si>
    <t>Buenas tardes Juan Diego
Te voy a pasar unos archivos para que por favor me cotices unos vidrios para unos muebles</t>
  </si>
  <si>
    <t>LAMIVENT</t>
  </si>
  <si>
    <t xml:space="preserve"> 310 4268425</t>
  </si>
  <si>
    <t>SE CONTACTA CLIENTE POR LLAMADA Y SE BRINDA INFORMACIÓN DIRECTA DE LOS VALORES</t>
  </si>
  <si>
    <t>MEPER</t>
  </si>
  <si>
    <t>301 2098857</t>
  </si>
  <si>
    <t>buenos días</t>
  </si>
  <si>
    <t>300 7694239</t>
  </si>
  <si>
    <t>3.080.252</t>
  </si>
  <si>
    <t>hola buenos dias</t>
  </si>
  <si>
    <t>INVERSIONES IMPRIMA</t>
  </si>
  <si>
    <t xml:space="preserve"> 320 7794500</t>
  </si>
  <si>
    <t>1.940.449</t>
  </si>
  <si>
    <t>1/08/2025 - Tienen una empresa de equipos de oficina  , se comunica en 8 dias</t>
  </si>
  <si>
    <t>300 4723342</t>
  </si>
  <si>
    <t>3.736.617</t>
  </si>
  <si>
    <t>Tamiz Arquitectora , nos conocio por REDES , Tiene buena imagen de la empresa , llama proxima semana;22/8/2025 cliente no responde al seguimiento</t>
  </si>
  <si>
    <t>Hola Juan Diego</t>
  </si>
  <si>
    <t>310 6031916</t>
  </si>
  <si>
    <t xml:space="preserve">CLIENTE SOLICITA COTIZACIÓN DE CABINA DE BAÑO, SE LE PREGUNTA MÁS TARDE LA IINFO PARA COTIZAR Y NO RESPONDE </t>
  </si>
  <si>
    <t xml:space="preserve">LIDY </t>
  </si>
  <si>
    <t>312 7367949</t>
  </si>
  <si>
    <t>1/8/2025 cliente no responde a los seguimientos</t>
  </si>
  <si>
    <t>HI</t>
  </si>
  <si>
    <t>¡Hola! Estoy interesado en la cotización de un vidrio</t>
  </si>
  <si>
    <t>SUPER BRIX</t>
  </si>
  <si>
    <t>30/7/2025  empresa de maquinaria agro industrial</t>
  </si>
  <si>
    <t>CLIENTE SOLICITA INFORMACION DE CABINA DE BAÑO PERO NO TIENE MEDIDAS</t>
  </si>
  <si>
    <t>JOSE MIGUEL</t>
  </si>
  <si>
    <t>PARADA</t>
  </si>
  <si>
    <t>30/7/2025   cliente no responde al seguimiento</t>
  </si>
  <si>
    <t>30/7/2025  cliente no responde al seguimiento, por precio, diferencia $200.000</t>
  </si>
  <si>
    <t>GIANNINA</t>
  </si>
  <si>
    <t>¡Hola! Estoy interesado en mantenimiento  de puertas de vidrio</t>
  </si>
  <si>
    <t xml:space="preserve">RICARDO </t>
  </si>
  <si>
    <t>vidrieras o puertas para un patio, tipo francesa de 4 alas</t>
  </si>
  <si>
    <t xml:space="preserve">HECTOR </t>
  </si>
  <si>
    <t>OLIVARES</t>
  </si>
  <si>
    <t>Hola, buenas tardes</t>
  </si>
  <si>
    <t>GABINETES</t>
  </si>
  <si>
    <t>30/7/2025  cliente no responde a los seguimientos</t>
  </si>
  <si>
    <t xml:space="preserve">ROSARIO </t>
  </si>
  <si>
    <t>PEÑUELA</t>
  </si>
  <si>
    <t>ACCESORIOS GLASSVIT</t>
  </si>
  <si>
    <t xml:space="preserve">HEBER </t>
  </si>
  <si>
    <t>FERIA</t>
  </si>
  <si>
    <t>DT</t>
  </si>
  <si>
    <t>VIDRIO 19MM</t>
  </si>
  <si>
    <t>Buenas tardes.</t>
  </si>
  <si>
    <t>CALVO</t>
  </si>
  <si>
    <t>VIDRIO AISLANTE DE RUIDO</t>
  </si>
  <si>
    <t>2L</t>
  </si>
  <si>
    <t>CLIENTE PIDIO COTIZACION FUERA DEL HORARIO LABORAL, NO SE LE REALIZO SEGUIMIENTO|</t>
  </si>
  <si>
    <t>INNOVATION DENTAL S.A.S.</t>
  </si>
  <si>
    <t xml:space="preserve">JULIANA </t>
  </si>
  <si>
    <t>30/7/2025  rechazado por precio por una diferencia de  $250.000 . Ejecutaron con Acristalar</t>
  </si>
  <si>
    <t>30/7/2025   cliente no responde seguimiento</t>
  </si>
  <si>
    <t>Hola buenas tardes!</t>
  </si>
  <si>
    <t xml:space="preserve">WILTON </t>
  </si>
  <si>
    <t>RODAS</t>
  </si>
  <si>
    <t>ARGAES</t>
  </si>
  <si>
    <t>LO ATENDIO OTRO ASESOR</t>
  </si>
  <si>
    <t>KRISS</t>
  </si>
  <si>
    <t>CABINA EN ACRILICO</t>
  </si>
  <si>
    <t>MIGUEL GUILLERMO</t>
  </si>
  <si>
    <t>VIDRIO TEMPLADO</t>
  </si>
  <si>
    <t>Buenos días.</t>
  </si>
  <si>
    <t>YAMILET</t>
  </si>
  <si>
    <t>30/7/2025 cliente no responde  , llamar 6 agosto</t>
  </si>
  <si>
    <t>SE MANTENIA COMUNICACION CON EL CLIENTE, LUEGO PIDIO COTIZACION Y NO SE LE SIGUIO RESPONDIENDO</t>
  </si>
  <si>
    <t xml:space="preserve">30/7/2025  cliente no responde al seguimiento </t>
  </si>
  <si>
    <t>KINGLER</t>
  </si>
  <si>
    <t>SOLICITA ACCESORIOS</t>
  </si>
  <si>
    <t xml:space="preserve">30/7/2025 cliente no responde al seguimiento </t>
  </si>
  <si>
    <t>PACHECO</t>
  </si>
  <si>
    <t>DAVILA</t>
  </si>
  <si>
    <t>INVERSIONISTA, AMAGA ANTIOQUIA-</t>
  </si>
  <si>
    <t>30/7/2025 cliente no responde al seguimiento ; LLAMAR EL 8 SEPTIEMBRE PARA AUTORIZAR</t>
  </si>
  <si>
    <t>YUNNY</t>
  </si>
  <si>
    <t>CALIPTO S.A.S.</t>
  </si>
  <si>
    <t>30/7/2025 cliente no responde al seguimiento</t>
  </si>
  <si>
    <t>ALEIDA</t>
  </si>
  <si>
    <t>OLAYA</t>
  </si>
  <si>
    <t>30/7/2025; la señora tiene dos cotizaciones una en acrilico y la otra en vidrio , no sabe el material</t>
  </si>
  <si>
    <t>GONZALO</t>
  </si>
  <si>
    <t>ECHEVARRIA</t>
  </si>
  <si>
    <t>INVERHOTELERA SAS</t>
  </si>
  <si>
    <t xml:space="preserve">30/7/2025  cliente no responde los seguimientos </t>
  </si>
  <si>
    <t>Hola, buenos días</t>
  </si>
  <si>
    <t>EUROGOL</t>
  </si>
  <si>
    <t>30/7/2025, rechazado por cambio de material</t>
  </si>
  <si>
    <t>Buenas tardes. Somos de la empresa: Eurogol nir:830 501 104 -9</t>
  </si>
  <si>
    <t>ALVARADO</t>
  </si>
  <si>
    <t>SM LABORATORIOS</t>
  </si>
  <si>
    <t>30/7/2025 llamar julio 30 ; LLAMAR EL 22 DE SEPTIEMBRE</t>
  </si>
  <si>
    <t>UNIVERSIDAD ECCI</t>
  </si>
  <si>
    <t>LEONARDO</t>
  </si>
  <si>
    <t>MARLON</t>
  </si>
  <si>
    <t>30/7/2025 cliente no responde los seguimientos</t>
  </si>
  <si>
    <t>JACOB</t>
  </si>
  <si>
    <t>Salgar Antioquia en el sur oeste</t>
  </si>
  <si>
    <t>¡Hola! Estoy interesado en una  ventana en aluminio</t>
  </si>
  <si>
    <t>RUIZ</t>
  </si>
  <si>
    <t>COORPORACION ABRAZAR</t>
  </si>
  <si>
    <t xml:space="preserve">30/7/2025 cliente no responde los seguimientos </t>
  </si>
  <si>
    <t>JOYA</t>
  </si>
  <si>
    <t>SE ESTA COORDINANDO LA VISITA TECNICA</t>
  </si>
  <si>
    <t>¡Hola! Estoy interesado en la instalación de unas divisiones en vidrio para oficinas</t>
  </si>
  <si>
    <t>VIME S.A.S.</t>
  </si>
  <si>
    <t>EL CLIENTE NO TIENES MEDIDAS</t>
  </si>
  <si>
    <t>HENRY|</t>
  </si>
  <si>
    <t>EL CLIENTE SOLICITO UNA COTIZACION PERO SE LE RESPONDIO MUY TARDE</t>
  </si>
  <si>
    <t>LAURA CAROLINA</t>
  </si>
  <si>
    <t>EL CLIENTE NECESITABA UNA COTIZACION DE UNOS ESPEJOS, ESCRIBIO FUERA DEL HORARIO LABORAL, AL SIGUIENTE DIA SE LE HIZO SEGUIMIENTO Y NO RESPONDIO MAS</t>
  </si>
  <si>
    <t>Buenas tardes, como está</t>
  </si>
  <si>
    <t>DARISON</t>
  </si>
  <si>
    <t>PARQUE LA CONSERVASCION</t>
  </si>
  <si>
    <t xml:space="preserve">llamar mañana 31 julio  a las 2 pm . no han tomado decision </t>
  </si>
  <si>
    <t>14/8/2025  CLIENTE NO RESPONDE AL SEGUIMIENTO; RECHAZADO POR PRECIO</t>
  </si>
  <si>
    <t>EL CLIENTE NO TIENE MEDIDA, SE ESTA COORDINANDO UNA VISITA TECNICA</t>
  </si>
  <si>
    <t xml:space="preserve">30/7/2025 cliente no respomnde los seguimientos </t>
  </si>
  <si>
    <t>FERRETERIA BOMBONA</t>
  </si>
  <si>
    <t>ACCESORIOS</t>
  </si>
  <si>
    <t xml:space="preserve">30/7/2025 no han tomado decision es un colegio </t>
  </si>
  <si>
    <t>Buen día</t>
  </si>
  <si>
    <t>Cliente ejecuto con una empresa que le refirieron, no recuerda el nombre</t>
  </si>
  <si>
    <t>XIMENA</t>
  </si>
  <si>
    <t>YUBER</t>
  </si>
  <si>
    <t>SELOCIA</t>
  </si>
  <si>
    <t>BANDERA</t>
  </si>
  <si>
    <t>SOLICITABAN CREDITO A 30 DIAS</t>
  </si>
  <si>
    <t>Hola buenas tardes</t>
  </si>
  <si>
    <t xml:space="preserve">llamar el 15 agosto no han terminado los acabados </t>
  </si>
  <si>
    <t>MONETIZA TU MARCA LLC</t>
  </si>
  <si>
    <t>30/07/2025-LLamar 31 julio  a las 3 pm  tienen comite el  dia de hoy ; llamar el 25 agosto seguimiento 22/8/2025</t>
  </si>
  <si>
    <t>ORLANDO SANCHEZ</t>
  </si>
  <si>
    <t xml:space="preserve">Ejecuta en noviembre , tiene tres cotizaciones , no han tomado decision </t>
  </si>
  <si>
    <t>¡Hola! Estoy interesado en la instalación de cabinas de baña de 1mt x 180</t>
  </si>
  <si>
    <t>SOLO QUERIA INFORMACION</t>
  </si>
  <si>
    <t>ALFREDO</t>
  </si>
  <si>
    <t>OTALVARO</t>
  </si>
  <si>
    <t xml:space="preserve">Rechazo  por precio </t>
  </si>
  <si>
    <t>WALTER</t>
  </si>
  <si>
    <t>CONGREGACION DE LOS HERMANOS DE LAS ESCUELAS CRISTIANAS</t>
  </si>
  <si>
    <t xml:space="preserve">30/7/2025 Cliente solicita la factura anticipada para pagar </t>
  </si>
  <si>
    <t>Buenos tardes Juan Diego</t>
  </si>
  <si>
    <t>Amigo hola</t>
  </si>
  <si>
    <t>WLADIMIR</t>
  </si>
  <si>
    <t>ANDRADE</t>
  </si>
  <si>
    <t xml:space="preserve">29/7/2025  cliente requiere rectificar medidas se informa a Juan Diego , tiene tres cotizaciones para tomar la decision es para reponer un vidrio de una cabina de una camara </t>
  </si>
  <si>
    <t>29/7/2025 Cliente se comunica con la empresa</t>
  </si>
  <si>
    <t>Muy buenas tardes</t>
  </si>
  <si>
    <t>Buena tarde, me podrían cotizar - por favor - una pieza de vidrio templado? Es de una mesa de comedor</t>
  </si>
  <si>
    <t>PERFIL DE CABINA DE BAÑO</t>
  </si>
  <si>
    <t>Juan Diego , buen día</t>
  </si>
  <si>
    <t>JIRETH</t>
  </si>
  <si>
    <t>ABAD GOMEZ</t>
  </si>
  <si>
    <t>29/7/2025  cliente no responde al seguimiento; 22/8/2025 cliente no reponde al seguimiento</t>
  </si>
  <si>
    <t>YICETH</t>
  </si>
  <si>
    <t>SARABADIA</t>
  </si>
  <si>
    <t>AGENCIA DE SEGUROS MOVILIDAD EFECTIVA</t>
  </si>
  <si>
    <t>302 2935134</t>
  </si>
  <si>
    <t>11/agosto/2025, cliente de Barranquilla, no se realiza seguimiento</t>
  </si>
  <si>
    <t>CLIENTE UBICADA EN LA CIUDAD DE BARRANQUILLA</t>
  </si>
  <si>
    <t>BUENAS TARDES Porfa estoy interesada en cotizar una puerta de vidrio</t>
  </si>
  <si>
    <t>C.I AXEL S.A.</t>
  </si>
  <si>
    <t>29/7/2025  cliente no responde al seguimiento; cliente no responde al seguimiento</t>
  </si>
  <si>
    <t>JOSE MANUEL</t>
  </si>
  <si>
    <t>COLMENARES</t>
  </si>
  <si>
    <t>CLIENTE UBICADO EN CDMX</t>
  </si>
  <si>
    <t>CAMACHO</t>
  </si>
  <si>
    <t>SE  MANTUVO COMUNICACION CON EL CLIENTE Y EL DEJO DE RESPONDER</t>
  </si>
  <si>
    <t>TRANSPORTE JERICO</t>
  </si>
  <si>
    <t>MIGUEL ANGEL</t>
  </si>
  <si>
    <t>29/7/2025 cliente no responde al seguimiento</t>
  </si>
  <si>
    <t>EL CLIENTE SOLICITA ALGUN PRODUCTO PARA QUITAR LOS RAYONES DE LOS VIDRIOS</t>
  </si>
  <si>
    <t>Bnos dias</t>
  </si>
  <si>
    <t>YEPEZ</t>
  </si>
  <si>
    <t>29/7/2025 cliente no responde al seguimiento;cliente no responde al seguimiento.</t>
  </si>
  <si>
    <t>BOTELLAS</t>
  </si>
  <si>
    <t>¡Hola! me interesa conocer más de sus productos y servicios.tienen botellas azules ?</t>
  </si>
  <si>
    <t>MARTIN</t>
  </si>
  <si>
    <t>URREA</t>
  </si>
  <si>
    <t xml:space="preserve">CABINA ACUSTINA </t>
  </si>
  <si>
    <t xml:space="preserve">29/7/2025  llamar el 1 agosto esta esperando que le paguen </t>
  </si>
  <si>
    <t>JESICA</t>
  </si>
  <si>
    <t>DARIO</t>
  </si>
  <si>
    <t xml:space="preserve">29/7/2025  llamar el 15 de agosto esta en vacaciones </t>
  </si>
  <si>
    <t>ESTELLA</t>
  </si>
  <si>
    <t>29/7/2025vcliente no responde al seguimiento</t>
  </si>
  <si>
    <t xml:space="preserve">29/7/2025 se encuentra en produccion </t>
  </si>
  <si>
    <t>29/7/2025 cliente no responde al seguimienbto</t>
  </si>
  <si>
    <t xml:space="preserve">HOLLLMAN </t>
  </si>
  <si>
    <t>OLIVEROS</t>
  </si>
  <si>
    <t>SE MANTUVO COMUNICACION POR LLAMADA TELEFONICA CON EL CLIENTE</t>
  </si>
  <si>
    <t xml:space="preserve">YICETH </t>
  </si>
  <si>
    <t>CLIENTE EN LA CIUDAD DE BARRANQUILLA, NO TENEMOS COBERTURA</t>
  </si>
  <si>
    <t xml:space="preserve"> 301 7019777</t>
  </si>
  <si>
    <t xml:space="preserve"> 333 2460815</t>
  </si>
  <si>
    <t>Necesito una división en vidrio Templado para baño, tengo un espacio de 86 cm de ancho por la medida estándar de alto, cuál es el precio con el envío e instalación en la avenida 31 #67-221 unidad mi mundo</t>
  </si>
  <si>
    <t xml:space="preserve">SARAY </t>
  </si>
  <si>
    <t>GLOBAL MVM</t>
  </si>
  <si>
    <t>317 4379730</t>
  </si>
  <si>
    <t>Buenos dias, como estas?</t>
  </si>
  <si>
    <t>CYR CONTRATISTA</t>
  </si>
  <si>
    <t>310 6831274</t>
  </si>
  <si>
    <t>CLIENTE NO TIENE INFO CLARO DE LOS VIDRIOS QUE NECESITA, SE OFRECE VISITA TÉCNICA PERO NO CONFIRMA PAGO PARA VISITA</t>
  </si>
  <si>
    <t>301 4793543</t>
  </si>
  <si>
    <t>VIDRIO PARA HORNO, NO TENIA CLARA MEDIDAS, SE VUELVE A  COMUNICAR O NOS VISITA</t>
  </si>
  <si>
    <t>COLMIELES</t>
  </si>
  <si>
    <t>316 3238623</t>
  </si>
  <si>
    <t>14/08: cel se va buzón, se deja mensaje en wpp</t>
  </si>
  <si>
    <t>CLIENTE SOLICITA COTIZACIÓN Y NO TIENE MEDIDAS, SE BRINDA INFO DE LA VISITA TÉCNICA Y NO RESPONDE</t>
  </si>
  <si>
    <t>YUNNI</t>
  </si>
  <si>
    <t>MENA</t>
  </si>
  <si>
    <t>311 6403371</t>
  </si>
  <si>
    <t>14/08: int 2 llamadas y no contesta, se deja mensaje en wpp</t>
  </si>
  <si>
    <t>SOLICITA COTIZACIÓN PERGOLA, INFORMAMOS QUE NO HACEMOS ESTRUCTURA PERO SI LOS VIDRIOS, NOS OSLICITA UN CONTACTO DE LA ESTRUCTURA Y NO LO TENEMOS</t>
  </si>
  <si>
    <t>¡Hola! Estoy interesado en las pérgolas</t>
  </si>
  <si>
    <t>TOMAS</t>
  </si>
  <si>
    <t>BARRIOS</t>
  </si>
  <si>
    <t>321 6241252</t>
  </si>
  <si>
    <t>14/08: se hace 2 intentos de llamada y no contesta, se deja mensaje en wpp</t>
  </si>
  <si>
    <t>DEYANIRIS</t>
  </si>
  <si>
    <t>RIZ</t>
  </si>
  <si>
    <t>STECKERL ACEROS</t>
  </si>
  <si>
    <t>313 7471358</t>
  </si>
  <si>
    <t xml:space="preserve">SOLICITA QUE SE ENVIE DOC AL CORREO PARA APROBACIÓN </t>
  </si>
  <si>
    <t>MOWLE S.A.S.</t>
  </si>
  <si>
    <t>14/08: cliente busca una división en un sistema que no manejamos, se le hace seguimiento por si no solucionó ofrecerle nuestros servicios</t>
  </si>
  <si>
    <t>HEIDER</t>
  </si>
  <si>
    <t>IMPORTADORA MAQUINON</t>
  </si>
  <si>
    <t xml:space="preserve"> 319 3443110</t>
  </si>
  <si>
    <t>321 7770883</t>
  </si>
  <si>
    <t xml:space="preserve">14/08: cliente informa que por otro lado se las cotizaron $600.000 más economicos </t>
  </si>
  <si>
    <t>324 2866577</t>
  </si>
  <si>
    <t>14/08: no contesta, se deja mensaje por wpp</t>
  </si>
  <si>
    <t>317 7218086</t>
  </si>
  <si>
    <t>BRANDON</t>
  </si>
  <si>
    <t>319 6218100</t>
  </si>
  <si>
    <t>321 3987802</t>
  </si>
  <si>
    <t>EMPRESA DE SOGAMOSO</t>
  </si>
  <si>
    <t>BRAND</t>
  </si>
  <si>
    <t xml:space="preserve"> 323 4880522</t>
  </si>
  <si>
    <t>300 2210764</t>
  </si>
  <si>
    <t xml:space="preserve"> 300 4560586</t>
  </si>
  <si>
    <t>14/08; sigue en proceso, llamar la prox semana</t>
  </si>
  <si>
    <t xml:space="preserve"> 305 4716158</t>
  </si>
  <si>
    <t>¡Hola! me interesa conocer más de sus productos y servicbienat</t>
  </si>
  <si>
    <t xml:space="preserve"> 304 1028077</t>
  </si>
  <si>
    <t>314 8564992</t>
  </si>
  <si>
    <t>JHON JAIRO</t>
  </si>
  <si>
    <t xml:space="preserve"> 311 3150026</t>
  </si>
  <si>
    <t>16/08: no contesta, se deja mensaje en wpp</t>
  </si>
  <si>
    <t xml:space="preserve"> 311 3863590</t>
  </si>
  <si>
    <t>16/08: su cliente deacartó la cotización ya que se sale del presupuesto</t>
  </si>
  <si>
    <t>EDGAR</t>
  </si>
  <si>
    <t xml:space="preserve"> 300 2009453</t>
  </si>
  <si>
    <t>16/08: lo hizo con otra empresa por 350.000 más economico</t>
  </si>
  <si>
    <t xml:space="preserve"> 320 6927624</t>
  </si>
  <si>
    <t>16/08: ubicada en san Andres Islas, fuera de cobertura</t>
  </si>
  <si>
    <t>PROYECTO PARA SAN ANDRES</t>
  </si>
  <si>
    <t>314 3575957</t>
  </si>
  <si>
    <t>16/08: se contacta ya que no habia brindado info y se le cotiza</t>
  </si>
  <si>
    <t>304 3414460</t>
  </si>
  <si>
    <t>16/08: Cliente no había brindado info, se contacta, se indaga y se envia cotización</t>
  </si>
  <si>
    <t>316 5583076</t>
  </si>
  <si>
    <t>16/08: no contesta, se deja mensaje por wpp</t>
  </si>
  <si>
    <t>321 7469897</t>
  </si>
  <si>
    <t>¡Hola! Estoy interesado en sus servicios de instalación en vidrio (espejo baño)</t>
  </si>
  <si>
    <t>ALEXANDRA</t>
  </si>
  <si>
    <t xml:space="preserve"> 312 8510750</t>
  </si>
  <si>
    <t>314 4555889</t>
  </si>
  <si>
    <t>Cliente no responde al seguimiento</t>
  </si>
  <si>
    <t xml:space="preserve"> 319 5881964</t>
  </si>
  <si>
    <t>16/08: no contesta, se deja mensaje en wpp
responde que ya lo mando hacer con otra empresa por tiempo de entrega más rápido</t>
  </si>
  <si>
    <t>316 0514919</t>
  </si>
  <si>
    <t xml:space="preserve">  </t>
  </si>
  <si>
    <t>DEYANIRA</t>
  </si>
  <si>
    <t>320 2132694</t>
  </si>
  <si>
    <t>JAIR</t>
  </si>
  <si>
    <t xml:space="preserve"> 312 4273685</t>
  </si>
  <si>
    <t>19/08: esta en espera de que le autoricen</t>
  </si>
  <si>
    <t>317 4958237</t>
  </si>
  <si>
    <t xml:space="preserve">01/09: número no figura en WhatsApp </t>
  </si>
  <si>
    <t xml:space="preserve">Ingedi . empresa instalacion de iluminacion </t>
  </si>
  <si>
    <t>8/8/2025
14/08: no pudo atender llamada, se deja mensaje en wpp</t>
  </si>
  <si>
    <t xml:space="preserve">CLIENTE SOLICITA LLAMADA DE SEGUIMIENTO 14 DE AGOSTO </t>
  </si>
  <si>
    <t xml:space="preserve"> 305 2943085</t>
  </si>
  <si>
    <t xml:space="preserve">01/09: se hace cotización y estamos a la espera de la decisión </t>
  </si>
  <si>
    <t>PINZON</t>
  </si>
  <si>
    <t>312 4760812</t>
  </si>
  <si>
    <t>8/8/2025-22/8/2025</t>
  </si>
  <si>
    <t>Pastor Fredy de la iglesia adventistia de don Matias , tienen tres cotizaciones , la toma de decisiones es de un comite de 5 personas, llamar el 19 de agosto , variables para la decision: expeiencia, precio, estructura pagina web,no responde al seguimiento</t>
  </si>
  <si>
    <t>MABEL</t>
  </si>
  <si>
    <t>INGENIERIA Y CONSTRUCIONES MS SAS</t>
  </si>
  <si>
    <t>323 4535350</t>
  </si>
  <si>
    <t>ClIENTE NO RESPONDE AL SEGUIIENTO</t>
  </si>
  <si>
    <t>CASA</t>
  </si>
  <si>
    <t xml:space="preserve"> 310 4156028</t>
  </si>
  <si>
    <t>Daniel es residente metalmecanico es ingeniero mecanico , el comite toma la decision , es una obra para la empresa en la via a  santa fe de antioquia por Exito de robledo  , tienen 4 cotizaciones para evaluar , el segmento es institucional y la empresa es Compañia de constructores s.a. llamar el viernes para compartir el presupuesto , se han demorado por que estan entregando tres proyectos , llamar el martes 19 agosto para seguimiento relacionado al proceso de decision ; el cliente dijo que nos llama,</t>
  </si>
  <si>
    <t>300 7469967</t>
  </si>
  <si>
    <t>¡Hola! Estoy interesado en sus servicios de instalación de pasamanos</t>
  </si>
  <si>
    <t>305 2510274</t>
  </si>
  <si>
    <t>01/09: no registra en wpp</t>
  </si>
  <si>
    <t xml:space="preserve"> 301 2171787</t>
  </si>
  <si>
    <t>FLOR MARIA</t>
  </si>
  <si>
    <t xml:space="preserve"> 314 8669737</t>
  </si>
  <si>
    <t>HAMUD</t>
  </si>
  <si>
    <t>317 3693052</t>
  </si>
  <si>
    <t xml:space="preserve"> 317 4286131</t>
  </si>
  <si>
    <t>320 6517120</t>
  </si>
  <si>
    <t>Buenas estoy interesado en el precio para arreglar una ventana.</t>
  </si>
  <si>
    <t xml:space="preserve"> 310 5169285</t>
  </si>
  <si>
    <t>La obra es para una adecuacion de una nueva oficina  oficina, para la empresa Mas consultores integral (asesores contables y legales ) ubicada en el poblado ,  tienen tres cotizaciones para evaluar.</t>
  </si>
  <si>
    <t>310 4495527</t>
  </si>
  <si>
    <t>8/8/2025- 23/8/2025</t>
  </si>
  <si>
    <t xml:space="preserve">la obra es para un cliente , esta tramitando un credito , llamar 23, llamar 1 septiembre </t>
  </si>
  <si>
    <t>Entrada de chats</t>
  </si>
  <si>
    <t>Mensajes respondidos</t>
  </si>
  <si>
    <t>Cotizacions x Productos</t>
  </si>
  <si>
    <t>EStado del pedido</t>
  </si>
  <si>
    <t>Chats</t>
  </si>
  <si>
    <t>Monto cotización</t>
  </si>
  <si>
    <t>j</t>
  </si>
  <si>
    <t>Fecha</t>
  </si>
  <si>
    <t>Ciudad</t>
  </si>
  <si>
    <t>Teléfono</t>
  </si>
  <si>
    <t>Vïa comunicación</t>
  </si>
  <si>
    <t>GK</t>
  </si>
  <si>
    <t>Valor de la cotización</t>
  </si>
  <si>
    <t>Status</t>
  </si>
  <si>
    <t>Fecha de seguimiento</t>
  </si>
  <si>
    <t xml:space="preserve">GUSTAVO </t>
  </si>
  <si>
    <t>MEDELLIN</t>
  </si>
  <si>
    <t>321 7763769</t>
  </si>
  <si>
    <t>EL CLIENTE SOLICITO SI NOSOTROS HACIAMOS UN CAMBIO DE UN SILLAR (ALUMINIO) Y LLAMO QUE LO REQUERIA RAPIDO POR EL VOLUMEN JUAN DIEGO DECIDE DARLE UN CONTACTO DE ANDRES INSTALADOR EXTERNO. POR LA PREMURA. LE ESCRIBO AL CLIENTE  PARA MIRAR SI LO ATENDIERON.</t>
  </si>
  <si>
    <t>HOLA! ME GUSTARIA MAS INFORMACION SOBRE LAS VENTAS EN ALUMINIO.</t>
  </si>
  <si>
    <t xml:space="preserve">GUANPA </t>
  </si>
  <si>
    <t>CONTADOR</t>
  </si>
  <si>
    <t>56 9 7735 4223</t>
  </si>
  <si>
    <t>VIDRIOS DE CANCHA DE PADEL</t>
  </si>
  <si>
    <t>CLIENTE NO RESPONDIO</t>
  </si>
  <si>
    <t>SIN MENSAJE DE BIENVENIDA</t>
  </si>
  <si>
    <t>305 3447997</t>
  </si>
  <si>
    <t>¡Hola! Me gustaría más información sobre instalación y ventas de vidrios para pérgolas</t>
  </si>
  <si>
    <t>312 2953284</t>
  </si>
  <si>
    <t>CLIENTE PIDE ESPEJOS EN DISEÑO QUE NO REALIZAMOS</t>
  </si>
  <si>
    <t>¡Hola! Me gustaría más información sobre los espejos de vidrio con luz.  Aproximadamente de 1.60</t>
  </si>
  <si>
    <t>CLIENTE PIDE PUERTAS DECORATIVAS EN ALUMINIO</t>
  </si>
  <si>
    <t>¡Hola! me interesa conocer más de sus productos y servicios</t>
  </si>
  <si>
    <t>BECHARA</t>
  </si>
  <si>
    <t>EL CLIENTE SOLICITO LA ELABORACION DE UNA PUERTA CORREDIZA, SE LE ENVIO FOTOS DEL MODELO, PARA VER SI LE GUSTABA, NO SIGUIO RESPONDIENDO</t>
  </si>
  <si>
    <t xml:space="preserve">CARO </t>
  </si>
  <si>
    <t>CT</t>
  </si>
  <si>
    <t>CLIENTE PREGUNTO SI ESTABAMOS UBICADO EN SABANETA</t>
  </si>
  <si>
    <t>VIDRIO DE COMEDOR</t>
  </si>
  <si>
    <t>SOLICITA DESMONTE DE VIDRIO, SE LE RESPONDE PREGUNTANDO NOMBRE Y NO SIGUIO RESPONDIENDO</t>
  </si>
  <si>
    <t>¡Hola! Me gustaría más información sobre las divisiones de oficina</t>
  </si>
  <si>
    <t>EL CLIENTE LE HIZO SEGUIMIENTO OTRO ASESOR (CRISTIAN)</t>
  </si>
  <si>
    <t>Hola! Me gustaría más información sobre las puertas de vidrio</t>
  </si>
  <si>
    <t>CLIENTE PIDE COTIZACION, PERO AL MOMENTO DE PREGUNTAR SU NOMBRE, DEJA DE RESPONDER</t>
  </si>
  <si>
    <t>¡Hola! Me gustaría más información sobre las cabinas de baño</t>
  </si>
  <si>
    <t>GERMAN</t>
  </si>
  <si>
    <t>SE LE ENVIO COTIZACION; CLIENTE NO RESPONDE AL SEGUIMIENTO</t>
  </si>
  <si>
    <t>JOBERT ALEXIS</t>
  </si>
  <si>
    <t>TOMAS DE MEDIDAS, NO SIGUIO RESPONDIENDO</t>
  </si>
  <si>
    <t>MARIANGELIS SOFIA</t>
  </si>
  <si>
    <t>VIDRIOS PARA EXHIIBIDOR DE EMPANADAS</t>
  </si>
  <si>
    <t>Hola buenas tardes te pregunto uds manejan vidrios para exhibidor de empanadas ? Que resistan calor?</t>
  </si>
  <si>
    <t>BIBIANE</t>
  </si>
  <si>
    <t>VIDRIO PARA ESCRITORIO</t>
  </si>
  <si>
    <t>ALBA</t>
  </si>
  <si>
    <t>VIDRIO CURVO PARA LAVAMANOS</t>
  </si>
  <si>
    <t>SULI</t>
  </si>
  <si>
    <t>PREGUNTO UBICACION</t>
  </si>
  <si>
    <t>SERVICIO APROBADO</t>
  </si>
  <si>
    <t>Buenos días, espero que esté muy bien. Recibí una cotización de una cabina y requiero ajustar algo. A qué horas lo puedo llamar? Quedo atenta y gracias.</t>
  </si>
  <si>
    <t xml:space="preserve">ALBEIRO </t>
  </si>
  <si>
    <t>FRANCO CARDONA</t>
  </si>
  <si>
    <t>RIONEGRO</t>
  </si>
  <si>
    <t>MANTENIMIENTO A VIDRIOS EN EL AEROPUERTO DE RIO NEGRO</t>
  </si>
  <si>
    <t xml:space="preserve">LUIS ANGEL </t>
  </si>
  <si>
    <t>VIDRIOS 4MM POLARIZADOS</t>
  </si>
  <si>
    <t>Buendia</t>
  </si>
  <si>
    <t>2.925.790</t>
  </si>
  <si>
    <t>SE ENVIO COTIZACION, EN ESPERA DE RESPUESTA DEL CLIENTE; NO RESPONDE AL SEGUIMIENTO.</t>
  </si>
  <si>
    <t>MANUUEL</t>
  </si>
  <si>
    <t>SE ENVIO COTIZACION, EN ESPERA DE RESPUESTA DEL CLIENTE; RECHAZO POR TIEMPO DE RESPUESTA</t>
  </si>
  <si>
    <t>PIDIO COTIZACION DE VIDRIO TEMPLADO PARA CELULARES</t>
  </si>
  <si>
    <t>hola buenos dias como estas te pregunto donde se ubican estoy interesada compra al mayor vidrios templados y carcasas para celulares</t>
  </si>
  <si>
    <t>VIDRIO PARA MESA DE COMEDOR</t>
  </si>
  <si>
    <t>VIDRIO ACALANADO Y ACRILICO</t>
  </si>
  <si>
    <t>Buenos días. Tienen vidrio acanalado?</t>
  </si>
  <si>
    <t>SE ENVIO COTIZACION, EN ESPERA DE RESPUESTA DEL CLIENTE; CLIENTE NO RESPONDE AL SEGUIMIENTO</t>
  </si>
  <si>
    <t>VELONET</t>
  </si>
  <si>
    <t>SOLICITA UNA VISITA TECNICA</t>
  </si>
  <si>
    <t>CLIENTE ESTA UBICADO EN BOGOTA</t>
  </si>
  <si>
    <t>JORGE ANDRES</t>
  </si>
  <si>
    <t>SE ENVIO COTIZACION, EN ESPERA DE RESPUESTA DEL CLIENTE; TOMARON LA DECISION CON OTRO PROVEEDOR NO DIO ARGUMENTOS</t>
  </si>
  <si>
    <t>¡Hola! Me gustaría más información sobre las puertas de vidrio</t>
  </si>
  <si>
    <t>VIDRIO PARA PC</t>
  </si>
  <si>
    <t>¡Hola! Buen día</t>
  </si>
  <si>
    <t>MARYORIS</t>
  </si>
  <si>
    <t>EUROFIL S.A.S</t>
  </si>
  <si>
    <t>CLIENTES UBICADOS EN BOGOTA</t>
  </si>
  <si>
    <t xml:space="preserve">FRANCISCO </t>
  </si>
  <si>
    <t>16/06/2025-8/06/2025</t>
  </si>
  <si>
    <t>SE ENVIO COTIZACION, EN ESPERA DE RESPUESTA DEL CLIENTE; CLIENTE NO RESPONDE AL SEGUIMIENTO. CLIENTE NO RESPONDE AL SEGUIMIENTO</t>
  </si>
  <si>
    <t>SE LE ENIVIO DE UN INSTALADOR EXTERNO</t>
  </si>
  <si>
    <t>¡Hola! Me gustaría más información sobre las ventas en aluminio</t>
  </si>
  <si>
    <t>MARGARITA</t>
  </si>
  <si>
    <t>ARRENDAMIENTOS LA INMACULADA</t>
  </si>
  <si>
    <t>VENTANAS CON CELOSIAS</t>
  </si>
  <si>
    <t xml:space="preserve">JUSTIN </t>
  </si>
  <si>
    <t>LEVINE</t>
  </si>
  <si>
    <t>VENTANAS ACUSTICAS</t>
  </si>
  <si>
    <t>¡Hola! Estoy interesado en fachadas en vidrio</t>
  </si>
  <si>
    <t>AL PREGUNTARLE EL NOMBRE AL CLIENTE, DEJO DE RESPONDER</t>
  </si>
  <si>
    <t>caballero muy buenas tardes, cómo está?</t>
  </si>
  <si>
    <t>WENDY</t>
  </si>
  <si>
    <t>SE ESTA PROGRAMANDO LA VISITA TECNICA</t>
  </si>
  <si>
    <t>PERSIVAL PRODUCCIONES</t>
  </si>
  <si>
    <t>SE ENVIO COTIZACION, EN ESPERA DE RESPUESTA DEL CLIENTE</t>
  </si>
  <si>
    <t xml:space="preserve">SE ENVIO COTIZACION, EN ESPERA DE RESPUESTA DEL CLIENTE; CLIENTE RECHAZA POR PRECIO </t>
  </si>
  <si>
    <t>AMANDA</t>
  </si>
  <si>
    <t>16/6/2025-8/7/2025</t>
  </si>
  <si>
    <t>SE ENVIO COTIZACION, EN ESPERA DE RESPUESTA DEL CLIENTE; CLIENTE NO RESPONDE AL SEGUIMIENTO; CLIENTE NO RESPONDE .</t>
  </si>
  <si>
    <t>SOLICITO PERGONA, INCLUYENDO LA INFRAESTRUCTURA</t>
  </si>
  <si>
    <t>DARIO JOSE</t>
  </si>
  <si>
    <t>CLIENTE SOLICITO VISITA TECNICA</t>
  </si>
  <si>
    <t>MARCO</t>
  </si>
  <si>
    <t>SE ENVIO COTIZACION, EN ESPERA DE RESPUESTA DEL CLIENTE; CLIENTE RECHAZO POR PRECIO , EECUTO CON HACE VIDRIOS , POR $960.000 ADQUIRIENON , TIENEN ESTANDARIZADAS LAS CABINAS POR 1,80 y 1,90 DE ALTURA ENTREGAN RAPIDO.</t>
  </si>
  <si>
    <t>RUEDA</t>
  </si>
  <si>
    <t>AP RETAIL DESIGNS SAS</t>
  </si>
  <si>
    <t>300 7795743</t>
  </si>
  <si>
    <t>314 7322538</t>
  </si>
  <si>
    <t xml:space="preserve"> 314 7107823</t>
  </si>
  <si>
    <t>CLIENTE LOS CONSIGUIO CON OTRO PROVEEDOR</t>
  </si>
  <si>
    <t>MONCADA ARIAS</t>
  </si>
  <si>
    <t>BELLO</t>
  </si>
  <si>
    <t xml:space="preserve"> 301 6373352</t>
  </si>
  <si>
    <t>16/06/2025-8/7/2025</t>
  </si>
  <si>
    <t>SE ENVIO COTIZACION, EN ESPERA DE RESPUESTA DEL CLIENTE; CLIENTE INDICA QUE SE COMUNICA CON VIDRIOS TEMPLEX NO DIO FECHA PARA PROXIMO SEGUIMIENTO; RECHAZADO POR TIEMPO DE RESPUESTA</t>
  </si>
  <si>
    <t>KIKE</t>
  </si>
  <si>
    <t>323 6825067</t>
  </si>
  <si>
    <t>16/06$2025</t>
  </si>
  <si>
    <t>SE ENVIO COTIZACION, EN ESPERA DE RESPUESTA DEL CLIENTE; CLIENTE NO RESPONDE AL SEGUIMIENTO;RECHAZADO POR TIEMPO DE RESPUESTA</t>
  </si>
  <si>
    <t>JACOBO</t>
  </si>
  <si>
    <t xml:space="preserve"> 301 2133145</t>
  </si>
  <si>
    <t>SE ENVIO COTIZACION, EN ESPERA DE RESPUESTA DEL CLIENTE; CLIENTE NO RESPONDE AL SEGUIMIENTO; RECHAZADO POR PRECIO LO EJECUTARON CON CORVID POR $1.000.000 .</t>
  </si>
  <si>
    <t>JHAKELYN</t>
  </si>
  <si>
    <t xml:space="preserve"> 311 6433757</t>
  </si>
  <si>
    <t>WILLIAM</t>
  </si>
  <si>
    <t>300 4750799</t>
  </si>
  <si>
    <t xml:space="preserve"> 302 6369410</t>
  </si>
  <si>
    <t>ES EN BOGOTA</t>
  </si>
  <si>
    <t>QUINTO</t>
  </si>
  <si>
    <t xml:space="preserve"> 314 7342976</t>
  </si>
  <si>
    <t>CAFER</t>
  </si>
  <si>
    <t>319 5022061</t>
  </si>
  <si>
    <t>LO CONSIGUIO CON OTRO PROVEEDOR</t>
  </si>
  <si>
    <t xml:space="preserve"> 320 6355238</t>
  </si>
  <si>
    <t>CLIENTE ARGUMENTA QUE ESTA OCUPADA</t>
  </si>
  <si>
    <t>315 5141056</t>
  </si>
  <si>
    <t>MERCEDEZ CAMPUZANO</t>
  </si>
  <si>
    <t xml:space="preserve"> 318 0236846</t>
  </si>
  <si>
    <t xml:space="preserve"> 301 6672853</t>
  </si>
  <si>
    <t>LONECESITABA EL MISMO DIA</t>
  </si>
  <si>
    <t>317 7905273</t>
  </si>
  <si>
    <t xml:space="preserve"> 322 3805669</t>
  </si>
  <si>
    <t>FANNY</t>
  </si>
  <si>
    <t xml:space="preserve"> 300 2052752</t>
  </si>
  <si>
    <t>300 3709943</t>
  </si>
  <si>
    <t>CliENTE NO RESPONDE AL SEGUIMIENTO; CLIENTE NO RESPONDE A LOS SEGUIMIENTOS</t>
  </si>
  <si>
    <t>16/06/2025-07/07/2025-30/7/2025</t>
  </si>
  <si>
    <t>SUARK EMPRESA DE ARQUITECTURA ESTAN EVALUANDO LA COTIZACION ES LA UNICA COTIZACION QUE SOLICITARON; CLIENTE NO RESPONDE AL SEGUIMIENTO</t>
  </si>
  <si>
    <t xml:space="preserve"> 310 4154596</t>
  </si>
  <si>
    <t>RECHAZADA POR LA VARIABLE PRECIO</t>
  </si>
  <si>
    <t xml:space="preserve"> 304 6162165</t>
  </si>
  <si>
    <t xml:space="preserve"> 300 8113949</t>
  </si>
  <si>
    <t xml:space="preserve"> 312 2069078</t>
  </si>
  <si>
    <t>REPISAS EN VIDRIO</t>
  </si>
  <si>
    <t>¡Hola! Me gustaría más información</t>
  </si>
  <si>
    <t>310 4320997</t>
  </si>
  <si>
    <t>314 7867866</t>
  </si>
  <si>
    <t>300 2127510</t>
  </si>
  <si>
    <t>JAMES</t>
  </si>
  <si>
    <t>312 3702474</t>
  </si>
  <si>
    <t>300 8236419</t>
  </si>
  <si>
    <t>¡Hola! me interesa sacar un tablero  que en el fondo tenga un mapa, espara poder escribir sobre el mapa</t>
  </si>
  <si>
    <t>BETARIZ</t>
  </si>
  <si>
    <t>322 5816750</t>
  </si>
  <si>
    <t>CLIENTE EJECUTO CON OTRO PROVEDOR NO DIERON ARGUMENTOS</t>
  </si>
  <si>
    <t>ARZUZA</t>
  </si>
  <si>
    <t>318 7846620</t>
  </si>
  <si>
    <t>VIDRIO 3MM PARA MAQUINA</t>
  </si>
  <si>
    <t xml:space="preserve"> 311 3659491</t>
  </si>
  <si>
    <t>PRECIO</t>
  </si>
  <si>
    <t xml:space="preserve"> 310 4523927</t>
  </si>
  <si>
    <t>16/06/2025; 08/07/2025</t>
  </si>
  <si>
    <t>CLIENTE NO RESPONDE AL SEGUIMIENTO; CLIENTE TOMA LA DECISION PROXIMA SEMANA</t>
  </si>
  <si>
    <t>SANABRIA</t>
  </si>
  <si>
    <t>GRUPO EMPRESARIAL SFMT SAS</t>
  </si>
  <si>
    <t>BARRANQUILLA</t>
  </si>
  <si>
    <t>301 4033541</t>
  </si>
  <si>
    <t>16/06/2025; 8/7/2025</t>
  </si>
  <si>
    <t>GRUPO EMPRESARIAL SFMT - SERVICIOS Y SUMINISTROS MOBILIARIO, PAPELERIAS, OBRAS CIVILES, UBICADA EN SANTANDER , ESTAN EVALUANDO LA COTIZACIONES . LLAMAR VIERNES 21 DE JUNIO ; NO HAN TOMADO LA DECISION CONTINUAN EN SEGUIMIENTOLLAMAR 16 DE JULIO .</t>
  </si>
  <si>
    <t>ALEX RUEDA</t>
  </si>
  <si>
    <t>AP RETAIL DESIGN SAS</t>
  </si>
  <si>
    <t>311 3102751</t>
  </si>
  <si>
    <t>VIDRIO CRUDO SOLO VENTA</t>
  </si>
  <si>
    <t>311 3985927</t>
  </si>
  <si>
    <t>NICOLAS CABIELES</t>
  </si>
  <si>
    <t xml:space="preserve"> 311 8956335</t>
  </si>
  <si>
    <t>PRODUCTO PARA BOGOTA</t>
  </si>
  <si>
    <t>301 5401979</t>
  </si>
  <si>
    <t>318 6620067</t>
  </si>
  <si>
    <t>FORMA DE PAGO</t>
  </si>
  <si>
    <t>DAUDER</t>
  </si>
  <si>
    <t xml:space="preserve"> 317 6046621</t>
  </si>
  <si>
    <t>SE LE DIO PRECIO M2 VIDRIO 6MM PARA PERGOLA; CLIENTE NO RESPONDE AL SEGUIMIENTO</t>
  </si>
  <si>
    <t xml:space="preserve"> 300 6227248</t>
  </si>
  <si>
    <t>YA NO VAN A EJECUTAR EL PROYECTO</t>
  </si>
  <si>
    <t>¡Hola! Me gustaría más información sobre los vidrios templados</t>
  </si>
  <si>
    <t>ANABEL</t>
  </si>
  <si>
    <t>301 6226482</t>
  </si>
  <si>
    <t>300 2382003</t>
  </si>
  <si>
    <t>EJECUTARON CON COTIVIDRIOS POR DEMORA EN TIEMPO DE ESPUESTA Y PRECIO</t>
  </si>
  <si>
    <t>JULIETH</t>
  </si>
  <si>
    <t xml:space="preserve"> 300 6603967</t>
  </si>
  <si>
    <t>324 2330786</t>
  </si>
  <si>
    <t>VENTANA DE SISTEMA QUE NO MANEJAMOS</t>
  </si>
  <si>
    <t>ART DEKO</t>
  </si>
  <si>
    <t>304 4155141</t>
  </si>
  <si>
    <t>CHOCO</t>
  </si>
  <si>
    <t>313 7315863</t>
  </si>
  <si>
    <t>324 6441191</t>
  </si>
  <si>
    <t>304 3083500</t>
  </si>
  <si>
    <t xml:space="preserve"> 322 6534623</t>
  </si>
  <si>
    <t>RONALD</t>
  </si>
  <si>
    <t xml:space="preserve"> 312 6501463</t>
  </si>
  <si>
    <t>BUSCANDO PRECIO M2 EN UN VIDRIERO</t>
  </si>
  <si>
    <t>Hola, buenas tardes ustedes manejan vidrio templado? Y que tiempo de entrega tienen</t>
  </si>
  <si>
    <t>ROSAS</t>
  </si>
  <si>
    <t>CONSORCIO ESPACIO PUBLICO 3SC</t>
  </si>
  <si>
    <t>310 2776364</t>
  </si>
  <si>
    <t xml:space="preserve">ESTAN EVALUANDO LA COTIZACION </t>
  </si>
  <si>
    <t>SURY</t>
  </si>
  <si>
    <t xml:space="preserve"> 314 6798983</t>
  </si>
  <si>
    <t>16/06/2025; 07/07/2025</t>
  </si>
  <si>
    <t>PENDIENTE REALIZAR VISITA MARTES 17 JUNIO, CLIENTE NO RESPONDE AL SEGUIIENTO; LLAMAR 21 DE JULIO</t>
  </si>
  <si>
    <t>312 2772575</t>
  </si>
  <si>
    <t>VIDRIO CABINA CON HUACAL, CLIENTE NO RESPONDE AL SEGUIMIENTO</t>
  </si>
  <si>
    <t>502 4550 7010</t>
  </si>
  <si>
    <t>CliENTE NO RESPONDE AL SEGUIMIENTO</t>
  </si>
  <si>
    <t>JUAN GONZALO</t>
  </si>
  <si>
    <t xml:space="preserve"> 310 2700219</t>
  </si>
  <si>
    <t>ClLIENENO RESPONDE AL SEGUIMIENTO</t>
  </si>
  <si>
    <t>ADAN</t>
  </si>
  <si>
    <t>314 6889568</t>
  </si>
  <si>
    <t>318 7360944</t>
  </si>
  <si>
    <t>ESPEJO CONCAVO DE VIGILANCIA</t>
  </si>
  <si>
    <t>310 3116584</t>
  </si>
  <si>
    <t xml:space="preserve"> 324 3856026</t>
  </si>
  <si>
    <t>CLIENTE NO RESPONDE AL SEGUIMIENTO; CLIENTE ADQUIRIO LA CABINA EN ACRILICO</t>
  </si>
  <si>
    <t>Hola muy buenos días, quisiera cotizar una cabina para baño</t>
  </si>
  <si>
    <t xml:space="preserve"> 305 4350897</t>
  </si>
  <si>
    <t>JESIKA</t>
  </si>
  <si>
    <t>301 5138463</t>
  </si>
  <si>
    <t>16/06/2025; 7/07/2025</t>
  </si>
  <si>
    <t>CLIENTE NO RESPONDE AL SEGUIMIENTO; CLIENTE NO RESPONDE</t>
  </si>
  <si>
    <t xml:space="preserve"> 311 6451960</t>
  </si>
  <si>
    <t xml:space="preserve"> 320 6662897</t>
  </si>
  <si>
    <t>SIZA GROUP</t>
  </si>
  <si>
    <t xml:space="preserve"> 320 7667467</t>
  </si>
  <si>
    <t>VIDRIO CRUDO BRONCE SOLO VENTA</t>
  </si>
  <si>
    <t xml:space="preserve">BERTA </t>
  </si>
  <si>
    <t>313 7471373</t>
  </si>
  <si>
    <t>JAIDER</t>
  </si>
  <si>
    <t>CHAVARRIA</t>
  </si>
  <si>
    <t xml:space="preserve"> 305 4476721</t>
  </si>
  <si>
    <t>VIDRIOS PARA CABINA, SOLO VENTA;  EMPRESA DELICIAS FINO SAS, EMPRESA ALIMENTICIA , RECHAZARON POR PRECIO</t>
  </si>
  <si>
    <t xml:space="preserve">SARA </t>
  </si>
  <si>
    <t>314 6803134</t>
  </si>
  <si>
    <t xml:space="preserve">CLIENTE NO RESPONDE AL SEGUIMIENTO; LLAMAR EL 11 DE JULIO </t>
  </si>
  <si>
    <t>PUENTES</t>
  </si>
  <si>
    <t>316 6471367</t>
  </si>
  <si>
    <t>PENDIENTE REALIZAR COTIZACION</t>
  </si>
  <si>
    <t>DFREDY</t>
  </si>
  <si>
    <t>VARELA</t>
  </si>
  <si>
    <t>310 5053925</t>
  </si>
  <si>
    <t>317 3315454</t>
  </si>
  <si>
    <t>PENDIENTE DECISION DEL CLIENTE</t>
  </si>
  <si>
    <t>NAYELI ARIAS</t>
  </si>
  <si>
    <t>MANTENIMIENTO EN PUERTAS AUTOMATICAS DE VIDRIO</t>
  </si>
  <si>
    <t>VIDRIOS PARA PASAMANOS, SE LE ENVIO EL COSTO TANTO EN 6MM COMO 8MM</t>
  </si>
  <si>
    <t>¡Hola! Estoy interesado en vidrio</t>
  </si>
  <si>
    <t>HUR LOPEZ</t>
  </si>
  <si>
    <t>CLIENTE SOLICITA PRECIOS DE VIDRIOS PARA PERGOLAS</t>
  </si>
  <si>
    <t>JUMENEZ</t>
  </si>
  <si>
    <t>BUCARAMANGA</t>
  </si>
  <si>
    <t>EL CLIENTE ESTA UBICADO EN BUCARAMANGA</t>
  </si>
  <si>
    <t>VITRINAS</t>
  </si>
  <si>
    <t>14/06/2025; 8/7/2025</t>
  </si>
  <si>
    <t>EN ESPERA DE APROBACION DE LA COTIZACION POR PARTE DEL CLIENTE; CLIENTE NO RESPONDE AL SEGUIMIENTO.</t>
  </si>
  <si>
    <t>¡Hola! Me gustaría más información sobre las ventas en aluminio.</t>
  </si>
  <si>
    <t>XIOMAR</t>
  </si>
  <si>
    <t>EN ESPERA DE APROBACION DE LA COTIZACION POR PARTE DEL CLIENTE</t>
  </si>
  <si>
    <t xml:space="preserve">EN ESPERA DE APROBACION DE LA COTIZACION POR PARTE DEL CLIENTE; RECHAZADA POR PRECIO Y TIEMPO DE RESPUESTA </t>
  </si>
  <si>
    <t>14/06/2025-07/07/2025-30/07/2025</t>
  </si>
  <si>
    <t>EN ESPERA DE APROBACION DE LA COTIZACION POR PARTE DEL CLIENTE; NO HAN DEFINIDO , LLAMAR PROXIMA SEMANA  14 JULIO, CLIENTE NO RESPONDE AL SEGUIMIENTO.</t>
  </si>
  <si>
    <t xml:space="preserve">ROBINSON </t>
  </si>
  <si>
    <t>PATIÑO</t>
  </si>
  <si>
    <t>CONSORCIOS 2C REDES</t>
  </si>
  <si>
    <t>16/06/2025-8/7/2025-30/7/2025</t>
  </si>
  <si>
    <t>EN ESPERA DE APROBACION DE LA COTIZACION POR PARTE DEL CLIENTE; CLIENTE NO RESPONDE AL SEGUIMIENTO. LLAMAR 1 AGOSTO</t>
  </si>
  <si>
    <t>EDELMIRA</t>
  </si>
  <si>
    <t>EN ESPERA DE APROBACION DE LA COTIZACION POR PARTE DEL CLIENTE; CLIENTE NO HA TOMADO LA DECISION , ESTAN MODIFICANDO LAS MEDIDAS</t>
  </si>
  <si>
    <t>EN ESPERA DE APROBACION DE LA COTIZACION POR PARTE DEL CLIENTE; LLAMAR 27 DE JUNIO</t>
  </si>
  <si>
    <t>CLIENTE PREGUNTA SOBRE LOS SERVICIOS QUE OFRECEMOS</t>
  </si>
  <si>
    <t>NATASHA</t>
  </si>
  <si>
    <t>VIDRIO PARA PERTA DE GABINETE</t>
  </si>
  <si>
    <t>DANI</t>
  </si>
  <si>
    <t>EN ESPERA DE APROBACION DE LA COTIZACION POR PARTE DEL CLIENTE; CLIENTE NO RESPONDE</t>
  </si>
  <si>
    <t xml:space="preserve">EN ESPERA DE APROBACION DE LA COTIZACION POR PARTE DEL CLIENTE; </t>
  </si>
  <si>
    <t xml:space="preserve">WILDER </t>
  </si>
  <si>
    <t>VIDRIO PARA TORRE DE PC</t>
  </si>
  <si>
    <t>buenas tardes y mis mejores deseos.</t>
  </si>
  <si>
    <t>YESICA</t>
  </si>
  <si>
    <t>OCAMPO</t>
  </si>
  <si>
    <t>EN ESPERA DE APROBACION DE LA COTIZACION POR PARTE DEL CLIENTE; LLAMAR 25 JUNIO; COMPRO A OTRA EMPRESA NO DIERON ARGUMENTOS</t>
  </si>
  <si>
    <t>hola buenas tardes</t>
  </si>
  <si>
    <t>INVASA MAQUINARIAS</t>
  </si>
  <si>
    <t>MONTERIA</t>
  </si>
  <si>
    <t>CLIENTE UBICADO EN MONTERIA</t>
  </si>
  <si>
    <t>EN ESPERA DE APROBACION DE LA COTIZACION POR PARTE DEL CLIENTE; EL CLIENTE INFORMA QUE DEVUELVE LA LLAMADA</t>
  </si>
  <si>
    <t>24/06/2025; 7/07/2025;30/7/2025</t>
  </si>
  <si>
    <t>EN ESPERA DE APROBACION DE LA COTIZACION POR PARTE DEL CLIENTE; EMPRESA DE CONSRUCCION(CUATRO VIENTOS) , HABLE CON EL ARQUITECTO ANTONIO , LLAMAR 1 JULIO; ES PARA UNA ENTIDAD PUBLICA Y NO TIENEN TIEMPO DE EJECUCION;  DESEAN CON VIDRIOS TEMPLEX  EJECUTAR, LLAMAR 15 JULIO; CLIENTE NO RESPONDE AL SEGUIMIENYO 30 JULIO</t>
  </si>
  <si>
    <t>MANTENIMIENTO EN A VENTANA, CLIENTE NO SIGUIO RESPONDIENDO</t>
  </si>
  <si>
    <t>¡Hola! Me gustaría más información sobre las puertas de vidrio y mantenimientos</t>
  </si>
  <si>
    <t>EN ESPERA DE APROBACION DE LA COTIZACION POR PARTE DEL CLIENTE; POR PRECIO LA ADQUIRIO POR $450.000</t>
  </si>
  <si>
    <t>CLIENTE NO SIGUIO RESPONDIENDO</t>
  </si>
  <si>
    <t>¡Hola! Me gustaría más información sobre vidrio de seguridad</t>
  </si>
  <si>
    <t xml:space="preserve">YDALI </t>
  </si>
  <si>
    <t>VIDRO PARA COMEDOR</t>
  </si>
  <si>
    <t>¡Hola! Me gustaría más información sobre las cabinas de baño para sauna</t>
  </si>
  <si>
    <t>YULIETH</t>
  </si>
  <si>
    <t>URBANO</t>
  </si>
  <si>
    <t>CLIENTE UBICADO EN BOLIVAR</t>
  </si>
  <si>
    <t>MICHELLE</t>
  </si>
  <si>
    <t>HO</t>
  </si>
  <si>
    <t>CLIENTE UBICADO EN PANAMA</t>
  </si>
  <si>
    <t xml:space="preserve">ERIKA </t>
  </si>
  <si>
    <t>HOLGIN</t>
  </si>
  <si>
    <t>24/06/2025-07/07/2025</t>
  </si>
  <si>
    <t xml:space="preserve">EN ESPERA DE APROBACION DE LA COTIZACION POR PARTE DEL CLIENTE; CLIENTE NO RESPONDE AL SEGUIMIENTO;  SOLICITA RECOTIZACION , CUANDO TENGAN NUEVAS MEDIDAS SE CONTACTAN </t>
  </si>
  <si>
    <t>ALBERTO</t>
  </si>
  <si>
    <t>EN ESPERA DE APROBACION DE LA COTIZACION POR PARTE DEL CLIENTE; RECHAZO POR PRECIO , LO CONSIGUIO POR $800.000</t>
  </si>
  <si>
    <t>Buenos días para cotizar un vidrio por favor</t>
  </si>
  <si>
    <t>VIDRIO CRUDO CON TEXTURAS ACANALADOS</t>
  </si>
  <si>
    <t>¡Hola! Estoyaveriguando por vidrios acanalado</t>
  </si>
  <si>
    <t>ESTEFANNY</t>
  </si>
  <si>
    <t>MANTENIMIENTO A CABINA CORREDIZA</t>
  </si>
  <si>
    <t xml:space="preserve">ANDRES FELIPE </t>
  </si>
  <si>
    <t>PENNA</t>
  </si>
  <si>
    <t>CLIENTE EN ESPERA DE LA COTIZACION; CLIENTE NO RESPONDE AL SEGUIMIENTO</t>
  </si>
  <si>
    <t>Hola Juan!</t>
  </si>
  <si>
    <t>CLIENTE UBICADO EN CALI</t>
  </si>
  <si>
    <t>EN ESPERA DE APROBACION DE LA COTIZACION POR PARTE DEL CLIENTE,SE LLAMA AL CLIENTE 5 DE JULIO</t>
  </si>
  <si>
    <t>VIDRIO CURVO PARA VITRINA</t>
  </si>
  <si>
    <t>YAZ</t>
  </si>
  <si>
    <t xml:space="preserve">BLANCA </t>
  </si>
  <si>
    <t>EN ESPERA DE APROBACION DE LA COTIZACION POR PARTE DEL CLIENTE, EMPRESA METALMECANICA ESTA EN ESPERA QUE SU CLIENTE TOME LA DECISION</t>
  </si>
  <si>
    <t>Buenas</t>
  </si>
  <si>
    <t xml:space="preserve"> Heaven Company</t>
  </si>
  <si>
    <t xml:space="preserve">EN ESPERA DE APROBACION DE LA COTIZACION POR PARTE DEL CLIENTE, LLAMAR 8 JULIO NO HAN TOMADO LA DECISION </t>
  </si>
  <si>
    <t>Juan Diego buen día</t>
  </si>
  <si>
    <t>EN ESPERA DE APROBACION DE LA COTIZACION POR PARTE DEL CLIENTE; CLIENTE NO RESPONDE AL SEGUIMIENTO</t>
  </si>
  <si>
    <t>RAVELO</t>
  </si>
  <si>
    <t>EL CLIENTE QUEDO A LA ESPERA DE NUESTRA LLAMADA</t>
  </si>
  <si>
    <t>SOTO</t>
  </si>
  <si>
    <t>EN ESPERA DE APROBACION DE LA COTIZACION POR PARTE DEL CLIENTE; RECHAZO POR DEMORA EN TIEMPO DE RESPUESTA .</t>
  </si>
  <si>
    <t>BALLESTERO</t>
  </si>
  <si>
    <t>CLIENTE SOLICITO HABLAR REPRESENTANTE DE VENTAS</t>
  </si>
  <si>
    <t>MATHIUS</t>
  </si>
  <si>
    <t>CLIENTE SOLOCITA SERVICIO EXPRESS CON VIDRIO TEMPLADO PARA ASADORA DE POLLOS; CLIENTE NO RESPONDE AL SEGUIMIENTO</t>
  </si>
  <si>
    <t xml:space="preserve">LUIS </t>
  </si>
  <si>
    <t xml:space="preserve">DEL CASTILLO </t>
  </si>
  <si>
    <t xml:space="preserve"> TC DISTRIBUCIONES S.A.S,</t>
  </si>
  <si>
    <t>CLIENTE UBICADO EN CARTAGENA; CLIENTE NO RESPONDE AL SEGUIMIENTO</t>
  </si>
  <si>
    <t>MIRANDA</t>
  </si>
  <si>
    <t>VIDRIOS CRUDOS PARA VENTANA</t>
  </si>
  <si>
    <t>PANGEA</t>
  </si>
  <si>
    <t>¡Hola!  Quisiera saber si ustedes venden vidrio para compartimento de nevera</t>
  </si>
  <si>
    <t>VENTANERIA ANTIRUIDO</t>
  </si>
  <si>
    <t>.</t>
  </si>
  <si>
    <t>EN ESPERA DE APROBACION DE LA COTIZACION POR PARTE DEL CLIENTE; CLIENTE NO RESPONDE AL SEGUIMIENTO; Cliente no respond al seguimiento</t>
  </si>
  <si>
    <t xml:space="preserve">EN ESPERA DE APROBACION DE LA COTIZACION POR PARTE DEL CLIENTE; CLIENTE NO RESPONDE AL SEGUIMIENTO; LLAMAR EL JUEVES 26 DE JUNIO POR LA TARDE, Cliente recotiza el 14 de julio envia nuevo requerimiento; 2 MESES  VOLVER A LLAMAR 15 SEPTIEMBRE </t>
  </si>
  <si>
    <t>¡Hola! Estoy interesado en un vidrio para un escritorio</t>
  </si>
  <si>
    <t xml:space="preserve"> Oblikuall,</t>
  </si>
  <si>
    <t>VIDROS CRUDOS PARA UNA UNA VITRINA</t>
  </si>
  <si>
    <t>DUVERNEY</t>
  </si>
  <si>
    <t>ARREDONDO</t>
  </si>
  <si>
    <t xml:space="preserve">CLIENTO QUEDO EN ENVIAR LAS MEDIDAS </t>
  </si>
  <si>
    <t xml:space="preserve">ROCIO </t>
  </si>
  <si>
    <t>MUNERA</t>
  </si>
  <si>
    <t>INSTALACION DE UN PRODUCTO DESCONOCIDO</t>
  </si>
  <si>
    <t>6/24/2025-28/06/2025</t>
  </si>
  <si>
    <t>EN ESPERA DE APROBACION DE LA COTIZACION POR PARTE DEL CLIENTE,PERGAGAMO EMPRESA  DE REFORMAS HABLE CON EL ARQUITECTO , ESTAN EVALUANDO OTRAS COTIZACIONES, LLAMA EL DIA 27 DE JUNIO. CLIENTE NO RESPONDE A LA COTIZACION.</t>
  </si>
  <si>
    <t>28/06/2025</t>
  </si>
  <si>
    <t xml:space="preserve">EN ESPERA DE APROBACION DE LA COTIZACION POR PARTE DEL CLIENTE,; RECHAZADO POR TIEMPO DE RESPUESTA </t>
  </si>
  <si>
    <t>CLIENTE NO ACEPTA COTIZACION, PRECIO ELEVADO</t>
  </si>
  <si>
    <t>Bueno días por favor para una cotización</t>
  </si>
  <si>
    <t>JOHONATAN</t>
  </si>
  <si>
    <t>JR CONSTRUCCIONES S.A.S</t>
  </si>
  <si>
    <t>28/06/2025- 07/07/2025</t>
  </si>
  <si>
    <t>¡Hola! Me gustaría hacer una cotización</t>
  </si>
  <si>
    <t>ADRUX</t>
  </si>
  <si>
    <t>CLIENTE ESTA EN ETAPA DE ADECUACION , LLAMAR EL 15 DE JULIO PARA RECTIFICACION DE MEDIDAS; EJECUTARON CON UN INDEPENDIENTE PO $3.200.000</t>
  </si>
  <si>
    <t>Buenos días, a mi no me han pasado todavía la cotización</t>
  </si>
  <si>
    <t>CELLI</t>
  </si>
  <si>
    <t>0424-4252726</t>
  </si>
  <si>
    <t>28/06/2025-07/07/2025</t>
  </si>
  <si>
    <t xml:space="preserve">EN ESPERA DE APROBACION DE LA COTIZACION POR PARTE DEL CLIENTE; CLIENTE CONFIRMA  PROXIMA SEMANA; Tomaron la decision con otra empresa por tiempo de respuesta </t>
  </si>
  <si>
    <t>EN ESPERA DE APROBACION DE LA COTIZACION POR PARTE DEL CLIENTE; ESTA EN PROCESO DE ADECUACION</t>
  </si>
  <si>
    <t>FAYSURI</t>
  </si>
  <si>
    <t>EN ESPERA DE APROBACION DE LA COTIZACION POR PARTE DEL CLIENTE; RECHAZADO POR PRECIO</t>
  </si>
  <si>
    <t xml:space="preserve">ISAAC </t>
  </si>
  <si>
    <t>320 3526291</t>
  </si>
  <si>
    <t>ESCRIBIO PARA ENVIAR HOJA DE VIDA</t>
  </si>
  <si>
    <t>324 3298549</t>
  </si>
  <si>
    <t>PELICULAS DE CONTROL SOLAR</t>
  </si>
  <si>
    <t>V</t>
  </si>
  <si>
    <t>FRANCO</t>
  </si>
  <si>
    <t>310 4351705</t>
  </si>
  <si>
    <t>323 3063654</t>
  </si>
  <si>
    <t>313 7073285</t>
  </si>
  <si>
    <t>CLIENTE RECHAZO POR TIEMPO DE RESPUESTA , OTRA EMPRESA RESPONDIO A LAS 2 HORAS , VIDRIOS TEMPLEX A LOS 3 DIAS</t>
  </si>
  <si>
    <t>PAMPLONA</t>
  </si>
  <si>
    <t>322 5208211</t>
  </si>
  <si>
    <t>VENTA DE VIDRIOS CRUDOS CON PERFORACIONES</t>
  </si>
  <si>
    <t>BURBANO</t>
  </si>
  <si>
    <t>312 3145336</t>
  </si>
  <si>
    <t>28/06/2025-07/07/2025-30/7/2025</t>
  </si>
  <si>
    <t>FACHADA SOLO VIDRIO Y ACCESORIOS; CLIENTE NO RESPONDE AL SEGUIMIENTO</t>
  </si>
  <si>
    <t>PISCINAS BLUE SPACE</t>
  </si>
  <si>
    <t>310 3696212</t>
  </si>
  <si>
    <t xml:space="preserve">EL DE LA EMPRESA SELECCIONO OTRO PROVEDOR </t>
  </si>
  <si>
    <t>IBAGUE</t>
  </si>
  <si>
    <t>311 7355746</t>
  </si>
  <si>
    <t>NO TENEMOS SERVICIO EN TOLIMA</t>
  </si>
  <si>
    <t>JENNIFER</t>
  </si>
  <si>
    <t>301 5347547</t>
  </si>
  <si>
    <t xml:space="preserve"> 321 8251470</t>
  </si>
  <si>
    <t>EL CLIENTE TIENE LA OBRA DETENIDA , ES UN CONSUMIDOR FINAL, SOLO TIENE LA COTIZACION DE VIDRIOS TEMPLEX RETOMA EN DOS SEMANAS , COMUNICARNOS EL 14 DE JULIO</t>
  </si>
  <si>
    <t>300 7057847</t>
  </si>
  <si>
    <t>ODONTOLOGIA SAN JUAN</t>
  </si>
  <si>
    <t xml:space="preserve"> 315 7173211</t>
  </si>
  <si>
    <t>Buen dia! quiera cotiza una cabina para baño  de 1.0x1.90</t>
  </si>
  <si>
    <t>MAYLEN</t>
  </si>
  <si>
    <t>DISEÑO VERTICAL</t>
  </si>
  <si>
    <t xml:space="preserve"> 323 4595388</t>
  </si>
  <si>
    <t xml:space="preserve">SOLO VENTA Y TRANSPORTE DE PUERTA, llamar 16 de Julio ya que no se ha reunido el comite para tomar la decision </t>
  </si>
  <si>
    <t>MALDONADO</t>
  </si>
  <si>
    <t xml:space="preserve"> 321 8490226</t>
  </si>
  <si>
    <t>310 3911854</t>
  </si>
  <si>
    <t>1 (305) 848-2012</t>
  </si>
  <si>
    <t xml:space="preserve"> 312 7236864</t>
  </si>
  <si>
    <t>NECESITA UNA CABINA QUE TODAVIA NO SE MANEJA EN COLOMBIA</t>
  </si>
  <si>
    <t>¡Hola! Estoy interesado en una cabina para baño</t>
  </si>
  <si>
    <t>ANDRES FELIPE</t>
  </si>
  <si>
    <t xml:space="preserve"> 319 2191517</t>
  </si>
  <si>
    <t>COMIENZAN CONSTRUCCION EN 2 MESES, LLAMAR  MES  AGOSTO</t>
  </si>
  <si>
    <t xml:space="preserve">ELIO </t>
  </si>
  <si>
    <t xml:space="preserve"> 320 6943217</t>
  </si>
  <si>
    <t xml:space="preserve">ERNESTO </t>
  </si>
  <si>
    <t>BENAVIDES</t>
  </si>
  <si>
    <t xml:space="preserve"> 315 3541505</t>
  </si>
  <si>
    <t>312 8673136</t>
  </si>
  <si>
    <t>KARINA</t>
  </si>
  <si>
    <t>310 2009577</t>
  </si>
  <si>
    <t>HILDEBRANDO</t>
  </si>
  <si>
    <t>318 2126047</t>
  </si>
  <si>
    <t>URIEL</t>
  </si>
  <si>
    <t>BERRIO</t>
  </si>
  <si>
    <t xml:space="preserve"> 312 8574482</t>
  </si>
  <si>
    <t>301 2708011</t>
  </si>
  <si>
    <t>NOHAVA</t>
  </si>
  <si>
    <t>322 6166887</t>
  </si>
  <si>
    <t xml:space="preserve">MARILYN </t>
  </si>
  <si>
    <t xml:space="preserve"> 300 1829202</t>
  </si>
  <si>
    <t>LO NECESITABA EL MISMO DIA</t>
  </si>
  <si>
    <t xml:space="preserve"> 321 5187976</t>
  </si>
  <si>
    <t>LEISTER</t>
  </si>
  <si>
    <t xml:space="preserve"> 312 7508113</t>
  </si>
  <si>
    <t>CABINA DE BAÑO CORREDIZA QUE NO ES COMERCIAL AUN EN COLOMBIA</t>
  </si>
  <si>
    <t>ZAMBRANO</t>
  </si>
  <si>
    <t>316 7818360</t>
  </si>
  <si>
    <t>LOFT GARDEN</t>
  </si>
  <si>
    <t>320 2390953</t>
  </si>
  <si>
    <t>ClLIENTE PRENTA COTIZACION EN REUNION PROXIMO 1 JULIO LLAMAR HORAS DE LA TARDE PARA CONOCER LA DECISION , Cliente no responde al seguimiento</t>
  </si>
  <si>
    <t xml:space="preserve"> 311 3429220</t>
  </si>
  <si>
    <t>CHECHO</t>
  </si>
  <si>
    <t>300 4459559</t>
  </si>
  <si>
    <t>MATILDE</t>
  </si>
  <si>
    <t>314 5490172</t>
  </si>
  <si>
    <t>PREGUNTO SI HACEMOS NOMENCLATURAS O DIRECCIONES EN VIDRIO</t>
  </si>
  <si>
    <t xml:space="preserve"> 324 2324730</t>
  </si>
  <si>
    <t>NECESITABA VIDRIO Y ESTRUCTURA</t>
  </si>
  <si>
    <t>300 4073914</t>
  </si>
  <si>
    <t>NECESITABA PERFILES DE ALUMINIO COMPLETOS</t>
  </si>
  <si>
    <t>304 4404770</t>
  </si>
  <si>
    <t>VIDRIO PARA COMEDOR, Cliente visita a Vidrios Templex , solicita direccion de la empresa</t>
  </si>
  <si>
    <t>CARMEN</t>
  </si>
  <si>
    <t xml:space="preserve"> 320 7409086</t>
  </si>
  <si>
    <t>313 7680987</t>
  </si>
  <si>
    <t xml:space="preserve">LLamar al cliente el 17 de Julio para definir ejecucion </t>
  </si>
  <si>
    <t xml:space="preserve"> 300 4299562</t>
  </si>
  <si>
    <t>¡Hola! me interesa saber si ustedes enchapan fachadas de ascensor en vidrio?</t>
  </si>
  <si>
    <t>310 3228293</t>
  </si>
  <si>
    <t xml:space="preserve"> 316 6707013</t>
  </si>
  <si>
    <t xml:space="preserve">ESTEBAN </t>
  </si>
  <si>
    <t>313 5983016</t>
  </si>
  <si>
    <t>VIDRIO PARA TORRE DE COMPUTADOR</t>
  </si>
  <si>
    <t>TOBON</t>
  </si>
  <si>
    <t>323 4016597</t>
  </si>
  <si>
    <t>VIDRIO PARA ACRRO</t>
  </si>
  <si>
    <t>CAMILO ANDRES</t>
  </si>
  <si>
    <t>313 7412293</t>
  </si>
  <si>
    <t>ROQUE</t>
  </si>
  <si>
    <t xml:space="preserve"> 301 7060257</t>
  </si>
  <si>
    <t>VIDRIO CURVO PAAR TECHO</t>
  </si>
  <si>
    <t>YULIET</t>
  </si>
  <si>
    <t>313 7605772</t>
  </si>
  <si>
    <t>NECESITABA ESTRUCTURA Y VIDRIOS</t>
  </si>
  <si>
    <t>311 2364748</t>
  </si>
  <si>
    <t>CABINAS PARA CAREPA, ANTIOQUIA, ENTREGA INMEDIATA</t>
  </si>
  <si>
    <t>GUEDEZ</t>
  </si>
  <si>
    <t>301 5731697</t>
  </si>
  <si>
    <t>VIDRIO PARA PISO, Rechazo por precio lo consiguio por $2.000.000 sin instalar  el cliente dice que directamente con el fabricante ubicado en la via para Bogota , no dio el nombre de la empresa.</t>
  </si>
  <si>
    <t xml:space="preserve"> 314 7206252</t>
  </si>
  <si>
    <t>Rechazo por precio , lo consiguio instalado por $290.000 , no indico el nombre de la empresa</t>
  </si>
  <si>
    <t>314 7764589</t>
  </si>
  <si>
    <t xml:space="preserve"> 313 7290287</t>
  </si>
  <si>
    <t>¡Hola! Estoy interesado en sus servicios de instalación en vidrio templado para un congelador de Helados</t>
  </si>
  <si>
    <t>TERAN</t>
  </si>
  <si>
    <t>324 6027888</t>
  </si>
  <si>
    <t xml:space="preserve"> 301 2931723</t>
  </si>
  <si>
    <t>320 6366869</t>
  </si>
  <si>
    <t>07/0772025</t>
  </si>
  <si>
    <t>311 6425920</t>
  </si>
  <si>
    <t>310 4355346</t>
  </si>
  <si>
    <t>310 8402695</t>
  </si>
  <si>
    <t>llamar al cliente 10 de julio para definir la ejecucion</t>
  </si>
  <si>
    <t xml:space="preserve">MARIA </t>
  </si>
  <si>
    <t>322 4940761</t>
  </si>
  <si>
    <t>¡Hola! Estoy interesado en ventanas en aluminio</t>
  </si>
  <si>
    <t>ONE TO MANY</t>
  </si>
  <si>
    <t>313 3370101</t>
  </si>
  <si>
    <t>fhg</t>
  </si>
  <si>
    <t>COUNTA de Vïa comunicación</t>
  </si>
  <si>
    <t>COUNTA de Respondio</t>
  </si>
  <si>
    <t>COUNTA de Status</t>
  </si>
  <si>
    <t>SUM de Valor de la cotización</t>
  </si>
  <si>
    <t>COUNTA de  GK</t>
  </si>
  <si>
    <t>Valor</t>
  </si>
  <si>
    <t>Llamada</t>
  </si>
  <si>
    <t>-, Puerta batiente</t>
  </si>
  <si>
    <t>-, Tablero</t>
  </si>
  <si>
    <t>hh</t>
  </si>
  <si>
    <t>t</t>
  </si>
  <si>
    <t xml:space="preserve"> 316 4476116</t>
  </si>
  <si>
    <t>NO RESPONDIO</t>
  </si>
  <si>
    <t xml:space="preserve">FERNADO </t>
  </si>
  <si>
    <t>CANTABRIA</t>
  </si>
  <si>
    <t>321 7016189</t>
  </si>
  <si>
    <t>21-05-2025 El pago debe quedar listo hoy sino es que ya entró</t>
  </si>
  <si>
    <t>320 5795600</t>
  </si>
  <si>
    <t>NECESITABA UN DESMONTE DE UN SISTEMA DE ALCO</t>
  </si>
  <si>
    <t>300 4448710</t>
  </si>
  <si>
    <t>necesitaba un desmonte de un pasamanos y volver a instalar con una reposicion de vidrio pero necesitaba con mamposteria tambien</t>
  </si>
  <si>
    <t>313 5678514</t>
  </si>
  <si>
    <t>No responde seguimiento</t>
  </si>
  <si>
    <t>300 7746955</t>
  </si>
  <si>
    <t>Cliente no responde los seguimientos</t>
  </si>
  <si>
    <t>MARLENY</t>
  </si>
  <si>
    <t>22/5/2025; 27/05/2025; 07/06/2025</t>
  </si>
  <si>
    <t>05/05/2025 LLAMAR PROXIMA SEMANA LUNES O MARTES.
12/05/2025 Eh tenido muchos problemas con esto todavía se demora no se si hacerlo o no hacerlo porque ya eh tenido mucho problema con el proveedor anterior    22-5-2025  Pendiente envio de precio desmonte, 27/05/2025  no responde deje mensaje.  
07-06-2025 presento una demanda para recuperar el 50% del trabajo echo por la otra empresa yo estoy esperando este mes resolver y hacer el trabajo</t>
  </si>
  <si>
    <t>314 8781417</t>
  </si>
  <si>
    <t>ESTA BUSCANDO A ALGUIEN EN SU CIUDAD</t>
  </si>
  <si>
    <t>312 6038099</t>
  </si>
  <si>
    <t>10/5/2025 ;  22/0572025</t>
  </si>
  <si>
    <t>SE ENVIO MENSAJE EL 10/MAYO, SEGUIMIENTO EL 22/05/2025  CLIENTE NO RESPONDE .</t>
  </si>
  <si>
    <t>JULIE PAULINE</t>
  </si>
  <si>
    <t>315 3832466</t>
  </si>
  <si>
    <t xml:space="preserve">ANGELICA </t>
  </si>
  <si>
    <t>314 7313332</t>
  </si>
  <si>
    <t>NO CONTESTO</t>
  </si>
  <si>
    <t>317 1906870</t>
  </si>
  <si>
    <t xml:space="preserve">Necesitaba una puerta batiente en madera en aluminio no </t>
  </si>
  <si>
    <t xml:space="preserve">Precio mas economico con un amigo </t>
  </si>
  <si>
    <t>15-05-2025 Muchísimas gracias por enviarnos la cotización, pero finalmente decidimos hacerlo con un familiar, para ayudarle; muchas graciss!</t>
  </si>
  <si>
    <t>315 2623236</t>
  </si>
  <si>
    <t>SE ENVIO MENSAJE EL 10/MAYO; SEGUIMIENTO 22/ 05/2025 CLIENTE RECHAZO POR PRECIO</t>
  </si>
  <si>
    <t>311 7861743</t>
  </si>
  <si>
    <t>0 c</t>
  </si>
  <si>
    <t>304 5312572</t>
  </si>
  <si>
    <t>MADERECA DESING</t>
  </si>
  <si>
    <t>15-05-2025; 27/05/2025; 07/06/2025</t>
  </si>
  <si>
    <t>12/05/2025 Se llama no contesta se le deja mensaje en WhatsApp 
15/05/2025 Se llama no contesta se le deja mensaje en WhatsApp
07/06/2025 Se llama no contesta se le deja mensaje en WhatsAppCliente no responde a los seguimientos</t>
  </si>
  <si>
    <t>301 8878062</t>
  </si>
  <si>
    <t>SE ENVIO MENSAJE EL 10/MAYO; SEGUIMIENTO 22/05/2025 CLIENTE NO RESPONDE</t>
  </si>
  <si>
    <t>316 7790535</t>
  </si>
  <si>
    <t xml:space="preserve">NO SIGUI CONTESTANDO </t>
  </si>
  <si>
    <t>305 4552374</t>
  </si>
  <si>
    <t>301 4399441</t>
  </si>
  <si>
    <t xml:space="preserve">Necesitaba una cabina de baño instalada en bogota no se fijo que nosotros estabamos ubicados en medellin </t>
  </si>
  <si>
    <t>311 3084523</t>
  </si>
  <si>
    <t>15-05-2025 me lo cotizaron en 1.000.000 gracias por todo el esfuerzo y atencion</t>
  </si>
  <si>
    <t>304 5865018</t>
  </si>
  <si>
    <t xml:space="preserve">PABLO </t>
  </si>
  <si>
    <t>321 6976899</t>
  </si>
  <si>
    <t>VIDRIO CRUDO 12MM BRONCE</t>
  </si>
  <si>
    <t>305 2830094</t>
  </si>
  <si>
    <t>ESTABA BUSCANDO VIDRIO 8 LAMINADO 3+3</t>
  </si>
  <si>
    <t xml:space="preserve">La encontre mas bara en otro lado (Se le envia portafolio para proxima </t>
  </si>
  <si>
    <t>12/05/2025 Se llama no contesta se le deja mensaje en WhatsApp 
15/05/2025 Se llama no contesta se le deja mensaje en WhatsApp
29/05/2025 En espera de pago
09/06/2025 Se encuentran en proceso de aprobación del área de Auditoría</t>
  </si>
  <si>
    <t>7/6/2025- 24/06/2025</t>
  </si>
  <si>
    <t>12/05/2025 Como el señor estaba de viaje entonces el llega hoy si Dios permite mañana vamos. 
15/05/2025 Se llama no contesta se le deja mensaje en WhatsApp
29/05/2025 Inicio reformas llamar el 30 viernes
07/06/2025 El dia lunes terminamos los filetes y voy para que cuadremos con medidas finales . llamar mañana para confirmar</t>
  </si>
  <si>
    <t xml:space="preserve">Vidrio crudo de 12mm para un comedor </t>
  </si>
  <si>
    <t>CARCAMO</t>
  </si>
  <si>
    <t>Rechazo por tiempo de respuesta</t>
  </si>
  <si>
    <t xml:space="preserve">CATALINA </t>
  </si>
  <si>
    <t>Hasta el momento no nos han dicho nada; no le aprobaron el tablero</t>
  </si>
  <si>
    <t>316 5161418</t>
  </si>
  <si>
    <t>A LA ESPERA DE COMPROBANTE</t>
  </si>
  <si>
    <t>ATRIUM INGENIERIA</t>
  </si>
  <si>
    <t>311 7291142</t>
  </si>
  <si>
    <t>10/5/2025; 22/05/2025</t>
  </si>
  <si>
    <t xml:space="preserve">27/05/2025  Cliente consigna $40.000 para visita tecnica </t>
  </si>
  <si>
    <t>304 3880790</t>
  </si>
  <si>
    <t>07/06/2025- 24/06/2024</t>
  </si>
  <si>
    <t>Se realiza visita se envia cotizacion la revisa gerencia y nos da respuesta. MUNGOS EMPRESA DE MASCOTAS , RECHAZARON POR PRECIO</t>
  </si>
  <si>
    <t>314 2253200</t>
  </si>
  <si>
    <t>316 1246348</t>
  </si>
  <si>
    <t xml:space="preserve">Solo estaba preguntando precios </t>
  </si>
  <si>
    <t xml:space="preserve">CLIENTE NO RERSPONDE </t>
  </si>
  <si>
    <t>SUCERQUIA</t>
  </si>
  <si>
    <t>304 2177119</t>
  </si>
  <si>
    <t xml:space="preserve">27/05/ 2025 CLIENTE EN PROCESO DE ENVIAR COTIZACION 
0706/2025 Se envía mensaje de seguimiento </t>
  </si>
  <si>
    <t>319 2821908</t>
  </si>
  <si>
    <t>ESTABA BUSCANDO UN VISOR DE UN EQUPO INDUSTRIAL</t>
  </si>
  <si>
    <t>321 9192173</t>
  </si>
  <si>
    <t>MANTILLA</t>
  </si>
  <si>
    <t xml:space="preserve">ARIT METICA </t>
  </si>
  <si>
    <t>317 5112300</t>
  </si>
  <si>
    <t>10/5/2025; 22/05/ 2025</t>
  </si>
  <si>
    <t xml:space="preserve">SE ENVIO MENSAJE EL 10/MAYO; SEGUIMIENTO 22/05/2025  LLAMAR EL 29 DE MAYO , NO HAN TOMADO DECISION </t>
  </si>
  <si>
    <t>320 7950878</t>
  </si>
  <si>
    <t xml:space="preserve">SERGIO </t>
  </si>
  <si>
    <t>310 3758386</t>
  </si>
  <si>
    <t xml:space="preserve">EL DIA DE HOY DEJAMOS ESO FINIQUITADO;POR COMODIDAD DE PAGO RECHAZO POR QUE  LE DIERON 3 MESES PARA PAGAR </t>
  </si>
  <si>
    <t>ALEXIS</t>
  </si>
  <si>
    <t>316 0466804</t>
  </si>
  <si>
    <t>Cliente rechazo por precio lo ejecuto con otra empresa por un valor de $1.100.000</t>
  </si>
  <si>
    <t>JORGE IGANCIO</t>
  </si>
  <si>
    <t>321 4904760</t>
  </si>
  <si>
    <t>ESTABA BUSCANDO UN PERFIL EN COLOR ARENA SAHARA</t>
  </si>
  <si>
    <t>300 4142163</t>
  </si>
  <si>
    <t>ESTABA BUSCANDO TEMPLAR UN VIDRIO</t>
  </si>
  <si>
    <t>300 7190007</t>
  </si>
  <si>
    <t>12/5/2025; 27/05/2025</t>
  </si>
  <si>
    <t>Estoy validando como para hacerme la idea de costos; 27/05/2027 Cliente responde que entre uno y dos meses tiene respuesta es una cotizacion para presupuesto.
07/06/2027 Se le deja mensaje de seguimiento</t>
  </si>
  <si>
    <t>311 3332162</t>
  </si>
  <si>
    <t xml:space="preserve">Rechazó por tiempo de respuesta y evio de la cotizacion </t>
  </si>
  <si>
    <t xml:space="preserve">Seguimiento 27 /05/2025  No se ha tomado decisión, realizarle seguimiento
07/06/2025 Se le envía mensaje de seguimiento </t>
  </si>
  <si>
    <t>CLARA ISABEL</t>
  </si>
  <si>
    <t xml:space="preserve"> 301 4178564</t>
  </si>
  <si>
    <t>La cliente pago $40.000, refiere que se demoraron mucho para responderme, me comunique el 23 de abril por referido de una amiga, y llame el 7 de mayo preguntando por que no me han dicho nada, le dijeron que estana muy ocupado y que tenia muchas cosas, sin embargo permiti que me tomaran las medidas</t>
  </si>
  <si>
    <t>GILDARDO OSMA</t>
  </si>
  <si>
    <t>COORDINARO DE OBRAS</t>
  </si>
  <si>
    <t>TECINFO SAS ES UNA EMPESA DE INFRASTRUCTURAS</t>
  </si>
  <si>
    <t>323 6217935</t>
  </si>
  <si>
    <t>El cliente rechazó por que requeria el vidrio de seguridad de  9mm y se le cotizó de 8 mm  . Es una empresa de infraestructuras y requeria el producto para instalar en el Banco Popular . Enviar portafolio .</t>
  </si>
  <si>
    <t xml:space="preserve">LINA MARCELA </t>
  </si>
  <si>
    <t>TRANSPORTE SUPERIOR</t>
  </si>
  <si>
    <t xml:space="preserve"> 310 3046032</t>
  </si>
  <si>
    <t xml:space="preserve">Cliente está en vacaciones llamar proximo 26 mayo </t>
  </si>
  <si>
    <t xml:space="preserve"> 310 4672986</t>
  </si>
  <si>
    <t>JEFREE</t>
  </si>
  <si>
    <t xml:space="preserve"> 314 5434815</t>
  </si>
  <si>
    <t>Rechazó por precio , lo compro en Corvid</t>
  </si>
  <si>
    <t xml:space="preserve">LINCOLN </t>
  </si>
  <si>
    <t>301 5829745</t>
  </si>
  <si>
    <t xml:space="preserve">VICTOR </t>
  </si>
  <si>
    <t xml:space="preserve">KATERIN </t>
  </si>
  <si>
    <t>OSORNO</t>
  </si>
  <si>
    <t>14/05/2025- 27/05/2025</t>
  </si>
  <si>
    <t>14/05/2025 Empresa se llama abogados recovery en bello Llego a vidrios Templex por el edificio isma cliente de vidrios Templex, las divisiones son para la empresa tiene tres cotizaciones la variables son condiciones comerciales, garantia, ajuste del presupuesto de las 3 cotizaciones estamos por encima, ella es la jefe administrativa en la empresa antes del viernes toman la decisión
23/05/2025 Buena día! Aún estamos revisando, para tomar decisión.
30/05/2025 Rechaza por precio lo tomo con alguien mas que le paso la cotizacion 15.000.000 mas barata.</t>
  </si>
  <si>
    <t xml:space="preserve">GERLEIN </t>
  </si>
  <si>
    <t>PH RIOVERDE LIVING</t>
  </si>
  <si>
    <t xml:space="preserve"> 313 3471591</t>
  </si>
  <si>
    <t>Cliente no responde, se le realizó seguimiento</t>
  </si>
  <si>
    <t>JORVEY</t>
  </si>
  <si>
    <t xml:space="preserve">15/05/2025 Espero poder definir en 2 semana para poder tomar medidas en el sitio
21/05/2025 Se acerco a la empresa se atendió vio el producto dijo que va a regresar con la hermana para que ella tome la decisión sobre el diseño. 
07/06/2025 llamar en 8 dias
07/06/2025 las cabinas se van a comprar estoy esperando que mi hermana saque el tiempo para acercarnos a la empresa </t>
  </si>
  <si>
    <t>CONSULTORIAS ELECTRICAS Y ELECTRONICAS CONSULTEL S.A.S.</t>
  </si>
  <si>
    <t>27/05/2025 Se llama no contesta se le deja mensaje en WhatsApp
29/05/2025 Aun no hemos definido
07/06/2025 Se le deja mensaje de seguimiento</t>
  </si>
  <si>
    <t>AGROINDUSTRIAS LOS ROBLES S.A.S.</t>
  </si>
  <si>
    <t xml:space="preserve">MUÑOZ </t>
  </si>
  <si>
    <t>SIX SOLUTIONS SAS</t>
  </si>
  <si>
    <t>CHRITIAN</t>
  </si>
  <si>
    <t>23/05/2025 Se llama no contesta se le deja mensaje en WhatsApp
27/05/2025 Se llama no contesta se le deja mensaje en WhatsApp
07/06/2025 Se le deja mensaje de seguimiento</t>
  </si>
  <si>
    <t>DE JESUS</t>
  </si>
  <si>
    <t>Cliente no respondio al seguimiento ,se le dejo mensaje</t>
  </si>
  <si>
    <t>300 5269584</t>
  </si>
  <si>
    <t>Cliente no responde</t>
  </si>
  <si>
    <t>RAMIREZ HURTADO</t>
  </si>
  <si>
    <t>312 2585836</t>
  </si>
  <si>
    <t>Necesitaba 1 vidrio crudo</t>
  </si>
  <si>
    <t>ROMAVI</t>
  </si>
  <si>
    <t>301 7224202</t>
  </si>
  <si>
    <t>Necesitaba vidrios curvos</t>
  </si>
  <si>
    <t>JUAN K</t>
  </si>
  <si>
    <t>314 6001859</t>
  </si>
  <si>
    <t>Necesitaba vidrios para piso</t>
  </si>
  <si>
    <t>OSWALDO</t>
  </si>
  <si>
    <t>316 4734748</t>
  </si>
  <si>
    <t>313 5547208</t>
  </si>
  <si>
    <t xml:space="preserve">Cliente de Brayan le realizo seguimiento </t>
  </si>
  <si>
    <t>LIZMARI</t>
  </si>
  <si>
    <t>AMAGUAÑA</t>
  </si>
  <si>
    <t>AMBITO TALLER</t>
  </si>
  <si>
    <t>593 96 262 8912</t>
  </si>
  <si>
    <t>Cliente no respondio al seguimiento ,se le dejo mensaje, precio</t>
  </si>
  <si>
    <t xml:space="preserve"> 318 3334445</t>
  </si>
  <si>
    <t>Necesitaba unas vitrinas unas gondolas</t>
  </si>
  <si>
    <t xml:space="preserve"> 320 7692592</t>
  </si>
  <si>
    <t xml:space="preserve">Cliente lo hizo con el de mantenimiento </t>
  </si>
  <si>
    <t>JONY ALBERTO</t>
  </si>
  <si>
    <t>304 5778717</t>
  </si>
  <si>
    <t>TECINFO</t>
  </si>
  <si>
    <t>311 2925426</t>
  </si>
  <si>
    <t>Cliente necesitaba vidrios templados para dentro de 3 dias</t>
  </si>
  <si>
    <t>MAS SAS BIG</t>
  </si>
  <si>
    <t>301 7874042</t>
  </si>
  <si>
    <t>LEOPOLDO</t>
  </si>
  <si>
    <t>313 4329204</t>
  </si>
  <si>
    <t>324 4489566</t>
  </si>
  <si>
    <t>Cliente necesitaba la estructura y los vidrios</t>
  </si>
  <si>
    <t>DISHY</t>
  </si>
  <si>
    <t>315 6114646</t>
  </si>
  <si>
    <t>JUAN FRANCISCO</t>
  </si>
  <si>
    <t>321 6419260</t>
  </si>
  <si>
    <t xml:space="preserve"> 300 3597241</t>
  </si>
  <si>
    <t>304 2504837</t>
  </si>
  <si>
    <t>YULIAN</t>
  </si>
  <si>
    <t>301 7351300</t>
  </si>
  <si>
    <t>Cliente necesitaba estructura y los vidrios</t>
  </si>
  <si>
    <t>LOVER</t>
  </si>
  <si>
    <t>ENTRERRIOS</t>
  </si>
  <si>
    <t>315 6650648</t>
  </si>
  <si>
    <t xml:space="preserve">ANA LUCIA </t>
  </si>
  <si>
    <t>310 3790060</t>
  </si>
  <si>
    <t>ZERO RECORDS SAS</t>
  </si>
  <si>
    <t xml:space="preserve"> 300 6467241</t>
  </si>
  <si>
    <t>305 3582445</t>
  </si>
  <si>
    <t xml:space="preserve"> 310 2473711</t>
  </si>
  <si>
    <t>07/06/2025-07/06/2025</t>
  </si>
  <si>
    <t>29/05/2025 Se le escribe por tarde
07/06/2025 Se llama no contesta se le deja mensaje de seguimiento.</t>
  </si>
  <si>
    <t>ARTURO</t>
  </si>
  <si>
    <t>316 5763851</t>
  </si>
  <si>
    <t>CRECER CAPITAL</t>
  </si>
  <si>
    <t xml:space="preserve"> 301 2309886</t>
  </si>
  <si>
    <t>BARONA</t>
  </si>
  <si>
    <t xml:space="preserve"> 318 7323430</t>
  </si>
  <si>
    <t>BYRON</t>
  </si>
  <si>
    <t>314 5176390</t>
  </si>
  <si>
    <t>Cliente tiene el tablero, solo es instalarlo, cliente no responde al seguimiento</t>
  </si>
  <si>
    <t>LUCIA</t>
  </si>
  <si>
    <t>LEZCANO</t>
  </si>
  <si>
    <t>311 6101671</t>
  </si>
  <si>
    <t>GRUPO ZAOS SAS</t>
  </si>
  <si>
    <t>320 6196756</t>
  </si>
  <si>
    <t>305 4065568</t>
  </si>
  <si>
    <t xml:space="preserve">Esta en produccion </t>
  </si>
  <si>
    <t>LEONANRDO</t>
  </si>
  <si>
    <t>305 4570809</t>
  </si>
  <si>
    <t>HABITAT JSS</t>
  </si>
  <si>
    <t>313 6375257</t>
  </si>
  <si>
    <t>BARCO</t>
  </si>
  <si>
    <t xml:space="preserve"> 318 3880611</t>
  </si>
  <si>
    <t>313 7375667</t>
  </si>
  <si>
    <t>VALVERDE</t>
  </si>
  <si>
    <t>591 67618707</t>
  </si>
  <si>
    <t>LUIS ALBERTO</t>
  </si>
  <si>
    <t>320 7238654</t>
  </si>
  <si>
    <t>22/05/2025 Muchas gracias lo comparto co el criemte y le confirmo. Muy amable.
07/06/2025 Se le deja mensaje de seguimiento.</t>
  </si>
  <si>
    <t xml:space="preserve">LEIVER </t>
  </si>
  <si>
    <t>MAQUILON</t>
  </si>
  <si>
    <t>320 5869255</t>
  </si>
  <si>
    <t>DINA</t>
  </si>
  <si>
    <t xml:space="preserve"> 320 2790355</t>
  </si>
  <si>
    <t>Cliente necesitaba vidrio para refrigerador</t>
  </si>
  <si>
    <t xml:space="preserve"> 319 2334382</t>
  </si>
  <si>
    <t>Necesitaba vidrios crudos para ventanas solo venta</t>
  </si>
  <si>
    <t>TECBLINSER HARD</t>
  </si>
  <si>
    <t>314 2674574</t>
  </si>
  <si>
    <t>310 5972329</t>
  </si>
  <si>
    <t>315 3548696</t>
  </si>
  <si>
    <t>350 6384194</t>
  </si>
  <si>
    <t>MADRIGAL</t>
  </si>
  <si>
    <t>GRUPO MILANO</t>
  </si>
  <si>
    <t>311 3898921</t>
  </si>
  <si>
    <t>30/05/2025 Rechaza porque otro proveedor se lo va a fabricar curvo</t>
  </si>
  <si>
    <t>324 2542825</t>
  </si>
  <si>
    <t>MARIA JOSE</t>
  </si>
  <si>
    <t xml:space="preserve"> 300 4065503</t>
  </si>
  <si>
    <t>300 7287305</t>
  </si>
  <si>
    <t>Vidrio mueble de madera; cliente no responde al seguimiento</t>
  </si>
  <si>
    <t>GILMA</t>
  </si>
  <si>
    <t>310 6228327</t>
  </si>
  <si>
    <t>Servicio corte de vidrio</t>
  </si>
  <si>
    <t>323 2067185</t>
  </si>
  <si>
    <t>Cliente buscaba venta de peliculas polarizadas</t>
  </si>
  <si>
    <t xml:space="preserve">NOHORA </t>
  </si>
  <si>
    <t>LUGO ROMERO</t>
  </si>
  <si>
    <t xml:space="preserve"> 318 3120250</t>
  </si>
  <si>
    <t>Vidrio para congelador</t>
  </si>
  <si>
    <t>323 4385266</t>
  </si>
  <si>
    <t>Vidrios decorativos acanalados</t>
  </si>
  <si>
    <t>PINO</t>
  </si>
  <si>
    <t xml:space="preserve"> 300 7287766</t>
  </si>
  <si>
    <t>Vidrio ventana</t>
  </si>
  <si>
    <t xml:space="preserve"> 302 3467429</t>
  </si>
  <si>
    <t>Reposicion vidrio cabina, cliente no responde al seguimiento</t>
  </si>
  <si>
    <t>Producto para barranquilla</t>
  </si>
  <si>
    <t>EUCLIDES</t>
  </si>
  <si>
    <t>NARIÑO</t>
  </si>
  <si>
    <t>313 6098339</t>
  </si>
  <si>
    <t>29/05/2025 Voy a hablar con el maestro de la obra y yo le escribo
07/06/2025 Se le deja mensaje de seguimiento</t>
  </si>
  <si>
    <t>310 4157085</t>
  </si>
  <si>
    <t>MARIA LORENA</t>
  </si>
  <si>
    <t>316 8875399</t>
  </si>
  <si>
    <t>301 3485044</t>
  </si>
  <si>
    <t>320 5271571</t>
  </si>
  <si>
    <t>OMAIRA RAMIREZ</t>
  </si>
  <si>
    <t>300 4294392</t>
  </si>
  <si>
    <t xml:space="preserve">EDGAR </t>
  </si>
  <si>
    <t>311 8298586</t>
  </si>
  <si>
    <t>VICTOR MANUEL</t>
  </si>
  <si>
    <t>310 5710064</t>
  </si>
  <si>
    <t xml:space="preserve"> 304 4102577</t>
  </si>
  <si>
    <t xml:space="preserve">JULIO </t>
  </si>
  <si>
    <t>TEJADA MONTOYA</t>
  </si>
  <si>
    <t>313 6147835</t>
  </si>
  <si>
    <t>Necesita peliculas polarizadas en vidrio existentes</t>
  </si>
  <si>
    <t xml:space="preserve"> 301 3702404</t>
  </si>
  <si>
    <t>LONDOÑO PEREZ</t>
  </si>
  <si>
    <t>311 3239223</t>
  </si>
  <si>
    <t>MINEROS LA MARIA</t>
  </si>
  <si>
    <t>311 6426585</t>
  </si>
  <si>
    <t>Cliente no responde a los seguimientos</t>
  </si>
  <si>
    <t>SOLES</t>
  </si>
  <si>
    <t>321 7185014</t>
  </si>
  <si>
    <t xml:space="preserve">Cliente  que solicito vidrio para horno el cual no manejamos se le envia </t>
  </si>
  <si>
    <t>26/5/0205</t>
  </si>
  <si>
    <t>TECNOMETAL</t>
  </si>
  <si>
    <t>310 4552579</t>
  </si>
  <si>
    <t>Cliente rechazo por precio, compro  a Templar empresa de barranquilla , realizo 8 cotizaciones y todas por debajo de Vidrios Templex , el cliente tiene una empresa de estructuras metalicas , su producto mas elaborado es pergolas, trabajo con La empresa Templar y conoce de Vidrios , es dueño de la empresa  Tecno Metal</t>
  </si>
  <si>
    <t xml:space="preserve"> 321 8514625</t>
  </si>
  <si>
    <t>Cliente no responde por que se contesto tarde</t>
  </si>
  <si>
    <t>BAIRON</t>
  </si>
  <si>
    <t>301 4352357</t>
  </si>
  <si>
    <t>Vidrio para mesa con pulido especial</t>
  </si>
  <si>
    <t>52 1 55 7944 5010</t>
  </si>
  <si>
    <t xml:space="preserve"> 312 8261756</t>
  </si>
  <si>
    <t>Por precio</t>
  </si>
  <si>
    <t>Lo necesitaba para el mismo dia</t>
  </si>
  <si>
    <t>SASTOQUE</t>
  </si>
  <si>
    <t>314 3697673</t>
  </si>
  <si>
    <t>Cliente esta en espera de la factura</t>
  </si>
  <si>
    <t>322 6538555</t>
  </si>
  <si>
    <t xml:space="preserve"> 300 7766088</t>
  </si>
  <si>
    <t>Cliente necesitaba estructura y vidrios</t>
  </si>
  <si>
    <t>CRISTOFER</t>
  </si>
  <si>
    <t>ALFA GRESS</t>
  </si>
  <si>
    <t>316 4496624</t>
  </si>
  <si>
    <t xml:space="preserve">Cliente realizo consignacion para ejecucion </t>
  </si>
  <si>
    <t xml:space="preserve"> 314 6418684</t>
  </si>
  <si>
    <t>ALTAMIRANDA</t>
  </si>
  <si>
    <t>DISTRACOM SA</t>
  </si>
  <si>
    <t>304 2188705</t>
  </si>
  <si>
    <t xml:space="preserve">LLamar mañana 6 de junio a las 5 pm;  llame al cliente el 6 junio y no responde </t>
  </si>
  <si>
    <t>302 5308745</t>
  </si>
  <si>
    <t>Necesitaba solo accesorios</t>
  </si>
  <si>
    <t>DURATA</t>
  </si>
  <si>
    <t>318 5851935</t>
  </si>
  <si>
    <t>Necesitaba vidrio 15mm</t>
  </si>
  <si>
    <t>CONSTRUCTORA BUENAVISTA</t>
  </si>
  <si>
    <t xml:space="preserve"> 313 7391040</t>
  </si>
  <si>
    <t>SARITA</t>
  </si>
  <si>
    <t>EVANS</t>
  </si>
  <si>
    <t>314 7340059</t>
  </si>
  <si>
    <t xml:space="preserve">En el seguimiento la clienta argumenta que esta muy ocupada, no dio fecha para nuevo seguimiento, </t>
  </si>
  <si>
    <t>INNOVIAS SAS</t>
  </si>
  <si>
    <t>304 4916996</t>
  </si>
  <si>
    <t>CANO TAMAYO</t>
  </si>
  <si>
    <t>333 2615188</t>
  </si>
  <si>
    <t>Necesitaba ventana de celosias</t>
  </si>
  <si>
    <t>301 7080838</t>
  </si>
  <si>
    <t xml:space="preserve">SOLUCIONES DE ARQUITECTURA Y CONSTRUCCION </t>
  </si>
  <si>
    <t>310 4143508</t>
  </si>
  <si>
    <t>Vidrios para entrepaños, rechazaron por precio le compraron a Vitelsa una diferencia de $20.000 por vidrio</t>
  </si>
  <si>
    <t>BIOSIMTEC SAS</t>
  </si>
  <si>
    <t xml:space="preserve"> 318 0588701</t>
  </si>
  <si>
    <t>ABELARDO</t>
  </si>
  <si>
    <t xml:space="preserve"> 311 5988805</t>
  </si>
  <si>
    <t>Son para Bogota</t>
  </si>
  <si>
    <t>312 7975198</t>
  </si>
  <si>
    <t xml:space="preserve"> 316 3485000</t>
  </si>
  <si>
    <t>Vidrios de color</t>
  </si>
  <si>
    <t>JORDAN</t>
  </si>
  <si>
    <t>324 4554962</t>
  </si>
  <si>
    <t>Vidrio para computador</t>
  </si>
  <si>
    <t>MARIANO</t>
  </si>
  <si>
    <t xml:space="preserve"> 312 8650892</t>
  </si>
  <si>
    <t>Vidrios para piso, cliente no responde al seguimiento</t>
  </si>
  <si>
    <t>EULEN COLOMBIA SAS</t>
  </si>
  <si>
    <t xml:space="preserve"> 321 9796880</t>
  </si>
  <si>
    <t>311 7595776</t>
  </si>
  <si>
    <t>MILETH</t>
  </si>
  <si>
    <t>320 4633433</t>
  </si>
  <si>
    <t xml:space="preserve">no responde </t>
  </si>
  <si>
    <t>320 7702131</t>
  </si>
  <si>
    <t xml:space="preserve">Cliente rechazo por precio , el nombre de la empresa es AIE Cerrajeria son experto en ventaneria , es cliente de Vidrios Templex . </t>
  </si>
  <si>
    <t>323 4568061</t>
  </si>
  <si>
    <t>llamar el 7 julio la obra esta parada, el cliente desa ejecutar con Vidrios Templex, esta evaluando otras cotizaciones .</t>
  </si>
  <si>
    <t>NAYA</t>
  </si>
  <si>
    <t>INSOL INGENIERIA</t>
  </si>
  <si>
    <t xml:space="preserve"> 321 6647304</t>
  </si>
  <si>
    <t>Cambio de chapas; llamar mañana 06  junio en horas de la mañana, esta evaluando la cotizaciones</t>
  </si>
  <si>
    <t xml:space="preserve"> 312 8256618</t>
  </si>
  <si>
    <t>Cliente fue referido por otro cliente, desea ejecutar con Virios Templex, es una persona natural de profesion tecnologo en obra, su cliente es la empresa Mineros de Colombia ubicado en el poblado donde se ejecutara la obra .  llamar nuevamente el 15 de junio</t>
  </si>
  <si>
    <t>GTD COLOMBIA SAS</t>
  </si>
  <si>
    <t>300 2781644</t>
  </si>
  <si>
    <t xml:space="preserve"> 312 7225840</t>
  </si>
  <si>
    <t>JD</t>
  </si>
  <si>
    <t>300 7750712</t>
  </si>
  <si>
    <t xml:space="preserve"> 301 1580380</t>
  </si>
  <si>
    <t>Espejo biselado</t>
  </si>
  <si>
    <t xml:space="preserve"> 304 4559354</t>
  </si>
  <si>
    <t>Cliente necesita estructura y vidrios</t>
  </si>
  <si>
    <t>MARILUZ</t>
  </si>
  <si>
    <t>320 3209892</t>
  </si>
  <si>
    <t>SUPER TECHOS COLOMBIA SAS</t>
  </si>
  <si>
    <t>300 6357773</t>
  </si>
  <si>
    <t>Vidrio laminado 5+5 para techo; Cliente no responde al seguimiento</t>
  </si>
  <si>
    <t>TINPES SAS</t>
  </si>
  <si>
    <t xml:space="preserve"> 314 6948765</t>
  </si>
  <si>
    <t>ARDILA</t>
  </si>
  <si>
    <t>CONCIVILACEROS SAS</t>
  </si>
  <si>
    <t>304 3830929</t>
  </si>
  <si>
    <t>Necesitaba accesorios</t>
  </si>
  <si>
    <t>GIRLESA</t>
  </si>
  <si>
    <t>GRANDA</t>
  </si>
  <si>
    <t>METAGROUP COLOMBIA SAS</t>
  </si>
  <si>
    <t>Cliente no reponde al seguimiento</t>
  </si>
  <si>
    <t>PROVELESCO SAS</t>
  </si>
  <si>
    <t xml:space="preserve"> 312 2240715</t>
  </si>
  <si>
    <t xml:space="preserve">ALBERTO </t>
  </si>
  <si>
    <t>METALMALLA SAS</t>
  </si>
  <si>
    <t xml:space="preserve"> 301 7444516</t>
  </si>
  <si>
    <t>Vidrio de color</t>
  </si>
  <si>
    <t>320 8305704</t>
  </si>
  <si>
    <t>Vidrio crudo para ventanas</t>
  </si>
  <si>
    <t>311 3939504</t>
  </si>
  <si>
    <t>Rechazo por precio , una diferencia de $350.000, ejecuto con una empresa de Itagui Vitrilex. el cliente es un consumidor final</t>
  </si>
  <si>
    <t>BLANDON</t>
  </si>
  <si>
    <t>318 5067507</t>
  </si>
  <si>
    <t>Vidrio para horno</t>
  </si>
  <si>
    <t>320 8476622</t>
  </si>
  <si>
    <t xml:space="preserve"> 311 7471434</t>
  </si>
  <si>
    <t>Vidrios para pasamanos, rechazo por precio, ejecuto  con una empresa de Cali , la diferencia fue de $1.000.000, el cliente es un diseñador , la obra es en Manizales</t>
  </si>
  <si>
    <t xml:space="preserve">Rechazo por precio, ejecuto  con una empresa de Rionegro por un valor de $8.600.000 </t>
  </si>
  <si>
    <t>N°Personas en el dia</t>
  </si>
  <si>
    <t>Valor cotización</t>
  </si>
  <si>
    <t>314 7738326</t>
  </si>
  <si>
    <t>SE LE PASO A CRISTIAN</t>
  </si>
  <si>
    <t>310 3144167</t>
  </si>
  <si>
    <t>BOHORQUEZ</t>
  </si>
  <si>
    <t>300 2651792</t>
  </si>
  <si>
    <t>305 9157271</t>
  </si>
  <si>
    <t>SE ENVIO COTIZACION 04-ABRIL</t>
  </si>
  <si>
    <t>300 4226119</t>
  </si>
  <si>
    <t>DAYANA</t>
  </si>
  <si>
    <t>GUISAO</t>
  </si>
  <si>
    <t>310 6430713</t>
  </si>
  <si>
    <t>ESTABA BUSCANDO VITRINAS</t>
  </si>
  <si>
    <t>301 3383500</t>
  </si>
  <si>
    <t>ESTABA BUSCANDO SISTEMA PLEGABLE</t>
  </si>
  <si>
    <t>304 5807832</t>
  </si>
  <si>
    <t>BUSCABA VIDRIO PARA CONGELADOR</t>
  </si>
  <si>
    <t>300 3907899</t>
  </si>
  <si>
    <t>BUSCA VIDRIO MESA</t>
  </si>
  <si>
    <t>318 8679821</t>
  </si>
  <si>
    <t>ESTA BUSCANDO TABLER DE BASKETBALL</t>
  </si>
  <si>
    <t>322 6096099</t>
  </si>
  <si>
    <t>ESTABA BUSCANDO ESPEJO TIPO ESPEJO</t>
  </si>
  <si>
    <t>SALDOVAL</t>
  </si>
  <si>
    <t>321 2691355</t>
  </si>
  <si>
    <t>BUSCA CLARABOYA PARA PISO</t>
  </si>
  <si>
    <t>JULIAN MAURICIO</t>
  </si>
  <si>
    <t>313 5779076</t>
  </si>
  <si>
    <t>ESTABA VENDIENDO VIDRIO TEMPLADO</t>
  </si>
  <si>
    <t>PIEDRAITA</t>
  </si>
  <si>
    <t>321 5673767</t>
  </si>
  <si>
    <t>NECESITABA REPARACION DE UNA MESA</t>
  </si>
  <si>
    <t>OSO</t>
  </si>
  <si>
    <t>314 5288638</t>
  </si>
  <si>
    <t>VIDRIO MESA</t>
  </si>
  <si>
    <t>FERREIRA</t>
  </si>
  <si>
    <t>310 3464855</t>
  </si>
  <si>
    <t>ESTABA BUSCANDO UN VIDRIO PARA MESA</t>
  </si>
  <si>
    <t>314 8454419</t>
  </si>
  <si>
    <t>-, Ventas en la mano</t>
  </si>
  <si>
    <t>ESTABA BUSCANDO VIDRIO RELOJERA</t>
  </si>
  <si>
    <t>301 7432034</t>
  </si>
  <si>
    <t>ESTABA BUSCANDO VIDRIO CONCHA</t>
  </si>
  <si>
    <t>GONZALES</t>
  </si>
  <si>
    <t>313 5213641</t>
  </si>
  <si>
    <t>ESTABA BUSCANDO ALGUIEN UBICADO EN BELLO</t>
  </si>
  <si>
    <t>MARY</t>
  </si>
  <si>
    <t>301 2317401</t>
  </si>
  <si>
    <t xml:space="preserve">ESTABA BUSCANDO TODA LA ESTRUCTURA DE LA PERGOLA </t>
  </si>
  <si>
    <t>ALL INGENIEROS</t>
  </si>
  <si>
    <t>300 7169964</t>
  </si>
  <si>
    <t>ESTA BUSCANDO PERGOLA EN ACRILICO</t>
  </si>
  <si>
    <t>STELLA</t>
  </si>
  <si>
    <t>301 5149408</t>
  </si>
  <si>
    <t>ESTABA BUSCANDO LA PERGOLA COMPLETA</t>
  </si>
  <si>
    <t>310 4445114</t>
  </si>
  <si>
    <t>ESTABA BUSCANDO BLOQUES DE PLASTICO</t>
  </si>
  <si>
    <t>317 3683716</t>
  </si>
  <si>
    <t>ESTABA BUSCANDO EMPAQUES PARA PERGOLA</t>
  </si>
  <si>
    <t>ENID</t>
  </si>
  <si>
    <t>310 3731276</t>
  </si>
  <si>
    <t>ESTABA BUSCANDO LA ESTRUCTURA</t>
  </si>
  <si>
    <t>300 7414436</t>
  </si>
  <si>
    <t xml:space="preserve">ESTABA BUSCANDO UNA PERGOLA MOMEDIZA </t>
  </si>
  <si>
    <t>BUSCABA UN TIPO DE PERGOLA QUE VIO EN INTERNET Y NO ERAN LAS OPCIONES QUE LE DIMOS</t>
  </si>
  <si>
    <t>301 4717846</t>
  </si>
  <si>
    <t>ESTA BUSCANDO VITRALES</t>
  </si>
  <si>
    <t xml:space="preserve">CAROLIA </t>
  </si>
  <si>
    <t>323 7877111</t>
  </si>
  <si>
    <t>ESTABA BUSCANDO CORTE DE PUERTA</t>
  </si>
  <si>
    <t>312 8756468</t>
  </si>
  <si>
    <t>ESTABA BUSCANDO TABLERO MAGNETICO</t>
  </si>
  <si>
    <t>MESA FLOREZ</t>
  </si>
  <si>
    <t>304 3275394</t>
  </si>
  <si>
    <t>VIDRIO BORELA</t>
  </si>
  <si>
    <t>RAMIRO</t>
  </si>
  <si>
    <t>1 (980) 349-1823</t>
  </si>
  <si>
    <t>ESTABA BUSCANDO VIDRIO PARA MESA</t>
  </si>
  <si>
    <t>INES</t>
  </si>
  <si>
    <t>300 3344397</t>
  </si>
  <si>
    <t xml:space="preserve">Rechaza por precio lo consiguio mas barato no dijo nombre de empresa </t>
  </si>
  <si>
    <t>MACIA</t>
  </si>
  <si>
    <t>301 7450802</t>
  </si>
  <si>
    <t>La necesitaba entrega inmediata</t>
  </si>
  <si>
    <t>310 8304355</t>
  </si>
  <si>
    <t>03/05/2025 Apenas me llegaron los materiales del baño cuando este listo el baño te hablo 
15/05/2025 Precio 350,000 Pesos mas barata en belén no dijo nombre.</t>
  </si>
  <si>
    <t>RICO</t>
  </si>
  <si>
    <t>300 7547285</t>
  </si>
  <si>
    <t>15/04/2025 Aún no, cualquier cosa le voy informando
09/05/2025 una amiga de mi esposo nos las va a fabricar ella nos debe algo entonces cuadramos con eso.</t>
  </si>
  <si>
    <t xml:space="preserve"> 302 4529977</t>
  </si>
  <si>
    <t>15-05-2025 Muchas gracias por la atención 🙏🏻 encontramos una cotización que se ajustó a nuestro precio 🙏🏻</t>
  </si>
  <si>
    <t>320 7202313</t>
  </si>
  <si>
    <t>Rechazado por precio empresa ACEVID MEDELLIN</t>
  </si>
  <si>
    <t>315 5927873</t>
  </si>
  <si>
    <t>14/04/2025 EN ESPERA DE MAS COTIZACIONES Y SE COMUNICA. SE REALIZARIA PARA EL PROXIMO MES A PRINCIPIOS
09/05/2025 se hizo con alguien mas económico no quiso decir con quien</t>
  </si>
  <si>
    <t>301 2601877</t>
  </si>
  <si>
    <t>Rechaza ya que necesita la estructura completa de las pergolas</t>
  </si>
  <si>
    <t>FRANCISCO JULIO</t>
  </si>
  <si>
    <t>304 5974699</t>
  </si>
  <si>
    <t>Voy a validar presupuesto y te confirmo para si algo, que pasen a tomar medidas 👍   
09/05/2025 finalizando la proxima semana podemos hablar estoy fuera del pais y debo convencer a mi esposa para hacer el trabajo.   
15/05/2025 Se llama no contesta se deja mensaje en WhatsApp
22/05/2025 Te informo que por el momento el cambio de puertas no va. Pero si, necesito realizar mantenimiento a las puertas del balcón que tiene el Apto actualmente, no corren ni cierran con facilidad, al parecer son las "ruedas" o "rodachines" que les falta mantenimiento o cambio para que se deslicen con facilidad.</t>
  </si>
  <si>
    <t>312 5297374</t>
  </si>
  <si>
    <t xml:space="preserve"> Intermediario - 3143407115 Simon Bolivar ninguno de los dos volvio a responder llamadas y tampoco le entran mensajes</t>
  </si>
  <si>
    <t>321 8508318</t>
  </si>
  <si>
    <t>RECHAZO POR TIEMPO</t>
  </si>
  <si>
    <t xml:space="preserve">LUCAS </t>
  </si>
  <si>
    <t>317 7066917</t>
  </si>
  <si>
    <t>SE ENVIO COTIZACION EL 02/ABRIL
SE RECHAZO POR TIEMPO</t>
  </si>
  <si>
    <t>RECAZO POR TIEMPO</t>
  </si>
  <si>
    <t>GRACIA</t>
  </si>
  <si>
    <t>ENVIGADO</t>
  </si>
  <si>
    <t>319 2138359</t>
  </si>
  <si>
    <t>ROBINSSON</t>
  </si>
  <si>
    <t>313 6132237</t>
  </si>
  <si>
    <t>SE ENVIO COTIZACION
RECHAZO POR PRECIO</t>
  </si>
  <si>
    <t>SE ENVIO MENSAJE A WHATSAPP 02/MAYO</t>
  </si>
  <si>
    <t>JHON MARIO</t>
  </si>
  <si>
    <t>320 6135030</t>
  </si>
  <si>
    <t>15-05-2025 Te cuento que no pudimos terminar la compra de los Locales pero estamos atentos despues nos comunicamos</t>
  </si>
  <si>
    <t>MASILLAR</t>
  </si>
  <si>
    <t>301 5289252</t>
  </si>
  <si>
    <t>RECHAZO POR PRECIO</t>
  </si>
  <si>
    <t>305 7735038</t>
  </si>
  <si>
    <t>SE ENVIO COTIZACION
RECHAZO POR TIEMPO DE ENTREGA</t>
  </si>
  <si>
    <t>NARVAEZ</t>
  </si>
  <si>
    <t>MATTELSA</t>
  </si>
  <si>
    <t>300 5088356</t>
  </si>
  <si>
    <t>SE ENVIO COTIZACION
NO LE APROBARON LA COTIZACION</t>
  </si>
  <si>
    <t>SE ENVIO MENSAJE A WHATSAPP 07/ABRIL
SE LLAMO NO CONTESTO, SE ENVIO MENSAJE 14/ABRIL
SE LLAMO NO CONTESTO, SE ENVIO MENSAJE 23/ABRIL</t>
  </si>
  <si>
    <t>310 4625026</t>
  </si>
  <si>
    <t>Vidrio Templado, Ventas en la mano</t>
  </si>
  <si>
    <t>Buenas tardes. Gracias por su interés pero el vidrio ya se contrató e instaló. Feliz tarde</t>
  </si>
  <si>
    <t>RCH Constructores Asociados S.A.S.</t>
  </si>
  <si>
    <t>312 6101612</t>
  </si>
  <si>
    <t>-, Fachadas</t>
  </si>
  <si>
    <t>30/04/2025 El cliente manifiesta que no ah tenido respuesta del cliente Holcin   
14/05/2025 Aun no a dado respuesta el cliente
20/05/2025 Llamar a las 2 de la tarde para informar que dijo el cliente.
12/09/2025 Aun no tiene aprobación de presupuestos.</t>
  </si>
  <si>
    <t>-, Mantenimiento</t>
  </si>
  <si>
    <t xml:space="preserve">NICOLAS </t>
  </si>
  <si>
    <t>314 8005174</t>
  </si>
  <si>
    <t>SE ENVIO COTIZACION</t>
  </si>
  <si>
    <t>AVENDAÑO</t>
  </si>
  <si>
    <t>300 4750546</t>
  </si>
  <si>
    <t xml:space="preserve">DIJO QUE IBA A IR A LA OFICINA </t>
  </si>
  <si>
    <t xml:space="preserve">GUSAVO </t>
  </si>
  <si>
    <t>SOLETO</t>
  </si>
  <si>
    <t>323 5056076</t>
  </si>
  <si>
    <t>322 2555062</t>
  </si>
  <si>
    <t>SE ENVIO COTIZACION EL 16/ABRIL</t>
  </si>
  <si>
    <t>DIJO QUE IBA A VISITAR LAS OFICINAS</t>
  </si>
  <si>
    <t>CIFUENTES</t>
  </si>
  <si>
    <t>323 4650622</t>
  </si>
  <si>
    <t>AG</t>
  </si>
  <si>
    <t>310 6018791</t>
  </si>
  <si>
    <t xml:space="preserve">29/04/2025 se llama no contesta se le deja el mensaje al WhatsApp   
12/05/2025 Aún no entregan consultorio. Estoy a la espera
22/05/2025 se llama no contesta se le deja el mensaje al WhatsApp  
03/06/2025 Ya me entregaron el consultorio estoy en trabajos con madera como podemos hacer para verificar las medidas que todo este bien (se le presentan las dos opciones 40.000 visita o anticipo) va a revisar y me llama o me escribe en el transcurso del dia. </t>
  </si>
  <si>
    <t>JONY</t>
  </si>
  <si>
    <t>PALACIOS</t>
  </si>
  <si>
    <t>QUIBDO</t>
  </si>
  <si>
    <t>320 5794443</t>
  </si>
  <si>
    <t>SE ENVIO MENSAJE A WHATSAPP 12/ABRIL, RESPONDIO QUE EL SE CONTACTABA CO NOSOTROS
SE LLAMO NO CONTESTO, SE NEVIO MENSAJE 23/ABRIL</t>
  </si>
  <si>
    <t>REVERA</t>
  </si>
  <si>
    <t>1 (951) 513-5116</t>
  </si>
  <si>
    <t>30/04/2025 primero adecuo la modificación de la reja para que podamos tomar medidas pero si creo que se va hacer con ustedes           
14/05/2025 Se llama no contesta se le deja mensaje     
15/05/2025 Se llama no contesta se le deja mensaje al WhatsApp
22/05/2025 Se llama no contesta se le deja mensaje al WhatsApp
03/06/2025 Se llama no contesta se le deja mensaje al WhatsApp</t>
  </si>
  <si>
    <t>SANTAMARIA</t>
  </si>
  <si>
    <t>312 3267900</t>
  </si>
  <si>
    <t>FAMBER</t>
  </si>
  <si>
    <t>ECHAVARRIA</t>
  </si>
  <si>
    <t>GRUPO APOLO</t>
  </si>
  <si>
    <t>319 3961501</t>
  </si>
  <si>
    <t>03/05/2025 se llama no contesta se le deja el mensaje al WhatsApp 
12/05/2025 se llama no contesta se le deja el mensaje al WhatsApp 
15/05/2025 se llama no contesta se le deja el mensaje al WhatsApp</t>
  </si>
  <si>
    <t>312 8110963</t>
  </si>
  <si>
    <t>SE PASO COTIZACION EL 28/ABRIL</t>
  </si>
  <si>
    <t xml:space="preserve">DIJO QUE PRIMERO DEBEN DE HACER LA ESTRUCTURA, PERO QUE EL CLIENTE DE EL SE PONE EN CONTACTO CON NOSOTROS </t>
  </si>
  <si>
    <t>CARLOS EDUARDO</t>
  </si>
  <si>
    <t>313 7540335</t>
  </si>
  <si>
    <t>VERA</t>
  </si>
  <si>
    <t>320 6242014</t>
  </si>
  <si>
    <t>MOTOYA</t>
  </si>
  <si>
    <t>310 3772564</t>
  </si>
  <si>
    <t>Aún no he decidido, pero cuando lo haga me comunicare con ustedes.....</t>
  </si>
  <si>
    <t>EXTRUCCIONES</t>
  </si>
  <si>
    <t>312 2863787</t>
  </si>
  <si>
    <t>SE ENVIO COTIZACION EL 15/ABRIL</t>
  </si>
  <si>
    <t>320 7252544</t>
  </si>
  <si>
    <t>312 7402042</t>
  </si>
  <si>
    <t>305 4231519</t>
  </si>
  <si>
    <t>SE ENVIO COTIZACION 14/ABRI</t>
  </si>
  <si>
    <t>PREGUNTO SOBRE LA PROGRAMACION DE TOMA DE MEDIDAS Y NO SGUIO RESPONDIENDO.</t>
  </si>
  <si>
    <t>317 8713686</t>
  </si>
  <si>
    <t>29/04/2025 Mañana hablamos del tema
06/05/2025 Buenas noches en el transcurso de la semana le confirmo
12/05/2025 Nos ganamos esa cotizacion estamos esperando que den anticipos y ya me comunico con ustedes.
20/05/2025 Se llama no contesta se deja mensaje en Whtapp</t>
  </si>
  <si>
    <t>300 6807023</t>
  </si>
  <si>
    <t>RUBEN ANGEL</t>
  </si>
  <si>
    <t>SEGUROS SURA</t>
  </si>
  <si>
    <t>320 7259993</t>
  </si>
  <si>
    <t>EN ESPERA DE COTIZACION</t>
  </si>
  <si>
    <t>29/04/2025 se llama no contesta se le deja el mensaje al WhatsApp   
14/05/2025 Se llama no contesta se le deja mensaje
22/05/2025 Se llama no contesta se le deja mensaje</t>
  </si>
  <si>
    <t>JERSSON</t>
  </si>
  <si>
    <t>VEGA</t>
  </si>
  <si>
    <t>350 6110528</t>
  </si>
  <si>
    <t>302 4050125</t>
  </si>
  <si>
    <t>300 3103140</t>
  </si>
  <si>
    <t>STEFANIA</t>
  </si>
  <si>
    <t>312 8667768</t>
  </si>
  <si>
    <t>320 7982620</t>
  </si>
  <si>
    <t>301 9548154</t>
  </si>
  <si>
    <t>ANTONID</t>
  </si>
  <si>
    <t>ARTAUD</t>
  </si>
  <si>
    <t>350 4360654</t>
  </si>
  <si>
    <t>311 2535362</t>
  </si>
  <si>
    <t>RUBEN DARIO</t>
  </si>
  <si>
    <t>319 5666535</t>
  </si>
  <si>
    <t>ALONZO</t>
  </si>
  <si>
    <t>312 3815841</t>
  </si>
  <si>
    <t>ESTA BUSCANDO TRABAJO</t>
  </si>
  <si>
    <t>302 3371746</t>
  </si>
  <si>
    <t>313 6568075</t>
  </si>
  <si>
    <t>312 8795244</t>
  </si>
  <si>
    <t>503 7210 4828</t>
  </si>
  <si>
    <t>310 3319604</t>
  </si>
  <si>
    <t>321 3325374</t>
  </si>
  <si>
    <t>313 7827427</t>
  </si>
  <si>
    <t>300 2306868</t>
  </si>
  <si>
    <t>300 7383051</t>
  </si>
  <si>
    <t>300 3060299</t>
  </si>
  <si>
    <t>314 7039634</t>
  </si>
  <si>
    <t>324 3613841</t>
  </si>
  <si>
    <t>300 8411567</t>
  </si>
  <si>
    <t>41 79 192 58 02</t>
  </si>
  <si>
    <t>314 6400118</t>
  </si>
  <si>
    <t xml:space="preserve"> 314 7039634</t>
  </si>
  <si>
    <t>313 4731694</t>
  </si>
  <si>
    <t>301 6585272</t>
  </si>
  <si>
    <t>300 4221214</t>
  </si>
  <si>
    <t>304 3714640</t>
  </si>
  <si>
    <t>313 8708127</t>
  </si>
  <si>
    <t>319 2213011</t>
  </si>
  <si>
    <t>318 2434016</t>
  </si>
  <si>
    <t>310 7433754</t>
  </si>
  <si>
    <t>310 3745707</t>
  </si>
  <si>
    <t>OBRAS INMINIZADAS</t>
  </si>
  <si>
    <t>315 6598165</t>
  </si>
  <si>
    <t>NO SIGIO CONTESTANDO</t>
  </si>
  <si>
    <t>MIRYAM</t>
  </si>
  <si>
    <t>ARMENIA</t>
  </si>
  <si>
    <t>321 7750382</t>
  </si>
  <si>
    <t>ESTABA BUSCANDO A ALGUIEN EN SU ZONA</t>
  </si>
  <si>
    <t>YELENNY</t>
  </si>
  <si>
    <t>314 7687379</t>
  </si>
  <si>
    <t>ESTABA BUSCANDO INSTALACION EN EL MISMO DIA</t>
  </si>
  <si>
    <t>300 6537774</t>
  </si>
  <si>
    <t>CUESTA</t>
  </si>
  <si>
    <t>321 8084033</t>
  </si>
  <si>
    <t>ALVERY</t>
  </si>
  <si>
    <t>313 8442969</t>
  </si>
  <si>
    <t>15/04/2025 Se llama no contesta se le deja el mensaje al WhatsApp  
28/04/2025 Se llama no contesta se le deja mensaje en WhatsApp
3/05/2025 Se llama no contesta se le deja mensaje en WhatsApp
9/05/2025 Se llama no contesta se le deja mensaje en WhatsApp</t>
  </si>
  <si>
    <t>PHNATER</t>
  </si>
  <si>
    <t>317 7517475</t>
  </si>
  <si>
    <t>SE LE PIDIERON FOTOS Y NO CONTESTOS MAS</t>
  </si>
  <si>
    <t>FRANCIA</t>
  </si>
  <si>
    <t>UNICOC</t>
  </si>
  <si>
    <t>CALI</t>
  </si>
  <si>
    <t>317 3770987</t>
  </si>
  <si>
    <t>ESTAN UBICADOS EN CALI</t>
  </si>
  <si>
    <t>YURANY</t>
  </si>
  <si>
    <t>312 7447801</t>
  </si>
  <si>
    <t>QUEDO PENDIENTE VISITA
NO HIZO EL ABONO PARA LA VISITA</t>
  </si>
  <si>
    <t>323 3443152</t>
  </si>
  <si>
    <t>LIZETH</t>
  </si>
  <si>
    <t>FONCECA</t>
  </si>
  <si>
    <t>310 5923399</t>
  </si>
  <si>
    <t>ESTABA BUSCANDO ALGUIEN EN CARTAGENA</t>
  </si>
  <si>
    <t>CARRILLO</t>
  </si>
  <si>
    <t>313 4668636</t>
  </si>
  <si>
    <t>312 7513059</t>
  </si>
  <si>
    <t>ESTABA HABLADO CON ALEJANDRO</t>
  </si>
  <si>
    <t>Pérgola, -</t>
  </si>
  <si>
    <t>GLOBALCORE</t>
  </si>
  <si>
    <t>304 5811770</t>
  </si>
  <si>
    <t>314 8843869</t>
  </si>
  <si>
    <t>319 3418069</t>
  </si>
  <si>
    <t>300 5694142</t>
  </si>
  <si>
    <t xml:space="preserve">SOLO ESTABA PREGUNTADO ESPECIFICACIONES </t>
  </si>
  <si>
    <t>CUNDINAMARCA</t>
  </si>
  <si>
    <t>310 7771810</t>
  </si>
  <si>
    <t>QUINDIO</t>
  </si>
  <si>
    <t>313 5099704</t>
  </si>
  <si>
    <t xml:space="preserve"> 316 3674415</t>
  </si>
  <si>
    <t>YOSVELYN</t>
  </si>
  <si>
    <t>324 2618788</t>
  </si>
  <si>
    <t>300 7489029</t>
  </si>
  <si>
    <t>300 4094656</t>
  </si>
  <si>
    <t>312 8327358</t>
  </si>
  <si>
    <t xml:space="preserve">JORGE LUIS </t>
  </si>
  <si>
    <t>302 6422008</t>
  </si>
  <si>
    <t>ESTA BUSCANDO CASA PARA EUROPA</t>
  </si>
  <si>
    <t>321 6231058</t>
  </si>
  <si>
    <t>301 6431626</t>
  </si>
  <si>
    <t>RUTH STELLA</t>
  </si>
  <si>
    <t>300 2205965</t>
  </si>
  <si>
    <t>DARWING</t>
  </si>
  <si>
    <t>320 6358948</t>
  </si>
  <si>
    <t>BITEC</t>
  </si>
  <si>
    <t>321 7816002</t>
  </si>
  <si>
    <t>Colocar campaña de segmentación: B2B proyectos en vidrio. Revisar las palabras claves. Investigar competencia.</t>
  </si>
  <si>
    <t>SUM de  Valor cotización</t>
  </si>
  <si>
    <t>Presupuesto mensual</t>
  </si>
  <si>
    <t>PITTA</t>
  </si>
  <si>
    <t>313 4860629</t>
  </si>
  <si>
    <t xml:space="preserve"> 321 6220867</t>
  </si>
  <si>
    <t>RENE</t>
  </si>
  <si>
    <t>QUINTANA</t>
  </si>
  <si>
    <t>304 3397701</t>
  </si>
  <si>
    <t xml:space="preserve">aprobó llamar para solucionar la instalación del pasador </t>
  </si>
  <si>
    <t>301 6120539</t>
  </si>
  <si>
    <t>SONSON</t>
  </si>
  <si>
    <t>313 6276131</t>
  </si>
  <si>
    <t>317 8085495</t>
  </si>
  <si>
    <t xml:space="preserve"> 314 8751835</t>
  </si>
  <si>
    <t>313 4782410</t>
  </si>
  <si>
    <t>312 6459826</t>
  </si>
  <si>
    <t>WILMAN ANDRES</t>
  </si>
  <si>
    <t xml:space="preserve"> 314 8117985</t>
  </si>
  <si>
    <t>Visita</t>
  </si>
  <si>
    <t xml:space="preserve">JAIME </t>
  </si>
  <si>
    <t xml:space="preserve"> 310 7372146</t>
  </si>
  <si>
    <t>NOVEX SAS</t>
  </si>
  <si>
    <t>320 6496321</t>
  </si>
  <si>
    <t>GULUPA DIGITAL</t>
  </si>
  <si>
    <t>319 3396899</t>
  </si>
  <si>
    <t>VIANOVA</t>
  </si>
  <si>
    <t xml:space="preserve"> 320 6082397</t>
  </si>
  <si>
    <t xml:space="preserve">Aprobó, si es posible programar antes de la fecha </t>
  </si>
  <si>
    <t>RADIO ENLACE</t>
  </si>
  <si>
    <t xml:space="preserve"> 304 2052713</t>
  </si>
  <si>
    <t>SANITYFOOD</t>
  </si>
  <si>
    <t>ITAGUI</t>
  </si>
  <si>
    <t>304 3708707</t>
  </si>
  <si>
    <t xml:space="preserve">Aprobó requiere polarizado con cuadrícula </t>
  </si>
  <si>
    <t>SAMIR</t>
  </si>
  <si>
    <t>314 7001841</t>
  </si>
  <si>
    <t>JHON FERNEY</t>
  </si>
  <si>
    <t>ROCHA</t>
  </si>
  <si>
    <t>323 4087255</t>
  </si>
  <si>
    <t>IGNACIO</t>
  </si>
  <si>
    <t xml:space="preserve"> 300 6171150</t>
  </si>
  <si>
    <t xml:space="preserve">Aprobó </t>
  </si>
  <si>
    <t>YOVANY</t>
  </si>
  <si>
    <t>AGROPLASMECOL SAS</t>
  </si>
  <si>
    <t xml:space="preserve"> 322 5896024</t>
  </si>
  <si>
    <t>TESHIMA</t>
  </si>
  <si>
    <t xml:space="preserve"> 322 6333230</t>
  </si>
  <si>
    <t>JOSE IGNACIO</t>
  </si>
  <si>
    <t>311 7350994</t>
  </si>
  <si>
    <t>LA NECESITABA PARA EL SABADO 15 MARZO
19-03SE LE HIZO SEGUIMINENTO POR WHATSAPP</t>
  </si>
  <si>
    <t xml:space="preserve">SILVIA </t>
  </si>
  <si>
    <t>312 7079861</t>
  </si>
  <si>
    <t>LOAIZA</t>
  </si>
  <si>
    <t>SABANETA</t>
  </si>
  <si>
    <t>301 6270338</t>
  </si>
  <si>
    <t>RESPUESTA PRONTA DE OTRA EMPRESA</t>
  </si>
  <si>
    <t>GRANADOS</t>
  </si>
  <si>
    <t>319 4187707</t>
  </si>
  <si>
    <t>12/03 SE ENVIO MENSAJE POR WHATSAPP
19-03 RECHADO POR PRECIO, DIFERENCIA 250.000</t>
  </si>
  <si>
    <t>COPACABANA</t>
  </si>
  <si>
    <t>315 4237920</t>
  </si>
  <si>
    <t>VIENE A LA OFICINA A CERRAR EL NEGOCIO
29/MARZO RECHAZO POR PRECIO</t>
  </si>
  <si>
    <t>321 7785843</t>
  </si>
  <si>
    <t>19-03 SE LLAMO, ELLA NOS LLAMA</t>
  </si>
  <si>
    <t xml:space="preserve">Rechazo por precio </t>
  </si>
  <si>
    <t>33 6 52 28 11 88</t>
  </si>
  <si>
    <t>POR PRECIO Y TIEMPO</t>
  </si>
  <si>
    <t xml:space="preserve"> 310 8304414</t>
  </si>
  <si>
    <t xml:space="preserve">llamar 2 De abril.para la aprobación </t>
  </si>
  <si>
    <t>310 3857656</t>
  </si>
  <si>
    <t>19-03 SE LLAMO, ENVIA MEDIDAS DE CABINA</t>
  </si>
  <si>
    <t xml:space="preserve">cambio el material </t>
  </si>
  <si>
    <t>350 8473895</t>
  </si>
  <si>
    <t>Instalación</t>
  </si>
  <si>
    <t>VIDRIO PARA PISO</t>
  </si>
  <si>
    <t>GO RIGO GO</t>
  </si>
  <si>
    <t>300 8658543</t>
  </si>
  <si>
    <t>19-03 SE LE ENVIO WHATSAPP</t>
  </si>
  <si>
    <t>cambio de cargo</t>
  </si>
  <si>
    <t xml:space="preserve"> 321 2811109</t>
  </si>
  <si>
    <t>19-03 SE ENVIO MENSAJE POR WHATSAPP, PARO LA COTIZACION SUGUIO CON OTRA</t>
  </si>
  <si>
    <t>LABORATORIO PARA LA SOLUCION DE PROBLEMAS EMPRESARIALES</t>
  </si>
  <si>
    <t>310 3873413</t>
  </si>
  <si>
    <t>LLAMAR EL 26/03
SE ENVIO MENSAJE 29/03
RECHAZO POR PRECIO (200) 07/ABRIL</t>
  </si>
  <si>
    <t>19/3/2025
29-03-2025</t>
  </si>
  <si>
    <t>313 7494515</t>
  </si>
  <si>
    <t>RECHAZADA POR PRECIO</t>
  </si>
  <si>
    <t>NOVA</t>
  </si>
  <si>
    <t>300 6398236</t>
  </si>
  <si>
    <t>El cliente llama Después del 5 abril
07/ABRIL RECHAZO POR PRECIO</t>
  </si>
  <si>
    <t>311 7023240</t>
  </si>
  <si>
    <t xml:space="preserve">LLAMAR EL 21-03
21-03 SE LE ENVIO MENSAJE
07/ABRIL YA NO LO NECESITAN </t>
  </si>
  <si>
    <t>315 3811722</t>
  </si>
  <si>
    <t>19-03 SE ENVIO MENSAJE POR WHATSAPP, POR PRECIO</t>
  </si>
  <si>
    <t>DIANA MARCELA</t>
  </si>
  <si>
    <t>300 8605757</t>
  </si>
  <si>
    <t>ASESOR ALEJANDRO
RECHAZO POR TIEMPO</t>
  </si>
  <si>
    <t xml:space="preserve"> 316 8244680</t>
  </si>
  <si>
    <t>PENDIENTE VISITA PARA TOMAR MEDIDAS
07/ABRIL RECHAZO POR PRECIO</t>
  </si>
  <si>
    <t>301 2590232</t>
  </si>
  <si>
    <t>PUERTA ALUMINIO
RECHAZO POR PRECIO</t>
  </si>
  <si>
    <t>313 3654781</t>
  </si>
  <si>
    <t>Llamar 1 de abril
07/ABRIL RECHAZO POR TIEMPO</t>
  </si>
  <si>
    <t>314 7241299</t>
  </si>
  <si>
    <t>EVERT</t>
  </si>
  <si>
    <t xml:space="preserve"> 312 8500190</t>
  </si>
  <si>
    <t>VIDRIO CABINA/PRECIO</t>
  </si>
  <si>
    <t xml:space="preserve">LIZET </t>
  </si>
  <si>
    <t>304 6818732</t>
  </si>
  <si>
    <t>LLAMAR 27-03
07/ABRIL RECHAZO POR PRECIO</t>
  </si>
  <si>
    <t>RAMON</t>
  </si>
  <si>
    <t>CAUCASIA</t>
  </si>
  <si>
    <t>320 6226291</t>
  </si>
  <si>
    <t>VIDRIO BLINDADO PARA COMPRAVENTA DE ORO
RECHAZO POR PRECIO</t>
  </si>
  <si>
    <t xml:space="preserve">FRANKLIN </t>
  </si>
  <si>
    <t>324 2042628</t>
  </si>
  <si>
    <t>REPISAS O ESQUINEROS DE BAÑO
PRODUCTO NO SE ELABORA</t>
  </si>
  <si>
    <t>% con respecto al presupuesto</t>
  </si>
  <si>
    <t xml:space="preserve"> 301 6646922</t>
  </si>
  <si>
    <t>teléfono malo</t>
  </si>
  <si>
    <t>34 681 08 19 10</t>
  </si>
  <si>
    <t>19-03 SE ENVIO MENSAJE POR WHATSAPP</t>
  </si>
  <si>
    <t>310 5931246</t>
  </si>
  <si>
    <t>ASESOR ALEJANDRO</t>
  </si>
  <si>
    <t>JUAN DANIEL</t>
  </si>
  <si>
    <t>34 672 18 76 49</t>
  </si>
  <si>
    <t>01-ABRIL, SE LE ENVIO MENSAJE WHATSAPP</t>
  </si>
  <si>
    <t>318 4829018</t>
  </si>
  <si>
    <t>SE ENVIO COTIZACION 02/ABRIL</t>
  </si>
  <si>
    <t>BLANDO</t>
  </si>
  <si>
    <t xml:space="preserve"> 300 4637864</t>
  </si>
  <si>
    <t>19-03 SE ENVIO WHATSAPP
PROGRAMACION DE MEDIDAS</t>
  </si>
  <si>
    <t>313 7077104</t>
  </si>
  <si>
    <t>USUGA</t>
  </si>
  <si>
    <t xml:space="preserve"> 324 4385122</t>
  </si>
  <si>
    <t>SE ENVIO MENSAJE 29-03</t>
  </si>
  <si>
    <t>310 8978482</t>
  </si>
  <si>
    <t xml:space="preserve">19-03 SE LLAMO
</t>
  </si>
  <si>
    <t>CLAUDIA ANDREA</t>
  </si>
  <si>
    <t xml:space="preserve"> 311 3414344</t>
  </si>
  <si>
    <t>ASESOR ALEJANDRO
HACER SEGUIMINETO EL 05
07/04 -LLAMAR EL 05/MARZO</t>
  </si>
  <si>
    <t>310 4080035</t>
  </si>
  <si>
    <t>LLAMAR EL 4-ABRIL-2025
07/ABRIL SE LE ENVIO MENSAJE AL WHATSAPP</t>
  </si>
  <si>
    <t xml:space="preserve">ESTEFANIA </t>
  </si>
  <si>
    <t>323 5059635</t>
  </si>
  <si>
    <t>SE ENVIO COTIZACION 02/ABRIL
SE ENVIO MENSAJE AL WHATSAPP 07/ABRIL</t>
  </si>
  <si>
    <t>300 5297111</t>
  </si>
  <si>
    <t>SE ENVIO MENSAJE 29/03</t>
  </si>
  <si>
    <t>19/3/2025
2/03/2025</t>
  </si>
  <si>
    <t>313 7224259</t>
  </si>
  <si>
    <t xml:space="preserve">Ejecuta con Vidrios Templex llamar 7;abril por mañana </t>
  </si>
  <si>
    <t>319 6418155</t>
  </si>
  <si>
    <t>GIRARDOTA</t>
  </si>
  <si>
    <t xml:space="preserve"> 311 7489674</t>
  </si>
  <si>
    <t>PENDIENTE QUE ENVIE MEDIDAS</t>
  </si>
  <si>
    <t>300 2003382</t>
  </si>
  <si>
    <t>FEDERICO</t>
  </si>
  <si>
    <t>317 5029345</t>
  </si>
  <si>
    <t xml:space="preserve"> 312 7303643</t>
  </si>
  <si>
    <t xml:space="preserve"> 316 4976646</t>
  </si>
  <si>
    <t>19-03 SE ENVIO WHATSAPP</t>
  </si>
  <si>
    <t>300 8111072</t>
  </si>
  <si>
    <t>MARIA CLARA</t>
  </si>
  <si>
    <t xml:space="preserve"> 301 9323278</t>
  </si>
  <si>
    <t>ALBERT</t>
  </si>
  <si>
    <t>321 3453038</t>
  </si>
  <si>
    <t>316 0187903</t>
  </si>
  <si>
    <t>JENNY</t>
  </si>
  <si>
    <t>301 4200877</t>
  </si>
  <si>
    <t xml:space="preserve">Si ejecuta con Vidrios Templex llama para solicitar documentación </t>
  </si>
  <si>
    <t>JENNY ANDREA</t>
  </si>
  <si>
    <t>302 4172823</t>
  </si>
  <si>
    <t xml:space="preserve">si lo ejecuta con Vidrios Templex </t>
  </si>
  <si>
    <t>DANIELA DEL RIO</t>
  </si>
  <si>
    <t xml:space="preserve"> 301 7921947</t>
  </si>
  <si>
    <t>TABLERO CON HUACAL
19-03 SE LE EMVIO WHATSAPP</t>
  </si>
  <si>
    <t xml:space="preserve"> 316 0176496
</t>
  </si>
  <si>
    <t>JORDAN SAS</t>
  </si>
  <si>
    <t>321 2428646</t>
  </si>
  <si>
    <t>TABLEROS CON SERIGRAFIA, SOLO SUMINISTRO</t>
  </si>
  <si>
    <t>LUCERO</t>
  </si>
  <si>
    <t>SANTA FE DE ANTIOQUIA</t>
  </si>
  <si>
    <t>304 6805042</t>
  </si>
  <si>
    <t xml:space="preserve">JHAKELYN </t>
  </si>
  <si>
    <t>19-03, SE LE ENVIO MENSAJE POR WHATSAPP, NO HA DADO RESPUESTA</t>
  </si>
  <si>
    <t xml:space="preserve"> 305 3490240</t>
  </si>
  <si>
    <t>311 4924223</t>
  </si>
  <si>
    <t>300 7520565</t>
  </si>
  <si>
    <t>VIDRIO HORNO</t>
  </si>
  <si>
    <t>312 2060257</t>
  </si>
  <si>
    <t>VIDRIOS PARA GLAMPING SE LE DIO VALOR POR UNIDAD</t>
  </si>
  <si>
    <t>ANDES</t>
  </si>
  <si>
    <t>314 6334086</t>
  </si>
  <si>
    <t xml:space="preserve">WILLIAM </t>
  </si>
  <si>
    <t>LINCE</t>
  </si>
  <si>
    <t>310 6653378</t>
  </si>
  <si>
    <t>visita la oficina para realizar el pago</t>
  </si>
  <si>
    <t>300 8659247</t>
  </si>
  <si>
    <t>LEIVER</t>
  </si>
  <si>
    <t>EL RETIRO</t>
  </si>
  <si>
    <t>317 5008235</t>
  </si>
  <si>
    <t>VIDRIOS PERGOLA
19-03 SE LE ENVIO WHATSAPP</t>
  </si>
  <si>
    <t>MAX</t>
  </si>
  <si>
    <t>GAMBOA</t>
  </si>
  <si>
    <t xml:space="preserve"> 321 5749611</t>
  </si>
  <si>
    <t>VIDRIOS PARA PERGOLA
19-03 ENVIO WHATSAPP</t>
  </si>
  <si>
    <t>ENRIQUE</t>
  </si>
  <si>
    <t xml:space="preserve"> 315 3360245</t>
  </si>
  <si>
    <t xml:space="preserve"> 312 7806485</t>
  </si>
  <si>
    <t>VIDRIOS PARA PUERTAS
19-03 SE ENVIO WHATSAPP</t>
  </si>
  <si>
    <t>304 2013452</t>
  </si>
  <si>
    <t>VIDRIOS + PELICULA PARA PERGOLA</t>
  </si>
  <si>
    <t>324 6856640</t>
  </si>
  <si>
    <t>VIDRIOS MESAS ESCRITORIO
LLAMARLO 26-03 PARA SABER DECISION
07/ABRIL - LLAMAR EL 15/04</t>
  </si>
  <si>
    <t>319 3162747</t>
  </si>
  <si>
    <t xml:space="preserve">LUCIA </t>
  </si>
  <si>
    <t>324 5350930</t>
  </si>
  <si>
    <t>CAÑASGORDAS</t>
  </si>
  <si>
    <t>313 6609500</t>
  </si>
  <si>
    <t>NO HA TERMINADO LA OBRA</t>
  </si>
  <si>
    <t>ANLLY</t>
  </si>
  <si>
    <t>INNOVAR ACJ SAS</t>
  </si>
  <si>
    <t>300 6494834</t>
  </si>
  <si>
    <t>MARYORY</t>
  </si>
  <si>
    <t xml:space="preserve"> 315 3781701</t>
  </si>
  <si>
    <t>DESMONTE, LO NECESITABA EL MISMO DIA</t>
  </si>
  <si>
    <t>323 2938298</t>
  </si>
  <si>
    <t>BUSCANDO TRABAJO</t>
  </si>
  <si>
    <t>310 4141405</t>
  </si>
  <si>
    <t>LEO</t>
  </si>
  <si>
    <t>593 96 218 4268</t>
  </si>
  <si>
    <t>310 8271634</t>
  </si>
  <si>
    <t>301 4282752</t>
  </si>
  <si>
    <t xml:space="preserve">MILTON </t>
  </si>
  <si>
    <t>300 3272957</t>
  </si>
  <si>
    <t>EISEN</t>
  </si>
  <si>
    <t>300 1381598</t>
  </si>
  <si>
    <t>NECESITABA ESPEJOS CON FIGURAS</t>
  </si>
  <si>
    <t>310 6604718</t>
  </si>
  <si>
    <t xml:space="preserve">MIGUEL </t>
  </si>
  <si>
    <t xml:space="preserve"> 321 8013565</t>
  </si>
  <si>
    <t xml:space="preserve"> 300 6871760</t>
  </si>
  <si>
    <t>JUAN FELIPE</t>
  </si>
  <si>
    <t>319 4623707</t>
  </si>
  <si>
    <t>CAMBIO DE FACHADA</t>
  </si>
  <si>
    <t>JOVANI</t>
  </si>
  <si>
    <t>MUBBI</t>
  </si>
  <si>
    <t xml:space="preserve"> 320 6975974</t>
  </si>
  <si>
    <t>317 3115839</t>
  </si>
  <si>
    <t xml:space="preserve"> 310 5367200</t>
  </si>
  <si>
    <t>323 3673042</t>
  </si>
  <si>
    <t xml:space="preserve"> 321 5912567</t>
  </si>
  <si>
    <t>ESAU</t>
  </si>
  <si>
    <t>CAMARGO</t>
  </si>
  <si>
    <t>310 2230919</t>
  </si>
  <si>
    <t>HAROLD ALBEIRO</t>
  </si>
  <si>
    <t>313 7665934</t>
  </si>
  <si>
    <t>INSUASTY</t>
  </si>
  <si>
    <t xml:space="preserve"> 311 6315014</t>
  </si>
  <si>
    <t>BETSY</t>
  </si>
  <si>
    <t>SALINAS</t>
  </si>
  <si>
    <t>304 6841779</t>
  </si>
  <si>
    <t>314 4611790</t>
  </si>
  <si>
    <t xml:space="preserve"> 311 8248040</t>
  </si>
  <si>
    <t xml:space="preserve">MARIA TERESA </t>
  </si>
  <si>
    <t>SOSA</t>
  </si>
  <si>
    <t>320 2292702</t>
  </si>
  <si>
    <t>COTA</t>
  </si>
  <si>
    <t>302 3128740</t>
  </si>
  <si>
    <t>ESTABA BUSCANDO EL SERVICIO PARA COTA</t>
  </si>
  <si>
    <t>314 2122842</t>
  </si>
  <si>
    <t>PUERTAS DE CLOSET</t>
  </si>
  <si>
    <t>320 7259118</t>
  </si>
  <si>
    <t>PUERTAS PARA CAJONES DE COCINA</t>
  </si>
  <si>
    <t>324 3716050</t>
  </si>
  <si>
    <t>SIXTO</t>
  </si>
  <si>
    <t>311 4238823</t>
  </si>
  <si>
    <t>314 6570663</t>
  </si>
  <si>
    <t>CAOBA</t>
  </si>
  <si>
    <t>300 6863703</t>
  </si>
  <si>
    <t>313 7336488</t>
  </si>
  <si>
    <t>311 3803810</t>
  </si>
  <si>
    <t>VENTANERIA EN PVC</t>
  </si>
  <si>
    <t>LK CONSTRUCCIONES</t>
  </si>
  <si>
    <t>316 6299176</t>
  </si>
  <si>
    <t xml:space="preserve">ALVEIRO </t>
  </si>
  <si>
    <t xml:space="preserve"> 320 6633986</t>
  </si>
  <si>
    <t>INN SOLUTIONS</t>
  </si>
  <si>
    <t>312 2973852</t>
  </si>
  <si>
    <t>PROYECTO EN BARRANQUILLA</t>
  </si>
  <si>
    <t>350 7369053</t>
  </si>
  <si>
    <t>314 6072351</t>
  </si>
  <si>
    <t>PEREIRA</t>
  </si>
  <si>
    <t>323 5316847</t>
  </si>
  <si>
    <t>311 7489674</t>
  </si>
  <si>
    <t>BODEGA EN GIRARDOTA, PENDIENTE MEDIDAS PARA COTIZAR</t>
  </si>
  <si>
    <t xml:space="preserve"> 312 7452674</t>
  </si>
  <si>
    <t>321 8415605</t>
  </si>
  <si>
    <t>SAN RAFAEL</t>
  </si>
  <si>
    <t xml:space="preserve"> 318 4217273</t>
  </si>
  <si>
    <t>PENDIENTE ENVIAR MEDIDAS</t>
  </si>
  <si>
    <t>316 3674415</t>
  </si>
  <si>
    <t>300 4935949</t>
  </si>
  <si>
    <t>RENSO</t>
  </si>
  <si>
    <t>RISSO</t>
  </si>
  <si>
    <t xml:space="preserve"> 310 4741351</t>
  </si>
  <si>
    <t>VIDRIOS CANCHA DE PADEL</t>
  </si>
  <si>
    <t>319 5995739</t>
  </si>
  <si>
    <t>VIDRIO PARA HORNO</t>
  </si>
  <si>
    <t xml:space="preserve"> 310 6932671</t>
  </si>
  <si>
    <t>VIDRIOS 15MM REPISAS</t>
  </si>
  <si>
    <t xml:space="preserve"> 300 2258585</t>
  </si>
  <si>
    <t>VIDRIOS LAMINADOS</t>
  </si>
  <si>
    <t xml:space="preserve"> 301 3922340</t>
  </si>
  <si>
    <t>DISTRILECHE SAS</t>
  </si>
  <si>
    <t>317 3716236</t>
  </si>
  <si>
    <t>MADEARTE CARPINTERIA</t>
  </si>
  <si>
    <t xml:space="preserve"> 302 4134810</t>
  </si>
  <si>
    <t>NECESITABA VIDRIO 19MM</t>
  </si>
  <si>
    <t>316 3520425</t>
  </si>
  <si>
    <t xml:space="preserve"> 300 1307426</t>
  </si>
  <si>
    <t xml:space="preserve">ROBERTO </t>
  </si>
  <si>
    <t>300 1681877</t>
  </si>
  <si>
    <t>310 2379477</t>
  </si>
  <si>
    <t>VIDRIOS PARA ESPALDAR DE CAMA</t>
  </si>
  <si>
    <t xml:space="preserve">AUGUSTO </t>
  </si>
  <si>
    <t xml:space="preserve"> 313 6131782</t>
  </si>
  <si>
    <t>VIDRIO 2MM</t>
  </si>
  <si>
    <t>301 7122368</t>
  </si>
  <si>
    <t>VALOR M2 DE VIDRIO 6MM</t>
  </si>
  <si>
    <t xml:space="preserve"> 314 6856211</t>
  </si>
  <si>
    <t>VIDRIO ACANALADO NO OLO MANEJAMOS</t>
  </si>
  <si>
    <t>ISAAC</t>
  </si>
  <si>
    <t>304 4395099</t>
  </si>
  <si>
    <t xml:space="preserve"> 313 7114930</t>
  </si>
  <si>
    <t>VIDRIO PISO</t>
  </si>
  <si>
    <t>OLGA PATIÑO</t>
  </si>
  <si>
    <t>317 4285893</t>
  </si>
  <si>
    <t>322 6516147</t>
  </si>
  <si>
    <t>RUNEL CONSTRUCTUTORES</t>
  </si>
  <si>
    <t>311 3413325</t>
  </si>
  <si>
    <t>VIDRIOS PARA CELOSIAS</t>
  </si>
  <si>
    <t>IES</t>
  </si>
  <si>
    <t>317 5113274</t>
  </si>
  <si>
    <t>ERICK</t>
  </si>
  <si>
    <t xml:space="preserve"> 313 4923100</t>
  </si>
  <si>
    <t>NECESITABA ELECTROIMANES LOS CUALES NO MANEJAMOS</t>
  </si>
  <si>
    <t>300 1860178</t>
  </si>
  <si>
    <t>PUERTAS CORREDIZAS AUTOMATICAS NO</t>
  </si>
  <si>
    <t>300 4990583</t>
  </si>
  <si>
    <t>PERFORACIONES DE VIDRIO</t>
  </si>
  <si>
    <t>304 3425474</t>
  </si>
  <si>
    <t>315 7747454</t>
  </si>
  <si>
    <t>318 4892604</t>
  </si>
  <si>
    <t xml:space="preserve">Melissa </t>
  </si>
  <si>
    <t>Perez</t>
  </si>
  <si>
    <t>Color liquido</t>
  </si>
  <si>
    <t>Medellin</t>
  </si>
  <si>
    <t>301 5582479</t>
  </si>
  <si>
    <t>VIDRIOS TABLEROS</t>
  </si>
  <si>
    <t>Juan David</t>
  </si>
  <si>
    <t>Lopez</t>
  </si>
  <si>
    <t>321 7214402</t>
  </si>
  <si>
    <t>-, Cabina de baño</t>
  </si>
  <si>
    <t>Guillermo</t>
  </si>
  <si>
    <t>Leon</t>
  </si>
  <si>
    <t>310 3905787</t>
  </si>
  <si>
    <t>Jhon jairo</t>
  </si>
  <si>
    <t>Muñoz</t>
  </si>
  <si>
    <t>Camara Comercio aburra sur</t>
  </si>
  <si>
    <t xml:space="preserve"> 301 7633081</t>
  </si>
  <si>
    <t>Tiene 3 cotizaciones, pendiente visita 20 feb, APROBADO, PENDIENTE QUE ENVIEN EL CONTRATO PARA REVISARLO</t>
  </si>
  <si>
    <t>19/2/2025 05/03/2025  ESTA PENDIENTE DE GENERAR CONTRATO Y ANTICIPO</t>
  </si>
  <si>
    <t>Nelson</t>
  </si>
  <si>
    <t>Escobar</t>
  </si>
  <si>
    <t>320 7957038</t>
  </si>
  <si>
    <t>Mantenimiento cabina</t>
  </si>
  <si>
    <t>Leidy</t>
  </si>
  <si>
    <t>Bonnie</t>
  </si>
  <si>
    <t>311 3752968</t>
  </si>
  <si>
    <t>-, Pérgola</t>
  </si>
  <si>
    <t xml:space="preserve">Vanessa </t>
  </si>
  <si>
    <t xml:space="preserve"> 304 2428344</t>
  </si>
  <si>
    <t>Carlos</t>
  </si>
  <si>
    <t>housyhost</t>
  </si>
  <si>
    <t>314 7098099</t>
  </si>
  <si>
    <t>-, Reposición vidrios</t>
  </si>
  <si>
    <t xml:space="preserve">Norberto </t>
  </si>
  <si>
    <t>318 5344179</t>
  </si>
  <si>
    <t>Vidrio cabina</t>
  </si>
  <si>
    <t xml:space="preserve">Amalia </t>
  </si>
  <si>
    <t>Gutierrez</t>
  </si>
  <si>
    <t>310 4481865</t>
  </si>
  <si>
    <t>VIDRIO PERGOLA</t>
  </si>
  <si>
    <t>Milena</t>
  </si>
  <si>
    <t>Sabaneta</t>
  </si>
  <si>
    <t>300 5709113</t>
  </si>
  <si>
    <t>Vidrio Cabina</t>
  </si>
  <si>
    <t xml:space="preserve">Daniel </t>
  </si>
  <si>
    <t>Betancur correa</t>
  </si>
  <si>
    <t>314 6848620</t>
  </si>
  <si>
    <t>Gabriela Arboleda</t>
  </si>
  <si>
    <t>Herhur sas</t>
  </si>
  <si>
    <t>324 2976196</t>
  </si>
  <si>
    <t xml:space="preserve">Paola </t>
  </si>
  <si>
    <t>Cardona</t>
  </si>
  <si>
    <t>Heaven company sas</t>
  </si>
  <si>
    <t xml:space="preserve"> 302 2251831</t>
  </si>
  <si>
    <t xml:space="preserve">Alejandro </t>
  </si>
  <si>
    <t>Montes</t>
  </si>
  <si>
    <t xml:space="preserve"> 300 6815425</t>
  </si>
  <si>
    <t>Aprobó</t>
  </si>
  <si>
    <t>Terry</t>
  </si>
  <si>
    <t>Kolling</t>
  </si>
  <si>
    <t>310 6632533</t>
  </si>
  <si>
    <t>Aprobó, está en ejecución</t>
  </si>
  <si>
    <t xml:space="preserve">Anderson </t>
  </si>
  <si>
    <t>Maya</t>
  </si>
  <si>
    <t>300 5052548</t>
  </si>
  <si>
    <t>Vidrios Nevera</t>
  </si>
  <si>
    <t>Luisa</t>
  </si>
  <si>
    <t>318 5881352</t>
  </si>
  <si>
    <t>Precio</t>
  </si>
  <si>
    <t>Marisol Angel</t>
  </si>
  <si>
    <t>310 2551928</t>
  </si>
  <si>
    <t xml:space="preserve">Jannet </t>
  </si>
  <si>
    <t>Jaramillo</t>
  </si>
  <si>
    <t>300 6010329</t>
  </si>
  <si>
    <t>Flor Angela</t>
  </si>
  <si>
    <t>Ramirez</t>
  </si>
  <si>
    <t>313 6857220</t>
  </si>
  <si>
    <t>Rechazó la cotización por precio</t>
  </si>
  <si>
    <t>Rafael</t>
  </si>
  <si>
    <t>Perea</t>
  </si>
  <si>
    <t>Nova seguridad privada limitada</t>
  </si>
  <si>
    <t>312 8536467</t>
  </si>
  <si>
    <t>-, División oficina</t>
  </si>
  <si>
    <t>Yoao</t>
  </si>
  <si>
    <t>Operacion exito colombia</t>
  </si>
  <si>
    <t>Estrella</t>
  </si>
  <si>
    <t>322 6844822</t>
  </si>
  <si>
    <t>-, Divisiones escritorios</t>
  </si>
  <si>
    <t>Trabaja proyectos educativos llamar a finales de febrero, LO COMPRO EN UN ALMACEN DE REMATES</t>
  </si>
  <si>
    <t>19/02/2025  05/03/2025</t>
  </si>
  <si>
    <t xml:space="preserve">Duvan </t>
  </si>
  <si>
    <t>Manco</t>
  </si>
  <si>
    <t>Santa Fe de Antioquia</t>
  </si>
  <si>
    <t xml:space="preserve"> 315 6054757</t>
  </si>
  <si>
    <t>-, Espejos</t>
  </si>
  <si>
    <t>Juan Carlos</t>
  </si>
  <si>
    <t>chika</t>
  </si>
  <si>
    <t>316 8078502</t>
  </si>
  <si>
    <t>Daniel</t>
  </si>
  <si>
    <t>Cardenas</t>
  </si>
  <si>
    <t>Andan marketing sas</t>
  </si>
  <si>
    <t xml:space="preserve"> 315 6069318</t>
  </si>
  <si>
    <t>Ruth</t>
  </si>
  <si>
    <t>Marina</t>
  </si>
  <si>
    <t>301 5988911</t>
  </si>
  <si>
    <t xml:space="preserve">No responde, se dejó mensaje por WhatsApp </t>
  </si>
  <si>
    <t>David</t>
  </si>
  <si>
    <t>Suarez</t>
  </si>
  <si>
    <t>La pintada</t>
  </si>
  <si>
    <t>333 2248672</t>
  </si>
  <si>
    <t>-, Pasamanos</t>
  </si>
  <si>
    <t>Lo hizo con un proveedor de Bogota</t>
  </si>
  <si>
    <t>Stephanie</t>
  </si>
  <si>
    <t>317 3332759</t>
  </si>
  <si>
    <t>Jose Luis</t>
  </si>
  <si>
    <t>Diaz</t>
  </si>
  <si>
    <t>Estrumed</t>
  </si>
  <si>
    <t>Envigado</t>
  </si>
  <si>
    <t>311 7488840</t>
  </si>
  <si>
    <t>EL COMITE DECIDE MAÑANA 26 FEB, NO RESPONDE SEGUIMIENTO</t>
  </si>
  <si>
    <t>19/2/2025  26/02/2025  05/03/2025</t>
  </si>
  <si>
    <t xml:space="preserve">Jorge </t>
  </si>
  <si>
    <t>Molano</t>
  </si>
  <si>
    <t>Lorenzo 11 sas</t>
  </si>
  <si>
    <t xml:space="preserve"> 315 4558533</t>
  </si>
  <si>
    <t>Luz</t>
  </si>
  <si>
    <t>Guajira</t>
  </si>
  <si>
    <t>318 5850187</t>
  </si>
  <si>
    <t>PUERTA CON HUACAL/ ESCOGIO UNA EMPRESA MAS CERCANA</t>
  </si>
  <si>
    <t>Mariana</t>
  </si>
  <si>
    <t>Machado</t>
  </si>
  <si>
    <t xml:space="preserve"> 301 4318426</t>
  </si>
  <si>
    <t>21/5/2025/  26/02/2025</t>
  </si>
  <si>
    <t>Teresita</t>
  </si>
  <si>
    <t>Lopera</t>
  </si>
  <si>
    <t>Girardota</t>
  </si>
  <si>
    <t>300 5443452</t>
  </si>
  <si>
    <t>LA CONSIGUI EN 320 MIL</t>
  </si>
  <si>
    <t>Pablo</t>
  </si>
  <si>
    <t>301 5522712</t>
  </si>
  <si>
    <t>Rechazo por tiempo</t>
  </si>
  <si>
    <t xml:space="preserve">Maribel </t>
  </si>
  <si>
    <t>Rivas</t>
  </si>
  <si>
    <t>34 648 66 46 86</t>
  </si>
  <si>
    <t>Teléfono de España, no se logró comunicación</t>
  </si>
  <si>
    <t xml:space="preserve">Viviana </t>
  </si>
  <si>
    <t>Navia</t>
  </si>
  <si>
    <t>Micro talent</t>
  </si>
  <si>
    <t>Poblado</t>
  </si>
  <si>
    <t>310 6473867</t>
  </si>
  <si>
    <t>Vidrio fachada</t>
  </si>
  <si>
    <t>Urrego</t>
  </si>
  <si>
    <t>312 8922151</t>
  </si>
  <si>
    <t>Deivy</t>
  </si>
  <si>
    <t>319 2622129</t>
  </si>
  <si>
    <t>Rechazó, cambió por otro material</t>
  </si>
  <si>
    <t>Francisco</t>
  </si>
  <si>
    <t>300 6154103</t>
  </si>
  <si>
    <t>LO HIZO EN OTRO MATERIAL</t>
  </si>
  <si>
    <t>Luis</t>
  </si>
  <si>
    <t>Tascon</t>
  </si>
  <si>
    <t xml:space="preserve"> 311 3783191</t>
  </si>
  <si>
    <t>Rechazo precio</t>
  </si>
  <si>
    <t>Julio</t>
  </si>
  <si>
    <t>Garzon</t>
  </si>
  <si>
    <t>310 2446900</t>
  </si>
  <si>
    <t>RECHAZO POR TIEMPO DE ENTREGA</t>
  </si>
  <si>
    <t>Edwin</t>
  </si>
  <si>
    <t>tabares</t>
  </si>
  <si>
    <t>320 5338691</t>
  </si>
  <si>
    <t>Llamar el 27 feb</t>
  </si>
  <si>
    <t>Andres</t>
  </si>
  <si>
    <t>Murcia</t>
  </si>
  <si>
    <t>323 8022897</t>
  </si>
  <si>
    <t>Precio 600 mil la consiguio</t>
  </si>
  <si>
    <t>Diana</t>
  </si>
  <si>
    <t xml:space="preserve"> 311 7558084</t>
  </si>
  <si>
    <t>PRESUPUESTO</t>
  </si>
  <si>
    <t>Enrique</t>
  </si>
  <si>
    <t>321 4076332</t>
  </si>
  <si>
    <t>Max</t>
  </si>
  <si>
    <t>Gamboa</t>
  </si>
  <si>
    <t>321 5749611</t>
  </si>
  <si>
    <t>CAMBIO POR OTROI MATERIAL</t>
  </si>
  <si>
    <t>19/2/2025  26/06/2025</t>
  </si>
  <si>
    <t>Esperanza</t>
  </si>
  <si>
    <t>Melan services sas</t>
  </si>
  <si>
    <t>315 8121292</t>
  </si>
  <si>
    <t>Tamayo</t>
  </si>
  <si>
    <t>312 7915054</t>
  </si>
  <si>
    <t>LLAMAR 25 MARZO NO HA HECHO LA ESTRUCTURA</t>
  </si>
  <si>
    <t>Giancarlo</t>
  </si>
  <si>
    <t>Bello</t>
  </si>
  <si>
    <t xml:space="preserve"> 316 3322577</t>
  </si>
  <si>
    <t>Volver a enviar cotizacion</t>
  </si>
  <si>
    <t>Edwan</t>
  </si>
  <si>
    <t>Castilla</t>
  </si>
  <si>
    <t xml:space="preserve"> 301 6237293</t>
  </si>
  <si>
    <t>Jesus</t>
  </si>
  <si>
    <t>Salazar</t>
  </si>
  <si>
    <t>300 7860040</t>
  </si>
  <si>
    <t>Llamar el lunes, no responde</t>
  </si>
  <si>
    <t>18/2/2025   26/02/2025</t>
  </si>
  <si>
    <t>312 7272597</t>
  </si>
  <si>
    <t>Lorena</t>
  </si>
  <si>
    <t>Guerrero</t>
  </si>
  <si>
    <t xml:space="preserve"> 311 8476737</t>
  </si>
  <si>
    <t>Cristian</t>
  </si>
  <si>
    <t>Vahos</t>
  </si>
  <si>
    <t xml:space="preserve"> 300 3735751</t>
  </si>
  <si>
    <t>Ingedif / gerente / llamar 27 feb / calidad y precio</t>
  </si>
  <si>
    <t>Juan Camilo</t>
  </si>
  <si>
    <t>Villegas</t>
  </si>
  <si>
    <t>314 8579136</t>
  </si>
  <si>
    <t>Empresa de arquitectura y remodelación, fue referenciado por otro colega, ya ha trabajado con vidrios Templex, ha realizado cotizaciones a través de clientes, tiene 2 cotizaciones para evaluar, define entre el 18 al 21 de febrero</t>
  </si>
  <si>
    <t>Jorge</t>
  </si>
  <si>
    <t>Alvarez</t>
  </si>
  <si>
    <t>316 4704494</t>
  </si>
  <si>
    <t>314 6820404</t>
  </si>
  <si>
    <t>No ha tomado la decisión</t>
  </si>
  <si>
    <t>Juan jose</t>
  </si>
  <si>
    <t>Casadiegos</t>
  </si>
  <si>
    <t xml:space="preserve"> 317 7218086</t>
  </si>
  <si>
    <t>No responde se deja mensaje</t>
  </si>
  <si>
    <t>19/2/2025  26/02/2025</t>
  </si>
  <si>
    <t>Hugo</t>
  </si>
  <si>
    <t>Rodriguez</t>
  </si>
  <si>
    <t>312 2368336</t>
  </si>
  <si>
    <t>COUNTA de Si</t>
  </si>
  <si>
    <t xml:space="preserve">Jhonatan </t>
  </si>
  <si>
    <t>Arroyave</t>
  </si>
  <si>
    <t xml:space="preserve"> 310 5492548</t>
  </si>
  <si>
    <t xml:space="preserve"> 300 7658511</t>
  </si>
  <si>
    <t>Dora</t>
  </si>
  <si>
    <t>Melissa</t>
  </si>
  <si>
    <t>Gomez</t>
  </si>
  <si>
    <t>313 2279582</t>
  </si>
  <si>
    <t>ALEJANDRO ASESOR</t>
  </si>
  <si>
    <t>Yorman Andres</t>
  </si>
  <si>
    <t xml:space="preserve"> 319 2125254</t>
  </si>
  <si>
    <t>300 6815425</t>
  </si>
  <si>
    <t>urango</t>
  </si>
  <si>
    <t>Into arqtec</t>
  </si>
  <si>
    <t xml:space="preserve"> DOÑA ALBA ESTA EN CONTACTO CON EL..JEFE DE PRODUCCION / DISEÑADOR INDUSTRIAL</t>
  </si>
  <si>
    <t>Osorio</t>
  </si>
  <si>
    <t>Grupo Empresarial Macril Sas</t>
  </si>
  <si>
    <t>300 8681334</t>
  </si>
  <si>
    <t>La realizo Alejandro, no responde</t>
  </si>
  <si>
    <t>11/02 y 12/02</t>
  </si>
  <si>
    <t>Orlando</t>
  </si>
  <si>
    <t>Ospina</t>
  </si>
  <si>
    <t>321 5365078</t>
  </si>
  <si>
    <t>Luis Mario</t>
  </si>
  <si>
    <t>Quintana</t>
  </si>
  <si>
    <t xml:space="preserve"> 317 3041171</t>
  </si>
  <si>
    <t xml:space="preserve">Victor </t>
  </si>
  <si>
    <t>Aguilar</t>
  </si>
  <si>
    <t xml:space="preserve"> 321 4535639</t>
  </si>
  <si>
    <t>Llamar el 26 feb, no responde se deja mensaje</t>
  </si>
  <si>
    <t>21/2/2025  26/02/2025</t>
  </si>
  <si>
    <t xml:space="preserve">Laura </t>
  </si>
  <si>
    <t>313 8843035</t>
  </si>
  <si>
    <t>No responde, se dejó mensaje por WhatsApp</t>
  </si>
  <si>
    <t xml:space="preserve">11/02 y 12/02 </t>
  </si>
  <si>
    <t>Juan</t>
  </si>
  <si>
    <t>Velez</t>
  </si>
  <si>
    <t>304 5965763</t>
  </si>
  <si>
    <t>Requiere una recotización ya que requiere la división de oficina para una sala de reuniones, requiere que sea antiruido, está a la espera de una asesoría, LLAMAR DESPUES DE SEMANA SANTA</t>
  </si>
  <si>
    <t>12/2/2025  05/03/2025</t>
  </si>
  <si>
    <t>Hernandez</t>
  </si>
  <si>
    <t>350 4151547</t>
  </si>
  <si>
    <t>Orozco</t>
  </si>
  <si>
    <t>San andres</t>
  </si>
  <si>
    <t>311 5258856</t>
  </si>
  <si>
    <t>Baena</t>
  </si>
  <si>
    <t xml:space="preserve"> 312 8213964</t>
  </si>
  <si>
    <t>19/2/2025   26/02/2025</t>
  </si>
  <si>
    <t>Luisa Fernanda</t>
  </si>
  <si>
    <t>GRUPO ARKE</t>
  </si>
  <si>
    <t>312 7973244</t>
  </si>
  <si>
    <t>Nataly</t>
  </si>
  <si>
    <t>Aristizabal</t>
  </si>
  <si>
    <t>Vidrios pasamanos y espejos</t>
  </si>
  <si>
    <t>Oscar</t>
  </si>
  <si>
    <t>Forero</t>
  </si>
  <si>
    <t>Forciee sas</t>
  </si>
  <si>
    <t>Ing proyectos / calidad y precio / 3 cotizaciones / llamar el 27 feb / ESTA PARADO EL PROYECTO / LLAMAR 12 MAR, NOS VA A TENER EN CUENTA Y NOS LLAMA ANTES DE TOMAR LA DECISION.</t>
  </si>
  <si>
    <t>21/2/2025  05/03/2025</t>
  </si>
  <si>
    <t xml:space="preserve">Edison </t>
  </si>
  <si>
    <t>Tello</t>
  </si>
  <si>
    <t>-, Ventanería</t>
  </si>
  <si>
    <t xml:space="preserve">Adriana </t>
  </si>
  <si>
    <t>Saenz</t>
  </si>
  <si>
    <t>Gomez plata</t>
  </si>
  <si>
    <t>300 7012112</t>
  </si>
  <si>
    <t>ASESOR ALEJANDRO/ QUIEREN VENIR AL LOCAL, TIENEN 2 COTIZACIONES. LLAMAR EL 5 MARZO</t>
  </si>
  <si>
    <t>Leonardo</t>
  </si>
  <si>
    <t>Estupiñan</t>
  </si>
  <si>
    <t>350 8849238</t>
  </si>
  <si>
    <t>LLamar mañana 20 feb en la mañana,  no responde se deja mensaje, EL CLIENTE Y LA EMPRESA SON DE BOGOTA, PERO TIENE UN PENT HOUSE EN MEDELLIN, LLAMAR EL 10 MARZO</t>
  </si>
  <si>
    <t>19/2/2025  26/02/2025, 05/03/2025</t>
  </si>
  <si>
    <t>300 4914494</t>
  </si>
  <si>
    <t>La realizo Alejandro. Llamar en dos meses, el producto es para su casa pero tiene otras prioridades en este momento</t>
  </si>
  <si>
    <t>Catalina</t>
  </si>
  <si>
    <t>300 1613105</t>
  </si>
  <si>
    <t>No responde, se dejó mensaje por WhatsApp ya es cliente</t>
  </si>
  <si>
    <t>Antonio</t>
  </si>
  <si>
    <t>317 8216346</t>
  </si>
  <si>
    <t>LLAMAR EN 15 DIAS 12MARZO,ES PARA UNA CLINICA DE ESTETICA NO HA DEFINIDO</t>
  </si>
  <si>
    <t>Londoño</t>
  </si>
  <si>
    <t xml:space="preserve"> 314 2754977</t>
  </si>
  <si>
    <t>La realizo Alejandro, define la decisión entre el 19 al 21 de febrero, es un contratista independiente de Bogotá, la obra es para un cliente en el centro comercial Oviedo, el cliente no ha definido si lo va a ejecutar</t>
  </si>
  <si>
    <t xml:space="preserve">Julian </t>
  </si>
  <si>
    <t>Garcia</t>
  </si>
  <si>
    <t>321 8570864</t>
  </si>
  <si>
    <t>Tiene 5 cotizaciones, las variables para la decisión son calidad y precio, está en el proceso de evaluación</t>
  </si>
  <si>
    <t xml:space="preserve">SUM de  $ 240,142 </t>
  </si>
  <si>
    <t>COUNTA de Seguimiento</t>
  </si>
  <si>
    <t xml:space="preserve"> 311 3374984</t>
  </si>
  <si>
    <t>Lo necesitaba el mismo dia</t>
  </si>
  <si>
    <t>Lina</t>
  </si>
  <si>
    <t>304 4453874</t>
  </si>
  <si>
    <t>Necesitaba unos soportes en acero inox</t>
  </si>
  <si>
    <t>Jhon</t>
  </si>
  <si>
    <t>318 2453731</t>
  </si>
  <si>
    <t>John</t>
  </si>
  <si>
    <t>300 7097814</t>
  </si>
  <si>
    <t>Idarraga</t>
  </si>
  <si>
    <t xml:space="preserve"> 322 8391701</t>
  </si>
  <si>
    <t>No saben si hacerlo en acrilico o en vidrio</t>
  </si>
  <si>
    <t>314 5781290</t>
  </si>
  <si>
    <t>Sandra</t>
  </si>
  <si>
    <t xml:space="preserve"> 314 5654081</t>
  </si>
  <si>
    <t xml:space="preserve">Wilfer </t>
  </si>
  <si>
    <t>Castañeda</t>
  </si>
  <si>
    <t>316 0259340</t>
  </si>
  <si>
    <t xml:space="preserve"> 305 2430196</t>
  </si>
  <si>
    <t>-, Puerta corrediza</t>
  </si>
  <si>
    <t>Nubia</t>
  </si>
  <si>
    <t>Ojeda</t>
  </si>
  <si>
    <t xml:space="preserve"> 300 4522626</t>
  </si>
  <si>
    <t>-, Puertas de vidrio</t>
  </si>
  <si>
    <t>Estefany</t>
  </si>
  <si>
    <t>301 7626619</t>
  </si>
  <si>
    <t>Victor</t>
  </si>
  <si>
    <t>302 6615887</t>
  </si>
  <si>
    <t>Janny</t>
  </si>
  <si>
    <t>Espectro</t>
  </si>
  <si>
    <t>311 4644861</t>
  </si>
  <si>
    <t>Johanny</t>
  </si>
  <si>
    <t xml:space="preserve"> 305 3230543</t>
  </si>
  <si>
    <t>VIDRIO CURVO NEVERA NO</t>
  </si>
  <si>
    <t>José</t>
  </si>
  <si>
    <t>Vargas</t>
  </si>
  <si>
    <t>CSL Digital</t>
  </si>
  <si>
    <t>Ingenieria y consultoria</t>
  </si>
  <si>
    <t>323 5772332</t>
  </si>
  <si>
    <t>Omar</t>
  </si>
  <si>
    <t xml:space="preserve"> 313 7422320</t>
  </si>
  <si>
    <t>Alex</t>
  </si>
  <si>
    <t>314 7434047</t>
  </si>
  <si>
    <t>VIDRIO LAMINADO</t>
  </si>
  <si>
    <t>Maria Paula</t>
  </si>
  <si>
    <t>Bogota</t>
  </si>
  <si>
    <t xml:space="preserve"> 322 7896263</t>
  </si>
  <si>
    <t>BOGOTA NO</t>
  </si>
  <si>
    <t>Tatiana</t>
  </si>
  <si>
    <t>Farmaplast</t>
  </si>
  <si>
    <t>313 6951013</t>
  </si>
  <si>
    <t>Andrea</t>
  </si>
  <si>
    <t>312 4012585</t>
  </si>
  <si>
    <t>Mary</t>
  </si>
  <si>
    <t>302 2158350</t>
  </si>
  <si>
    <t>Deiro</t>
  </si>
  <si>
    <t>301 1067745</t>
  </si>
  <si>
    <t xml:space="preserve">Francelly </t>
  </si>
  <si>
    <t>Velasquez</t>
  </si>
  <si>
    <t xml:space="preserve"> 305 4657812</t>
  </si>
  <si>
    <t>Elizabeth</t>
  </si>
  <si>
    <t>315 5726123</t>
  </si>
  <si>
    <t>Necesitaba adornos en vidrio</t>
  </si>
  <si>
    <t>Heber</t>
  </si>
  <si>
    <t>Abril</t>
  </si>
  <si>
    <t xml:space="preserve"> 310 2932907</t>
  </si>
  <si>
    <t xml:space="preserve">Angie </t>
  </si>
  <si>
    <t>Santana</t>
  </si>
  <si>
    <t>Hegemonia arquitectura</t>
  </si>
  <si>
    <t>315 3243811</t>
  </si>
  <si>
    <t xml:space="preserve">Mileidy </t>
  </si>
  <si>
    <t>Rios</t>
  </si>
  <si>
    <t>316 8892715</t>
  </si>
  <si>
    <t>Alba</t>
  </si>
  <si>
    <t xml:space="preserve"> 322 5838769</t>
  </si>
  <si>
    <t>Zambrano</t>
  </si>
  <si>
    <t>321 6407944</t>
  </si>
  <si>
    <t>Jose</t>
  </si>
  <si>
    <t xml:space="preserve"> 311 6501375</t>
  </si>
  <si>
    <t>Jose Daniel</t>
  </si>
  <si>
    <t>Navas</t>
  </si>
  <si>
    <t>301 4550944</t>
  </si>
  <si>
    <t xml:space="preserve">Leison </t>
  </si>
  <si>
    <t>Pardo</t>
  </si>
  <si>
    <t xml:space="preserve"> 320 9188213</t>
  </si>
  <si>
    <t xml:space="preserve">Luis Carlos </t>
  </si>
  <si>
    <t>312 2079627</t>
  </si>
  <si>
    <t>Luis Alejandro</t>
  </si>
  <si>
    <t>Medina</t>
  </si>
  <si>
    <t>313 6849283</t>
  </si>
  <si>
    <t xml:space="preserve">Albeiro </t>
  </si>
  <si>
    <t xml:space="preserve"> 315 7201476</t>
  </si>
  <si>
    <t xml:space="preserve">Manuel </t>
  </si>
  <si>
    <t>317 4663685</t>
  </si>
  <si>
    <t>316 7624192</t>
  </si>
  <si>
    <t>319 2430721</t>
  </si>
  <si>
    <t>313 6260097</t>
  </si>
  <si>
    <t>Rico</t>
  </si>
  <si>
    <t>312 6258467</t>
  </si>
  <si>
    <t>PUERTAS METALICAS</t>
  </si>
  <si>
    <t>Manuela</t>
  </si>
  <si>
    <t>324 6848072</t>
  </si>
  <si>
    <t>Tomas</t>
  </si>
  <si>
    <t>312 6366572</t>
  </si>
  <si>
    <t xml:space="preserve">Jhohans </t>
  </si>
  <si>
    <t>313 7892381</t>
  </si>
  <si>
    <t xml:space="preserve"> 319 2285349</t>
  </si>
  <si>
    <t>Laura</t>
  </si>
  <si>
    <t>Rosa</t>
  </si>
  <si>
    <t>313 7640190</t>
  </si>
  <si>
    <t xml:space="preserve">Angelica </t>
  </si>
  <si>
    <t>Peñuela</t>
  </si>
  <si>
    <t>318 7068611</t>
  </si>
  <si>
    <t>-, Ventas de aluminio</t>
  </si>
  <si>
    <t>Cliente solo requiere accesorios, no apunta al perfil</t>
  </si>
  <si>
    <t>Maria Alejandra</t>
  </si>
  <si>
    <t xml:space="preserve"> 302 4486761</t>
  </si>
  <si>
    <t>NECESITABA PERFILERIA SOLAMENTE</t>
  </si>
  <si>
    <t xml:space="preserve">Paula </t>
  </si>
  <si>
    <t>Vidrio mesa comedor</t>
  </si>
  <si>
    <t>Cesar</t>
  </si>
  <si>
    <t>Apartado</t>
  </si>
  <si>
    <t xml:space="preserve"> 314 6387784</t>
  </si>
  <si>
    <t>Pulpito a atril de vidrio para iglesia</t>
  </si>
  <si>
    <t>espinosa</t>
  </si>
  <si>
    <t>324 9351124</t>
  </si>
  <si>
    <t>Vidrio gabinete red incendio</t>
  </si>
  <si>
    <t xml:space="preserve"> 322 5907783</t>
  </si>
  <si>
    <t>VIDRIO NEVERA</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</si>
</sst>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d/M/yyyy"/>
    <numFmt numFmtId="165" formatCode="_-&quot;$&quot;* #,##0_-;_-&quot;$&quot;* \-#,##0_-;_-&quot;$&quot;* &quot;-&quot;??_-;_-@"/>
    <numFmt numFmtId="166" formatCode="dd/mm/yyyy"/>
    <numFmt numFmtId="167" formatCode="&quot;$&quot;#,##0"/>
    <numFmt numFmtId="168" formatCode="d/m/yyyy"/>
    <numFmt numFmtId="169" formatCode="d/m"/>
    <numFmt numFmtId="170" formatCode="dd-mm-yyyy"/>
    <numFmt numFmtId="171" formatCode="&quot;$&quot;#,##0.00"/>
    <numFmt numFmtId="172" formatCode="dd/mm"/>
    <numFmt numFmtId="173" formatCode="d-mmm-yyyy"/>
    <numFmt numFmtId="174" formatCode="_-&quot;$&quot;* #,##0.000_-;_-&quot;$&quot;* \-#,##0.000_-;_-&quot;$&quot;* &quot;-&quot;??.000_-;_-@"/>
  </numFmts>
  <fonts count="14">
    <font>
      <sz val="10.0"/>
      <color rgb="FF000000"/>
      <name val="Arial"/>
      <scheme val="minor"/>
    </font>
    <font>
      <b/>
      <color theme="1"/>
      <name val="Arial"/>
      <scheme val="minor"/>
    </font>
    <font>
      <color theme="1"/>
      <name val="Arial"/>
      <scheme val="minor"/>
    </font>
    <font>
      <b/>
      <color rgb="FF000000"/>
      <name val="Arial"/>
      <scheme val="minor"/>
    </font>
    <font>
      <color rgb="FF000000"/>
      <name val="Arial"/>
      <scheme val="minor"/>
    </font>
    <font/>
    <font>
      <sz val="11.0"/>
      <color theme="1"/>
      <name val="Calibri"/>
    </font>
    <font>
      <i/>
      <color theme="1"/>
      <name val="Arial"/>
      <scheme val="minor"/>
    </font>
    <font>
      <sz val="14.0"/>
      <color theme="1"/>
      <name val="Arial"/>
      <scheme val="minor"/>
    </font>
    <font>
      <sz val="11.0"/>
      <color rgb="FF000000"/>
      <name val="Calibri"/>
    </font>
    <font>
      <sz val="10.0"/>
      <color theme="1"/>
      <name val="Arial"/>
      <scheme val="minor"/>
    </font>
    <font>
      <color rgb="FFFF0000"/>
      <name val="Arial"/>
      <scheme val="minor"/>
    </font>
    <font>
      <sz val="15.0"/>
      <color theme="1"/>
      <name val="Arial"/>
      <scheme val="minor"/>
    </font>
    <font>
      <b/>
      <color rgb="FFFFFFFF"/>
      <name val="Arial"/>
      <scheme val="minor"/>
    </font>
  </fonts>
  <fills count="9">
    <fill>
      <patternFill patternType="none"/>
    </fill>
    <fill>
      <patternFill patternType="lightGray"/>
    </fill>
    <fill>
      <patternFill patternType="solid">
        <fgColor rgb="FFCCCCCC"/>
        <bgColor rgb="FFCCCCCC"/>
      </patternFill>
    </fill>
    <fill>
      <patternFill patternType="solid">
        <fgColor rgb="FFD9D9D9"/>
        <bgColor rgb="FFD9D9D9"/>
      </patternFill>
    </fill>
    <fill>
      <patternFill patternType="solid">
        <fgColor rgb="FF4A86E8"/>
        <bgColor rgb="FF4A86E8"/>
      </patternFill>
    </fill>
    <fill>
      <patternFill patternType="solid">
        <fgColor rgb="FF6D9EEB"/>
        <bgColor rgb="FF6D9EEB"/>
      </patternFill>
    </fill>
    <fill>
      <patternFill patternType="solid">
        <fgColor theme="0"/>
        <bgColor theme="0"/>
      </patternFill>
    </fill>
    <fill>
      <patternFill patternType="solid">
        <fgColor rgb="FF00FF00"/>
        <bgColor rgb="FF00FF00"/>
      </patternFill>
    </fill>
    <fill>
      <patternFill patternType="solid">
        <fgColor rgb="FFFFFF00"/>
        <bgColor rgb="FFFFFF00"/>
      </patternFill>
    </fill>
  </fills>
  <borders count="1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s>
  <cellStyleXfs count="1">
    <xf borderId="0" fillId="0" fontId="0" numFmtId="0" applyAlignment="1" applyFont="1"/>
  </cellStyleXfs>
  <cellXfs count="15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164" xfId="0" applyAlignment="1" applyBorder="1" applyFont="1" applyNumberFormat="1">
      <alignment horizontal="center" readingOrder="0" shrinkToFit="0" vertical="center" wrapText="1"/>
    </xf>
    <xf borderId="1" fillId="2" fontId="2" numFmtId="0" xfId="0" applyAlignment="1" applyBorder="1" applyFont="1">
      <alignment horizontal="center" readingOrder="0" shrinkToFit="0" vertical="center" wrapText="1"/>
    </xf>
    <xf borderId="1" fillId="3" fontId="2" numFmtId="0" xfId="0" applyAlignment="1" applyBorder="1" applyFill="1" applyFont="1">
      <alignment readingOrder="0" shrinkToFit="0" vertical="center" wrapText="1"/>
    </xf>
    <xf borderId="1" fillId="2" fontId="2" numFmtId="0" xfId="0" applyAlignment="1" applyBorder="1" applyFont="1">
      <alignment horizontal="left" readingOrder="0" shrinkToFit="0" vertical="center" wrapText="1"/>
    </xf>
    <xf borderId="1" fillId="4" fontId="1" numFmtId="0" xfId="0" applyAlignment="1" applyBorder="1" applyFill="1" applyFont="1">
      <alignment horizontal="center" readingOrder="0" shrinkToFit="0" vertical="center" wrapText="1"/>
    </xf>
    <xf borderId="1" fillId="5" fontId="3" numFmtId="0" xfId="0" applyAlignment="1" applyBorder="1" applyFill="1" applyFont="1">
      <alignment horizontal="center" readingOrder="0" shrinkToFit="0" vertical="center" wrapText="1"/>
    </xf>
    <xf borderId="1" fillId="2" fontId="1" numFmtId="165" xfId="0" applyAlignment="1" applyBorder="1" applyFont="1" applyNumberFormat="1">
      <alignment horizontal="center" readingOrder="0" shrinkToFit="0" vertical="center" wrapText="1"/>
    </xf>
    <xf borderId="1" fillId="5" fontId="1" numFmtId="1" xfId="0" applyAlignment="1" applyBorder="1" applyFont="1" applyNumberFormat="1">
      <alignment horizontal="center" readingOrder="0" shrinkToFit="0" vertical="center" wrapText="1"/>
    </xf>
    <xf borderId="0" fillId="0" fontId="2" numFmtId="0" xfId="0" applyAlignment="1" applyFont="1">
      <alignment shrinkToFit="0" vertical="center" wrapText="1"/>
    </xf>
    <xf borderId="1" fillId="0" fontId="2" numFmtId="0" xfId="0" applyAlignment="1" applyBorder="1" applyFont="1">
      <alignment horizontal="center" readingOrder="0" vertical="center"/>
    </xf>
    <xf borderId="1" fillId="0" fontId="2" numFmtId="164" xfId="0" applyAlignment="1" applyBorder="1" applyFont="1" applyNumberFormat="1">
      <alignment horizontal="center" readingOrder="0" vertical="center"/>
    </xf>
    <xf borderId="2" fillId="0" fontId="2" numFmtId="0" xfId="0" applyAlignment="1" applyBorder="1" applyFont="1">
      <alignment horizontal="center" readingOrder="0" shrinkToFit="0" vertical="center" wrapText="1"/>
    </xf>
    <xf borderId="1" fillId="0" fontId="2" numFmtId="0" xfId="0" applyAlignment="1" applyBorder="1" applyFont="1">
      <alignment readingOrder="0" vertical="center"/>
    </xf>
    <xf borderId="1" fillId="4" fontId="2" numFmtId="0" xfId="0" applyAlignment="1" applyBorder="1" applyFont="1">
      <alignment horizontal="center" readingOrder="0" vertical="center"/>
    </xf>
    <xf borderId="1" fillId="5" fontId="4" numFmtId="0" xfId="0" applyAlignment="1" applyBorder="1" applyFont="1">
      <alignment horizontal="center" readingOrder="0" vertical="center"/>
    </xf>
    <xf borderId="1" fillId="5" fontId="2" numFmtId="1" xfId="0" applyAlignment="1" applyBorder="1" applyFont="1" applyNumberFormat="1">
      <alignment horizontal="center" readingOrder="0" vertical="center"/>
    </xf>
    <xf borderId="1" fillId="0" fontId="2" numFmtId="165" xfId="0" applyAlignment="1" applyBorder="1" applyFont="1" applyNumberFormat="1">
      <alignment readingOrder="0" vertical="center"/>
    </xf>
    <xf borderId="1" fillId="0" fontId="2" numFmtId="0" xfId="0" applyAlignment="1" applyBorder="1" applyFont="1">
      <alignment horizontal="center" vertical="center"/>
    </xf>
    <xf borderId="1" fillId="0" fontId="2" numFmtId="0" xfId="0" applyAlignment="1" applyBorder="1" applyFont="1">
      <alignment readingOrder="0" shrinkToFit="0" vertical="center" wrapText="1"/>
    </xf>
    <xf borderId="1" fillId="0" fontId="2" numFmtId="0" xfId="0" applyAlignment="1" applyBorder="1" applyFont="1">
      <alignment shrinkToFit="0" vertical="center" wrapText="1"/>
    </xf>
    <xf borderId="0" fillId="0" fontId="2" numFmtId="0" xfId="0" applyAlignment="1" applyFont="1">
      <alignment vertical="center"/>
    </xf>
    <xf borderId="3" fillId="0" fontId="5" numFmtId="0" xfId="0" applyBorder="1" applyFont="1"/>
    <xf borderId="1" fillId="0" fontId="2" numFmtId="0" xfId="0" applyAlignment="1" applyBorder="1" applyFont="1">
      <alignment horizontal="left" readingOrder="0" vertical="center"/>
    </xf>
    <xf borderId="0" fillId="0" fontId="2" numFmtId="165" xfId="0" applyAlignment="1" applyFont="1" applyNumberFormat="1">
      <alignment readingOrder="0"/>
    </xf>
    <xf borderId="1" fillId="0" fontId="2" numFmtId="0" xfId="0" applyAlignment="1" applyBorder="1" applyFont="1">
      <alignment horizontal="center" readingOrder="0" shrinkToFit="0" vertical="center" wrapText="1"/>
    </xf>
    <xf borderId="1" fillId="0" fontId="6" numFmtId="0" xfId="0" applyAlignment="1" applyBorder="1" applyFont="1">
      <alignment horizontal="center" readingOrder="0" shrinkToFit="0" wrapText="1"/>
    </xf>
    <xf borderId="1" fillId="0" fontId="2" numFmtId="0" xfId="0" applyAlignment="1" applyBorder="1" applyFont="1">
      <alignment vertical="center"/>
    </xf>
    <xf borderId="1" fillId="0" fontId="2" numFmtId="0" xfId="0" applyAlignment="1" applyBorder="1" applyFont="1">
      <alignment horizontal="left" vertical="center"/>
    </xf>
    <xf borderId="4" fillId="0" fontId="5" numFmtId="0" xfId="0" applyBorder="1" applyFont="1"/>
    <xf borderId="2" fillId="0" fontId="2" numFmtId="0" xfId="0" applyAlignment="1" applyBorder="1" applyFont="1">
      <alignment horizontal="center" readingOrder="0" vertical="center"/>
    </xf>
    <xf borderId="1" fillId="0" fontId="7" numFmtId="0" xfId="0" applyAlignment="1" applyBorder="1" applyFont="1">
      <alignment horizontal="center" readingOrder="0" vertical="center"/>
    </xf>
    <xf borderId="1" fillId="0" fontId="2" numFmtId="166" xfId="0" applyAlignment="1" applyBorder="1" applyFont="1" applyNumberFormat="1">
      <alignment horizontal="center" readingOrder="0" vertical="center"/>
    </xf>
    <xf borderId="0" fillId="0" fontId="2" numFmtId="0" xfId="0" applyAlignment="1" applyFont="1">
      <alignment readingOrder="0"/>
    </xf>
    <xf borderId="1" fillId="0" fontId="2" numFmtId="167" xfId="0" applyAlignment="1" applyBorder="1" applyFont="1" applyNumberFormat="1">
      <alignment readingOrder="0" vertical="center"/>
    </xf>
    <xf borderId="1" fillId="0" fontId="1" numFmtId="0" xfId="0" applyAlignment="1" applyBorder="1" applyFont="1">
      <alignment horizontal="center" readingOrder="0" vertical="center"/>
    </xf>
    <xf borderId="1" fillId="0" fontId="2" numFmtId="168" xfId="0" applyAlignment="1" applyBorder="1" applyFont="1" applyNumberFormat="1">
      <alignment horizontal="center" readingOrder="0" vertical="center"/>
    </xf>
    <xf borderId="1" fillId="5" fontId="3" numFmtId="0" xfId="0" applyAlignment="1" applyBorder="1" applyFont="1">
      <alignment horizontal="center" readingOrder="0" vertical="center"/>
    </xf>
    <xf borderId="1" fillId="0" fontId="2" numFmtId="169" xfId="0" applyAlignment="1" applyBorder="1" applyFont="1" applyNumberFormat="1">
      <alignment horizontal="center" readingOrder="0" vertical="center"/>
    </xf>
    <xf borderId="1" fillId="0" fontId="1" numFmtId="165" xfId="0" applyAlignment="1" applyBorder="1" applyFont="1" applyNumberFormat="1">
      <alignment readingOrder="0" vertical="center"/>
    </xf>
    <xf borderId="0" fillId="0" fontId="2" numFmtId="0" xfId="0" applyAlignment="1" applyFont="1">
      <alignment horizontal="center" vertical="center"/>
    </xf>
    <xf borderId="0" fillId="0" fontId="2" numFmtId="164" xfId="0" applyAlignment="1" applyFont="1" applyNumberFormat="1">
      <alignment horizontal="center" readingOrder="0" vertical="center"/>
    </xf>
    <xf borderId="0" fillId="0" fontId="2" numFmtId="0" xfId="0" applyAlignment="1" applyFont="1">
      <alignment readingOrder="0" vertical="center"/>
    </xf>
    <xf borderId="0" fillId="0" fontId="2" numFmtId="0" xfId="0" applyAlignment="1" applyFont="1">
      <alignment horizontal="left" readingOrder="0" vertical="center"/>
    </xf>
    <xf borderId="0" fillId="4" fontId="2" numFmtId="0" xfId="0" applyAlignment="1" applyFont="1">
      <alignment horizontal="center" readingOrder="0" vertical="center"/>
    </xf>
    <xf borderId="0" fillId="0" fontId="2" numFmtId="0" xfId="0" applyAlignment="1" applyFont="1">
      <alignment horizontal="center" readingOrder="0" vertical="center"/>
    </xf>
    <xf borderId="0" fillId="5" fontId="4" numFmtId="0" xfId="0" applyAlignment="1" applyFont="1">
      <alignment horizontal="center" readingOrder="0" vertical="center"/>
    </xf>
    <xf borderId="0" fillId="5" fontId="2" numFmtId="1" xfId="0" applyAlignment="1" applyFont="1" applyNumberFormat="1">
      <alignment horizontal="center" readingOrder="0" vertical="center"/>
    </xf>
    <xf borderId="0" fillId="0" fontId="2" numFmtId="165" xfId="0" applyAlignment="1" applyFont="1" applyNumberFormat="1">
      <alignment readingOrder="0" vertical="center"/>
    </xf>
    <xf borderId="0" fillId="0" fontId="2" numFmtId="10" xfId="0" applyFont="1" applyNumberFormat="1"/>
    <xf borderId="0" fillId="0" fontId="2" numFmtId="0" xfId="0" applyAlignment="1" applyFont="1">
      <alignment horizontal="center"/>
    </xf>
    <xf borderId="0" fillId="0" fontId="2" numFmtId="0" xfId="0" applyFont="1"/>
    <xf borderId="0" fillId="0" fontId="2" numFmtId="165" xfId="0" applyFont="1" applyNumberFormat="1"/>
    <xf borderId="1" fillId="0" fontId="1" numFmtId="0" xfId="0" applyAlignment="1" applyBorder="1" applyFont="1">
      <alignment readingOrder="0" vertical="center"/>
    </xf>
    <xf borderId="2" fillId="0" fontId="8" numFmtId="0" xfId="0" applyAlignment="1" applyBorder="1" applyFont="1">
      <alignment horizontal="center" readingOrder="0" vertical="center"/>
    </xf>
    <xf borderId="1" fillId="0" fontId="2" numFmtId="0" xfId="0" applyAlignment="1" applyBorder="1" applyFont="1">
      <alignment horizontal="left" readingOrder="0" shrinkToFit="0" vertical="center" wrapText="1"/>
    </xf>
    <xf borderId="1" fillId="6" fontId="4" numFmtId="0" xfId="0" applyAlignment="1" applyBorder="1" applyFill="1" applyFont="1">
      <alignment horizontal="center" readingOrder="0" vertical="center"/>
    </xf>
    <xf borderId="1" fillId="0" fontId="2" numFmtId="170" xfId="0" applyAlignment="1" applyBorder="1" applyFont="1" applyNumberFormat="1">
      <alignment horizontal="center" readingOrder="0" vertical="center"/>
    </xf>
    <xf borderId="1" fillId="0" fontId="2" numFmtId="171" xfId="0" applyAlignment="1" applyBorder="1" applyFont="1" applyNumberFormat="1">
      <alignment horizontal="left" readingOrder="0" shrinkToFit="0" vertical="center" wrapText="1"/>
    </xf>
    <xf borderId="1" fillId="0" fontId="9" numFmtId="0" xfId="0" applyAlignment="1" applyBorder="1" applyFont="1">
      <alignment horizontal="center" readingOrder="0"/>
    </xf>
    <xf borderId="1" fillId="0" fontId="2" numFmtId="0" xfId="0" applyAlignment="1" applyBorder="1" applyFont="1">
      <alignment horizontal="center"/>
    </xf>
    <xf borderId="0" fillId="5" fontId="2" numFmtId="1" xfId="0" applyAlignment="1" applyFont="1" applyNumberFormat="1">
      <alignment horizontal="center" readingOrder="0"/>
    </xf>
    <xf borderId="0" fillId="0" fontId="2" numFmtId="165" xfId="0" applyAlignment="1" applyFont="1" applyNumberFormat="1">
      <alignment horizontal="right" readingOrder="0"/>
    </xf>
    <xf borderId="1" fillId="0" fontId="2" numFmtId="0" xfId="0" applyAlignment="1" applyBorder="1" applyFont="1">
      <alignment horizontal="center" readingOrder="0" shrinkToFit="0" wrapText="1"/>
    </xf>
    <xf borderId="3" fillId="0" fontId="8" numFmtId="0" xfId="0" applyAlignment="1" applyBorder="1" applyFont="1">
      <alignment horizontal="center" readingOrder="0" vertical="center"/>
    </xf>
    <xf borderId="1" fillId="5" fontId="1" numFmtId="1" xfId="0" applyAlignment="1" applyBorder="1" applyFont="1" applyNumberFormat="1">
      <alignment horizontal="center" readingOrder="0" vertical="center"/>
    </xf>
    <xf borderId="0" fillId="0" fontId="2" numFmtId="0" xfId="0" applyAlignment="1" applyFont="1">
      <alignment horizontal="center" readingOrder="0"/>
    </xf>
    <xf borderId="1" fillId="0" fontId="9" numFmtId="0" xfId="0" applyAlignment="1" applyBorder="1" applyFont="1">
      <alignment horizontal="center" readingOrder="0" shrinkToFit="0" wrapText="1"/>
    </xf>
    <xf borderId="1" fillId="0" fontId="9" numFmtId="165" xfId="0" applyAlignment="1" applyBorder="1" applyFont="1" applyNumberFormat="1">
      <alignment horizontal="center" readingOrder="0" shrinkToFit="0" wrapText="0"/>
    </xf>
    <xf borderId="1" fillId="0" fontId="2" numFmtId="0" xfId="0" applyAlignment="1" applyBorder="1" applyFont="1">
      <alignment horizontal="center" readingOrder="0"/>
    </xf>
    <xf borderId="1" fillId="0" fontId="2" numFmtId="172" xfId="0" applyAlignment="1" applyBorder="1" applyFont="1" applyNumberFormat="1">
      <alignment horizontal="center" readingOrder="0" vertical="center"/>
    </xf>
    <xf borderId="4" fillId="0" fontId="8" numFmtId="0" xfId="0" applyAlignment="1" applyBorder="1" applyFont="1">
      <alignment horizontal="center" readingOrder="0" vertical="center"/>
    </xf>
    <xf borderId="1" fillId="0" fontId="1" numFmtId="164" xfId="0" applyAlignment="1" applyBorder="1" applyFont="1" applyNumberFormat="1">
      <alignment horizontal="center" readingOrder="0" vertical="center"/>
    </xf>
    <xf borderId="0" fillId="0" fontId="2" numFmtId="9" xfId="0" applyAlignment="1" applyFont="1" applyNumberFormat="1">
      <alignment horizontal="center"/>
    </xf>
    <xf borderId="0" fillId="0" fontId="2" numFmtId="10" xfId="0" applyAlignment="1" applyFont="1" applyNumberFormat="1">
      <alignment horizontal="center"/>
    </xf>
    <xf borderId="1" fillId="0" fontId="4" numFmtId="0" xfId="0" applyAlignment="1" applyBorder="1" applyFont="1">
      <alignment horizontal="center" readingOrder="0" vertical="center"/>
    </xf>
    <xf borderId="1" fillId="0" fontId="2" numFmtId="166" xfId="0" applyAlignment="1" applyBorder="1" applyFont="1" applyNumberFormat="1">
      <alignment horizontal="center" readingOrder="0"/>
    </xf>
    <xf borderId="1" fillId="0" fontId="8" numFmtId="0" xfId="0" applyAlignment="1" applyBorder="1" applyFont="1">
      <alignment horizontal="center" readingOrder="0" vertical="center"/>
    </xf>
    <xf borderId="0" fillId="0" fontId="2" numFmtId="9" xfId="0" applyFont="1" applyNumberFormat="1"/>
    <xf borderId="0" fillId="0" fontId="1" numFmtId="0" xfId="0" applyFont="1"/>
    <xf borderId="0" fillId="0" fontId="2" numFmtId="9" xfId="0" applyAlignment="1" applyFont="1" applyNumberFormat="1">
      <alignment horizontal="center" readingOrder="0"/>
    </xf>
    <xf borderId="0" fillId="0" fontId="1" numFmtId="165" xfId="0" applyFont="1" applyNumberFormat="1"/>
    <xf borderId="0" fillId="0" fontId="2" numFmtId="9" xfId="0" applyAlignment="1" applyFont="1" applyNumberFormat="1">
      <alignment readingOrder="0"/>
    </xf>
    <xf borderId="1" fillId="2" fontId="1" numFmtId="1" xfId="0" applyAlignment="1" applyBorder="1" applyFont="1" applyNumberFormat="1">
      <alignment horizontal="center" readingOrder="0" shrinkToFit="0" vertical="center" wrapText="1"/>
    </xf>
    <xf borderId="1" fillId="0" fontId="2" numFmtId="1" xfId="0" applyAlignment="1" applyBorder="1" applyFont="1" applyNumberFormat="1">
      <alignment horizontal="center" readingOrder="0" vertical="center"/>
    </xf>
    <xf borderId="1" fillId="0" fontId="2" numFmtId="164" xfId="0" applyAlignment="1" applyBorder="1" applyFont="1" applyNumberFormat="1">
      <alignment horizontal="center" readingOrder="0" shrinkToFit="0" vertical="center" wrapText="1"/>
    </xf>
    <xf borderId="1" fillId="0" fontId="4" numFmtId="0" xfId="0" applyAlignment="1" applyBorder="1" applyFont="1">
      <alignment horizontal="center" readingOrder="0" shrinkToFit="0" vertical="center" wrapText="1"/>
    </xf>
    <xf borderId="1" fillId="0" fontId="2" numFmtId="168" xfId="0" applyAlignment="1" applyBorder="1" applyFont="1" applyNumberFormat="1">
      <alignment horizontal="center" readingOrder="0" shrinkToFit="0" vertical="center" wrapText="1"/>
    </xf>
    <xf borderId="1" fillId="0" fontId="2" numFmtId="0" xfId="0" applyAlignment="1" applyBorder="1" applyFont="1">
      <alignment horizontal="center" shrinkToFit="0" vertical="center" wrapText="1"/>
    </xf>
    <xf borderId="1" fillId="0" fontId="2" numFmtId="170" xfId="0" applyAlignment="1" applyBorder="1" applyFont="1" applyNumberFormat="1">
      <alignment horizontal="center" readingOrder="0" shrinkToFit="0" vertical="center" wrapText="1"/>
    </xf>
    <xf borderId="1" fillId="0" fontId="2" numFmtId="0" xfId="0" applyAlignment="1" applyBorder="1" applyFont="1">
      <alignment horizontal="center" shrinkToFit="0" wrapText="1"/>
    </xf>
    <xf borderId="0" fillId="0" fontId="2" numFmtId="1" xfId="0" applyAlignment="1" applyFont="1" applyNumberFormat="1">
      <alignment horizontal="center" readingOrder="0"/>
    </xf>
    <xf borderId="1" fillId="0" fontId="2" numFmtId="166" xfId="0" applyAlignment="1" applyBorder="1" applyFont="1" applyNumberFormat="1">
      <alignment horizontal="center" readingOrder="0" shrinkToFit="0" wrapText="1"/>
    </xf>
    <xf borderId="1" fillId="0" fontId="2" numFmtId="166" xfId="0" applyAlignment="1" applyBorder="1" applyFont="1" applyNumberFormat="1">
      <alignment horizontal="center" readingOrder="0" shrinkToFit="0" vertical="center" wrapText="1"/>
    </xf>
    <xf borderId="0" fillId="0" fontId="2" numFmtId="0" xfId="0" applyAlignment="1" applyFont="1">
      <alignment horizontal="center" readingOrder="0" shrinkToFit="0" wrapText="1"/>
    </xf>
    <xf borderId="1" fillId="0" fontId="2" numFmtId="172" xfId="0" applyAlignment="1" applyBorder="1" applyFont="1" applyNumberFormat="1">
      <alignment horizontal="center" readingOrder="0" shrinkToFit="0" vertical="center" wrapText="1"/>
    </xf>
    <xf borderId="0" fillId="0" fontId="2" numFmtId="0" xfId="0" applyAlignment="1" applyFont="1">
      <alignment horizontal="center" readingOrder="0" shrinkToFit="0" vertical="center" wrapText="1"/>
    </xf>
    <xf borderId="0" fillId="0" fontId="2" numFmtId="1" xfId="0" applyAlignment="1" applyFont="1" applyNumberFormat="1">
      <alignment horizontal="center" readingOrder="0" vertical="center"/>
    </xf>
    <xf borderId="0" fillId="0" fontId="2" numFmtId="0" xfId="0" applyAlignment="1" applyFont="1">
      <alignment horizontal="center" shrinkToFit="0" vertical="center" wrapText="1"/>
    </xf>
    <xf borderId="0" fillId="0" fontId="1" numFmtId="0" xfId="0" applyAlignment="1" applyFont="1">
      <alignment readingOrder="0"/>
    </xf>
    <xf borderId="0" fillId="0" fontId="2" numFmtId="164" xfId="0" applyFont="1" applyNumberFormat="1"/>
    <xf borderId="0" fillId="0" fontId="2" numFmtId="165" xfId="0" applyAlignment="1" applyFont="1" applyNumberFormat="1">
      <alignment horizontal="center"/>
    </xf>
    <xf borderId="0" fillId="7" fontId="2" numFmtId="165" xfId="0" applyFill="1" applyFont="1" applyNumberFormat="1"/>
    <xf borderId="0" fillId="8" fontId="2" numFmtId="165" xfId="0" applyFill="1" applyFont="1" applyNumberFormat="1"/>
    <xf borderId="1" fillId="2" fontId="1" numFmtId="0" xfId="0" applyAlignment="1" applyBorder="1" applyFont="1">
      <alignment horizontal="center" readingOrder="0" vertical="center"/>
    </xf>
    <xf borderId="1" fillId="2" fontId="1" numFmtId="164" xfId="0" applyAlignment="1" applyBorder="1" applyFont="1" applyNumberFormat="1">
      <alignment horizontal="center" readingOrder="0" vertical="center"/>
    </xf>
    <xf borderId="1" fillId="2" fontId="2" numFmtId="0" xfId="0" applyAlignment="1" applyBorder="1" applyFont="1">
      <alignment horizontal="center" readingOrder="0" vertical="center"/>
    </xf>
    <xf borderId="1" fillId="3" fontId="2" numFmtId="0" xfId="0" applyAlignment="1" applyBorder="1" applyFont="1">
      <alignment readingOrder="0" vertical="center"/>
    </xf>
    <xf borderId="1" fillId="2" fontId="2" numFmtId="0" xfId="0" applyAlignment="1" applyBorder="1" applyFont="1">
      <alignment horizontal="center" vertical="center"/>
    </xf>
    <xf borderId="1" fillId="2" fontId="1" numFmtId="165" xfId="0" applyAlignment="1" applyBorder="1" applyFont="1" applyNumberFormat="1">
      <alignment horizontal="right" readingOrder="0" vertical="center"/>
    </xf>
    <xf borderId="1" fillId="0" fontId="2" numFmtId="164" xfId="0" applyAlignment="1" applyBorder="1" applyFont="1" applyNumberFormat="1">
      <alignment horizontal="center" vertical="center"/>
    </xf>
    <xf borderId="0" fillId="8" fontId="2" numFmtId="0" xfId="0" applyFont="1"/>
    <xf borderId="1" fillId="0" fontId="10" numFmtId="0" xfId="0" applyAlignment="1" applyBorder="1" applyFont="1">
      <alignment horizontal="center" readingOrder="0" vertical="center"/>
    </xf>
    <xf borderId="1" fillId="0" fontId="11" numFmtId="0" xfId="0" applyAlignment="1" applyBorder="1" applyFont="1">
      <alignment readingOrder="0" shrinkToFit="0" vertical="center" wrapText="1"/>
    </xf>
    <xf borderId="2" fillId="0" fontId="12" numFmtId="0" xfId="0" applyAlignment="1" applyBorder="1" applyFont="1">
      <alignment horizontal="center" readingOrder="0" vertical="center"/>
    </xf>
    <xf borderId="0" fillId="0" fontId="2" numFmtId="164" xfId="0" applyAlignment="1" applyFont="1" applyNumberFormat="1">
      <alignment horizontal="center" vertical="center"/>
    </xf>
    <xf borderId="0" fillId="0" fontId="2" numFmtId="165" xfId="0" applyAlignment="1" applyFont="1" applyNumberFormat="1">
      <alignment vertical="center"/>
    </xf>
    <xf borderId="1" fillId="2" fontId="8" numFmtId="0" xfId="0" applyAlignment="1" applyBorder="1" applyFont="1">
      <alignment horizontal="center" readingOrder="0" shrinkToFit="0" vertical="center" wrapText="1"/>
    </xf>
    <xf borderId="1" fillId="0" fontId="2" numFmtId="173" xfId="0" applyAlignment="1" applyBorder="1" applyFont="1" applyNumberFormat="1">
      <alignment horizontal="center" readingOrder="0" vertical="center"/>
    </xf>
    <xf borderId="1" fillId="0" fontId="2" numFmtId="0" xfId="0" applyAlignment="1" applyBorder="1" applyFont="1">
      <alignment horizontal="left" readingOrder="2" vertical="center"/>
    </xf>
    <xf borderId="1" fillId="0" fontId="2" numFmtId="0" xfId="0" applyAlignment="1" applyBorder="1" applyFont="1">
      <alignment horizontal="center" readingOrder="2" shrinkToFit="0" vertical="center" wrapText="1"/>
    </xf>
    <xf borderId="1" fillId="0" fontId="2" numFmtId="174" xfId="0" applyAlignment="1" applyBorder="1" applyFont="1" applyNumberFormat="1">
      <alignment readingOrder="0" vertical="center"/>
    </xf>
    <xf borderId="1" fillId="0" fontId="2" numFmtId="165" xfId="0" applyAlignment="1" applyBorder="1" applyFont="1" applyNumberFormat="1">
      <alignment horizontal="center" readingOrder="0" vertical="center"/>
    </xf>
    <xf borderId="1" fillId="0" fontId="2" numFmtId="0" xfId="0" applyAlignment="1" applyBorder="1" applyFont="1">
      <alignment horizontal="center" vertical="center"/>
    </xf>
    <xf borderId="1" fillId="0" fontId="2" numFmtId="0" xfId="0" applyAlignment="1" applyBorder="1" applyFont="1">
      <alignment readingOrder="0"/>
    </xf>
    <xf borderId="1" fillId="0" fontId="2" numFmtId="0" xfId="0" applyBorder="1" applyFont="1"/>
    <xf borderId="0" fillId="0" fontId="8" numFmtId="0" xfId="0" applyAlignment="1" applyFont="1">
      <alignment horizontal="center" vertical="center"/>
    </xf>
    <xf borderId="0" fillId="8" fontId="2" numFmtId="0" xfId="0" applyAlignment="1" applyFont="1">
      <alignment horizontal="center" readingOrder="0" shrinkToFit="0" vertical="center" wrapText="1"/>
    </xf>
    <xf borderId="0" fillId="0" fontId="2" numFmtId="0" xfId="0" applyAlignment="1" applyFont="1">
      <alignment horizontal="right"/>
    </xf>
    <xf borderId="5" fillId="0" fontId="13" numFmtId="0" xfId="0" applyAlignment="1" applyBorder="1" applyFont="1">
      <alignment horizontal="center" readingOrder="0"/>
    </xf>
    <xf borderId="6" fillId="0" fontId="13" numFmtId="164" xfId="0" applyAlignment="1" applyBorder="1" applyFont="1" applyNumberFormat="1">
      <alignment horizontal="center" readingOrder="0"/>
    </xf>
    <xf borderId="6" fillId="0" fontId="13" numFmtId="0" xfId="0" applyAlignment="1" applyBorder="1" applyFont="1">
      <alignment horizontal="center" readingOrder="0"/>
    </xf>
    <xf borderId="6" fillId="0" fontId="13" numFmtId="165" xfId="0" applyAlignment="1" applyBorder="1" applyFont="1" applyNumberFormat="1">
      <alignment horizontal="center" readingOrder="0"/>
    </xf>
    <xf borderId="7" fillId="0" fontId="13" numFmtId="164" xfId="0" applyAlignment="1" applyBorder="1" applyFont="1" applyNumberFormat="1">
      <alignment horizontal="center" readingOrder="0"/>
    </xf>
    <xf borderId="8" fillId="0" fontId="2" numFmtId="0" xfId="0" applyAlignment="1" applyBorder="1" applyFont="1">
      <alignment readingOrder="0"/>
    </xf>
    <xf borderId="9" fillId="0" fontId="2" numFmtId="164" xfId="0" applyAlignment="1" applyBorder="1" applyFont="1" applyNumberFormat="1">
      <alignment readingOrder="0"/>
    </xf>
    <xf borderId="9" fillId="0" fontId="2" numFmtId="0" xfId="0" applyBorder="1" applyFont="1"/>
    <xf borderId="9" fillId="0" fontId="2" numFmtId="0" xfId="0" applyAlignment="1" applyBorder="1" applyFont="1">
      <alignment readingOrder="0"/>
    </xf>
    <xf borderId="9" fillId="0" fontId="2" numFmtId="165" xfId="0" applyAlignment="1" applyBorder="1" applyFont="1" applyNumberFormat="1">
      <alignment readingOrder="0"/>
    </xf>
    <xf borderId="10" fillId="0" fontId="2" numFmtId="0" xfId="0" applyBorder="1" applyFont="1"/>
    <xf borderId="10" fillId="0" fontId="2" numFmtId="0" xfId="0" applyAlignment="1" applyBorder="1" applyFont="1">
      <alignment readingOrder="0"/>
    </xf>
    <xf borderId="8" fillId="0" fontId="2" numFmtId="0" xfId="0" applyBorder="1" applyFont="1"/>
    <xf borderId="0" fillId="0" fontId="1" numFmtId="0" xfId="0" applyAlignment="1" applyFont="1">
      <alignment readingOrder="0" vertical="center"/>
    </xf>
    <xf borderId="0" fillId="0" fontId="2" numFmtId="3" xfId="0" applyAlignment="1" applyFont="1" applyNumberFormat="1">
      <alignment readingOrder="0" vertical="center"/>
    </xf>
    <xf borderId="0" fillId="0" fontId="2" numFmtId="10" xfId="0" applyAlignment="1" applyFont="1" applyNumberFormat="1">
      <alignment vertical="center"/>
    </xf>
    <xf borderId="0" fillId="0" fontId="2" numFmtId="10" xfId="0" applyAlignment="1" applyFont="1" applyNumberFormat="1">
      <alignment horizontal="center" vertical="center"/>
    </xf>
    <xf borderId="1" fillId="0" fontId="2" numFmtId="165" xfId="0" applyAlignment="1" applyBorder="1" applyFont="1" applyNumberFormat="1">
      <alignment readingOrder="0"/>
    </xf>
    <xf borderId="1" fillId="0" fontId="2" numFmtId="165" xfId="0" applyAlignment="1" applyBorder="1" applyFont="1" applyNumberFormat="1">
      <alignment vertical="center"/>
    </xf>
    <xf borderId="1" fillId="0" fontId="2" numFmtId="0" xfId="0" applyAlignment="1" applyBorder="1" applyFont="1">
      <alignment horizontal="center" readingOrder="2" vertical="center"/>
    </xf>
    <xf borderId="1" fillId="0" fontId="2" numFmtId="165" xfId="0" applyAlignment="1" applyBorder="1" applyFont="1" applyNumberFormat="1">
      <alignment horizontal="right" readingOrder="2" vertical="center"/>
    </xf>
    <xf borderId="1" fillId="0" fontId="2" numFmtId="0" xfId="0" applyAlignment="1" applyBorder="1" applyFont="1">
      <alignment horizontal="left" readingOrder="2" vertical="center"/>
    </xf>
    <xf borderId="1" fillId="0" fontId="2" numFmtId="164" xfId="0" applyAlignment="1" applyBorder="1" applyFont="1" applyNumberFormat="1">
      <alignment horizontal="center" readingOrder="2" vertical="center"/>
    </xf>
    <xf borderId="1" fillId="7" fontId="2" numFmtId="0" xfId="0" applyAlignment="1" applyBorder="1" applyFont="1">
      <alignment horizontal="center" readingOrder="0" shrinkToFit="0" vertical="center" wrapText="1"/>
    </xf>
    <xf borderId="0" fillId="6" fontId="2" numFmtId="0" xfId="0" applyAlignment="1" applyFont="1">
      <alignment vertical="center"/>
    </xf>
  </cellXfs>
  <cellStyles count="1">
    <cellStyle xfId="0" name="Normal" builtinId="0"/>
  </cellStyles>
  <dxfs count="4">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s>
  <tableStyles count="1">
    <tableStyle count="3" pivot="0" name="Datos1-Pérgola-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pivotCacheDefinition" Target="pivotCache/pivotCacheDefinition2.xml"/><Relationship Id="rId23"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pivotCacheDefinition" Target="pivotCache/pivotCacheDefinition4.xml"/><Relationship Id="rId25" Type="http://schemas.openxmlformats.org/officeDocument/2006/relationships/pivotCacheDefinition" Target="pivotCache/pivotCacheDefinition3.xml"/><Relationship Id="rId28" Type="http://schemas.openxmlformats.org/officeDocument/2006/relationships/pivotCacheDefinition" Target="pivotCache/pivotCacheDefinition6.xml"/><Relationship Id="rId27" Type="http://schemas.openxmlformats.org/officeDocument/2006/relationships/pivotCacheDefinition" Target="pivotCache/pivotCacheDefinition5.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pivotCacheDefinition" Target="pivotCache/pivotCacheDefinition7.xml"/><Relationship Id="rId7" Type="http://schemas.openxmlformats.org/officeDocument/2006/relationships/worksheet" Target="worksheets/sheet4.xml"/><Relationship Id="rId8" Type="http://schemas.openxmlformats.org/officeDocument/2006/relationships/worksheet" Target="worksheets/sheet5.xml"/><Relationship Id="rId30" Type="http://schemas.openxmlformats.org/officeDocument/2006/relationships/pivotCacheDefinition" Target="pivotCache/pivotCacheDefinition8.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257175</xdr:colOff>
      <xdr:row>2</xdr:row>
      <xdr:rowOff>152400</xdr:rowOff>
    </xdr:from>
    <xdr:ext cx="1819275" cy="21812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8.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1426" sheet="Septiembre"/>
  </cacheSource>
  <cacheFields>
    <cacheField name="   "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m/>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345.0"/>
        <n v="346.0"/>
        <n v="347.0"/>
        <n v="348.0"/>
        <n v="349.0"/>
        <n v="350.0"/>
        <n v="351.0"/>
        <n v="352.0"/>
        <n v="353.0"/>
        <n v="354.0"/>
        <n v="355.0"/>
      </sharedItems>
    </cacheField>
    <cacheField name="Fecha de registro">
      <sharedItems containsDate="1" containsBlank="1" containsMixedTypes="1">
        <d v="2025-09-01T00:00:00Z"/>
        <d v="2005-09-01T00:00:00Z"/>
        <d v="2025-09-02T00:00:00Z"/>
        <n v="-619936.0"/>
        <d v="2025-09-03T00:00:00Z"/>
        <d v="2025-09-04T00:00:00Z"/>
        <d v="2055-09-04T00:00:00Z"/>
        <d v="2025-06-04T00:00:00Z"/>
        <d v="2005-09-04T00:00:00Z"/>
        <d v="2025-09-05T00:00:00Z"/>
        <d v="2005-09-05T00:00:00Z"/>
        <d v="2025-09-06T00:00:00Z"/>
        <d v="2025-09-08T00:00:00Z"/>
        <d v="2055-09-08T00:00:00Z"/>
        <d v="2025-09-09T00:00:00Z"/>
        <d v="2025-09-10T00:00:00Z"/>
        <d v="2005-09-10T00:00:00Z"/>
        <d v="2025-09-11T00:00:00Z"/>
        <d v="2025-09-12T00:00:00Z"/>
        <d v="2025-09-13T00:00:00Z"/>
        <d v="2025-09-15T00:00:00Z"/>
        <s v="15//09/2025"/>
        <d v="2025-09-16T00:00:00Z"/>
        <d v="2055-09-16T00:00:00Z"/>
        <d v="2025-09-17T00:00:00Z"/>
        <d v="2005-09-17T00:00:00Z"/>
        <d v="2025-09-18T00:00:00Z"/>
        <d v="2025-09-19T00:00:00Z"/>
        <d v="2025-09-20T00:00:00Z"/>
        <d v="2025-09-22T00:00:00Z"/>
        <n v="6985529.0"/>
        <d v="2025-09-23T00:00:00Z"/>
        <d v="2025-09-24T00:00:00Z"/>
        <d v="2025-09-25T00:00:00Z"/>
        <d v="2005-09-25T00:00:00Z"/>
        <d v="2025-06-25T00:00:00Z"/>
        <d v="2025-09-26T00:00:00Z"/>
        <d v="2005-09-26T00:00:00Z"/>
        <n v="45927.0"/>
        <d v="2025-09-27T00:00:00Z"/>
        <d v="2025-09-29T00:00:00Z"/>
        <n v="1.8308054E7"/>
        <d v="2025-09-30T00:00:00Z"/>
        <m/>
      </sharedItems>
    </cacheField>
    <cacheField name="En el día" numFmtId="0">
      <sharedItems containsString="0" containsBlank="1" containsNumber="1" containsInteger="1">
        <n v="21.0"/>
        <m/>
        <n v="9.0"/>
        <n v="8.0"/>
        <n v="20.0"/>
        <n v="16.0"/>
        <n v="2.0"/>
        <n v="17.0"/>
        <n v="13.0"/>
        <n v="14.0"/>
        <n v="7.0"/>
        <n v="19.0"/>
        <n v="10.0"/>
        <n v="4.0"/>
        <n v="11.0"/>
        <n v="12.0"/>
      </sharedItems>
    </cacheField>
    <cacheField name="Nombre" numFmtId="0">
      <sharedItems containsBlank="1">
        <s v="MANUELA "/>
        <s v="ANDRES"/>
        <s v="LAURA"/>
        <s v="SAMUEL"/>
        <s v="GLORIA"/>
        <s v="DIANA"/>
        <s v="ANDRES "/>
        <s v="MAURICIO"/>
        <s v="LUIS"/>
        <m/>
        <s v="ANDREA"/>
        <s v="VELENTINA"/>
        <s v="CAMILO"/>
        <s v="JOSE DANIEL"/>
        <s v="GABRIEL"/>
        <s v="ALEJANDRO"/>
        <s v="SONIA"/>
        <s v="BETTY"/>
        <s v="DURBIN"/>
        <s v="LADY"/>
        <s v="MARIA EUGENIA"/>
        <s v="CATALINA"/>
        <s v="SINDY"/>
        <s v="JOHANNA "/>
        <s v="JOHAN "/>
        <s v="JESSICA"/>
        <s v="MARTIN "/>
        <s v="ISABEL"/>
        <s v="ANGIE"/>
        <s v="ANA MARIA"/>
        <s v="PATRICIA"/>
        <s v="DIEGO"/>
        <s v="VANESSA"/>
        <s v="LINA"/>
        <s v="HUGO ARMADO"/>
        <s v="JORGE"/>
        <s v="PAULINA"/>
        <s v="ENYERBERT"/>
        <s v="JUAN ESTEBAN"/>
        <s v="ESTFANIA"/>
        <s v="WILFER ALONSO"/>
        <s v="MIYER"/>
        <s v="DOUGLAS"/>
        <s v="LUZ OSIRIS"/>
        <s v="FERNANDO"/>
        <s v="VERONICA"/>
        <s v="ARMANDO"/>
        <s v="HENRY"/>
        <s v="DANIEL"/>
        <s v="SANTIAGO "/>
        <s v="JENNI"/>
        <s v="LUISIANA"/>
        <s v="CARLOS "/>
        <s v="SANTIAGO"/>
        <s v="LUZ "/>
        <s v="FABIO"/>
        <s v="PABLO"/>
        <s v="JUAN PABLO "/>
        <s v="NICOLAS"/>
        <s v="FABIAN"/>
        <s v="PAULA"/>
        <s v="ASTRID"/>
        <s v="LILIANA"/>
        <s v="GUSTAVO"/>
        <s v="MILEYDI"/>
        <s v="SORAYA"/>
        <s v="JHONATAN "/>
        <s v="KATHERIN"/>
        <s v="Esmeralda"/>
        <s v="JUAN"/>
        <s v="VALERIA"/>
        <s v="FAVIO"/>
        <s v="BIBI"/>
        <s v="ANGELA"/>
        <s v="ALEX"/>
        <s v="LEONEL"/>
        <s v="JUAN PABLO"/>
        <s v="KEVIN"/>
        <s v="LUIS CARLOS "/>
        <s v="MARIA"/>
        <s v="GUILLERMO"/>
        <s v="JOHSMAN"/>
        <s v="CAROLINA"/>
        <s v="BRAYAN"/>
        <s v="HUGO"/>
        <s v="FERNANDA"/>
        <s v="ALEJANDRA"/>
        <s v="MARTHA"/>
        <s v="LUIS GONZALO"/>
        <s v="DANIELA"/>
        <s v="NATHALIA"/>
        <s v="YEISON"/>
        <s v="JHOAN"/>
        <s v="MIGUEL"/>
        <s v="DIEGO FERNANDO"/>
        <s v="JUAN CARLOS"/>
        <s v="OLGA "/>
        <s v="ROBINSON"/>
        <s v="SANDRA "/>
        <s v="EDWAR"/>
        <s v="FREDY "/>
        <s v="DIDIER"/>
        <s v="GUIOVANY"/>
        <s v="MARLON VELEZ"/>
        <s v="SEBASTIAN"/>
        <s v="PEDRO"/>
        <s v="BOLIVAR"/>
        <s v="JOSE"/>
        <s v="OSCAR"/>
        <s v="NIXON "/>
        <s v="FABIANA"/>
        <s v="MARCELA"/>
        <s v="FREDY"/>
        <s v="SARA"/>
        <s v="ENITH"/>
        <s v="JULIO"/>
        <s v="LINA MARCELA"/>
        <s v="ELKIN"/>
        <s v="YOLANDA"/>
        <s v="MELISA"/>
        <s v="MANUEL"/>
        <s v="BRYAM"/>
        <s v="VICTORIA"/>
        <s v="JUAN "/>
        <s v="MILENA"/>
        <s v="SUSANA"/>
        <s v="YESSICA"/>
        <s v="EDISON "/>
        <s v="NORA"/>
        <s v="CARLOS OBANDO"/>
        <s v="XIOMARA"/>
        <s v="SIMON "/>
        <s v="SANDRA"/>
        <s v="ANGEL"/>
        <s v="KAREN"/>
        <s v="JUAN FERNANDO"/>
        <s v="PAULINA "/>
        <s v="RICARDO"/>
        <s v="MADHAVY"/>
        <s v="ARGEMIRO"/>
        <s v="JIMENA"/>
        <s v="ORIANA"/>
        <s v="ISABELA"/>
        <s v="LINA MARIA"/>
        <s v="DORA"/>
        <s v="IVAN"/>
        <s v="DAVID"/>
        <s v="YADIRA"/>
        <s v="RUBISLEY"/>
        <s v="YINA"/>
        <s v="JOHN aLEJANDRO"/>
        <s v="BRIAM"/>
        <s v="SHIRLEY"/>
        <s v="LUZ ELENA"/>
        <s v="LUIS CARLOS"/>
        <s v="LUIS ANGEL"/>
        <s v="SOFIA"/>
        <s v="HERNAN"/>
        <s v="JULIANA"/>
        <s v="EMMANUELLA"/>
        <s v="CLAUDIA"/>
        <s v="LUIS FERNANDO"/>
        <s v="OMAIRA"/>
        <s v="CIRO"/>
        <s v="JOAN"/>
        <s v="ORLANDO"/>
        <s v="ALEJANDRO "/>
        <s v="MARY LUZ"/>
        <s v="PAOLA"/>
        <s v="BERNARDO "/>
        <s v="YONI"/>
        <s v="DELBI"/>
        <s v="ESTEBAN"/>
        <s v="LEIDY"/>
        <s v="DORIS"/>
        <s v="ALBEIRO"/>
        <s v="JAIME"/>
        <s v="ELIECER"/>
        <s v="MELISSA"/>
        <s v="FREYNER"/>
        <s v="SILVESTRE"/>
        <s v="LIALIANA"/>
        <s v="EDUARDO"/>
        <s v="LUZ MARINA"/>
        <s v="VIVIANA"/>
        <s v="LAURA "/>
        <s v="SEBASTIAN "/>
        <s v="YENNIFER"/>
        <s v="GERALDINE"/>
      </sharedItems>
    </cacheField>
    <cacheField name="Apellido" numFmtId="0">
      <sharedItems containsBlank="1">
        <s v="RESTREPO"/>
        <s v="MONTOYA"/>
        <m/>
        <s v="MABARDY"/>
        <s v="YANEIRA"/>
        <s v="ORREGO"/>
        <s v="SUAREZ"/>
        <s v="ARIAS"/>
        <s v="OTERO"/>
        <s v="MADRID"/>
        <s v="SALAZAR"/>
        <s v="QUINTERO"/>
        <s v="MOSQUERA"/>
        <s v="ACUÑA"/>
        <s v="MEDINA"/>
        <s v="CEBALLOS"/>
        <s v="REINA"/>
        <s v="JIMENEZ"/>
        <s v="CASTAÑO"/>
        <s v="GOMEZ"/>
        <s v="SIERRA"/>
        <s v="LOPEZ"/>
        <s v="MONSALVE"/>
        <s v="LEDESMA"/>
        <s v="ARROYAVE"/>
        <s v="ORTEGA"/>
        <s v="HERNANDEZ"/>
        <s v="ZAPATA"/>
        <s v="LONDIÑO"/>
        <s v="ESPINOSA"/>
        <s v="MORENO"/>
        <s v="SIEGERT"/>
        <s v="ARBOLEDA"/>
        <s v="VILLA"/>
        <s v="RAMIREZ"/>
        <s v="PULGARIN"/>
        <s v="MARIN"/>
        <s v="BARRIIENTOS"/>
        <s v="RIVERA"/>
        <s v="OSORIO"/>
        <s v="OROZCO"/>
        <s v="CAÑAVERAL"/>
        <s v="VILLA ROLDAN"/>
        <s v="LONDOÑO"/>
        <s v="CONSTANZA"/>
        <s v="URIBE"/>
        <s v="GUZMAN"/>
        <s v="BARRIENTOS"/>
        <s v="ORJUELA"/>
        <s v="CARDONA"/>
        <s v="CORDOBA"/>
        <s v="PERTUZ"/>
        <s v="MONTES"/>
        <s v="GAVIRIA"/>
        <s v="CHAVERRA"/>
        <s v="VIDAL"/>
        <s v="TIRADO"/>
        <s v="BETANCUR"/>
        <s v="VASQUEZ"/>
        <s v="RINCON"/>
        <s v="INGENSA"/>
        <s v="NATERA"/>
        <s v="BOTERO"/>
        <s v="DIAZ"/>
        <s v="GUTIEERREZ"/>
        <s v="TORRES"/>
        <s v="DOSSANTOS"/>
        <s v="MORALES"/>
        <s v="GALVIS"/>
        <s v="TEJADA"/>
        <s v="FERNANDEZ"/>
        <s v="BEJARANO"/>
        <s v="CASTRO"/>
        <s v="MESA"/>
        <s v="VELASQUEZ"/>
        <s v="UPEGUI"/>
        <s v="CASTILLO"/>
        <s v="ESTRADA"/>
        <s v="ARANGO"/>
        <s v="VELEZ"/>
        <s v="ISAZA"/>
        <s v="CARMONA"/>
        <s v="QUIRAMA"/>
        <s v="ARBELAEZ"/>
        <s v="ELENA"/>
        <s v="MUÑOZ"/>
        <s v="SANCHEZ"/>
        <s v="CANO COSME"/>
        <s v="CARO"/>
        <s v="JAIME"/>
        <s v="URREGO"/>
        <s v="ZUÑIGA"/>
        <s v="ALVAREZ"/>
        <s v="BERMUDEZ"/>
        <s v="SCHOTBORGH"/>
        <s v="MURILLO"/>
        <s v="MONLOP"/>
        <s v="CONTRERAS"/>
        <s v="CUADROS"/>
        <s v="PEREZ"/>
        <s v="MOLINA"/>
        <s v="ALZATE"/>
        <s v="ISABEL"/>
        <s v="BUITRAGO"/>
        <s v="RUA"/>
        <s v="ANGEL"/>
        <s v="GUTIERREZ"/>
        <s v="RIAÑO"/>
        <s v="AGUDELO"/>
        <s v="AVILA"/>
        <s v="ORTIZ"/>
        <s v="OLARTE"/>
        <s v="CARVAJAL"/>
        <s v="BUILES"/>
        <s v="FLORES"/>
        <s v="VALENCIA"/>
        <s v="POSADA"/>
        <s v="BUSTAMANTE"/>
        <s v="RAIGOZA"/>
        <s v="CALLEJAS"/>
      </sharedItems>
    </cacheField>
    <cacheField name="Empresa" numFmtId="0">
      <sharedItems containsBlank="1">
        <m/>
        <s v="GRICOAT"/>
        <s v="SERVREENCAUCHE"/>
        <s v="DIVIX"/>
        <s v="gg"/>
        <s v="EDIFICIO DE PERSONA NATURAL"/>
        <s v="LOGIMPEX CARGO"/>
        <s v="SEIS MAS 10 ARQUITECTURA"/>
        <s v="PANAMERICANA - BOGOTA"/>
        <s v="GEOSER"/>
        <s v="ACCESS POINT"/>
        <s v="ELECTRICIDAD Y MONYTAJES"/>
        <s v="CONQUISTA INMOBILIARIA"/>
        <s v="MECANO"/>
        <s v="INDUSTRIA DE RESINAS"/>
        <s v="INDUSTRIAL DE RESINAS"/>
        <s v="INOXIDABLES"/>
        <s v="MOLPARTES"/>
        <s v="UNIDAD RENAL RTS -MEDELLIN"/>
        <s v="MULTIAJUSTES"/>
        <s v="DITRIBUIDORA BRILLAMAX"/>
        <s v="EDU NORTE"/>
        <s v="GYJ FERRTERIA"/>
        <s v="ONIX DISCOTECA"/>
        <s v="DOTAESCOL S.A.S"/>
        <s v="TU PIEL"/>
        <s v="LA TOSCNA PH"/>
        <s v="MALL PLAZA"/>
        <s v="PROYECTO ASTORGA"/>
        <s v="IPS DARIEN"/>
        <s v="MERCAELECTRO LTDA"/>
        <s v="INGEMEEC"/>
        <s v="DEVINT S.A.S."/>
        <s v="EXPLANAN S.A.S"/>
        <s v="VERD FRUIT"/>
        <s v="CARLOS HERNANDEZ"/>
        <s v="HOTEL MYTHICAL"/>
        <s v="DICMMETAL"/>
        <s v="MARVIN MUÑOZ"/>
        <s v="LLANOS"/>
        <s v="PLA OBRA ENERGIA Y CLIMATIZACION"/>
        <s v="TEINDA PROMOCIONAL"/>
        <s v="INSTITUTO PASCUAL BRAVO"/>
        <s v="UNDBLENDED COOFEE"/>
        <s v="PLP COLOMBIA"/>
        <s v="CENTRO DE SALUD"/>
        <s v="VABINSTALACIONES"/>
        <s v="CARRERA MOTOS"/>
        <s v="VIDRTIO Y ESPEJOS JT"/>
        <s v="PURPURE"/>
        <s v="AGLOMETALES, DUEÑO DE LA EMPRESA "/>
        <s v="DIFERGO SISTEMAS LIVIANOS SAS "/>
        <s v="JORDY STAN"/>
        <s v="AOP"/>
        <s v="MADERINCO"/>
      </sharedItems>
    </cacheField>
    <cacheField name="Segmento" numFmtId="0">
      <sharedItems containsBlank="1">
        <s v="Institucional"/>
        <s v="Cliente final"/>
        <m/>
        <s v="Arquitecto"/>
        <s v="Intervid"/>
        <s v="Industrial"/>
      </sharedItems>
    </cacheField>
    <cacheField name="Teléfono de contacto">
      <sharedItems containsBlank="1" containsMixedTypes="1" containsNumber="1" containsInteger="1">
        <s v="300 2724725"/>
        <s v="310 6992641"/>
        <s v="300 7291294"/>
        <s v="304 3400004"/>
        <s v="317 3717477"/>
        <s v="302 5069837"/>
        <s v="316 0545335"/>
        <s v="300 5416289"/>
        <s v=" 323 4961772"/>
        <s v=" 301 2558267"/>
        <s v="312 5638817"/>
        <s v="319 2438543"/>
        <s v=" 313 3280928"/>
        <s v="300 3565170"/>
        <s v=" 312 6414787"/>
        <s v="314 6191486"/>
        <s v="300 6019553"/>
        <s v="317 4330910"/>
        <s v="321 5256618"/>
        <s v=" 315 7846237"/>
        <s v="305 3598467"/>
        <s v="321 8744337"/>
        <s v="314 6168424"/>
        <s v="311 4061459"/>
        <s v="304 6519537"/>
        <s v="305 4520261"/>
        <s v=" 321 8920752"/>
        <s v="311 7124558"/>
        <s v="316 8253889"/>
        <s v="993 455 456"/>
        <s v="323 3673979"/>
        <s v="323 2091892"/>
        <s v=" 300 1366317"/>
        <s v="300 7751516"/>
        <s v="319 4037313"/>
        <s v="305 4819454"/>
        <s v="323 4589699"/>
        <s v=" 300 7119506"/>
        <s v="300 3580743"/>
        <s v="304 6421557"/>
        <s v="316 8320842"/>
        <s v=" 301 9082266"/>
        <s v="310 3662403"/>
        <s v="317 6550345"/>
        <s v="304 5533717"/>
        <s v="300 5542591"/>
        <s v="324 4291534"/>
        <s v="314 4706918"/>
        <s v="(945) 216-7292"/>
        <s v="310 5408091"/>
        <s v="312 4878675"/>
        <s v="313 6398707"/>
        <s v="313 4517489"/>
        <s v=" 315 5813636"/>
        <s v="314 8751945"/>
        <s v=" 321 7671928"/>
        <s v="314 4415332"/>
        <s v="1 (786) 658-9436"/>
        <s v="313 4944355"/>
        <s v=" 314 7098099"/>
        <s v="310 2577555"/>
        <s v="313 6230548"/>
        <s v="318 4152849"/>
        <s v="315 2733207"/>
        <s v="300 6256190"/>
        <s v="320 5168878"/>
        <s v="301 6654915"/>
        <s v="310 3685133"/>
        <s v="304 3771583"/>
        <s v="302 3953028"/>
        <s v=" (281) 890-1926"/>
        <n v="3.103810968E9"/>
        <s v="319 5074484"/>
        <s v="317 7621808"/>
        <s v="317 4410465"/>
        <s v="319 2160753"/>
        <s v=" 321 7397055"/>
        <s v="312 2924324"/>
        <s v="324 6017274"/>
        <s v="321 7129859"/>
        <s v="318 3768375"/>
        <s v="317 6584026"/>
        <s v="320 6468102"/>
        <s v="302 2873111"/>
        <s v="310 3693277"/>
        <s v="313 7509285"/>
        <s v="300 6703424"/>
        <s v="350 7960227"/>
        <s v="323 2320376"/>
        <s v="320 7034144"/>
        <s v="321 7799930"/>
        <s v="312 7225240"/>
        <s v="310 2390266"/>
        <s v="310 4365929"/>
        <s v="311 7413689"/>
        <s v="300 2870045"/>
        <s v="318 7172850"/>
        <s v="302 4013304"/>
        <s v="324 5493108"/>
        <s v="300 6480875"/>
        <s v="304 5980280"/>
        <s v="310 4562743"/>
        <s v=" 333 2411961"/>
        <s v=" 301 5621381"/>
        <s v="321 8452911"/>
        <s v=" 321 7788408"/>
        <s v="304 1028077"/>
        <s v=" 316 1333336"/>
        <s v=" 305 3924723"/>
        <s v="350 7889692"/>
        <s v="314 6003241"/>
        <s v=" 319 5735981"/>
        <s v=" 314 6744409"/>
        <s v="301 7700646"/>
        <s v="310 4153596"/>
        <s v="318 1015151"/>
        <s v="311 5387824"/>
        <s v=" 313 8626975"/>
        <s v="300 1729298"/>
        <s v="311 7127224"/>
        <s v="301 3282910"/>
        <s v=" 302 2122252"/>
        <s v="301 5015637"/>
        <s v="318 6198444"/>
        <s v="300 5490086"/>
        <s v="320 9987640"/>
        <s v="301 3602905"/>
        <s v="312 8648652"/>
        <s v="304 3252840"/>
        <s v="301 6587681"/>
        <s v="301 7254230"/>
        <s v="310 8495559"/>
        <s v="315 3603491"/>
        <s v="320 9373174"/>
        <s v="301 1574428"/>
        <s v="305 3559667"/>
        <s v="313 7529200"/>
        <s v="350 4626046"/>
        <s v="300 6155114"/>
        <s v="313 3234285"/>
        <s v="507 6612-3593"/>
        <s v="324 3187281"/>
        <s v="321 6042994"/>
        <s v="315 3096969"/>
        <s v="322 6818793"/>
        <s v="333 2246369"/>
        <s v=" 314 7604498"/>
        <s v="314 6620592"/>
        <s v="sin seguimiento"/>
        <s v="304 6694462"/>
        <s v="310 8398018"/>
        <s v="319 7620638"/>
        <s v="300 7768508"/>
        <s v="314 5476013"/>
        <s v="300 7049030"/>
        <s v="315 6124483"/>
        <s v="310 4133960"/>
        <s v="314 6017140"/>
        <s v="301 4594649"/>
        <s v="318 3899336"/>
        <s v="300 1700056"/>
        <s v=" 304 6284390"/>
        <s v="311 6785563"/>
        <s v="301 7869452"/>
        <s v="305 2903132"/>
        <s v="310 5053489"/>
        <s v="311 7690882"/>
        <s v=" 301 7180930"/>
        <s v="319 2877749"/>
        <s v="311 7438742"/>
        <s v="300 5979846"/>
        <s v="310 4052499"/>
        <s v="311 7565800"/>
        <s v="300 3197624"/>
        <s v="301 7375572"/>
        <s v="318 2980406"/>
        <s v="313 4200483"/>
        <s v="311 2006030"/>
        <s v="302 3769952"/>
        <s v="311 4175063"/>
        <s v="322 3703807"/>
        <s v="304 5568082"/>
        <s v="315 8868843"/>
        <s v="312 6514199"/>
        <s v="311 3113032"/>
        <s v="316 4544959"/>
        <s v="311 3466838"/>
        <s v="316 7529669"/>
        <s v="300 6288340"/>
        <s v="321 2342185"/>
        <s v="304 5485563"/>
        <s v="310 7650048"/>
        <s v="312 6811181"/>
        <s v=" 315 6704663"/>
        <s v="321 9137029"/>
        <n v="3.12287658E9"/>
        <s v=" 300 8490960"/>
        <s v="310 6117288"/>
        <s v="320 5664568"/>
        <s v="310 8225335"/>
        <s v="321 6145471"/>
        <s v="313 7049824"/>
        <s v="300 3596716"/>
        <s v="324 5677434"/>
        <s v="310 3596719"/>
        <s v="321 7231925"/>
        <s v="310 7536362"/>
        <s v=" 301 6453703"/>
        <s v="314 7373400"/>
        <s v="300 6130142"/>
        <s v=" 314 8093375"/>
        <s v="302 4082878"/>
        <s v="314 6120845"/>
        <s v="300 9005313"/>
        <s v="301 4230472"/>
        <s v="301 3209342"/>
        <s v="315 2479537"/>
        <s v="322 5088882"/>
        <s v="320 3417666"/>
        <s v="314 8262780"/>
        <s v="300 2446952"/>
        <s v=" 316 7473490"/>
        <s v="312 4627346"/>
        <s v="316 4731047"/>
        <s v=" 324 5992648"/>
        <s v="320 6876179"/>
        <s v="310 4415597"/>
        <s v="310 7203068"/>
        <s v=" 301 3758633"/>
        <s v="314 7298683"/>
        <s v="314 4509414"/>
        <s v="311 3342875"/>
        <n v="3.103732313E9"/>
        <s v="321 8638967"/>
        <s v="302 8487988"/>
        <s v="322 6510443"/>
        <s v="301 4445173"/>
        <s v="304 5951257"/>
        <s v="313 7920205"/>
        <s v="313 7437264"/>
        <s v="304 3711994"/>
        <s v="310 7460753"/>
        <s v="312 7549126"/>
        <s v=" 318 3885732"/>
        <s v=" 312 2291236"/>
        <s v="315 5689971"/>
        <s v="315 8339301"/>
        <s v="301 6433436"/>
        <s v="323 4704720"/>
        <s v=" 301 1573613"/>
        <s v=" 305 2409088"/>
        <s v=" 350 2152510"/>
        <s v="300 2415027"/>
        <s v="311 2106270"/>
        <s v="314 7230047"/>
        <s v="311 7386167"/>
        <s v="320 7057557"/>
        <s v="318 8709188"/>
        <s v="315 5947950"/>
        <s v="323 2308729"/>
        <s v=" 311 4165947"/>
        <s v="301 2595740"/>
        <s v="300 6511345"/>
        <s v=" 312 5668950"/>
        <s v="322 5236051"/>
        <s v="323 9635204"/>
        <s v="300 8150814"/>
        <s v="317 4327871"/>
        <s v=" 318 2061675"/>
        <s v="312 7875536"/>
        <s v="313 8063284"/>
        <s v="324 4287203"/>
        <s v="310 4309813"/>
        <s v="316 0255375"/>
        <s v=" 300 3832343"/>
        <s v="317 6427583"/>
        <s v="314 7732886"/>
        <s v="314 3824653"/>
        <s v="319 4193096"/>
        <s v="316 8435304"/>
        <s v=" 317 4821765"/>
        <s v="319 2842207"/>
        <s v="304 2627973"/>
        <n v="3.012558769E9"/>
        <s v="312 2500398"/>
        <s v="311 2811105"/>
        <s v="310 2837654"/>
        <s v="316 6907188"/>
        <s v="312 8903472"/>
        <s v="311 3125732"/>
        <s v="310 2504127"/>
        <s v="300 2966600"/>
        <s v=" 301 6433904"/>
        <s v="313 6537524"/>
        <s v="312 8529947"/>
        <s v="310 6364175"/>
        <s v=" 310 4482174"/>
        <s v="313 7991294"/>
        <s v="318 2599567"/>
        <s v="301 5025099"/>
        <s v="319 6548095"/>
        <s v=" 300 7078843"/>
        <s v="302 4171518"/>
        <s v="310 8371142"/>
        <s v=" 314 8680216"/>
        <s v="315 3736306"/>
        <s v="313 7567238"/>
        <s v="310 3830335"/>
        <s v="301 8687057"/>
        <s v="321 6380836"/>
        <s v=" 320 7987056"/>
        <n v="3.117242061E9"/>
        <s v="321 8471882"/>
        <s v="314 8135508"/>
        <s v="324 6357159"/>
        <s v="311 7492593"/>
        <s v="321 5904951"/>
        <s v="301 2561269"/>
        <s v="312 3832765"/>
        <s v="317 5317208"/>
        <s v="301 7989999"/>
        <s v="311 7303314"/>
        <s v=" 321 5134932"/>
        <s v="321 9051910"/>
        <s v="318 3586520"/>
        <s v="322 6220015"/>
        <s v="301 3063779"/>
        <s v="314 8899720"/>
        <s v="304 2027891"/>
        <s v="312 2969499"/>
        <s v="311 6992964"/>
        <m/>
      </sharedItems>
    </cacheField>
    <cacheField name="Herramienta de contacto" numFmtId="0">
      <sharedItems containsBlank="1">
        <s v="WhatsApp"/>
        <m/>
        <s v="Celular"/>
        <s v="Teléfono fijo"/>
      </sharedItems>
    </cacheField>
    <cacheField name="Cliente o Nuevo" numFmtId="0">
      <sharedItems containsBlank="1">
        <s v="Cliente"/>
        <s v="Redes"/>
        <m/>
      </sharedItems>
    </cacheField>
    <cacheField name="Respondio" numFmtId="0">
      <sharedItems containsBlank="1">
        <s v="Si"/>
        <s v="No responde"/>
        <m/>
        <s v="Espera de información"/>
      </sharedItems>
    </cacheField>
    <cacheField name=" Producto" numFmtId="0">
      <sharedItems containsBlank="1">
        <s v="Ventanería"/>
        <s v="Reposición vidrios"/>
        <s v="Vidrio Templado"/>
        <s v="Ventanas aluminio"/>
        <s v="Puertas vidrieras"/>
        <s v="Cabina de baño"/>
        <m/>
        <s v="División oficina"/>
        <s v="Pasamanos"/>
        <s v="-"/>
        <s v="Tablero"/>
        <s v="Vidrio crudo"/>
        <s v="Mantenimiento"/>
        <s v="Otros"/>
        <s v="Puerta corrediza"/>
        <s v="Puertas de vidrio"/>
        <s v="Fachadas"/>
        <s v="Espejos"/>
        <s v="Puerta batiente"/>
      </sharedItems>
    </cacheField>
    <cacheField name="# Cotización">
      <sharedItems containsBlank="1" containsMixedTypes="1" containsNumber="1" containsInteger="1">
        <n v="9972.0"/>
        <m/>
        <n v="10021.0"/>
        <n v="9964.0"/>
        <n v="10008.0"/>
        <n v="9962.0"/>
        <n v="10022.0"/>
        <n v="9963.0"/>
        <n v="10038.0"/>
        <n v="9981.0"/>
        <n v="9986.0"/>
        <n v="9993.0"/>
        <n v="9995.0"/>
        <n v="10002.0"/>
        <n v="10003.0"/>
        <n v="10001.0"/>
        <n v="1945.0"/>
        <n v="10004.0"/>
        <n v="10006.0"/>
        <n v="10024.0"/>
        <n v="10020.0"/>
        <n v="10009.0"/>
        <n v="10014.0"/>
        <n v="10023.0"/>
        <n v="10026.0"/>
        <n v="10025.0"/>
        <n v="10027.0"/>
        <n v="10028.0"/>
        <n v="10031.0"/>
        <n v="10043.0"/>
        <n v="10036.0"/>
        <n v="10035.0"/>
        <n v="10040.0"/>
        <n v="10048.0"/>
        <n v="10110.0"/>
        <n v="10046.0"/>
        <n v="10051.0"/>
        <n v="10049.0"/>
        <n v="10052.0"/>
        <n v="10056.0"/>
        <n v="10066.0"/>
        <n v="10067.0"/>
        <n v="10105.0"/>
        <n v="10072.0"/>
        <n v="10075.0"/>
        <n v="10108.0"/>
        <n v="10077.0"/>
        <n v="10081.0"/>
        <n v="10085.0"/>
        <s v="10094-A"/>
        <n v="10090.0"/>
        <n v="10092.0"/>
        <n v="10097.0"/>
        <n v="10101.0"/>
        <n v="10106.0"/>
        <n v="10104.0"/>
        <n v="10107.0"/>
        <n v="10120.0"/>
        <n v="10135.0"/>
        <n v="10118.0"/>
        <n v="10126.0"/>
        <n v="10129.0"/>
        <n v="10160.0"/>
        <n v="10125.0"/>
        <n v="10130.0"/>
        <n v="10123.0"/>
        <n v="10145.0"/>
        <n v="10133.0"/>
        <n v="10134.0"/>
        <n v="10137.0"/>
        <n v="10150.0"/>
        <n v="10138.0"/>
        <n v="10141.0"/>
        <n v="10148.0"/>
        <n v="10143.0"/>
        <n v="10152.0"/>
        <n v="10158.0"/>
        <n v="10163.0"/>
        <n v="10172.0"/>
        <n v="10175.0"/>
        <n v="10169.0"/>
        <n v="10167.0"/>
        <n v="10171.0"/>
        <n v="10177.0"/>
        <n v="10181.0"/>
        <n v="10183.0"/>
        <n v="10192.0"/>
        <n v="10190.0"/>
        <n v="10195.0"/>
        <n v="10193.0"/>
        <n v="10197.0"/>
        <n v="10198.0"/>
        <n v="10199.0"/>
        <n v="10201.0"/>
        <n v="10211.0"/>
      </sharedItems>
    </cacheField>
    <cacheField name="Valor de la cotización sin IVA">
      <sharedItems containsBlank="1" containsMixedTypes="1" containsNumber="1">
        <n v="1.78E7"/>
        <n v="277800.0"/>
        <m/>
        <n v="341953.0"/>
        <n v="7897982.352941177"/>
        <n v="3170550.0"/>
        <n v="769495.7983193278"/>
        <n v="1888667.0"/>
        <n v="2377596.0"/>
        <n v="6261394.0"/>
        <n v="402242.0"/>
        <n v="1722016.0"/>
        <n v="240000.0"/>
        <n v="918319.0"/>
        <n v="3.6210382E7"/>
        <n v="1426383.0"/>
        <n v="120000.0"/>
        <n v="270000.0"/>
        <n v="4635900.0"/>
        <n v="295951.2605042017"/>
        <n v="3045139.0"/>
        <n v="3758400.0"/>
        <n v="1350820.0"/>
        <n v="151000.0"/>
        <n v="3200000.0"/>
        <n v="383658.0"/>
        <n v="2136074.0"/>
        <n v="456600.0"/>
        <n v="411764.70588235295"/>
        <n v="5463000.0"/>
        <n v="190300.0"/>
        <n v="1034794.0"/>
        <n v="1.216E7"/>
        <n v="1.0443738E7"/>
        <n v="94118.0"/>
        <n v="2.2683E7"/>
        <n v="480000.0"/>
        <n v="5172312.0"/>
        <n v="2172503.0"/>
        <n v="999346.0"/>
        <n v="937584.0336134455"/>
        <n v="950000.0"/>
        <n v="4755981.0"/>
        <n v="2100840.0"/>
        <n v="319327.731092437"/>
        <n v="965174.0"/>
        <n v="5336185.0"/>
        <n v="521064.70588235295"/>
        <n v="3035180.0"/>
        <n v="413277.3109243698"/>
        <n v="170000.0"/>
        <n v="2726071.0"/>
        <n v="701354.0"/>
        <n v="2874347.0"/>
        <n v="2079691.0"/>
        <n v="499117.64705882355"/>
        <n v="2.2291E7"/>
        <n v="1193865.5462184874"/>
        <n v="5549743.0"/>
        <n v="789915.0"/>
        <n v="1092436.974789916"/>
        <n v="1476613.0"/>
        <n v="488487.3949579832"/>
        <n v="443438.6554621849"/>
        <n v="316300.0"/>
        <n v="425630.2521008403"/>
        <n v="369747.8991596639"/>
        <n v="482683.0"/>
        <n v="350000.0"/>
        <n v="1680672.268907563"/>
        <n v="1168067.2268907563"/>
        <n v="352941.17647058825"/>
        <n v="1369173.1092436975"/>
        <n v="8021565.0"/>
        <n v="1974957.9831932774"/>
        <n v="4703000.0"/>
        <n v="386050.42016806727"/>
        <n v="1426746.218487395"/>
        <n v="604613.0"/>
        <n v="1045053.0"/>
        <n v="1240850.4201680673"/>
        <n v="484376.0"/>
        <n v="1.6348E7"/>
        <n v="924370.0"/>
        <n v="5.2075E7"/>
        <n v="10096.0"/>
        <s v=" $ 3.633.816"/>
        <n v="1.1492286E7"/>
        <n v="819831.9327731093"/>
        <n v="6916000.0"/>
        <n v="1266325.0"/>
        <n v="294256.0"/>
        <n v="331092.43697478995"/>
        <n v="1202000.0"/>
        <n v="714285.7142857143"/>
        <n v="3126000.0"/>
        <n v="663017.6470588236"/>
        <n v="6722680.0"/>
        <n v="7746147.0"/>
        <n v="3290400.0"/>
        <n v="1645298.0"/>
        <n v="1010420.1680672269"/>
        <n v="2547968.0"/>
        <n v="725597.0"/>
        <n v="3108038.0"/>
        <n v="4229377.0"/>
        <n v="1822000.0"/>
        <n v="178500.0"/>
        <n v="1474704.0"/>
        <n v="1297062.0"/>
        <n v="833412.6050420168"/>
        <n v="1002270.0"/>
        <n v="468960.0"/>
        <n v="243133.61344537817"/>
        <n v="826677.0"/>
        <n v="544303.0"/>
        <n v="658817.0"/>
        <n v="760840.3361344538"/>
        <n v="989700.0"/>
        <n v="1327000.0"/>
        <n v="734700.0"/>
        <n v="253000.0"/>
        <n v="945933.0"/>
        <n v="935966.3865546219"/>
        <n v="581300.0"/>
        <n v="4959146.0"/>
        <n v="2624000.0"/>
        <n v="560000.0"/>
        <n v="858258.8235294118"/>
        <n v="949454.0"/>
        <n v="804621.8487394959"/>
        <n v="1269915.9663865548"/>
        <n v="292689.07563025213"/>
        <n v="655066.3865546219"/>
        <n v="5649579.831932774"/>
        <n v="539091.0"/>
        <n v="2266648.0"/>
        <n v="327334.4537815126"/>
        <n v="6601486.0"/>
        <s v=" 38146+43"/>
        <n v="410000.0"/>
        <n v="595366.0"/>
        <n v="197899.15966386555"/>
        <n v="842857.1428571428"/>
        <n v="2285604.0"/>
        <n v="230000.0"/>
        <n v="721300.0"/>
        <n v="1444373.0"/>
        <n v="370000.0"/>
        <n v="283865.54621848743"/>
      </sharedItems>
    </cacheField>
    <cacheField name="Estado del pedido" numFmtId="0">
      <sharedItems containsBlank="1">
        <s v="Rechazado"/>
        <s v="Cotización"/>
        <m/>
        <s v="Aprobado"/>
        <s v="Seguimiento"/>
        <s v="Producto no disponible"/>
      </sharedItems>
    </cacheField>
    <cacheField name="ñ" numFmtId="0">
      <sharedItems containsBlank="1">
        <s v="Alejandro"/>
        <s v="Karina"/>
        <s v="Juan Diego"/>
        <m/>
      </sharedItems>
    </cacheField>
    <cacheField name="Fecha de seguimiento venta" numFmtId="0">
      <sharedItems containsBlank="1">
        <s v="10/09/2025: Cliente informa que toma decisión de compra con otra empresa. // Dice que la consiguio 2 millones por debajo."/>
        <s v="18/09 seguimiento por wpp"/>
        <m/>
        <s v="no hay seguimiento, seguimiento 17/9 cliente manifiesta que estan en evaluacion de las cotizaciones , tienen 4 , las variables son servicio al cliente y precio , el cliente evalua muy bien el servicio ."/>
        <s v="05/09/2025 se hace segumiento por whatsapp-no han tomado ninguna desicion&#10;18/09 cseguimiento por wpp"/>
        <s v="18/09 se deja mensaje por wpp a ella y el contacto que ella nos brindo para enviar cotización "/>
        <s v="3/10/2025 no responde al seguimiento se dejo un mensaje "/>
        <s v="10-09-2025: Cliente informa que iba a coordinar para proceder con el pago para iniciar trabajo. Solicita un descuento, pero se le informa que no es posible."/>
        <s v="no hay segumiento, 17/9 cliente no responde al seguimiento"/>
        <s v="08/09: se deja mensaje por wpp"/>
        <s v="El señor Bryam llamo a los clientes, y solicitaron hacer un cambio en la cotizacion, poner persianas y puertas vidrieras"/>
        <s v="no hay segumiento, cliente no responde al seguimiento 17/9 "/>
        <s v="no hay segumiento -ni cotizacion"/>
        <s v="no hay segumiento -seguimiento 17/9  cliente no responde al seguimiento"/>
        <s v="no hay segumiento ;  seguimiento 17/9 cliente no responde al seguimiento"/>
        <s v="no hay segumiento : no han tomado decision llamar 24 de septiembre "/>
        <s v="18/09 se solicita info de nuevo para cotizar"/>
        <s v="18/09 no manejamos vidrio bronce crudo entregado a la mano"/>
        <s v="12/09/2025: Informa que aún no han definido el tema de la fachada. La franquicia les ha puesto mucho problema para manejo de marca."/>
        <s v="no hay segumiento ;17/9 cliente no responde al seguimiento"/>
        <s v="no hay segumiento ;  seguimiento 17/9  se envio mensaje"/>
        <s v="08/09/ 2025 el jefe no ha tomado la descion "/>
        <s v="no hay segumiento ; cliente no responde al seguimiento 17/9"/>
        <s v="no hay segumiento ;  17/ 9 cliente no responde al seguimiento"/>
        <s v="11-09-2025: Se le deja mensaje en whats app pero no lo contesta. // 12/09/2025: Indica que el Cliente final aun no les ha definido el tema de las ventanas, y que han realizado cambios."/>
        <s v="segukiento por whatsapp 08/09/2025 - no responde"/>
        <s v="no hay segumiento ; 17/9  cliente no responde al seguimiento"/>
        <s v="no hay segumiento ;  17/ 9 cliente no responde al seguimiento se deja mensaje "/>
        <s v="08/09 escribieron de dos # diferentes para la misma cotización, se envía a la dueña según el contacto que nos enviaron"/>
        <s v="no hay segumiento "/>
        <s v="no hay segumiento, 3 0ctubre cliente no responde al seguimiento"/>
        <s v="12/09/2025: Cliente no ha podido revisar bien la cotización. Está por fuera de la ciudad… solo tienen una cotización de divisiones de oficina."/>
        <s v="no hay seguimiento; 17/9   cliente no responde al seguimiento"/>
        <s v="11/09/2025 - seguimiento por whatsapp - no han tomado desciociones&#10;15/09/2025 seguimiento por whatsaap -validación con el area de Infraestructura"/>
        <s v="no hay seguimiento; 18/septiembre cliente  no respondio "/>
        <s v="17/9   cliente no responde al seguimiento"/>
        <s v="no hay seguimiento, 3 octubre cliente no responde al seguimiento"/>
        <s v="17/9  cliente no responde al seguimiento"/>
        <s v="17/9  cliente no responde al  seguimiento"/>
        <s v="11/09/2025 se contacta por whatsaap -no hay repuesta del cliente"/>
        <s v="17/9   cliente no reponde al seguimiento se deja mensaje "/>
        <s v="17/9  cliente no responde al seguimiento se deja mensaje la obra esta parada en el momento"/>
        <s v="no hay seguimiento, 8 octubre clinte no responde al seguimiento"/>
        <s v="no hay seguimiento, 3 octubre cliente no responde a "/>
        <s v="11-09-2025: Cliente informa que era para conocer solo el rpsupuesto. Dice que la obra la van a contratar englobada solo con una empresa (licitación de obra civil completa). Dice que cuando elija, nos da el contacto de esa empresa elegida."/>
        <s v="no hay seguimiento, seguimiento 3 octubre no responde al seguimiento se deja mensaje "/>
        <s v="17/9  cliente no responde al seguimiento se deja mensaje "/>
        <s v="12/09/2025  se contacta para porgramar toma de medidas pero no contesta"/>
        <s v="por precio"/>
        <s v="seguimiento  1 octubre no responde se deja mensaje "/>
        <s v="17/9    "/>
        <s v="17/ 9   cliente no responde al seguimiento"/>
        <s v="sin seguimiento, rechazo por precio"/>
        <s v="se coordina toma de medidas"/>
        <s v="13/09/2025de contacta por whatsapp  se ofrece toma de medidas no contesta"/>
        <s v="se coordina toma de medidascpara el 17/09/2025"/>
        <s v="17/9  cliente no responde al sguimiento"/>
        <s v="17/9 cliente no responde al seguimiento"/>
        <s v="sin seguimiento; rechazado por precio"/>
        <s v="25/09/2025 se contacta por whatsapp no parueba la cotizacion por ptecio"/>
        <s v="sin seguimiento, 3 octubre seguimiento no responde , se  mensaje "/>
        <s v="sin seguimiento;  rechazado por precio"/>
        <s v="3  octubre cliente no ha tomado decision , llama en 8 dias"/>
        <s v="17/ 9  rechazado  por precio "/>
        <s v="3 octubre llamar el 6 de octubre "/>
        <s v="17/09/2025: Cliente no responde mensajes de whats app."/>
        <s v="17/09/2025: Cliente informa en el seguimiento que está buscando otras cotizaciones, dice que busca elección por precio."/>
        <s v="Cliente dice que toman el proyecto con otro proveedor ya conocido, y por el tema del tiempo."/>
        <s v="LLamada del dia anterior"/>
        <s v="se le envia imagen de referencia y no responde"/>
        <s v="17/09/2025: Es la propietaria de la casa, Cliente indica que toma la decisión con el esposo y que buscan principalmene tema de presupuesto. // Alejandro, si ya la revisamos tu cotización está muy buena, sin embargo, siempre está por encima en 7 millones d"/>
        <s v="8 octubre cliente no responde al seguimiento"/>
        <s v="03/10/2025 llamar finalizandi la llamada "/>
        <s v="no encuentro cotizacion"/>
        <s v="450.000 . lo consiguio"/>
        <s v="1 octubre cliente no responde al seguimiento se deja mensaje"/>
        <s v="8/10/2025  cliente no responde al seguimiento"/>
        <s v="3 octubre no responde al seguimiento"/>
        <s v="seguimiento 3 de octubre no responde , se deja nensaje "/>
        <s v="no hay seguimiernto"/>
        <s v="se programa toma de medidas"/>
        <s v="30 Septiembre seguimiento , esta en espera que arranque el proyecto."/>
        <s v="03/10/2025 no han tomado una decision "/>
        <s v="sin seguimiento"/>
        <s v="1 octubre cliente no responde al seguimiento , se deja mensaje "/>
        <s v="Rechazado por precio y tiempos de entrega"/>
        <s v="sin seguimiento, 3 octubre el cliente no ha tomado la decision "/>
        <s v="3 octubre , llamar en dos meses por problemas"/>
        <s v="3 octubre ,  llamar el 25  de octubre"/>
        <s v="1 octubre no responde seguimiento , se dejo mensaje"/>
        <s v="2/10/2025: Cliente indica que hace la compra en otra empresa, ofrecian lo mismo, pero precio mas económico."/>
        <s v="cliente repetido"/>
        <s v="3 octubte cliente no responde al seguimiento"/>
        <s v="3 octubre cliente no ha tomado la decision "/>
        <s v="3 octubre , cliente no responde al seguimiento"/>
        <s v="3  octubre cliente no responde al seguimiento"/>
        <s v="3 octubre cliente no responde al seguimiento"/>
        <s v="octubre 1 cliente no responde al seguimiento se dejo mensaje "/>
        <s v="octubre 1 cliente no responde al seguimiento se dejo mensaje"/>
        <s v="sin seguimiento, seguimiento 1 octubre no responde"/>
        <s v="30/09/2025: Cliente no responde seguimientos de whats app. // 1/10/2025: Cliente contacta solicitando modificación de la cotización solo para 1 unidad."/>
        <s v="3 octubre , estan esperando  la autorizacion "/>
        <s v="3 octubre cliente no responde al seguimiento se deja mensaje "/>
        <s v="3 octubre el cliente refirio al señor  Carlos Cardenas , esta en espera que llame "/>
        <s v="3 octubre cliente no responde al seguimiento "/>
        <s v="3 octubre no han tomado la decision "/>
        <s v="diferencia 100.000 "/>
        <s v="07/10/2025 cliente por fuera d ela ciudad "/>
        <s v="no hay seguimiento"/>
        <s v="1/10/2025: Cliente no responde los seguimientos. Dijo que iba a revisar opciones en otras empresas (busca precio)."/>
        <s v="Cliente no contesta"/>
        <s v="3/10/2025 cliente no responde al seguimiento"/>
        <s v="30/09/2025: Cliente indica que van a realizar la compra, pero primero deben hacer otras modificaciones."/>
        <s v="07/10/2025 solicta toma de medidas pero no hay7 respuesta"/>
      </sharedItems>
    </cacheField>
    <cacheField name="Observaciones" numFmtId="0">
      <sharedItems containsBlank="1">
        <m/>
        <s v="se envia le valor por whatsapp  "/>
        <s v="hacemos visitas cuando vamos a instalar y nos dedicamos a la instalación  de ventanas, cabinas de baño, etc-el vidrio se lo podemos vender siempre y cuando ustedes nos indiquen las especificaciones de como lo necesitan"/>
        <s v="Cliente ubicado en Barranquilla"/>
        <s v="requiere vitrinas con fotocurado"/>
        <s v="cotización de un cierre de área de torniquetes en Acero inoxidable y vidrio. El espacio mide 5 mt y debemos dejar un metro libre."/>
        <s v="requier vidrio para mesas"/>
        <s v="pasamanos para escaleras existemte- se program toma de medidas"/>
        <s v="solución para hacer como un cerramiento que sea estético y funcional en restaurante entre cocina  y clientes"/>
        <s v="¡Hola! Estoy interezado que me cotizen una puerta en vidrio corrediza 177*70. En 8 mm- se envia precio por whatsapp"/>
        <s v="Tablero para uso de la h1ja en casa en Jamundi"/>
        <s v=" vidrio sencillos de 86cm X 67cm de 4mm- se recomienda compra en corvit"/>
        <s v="Mantenimiento de cabinas de baño, se envia cotización por whatsaap solo el valor por ser manteniemiento de una cabina."/>
        <s v="se envia valor por whatsapp"/>
        <s v="estamos buscando una cotizacion para unaconstruccion nueva- se programa toma de medidas"/>
        <s v="vidrio para horno-se remite a vimej"/>
        <s v="ubicacion itsmina-Choco"/>
        <s v="LICTACION PARA PERU"/>
        <s v="VIDRIOS PARA BALCON EDIFICIO EN CONSTRUCCION"/>
        <s v="REQUIERE VIDRIO PARA CARRO"/>
        <s v="Llamada ingresa el 03/09/2025 7:40pm"/>
        <s v="visor para maquinas-envia plano de medidas"/>
        <s v="division en vidrio para baño"/>
        <s v="no envia las medidas"/>
        <s v="VIDRIO PARA PUERTA VINOTECA-cambia cotizacion a vidrio crudo, se infroma que no lo suministramos"/>
        <s v="busca perfilles - se remite a Ventanas  y puertas"/>
        <s v="responde el 05/09/2025"/>
        <s v="requiere vidrio para comedor , se remite a vimej"/>
        <s v="Requiere ventaneria aniruido-viena a la sala de exibicio"/>
        <s v="requiere repisa de marmol"/>
        <s v="Rechazo por precio"/>
        <s v="vidrio ara mesa - remite a Vimej"/>
        <s v="se envia valor por whtasapp *"/>
        <s v="requiere un perfil"/>
        <s v="vidrio para CPU - remite a Vimej"/>
        <s v="se envia valor por whatsapp; 17/9  cliente no responde al seguimiento"/>
        <s v="se remite a Vimej"/>
        <s v="Requiere vidrio para chimenea"/>
        <s v="Ese vidrio lo puedes conseguir en +57 301 4480910 VIMEJ"/>
        <s v="vdrio para comedor se remite a Vimej"/>
        <s v="*"/>
        <s v="requiere vidrio crudo pero no instalado -no se cotiza"/>
        <s v="se envia valor por whatsapp *"/>
        <s v="necesita gabineste en aluminio"/>
        <s v="vidrio horno- se remite a Vimej"/>
        <s v="vidrio nevera- se remite a Vimej"/>
        <s v="llamada del 08/09/ a las 5:30 pm"/>
        <s v="vidrio para mesa se ermite a VIMEJ"/>
        <s v="luminariia- se remite a Vimej"/>
        <s v="se remite a vimej-require recorte de vidrio"/>
        <s v="requiere vidrio miniboreal - y espejos con marco se remites Corvit"/>
        <s v="ventanas en Aluminio imitación madera, "/>
        <s v="requiere vidrio para reflector - se remite a vimej"/>
        <s v="llamada del 09/09/2025 a las "/>
        <s v="requiere fabricar un accesorio- se remite a AVQ"/>
        <s v="vidrio par pergola"/>
        <s v="oficina en bogota"/>
        <s v="se envia vaor por whatsapp *"/>
        <s v="vidrio para comedor - se remite a vimej"/>
        <s v="vidrio para mesa- se remite a vimej"/>
        <s v="llamada ingreso 10/09/2025"/>
        <s v="vidrio piso discoteca - se programa toma de medidas"/>
        <s v="Instalacion de puerta de vitrina"/>
        <s v="vidrio para nevera - se remite a Vimej"/>
        <s v="llamada ingreso 11/09/2025"/>
        <s v="llamada ingreso 11/09/2025 *"/>
        <s v="Ciudad salitre Bogotá"/>
        <s v="vidrio para mesa - se remite a Vimej"/>
        <s v="requier vidrio termolaminado- se infroma que no lo manejamos"/>
        <s v="cabina de baño en vidrio curvo"/>
        <s v="telefono de Panamá"/>
        <s v="tablero para Cali"/>
        <s v="vidrio pasamanos"/>
        <s v="requierea cambio de sentido de apertuta de puerta balcon marca Alco"/>
        <s v="no responde"/>
        <s v="llamda de sabado 13/09/2025"/>
        <s v="llamada de domingo 14/09/2025"/>
        <s v="llamada de domingo 14/09/2025- requere espejo en laminas se remite a Corvit"/>
        <s v="llamada de domingo 14/09/2025- responde 17/09/2025- casa finca en barbosa"/>
        <s v="el cliente require la cabna para entrega inmediata"/>
        <s v="vidrio para pergola- remite la cotizcion para yeni cel 311 4912856"/>
        <s v="casa ubicada en Bogota"/>
        <s v="Espejo muy pequeño se remite a CORVIT"/>
        <s v="17/9 cliente no responde al seguimiento"/>
        <s v="vidrio para pergola-No se cotizo, el señor necesitaba la estructura y el vidrio."/>
        <s v="no se cotiza porque no tiene la estructura de la pergola"/>
        <s v="ubicacion Bogota"/>
        <s v="para reemplazar las  existentes cpmpradas a vidrios templex"/>
        <s v="virio crudo pequeño-se remite a Corvit"/>
        <s v=" Como pretenden que se cancele el total y ahí apenas programan instalación."/>
        <s v="Ingeniera residente del proyecto- se remite proyecto a la sra ALba lucia -se requieren 108 baños"/>
        <s v="Requiere vidrio pata horno-se remite a Vimej"/>
        <s v="Cliente en Bogota"/>
        <s v="Cliente en Armenia"/>
        <s v="diseñadoar industria e interiorista- apartamento en remodelacion-"/>
        <s v="intalacion en Guatape- ya conocia a Vidrios Templex por la instalacion de uan puerta de vidrio en su oficina"/>
        <s v="buscando diseño para una ventana curva con básculante ancho 60 por altura 120"/>
        <s v="vidrio templado redondo con pleicula"/>
        <s v="Proyecto para el aeropuerto de Rionegro"/>
        <s v="Necesita el vidrio para entrega inmediata"/>
        <s v="requiere ventana antiruido- se envia valor por whatsapp"/>
        <s v="llamada del 17/09/2025- vidrios para pergola"/>
        <s v="vidrio para pergola -con instalacion en el peñol"/>
        <s v="divisones de oficina requiere toma de medidas para propuesta de diseño"/>
        <s v="pendiente de envio de foto y medidas "/>
        <s v="se remite a Corvit-venta a la mano de vidrio crudo"/>
        <s v="vidrio para pergola no envia foto ni medidas"/>
        <s v="Vidrio para piso salon de eventos en la ceja"/>
        <s v="Casa en construccion en san cristobal"/>
        <s v="necesita cambiar a ventanas antiruido. queda pendente de enviar medidas- envia medidas 22/09/2025"/>
        <s v="se envia valor por whats app"/>
        <s v="vidrio para repisa se remite a Vimej"/>
        <s v="Cliente de Arauca"/>
        <s v="Llamada de 19/09/2025"/>
        <s v="se envia la direccion para pasar a la sala de ventas"/>
        <s v="vidrios para repisa se remite a Vimej"/>
        <s v="llamada el sabado 20 a las 5:00pm"/>
        <s v="llamada de domingo 21/09/2025"/>
        <s v="vridrio para una repisa- se remite a vimej"/>
        <s v="Se envia valor por whtasapp"/>
        <s v="vidrio para maquianaria - se remite a vimej"/>
        <s v="vidrio resondo para colocar platos-se remite a Vimej"/>
        <s v="cleinte de Popayan"/>
        <s v="puerta para la zona de ropas"/>
        <s v="se program toma de medidas"/>
        <s v="se envia el valor por whatsapp - infroma que ya solucionaron"/>
        <s v="vidrio para Jacuzzi"/>
        <s v="vidrio para carro se remite a Vimej"/>
        <s v="vidrio para taquilla"/>
        <s v="vidrio para piso"/>
        <s v="requiere rodamientos Ducati"/>
        <s v="Vidrio para maquina se remite a Vimej"/>
        <s v="ventana antiruido- se envia valor por whatsapp"/>
        <s v="envia emial al asesor con la infromacion"/>
        <s v="no  paga la toma de medidas"/>
        <s v="cliente en apartado"/>
        <s v="municipio de taraza-suminisro de puerta ellos recogen e instalab"/>
        <s v="requiere vitrinas"/>
        <s v="reparacion puerta- se remite  aun extermo lo requiere urgente"/>
        <s v="Mantenimiento a cabina instalada por vidrio templex en 2023 - se queda pegada-contesta el 26/09/2025"/>
        <s v="vidrio curvo para cabina"/>
        <s v="Vidrio para salpicadero de la cocina- se remite a Corvit"/>
        <s v="llamada del dia anterior 26/09/2025"/>
        <s v="vidrio crudo y de colores, se infromaque no lo manejamos"/>
        <s v="LLamada del 27/sep/2025"/>
        <s v="Vidrio para pasamanos interno"/>
        <s v="se remite a corvit"/>
        <s v="llamada de Chile"/>
        <s v="Vidrio templado para mirilla diametro 124mm x espesor de 12mm- se remite a Vinej"/>
        <s v="envia precio por whatsapp"/>
        <s v="vidrio para ventana pequeña, se remite a Corvit"/>
      </sharedItems>
    </cacheField>
    <cacheField name="Postventa" numFmtId="0">
      <sharedItems containsBlank="1">
        <m/>
        <s v="vidrio para claraboya en la Pintada"/>
        <s v="vidrio redondo para comida-se remite a Vimej"/>
      </sharedItems>
    </cacheField>
    <cacheField name="Mensaje de entrada" numFmtId="0">
      <sharedItems containsBlank="1">
        <s v="¡Hola! Estoy interesado en la instalación de tableros en vidrio"/>
        <s v="Hola! Estoy interesado en sus servicios de instalación en vidrio"/>
        <m/>
        <s v="Hola! Estoy interesado en la instalación de ventanas en aluminio"/>
        <s v="¡Hola! Estoy interesado en la instalación de puertas de vidrio"/>
        <s v="¡Hola! Estoy interesado en sus servicios de instalación en vidrio"/>
        <s v="¡Hola! Estoy interesado en la instalación de cabinas de baño"/>
        <s v="¡Hola! Estoy interesado en sus servicios de instalación en vidrio con fotocurado a un mármol"/>
        <s v="Hola! Estoy interesado en sus servicios"/>
        <s v="Hola, deseo conocer sus productos y servicios."/>
        <s v="Hola! Estoy interesado en  comprar un tablero de vidrio templado"/>
        <s v="¡Hola! Estoy interesada en mantenimiento de unas cabinas de baño"/>
        <s v="Hola! Estoy interesado en la instalación de cabinas de baño"/>
        <s v="Buenas tardes estoy interesada en este producto lo tienes???"/>
        <s v="Hola 👋 Gracias por escribirnos. En Vidrios Templex llevamos 33 años mejorando el hábitat de hogares y empresas con soluciones en vidrio de seguridad. Estamos listos para asesorarte. ¿Qué tipo de espacio deseas intervenir?"/>
        <s v="Hola! me interesa conocer más de sus productos y servicios."/>
        <s v="¡Hola! me interesa conocer más de sus productos y servicios."/>
        <s v="¡Hola! Estoy interesado en cotizar un tablero en vidiro con ustedes"/>
        <s v="¡Hola! Estoy interesado en la instalación de divisiones de oficina"/>
        <s v="¡Hola! Estoy interesado en la instalación de ventanas en aluminio"/>
        <s v="¡Hola! Estoy interesado en la instalación de cabinas para oficinas"/>
        <s v="Hola! Estoy interesado en la instalación de puertas de vidrio"/>
        <s v="Hola! Estoy interesado en la instalación de fachadas en vidrio"/>
        <s v="Hola! Estoy interesado en sus servicio"/>
        <s v="Hola! Estoy interesado en la instalación de divisiones de oficina"/>
        <s v="Hola! Estoy interesado en la instalación de tableros en vidrio"/>
        <s v="Hola! Estoy interesado en la instalación de vidrios para pérgolas"/>
        <s v="¡Hola! Estoy interesado en la instalación de una puerta de vidrio de un baño que se quebró"/>
        <s v="¡Hola! Estoy interesado en sus servicios para reponer un vidrio templado que se reventó"/>
        <s v="Hola! Estoy interesado en vidrio espejo"/>
        <s v="Hola! Estoy la compra  de cabinas de baño"/>
        <s v="¡Hola! Estoy interesado en la instalación de vidrios para pérgolas"/>
        <s v="Hola! Estoy interesado en sus servicios de instalación"/>
        <s v="obra en contruccion en San cristobal"/>
        <s v="Buenos dias, mi nombre es Sandra,  con quien tengo el gusto?"/>
        <s v="¡Hola! Estoy interesado en el cubrimiento de cabinas de baño"/>
        <s v="Hola! Estoy interesado en una ventana en aluminio"/>
        <s v="Hola buenos días esta para cotizar un cambio de bisagras de cabina de baño en vidrio para poner unas metalicas"/>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1402" sheet="Agosto"/>
  </cacheSource>
  <cacheFields>
    <cacheField name="No."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m/>
      </sharedItems>
    </cacheField>
    <cacheField name="Fecha de registro">
      <sharedItems containsDate="1" containsBlank="1" containsMixedTypes="1">
        <d v="2025-08-01T00:00:00Z"/>
        <d v="2025-08-02T00:00:00Z"/>
        <d v="2025-08-04T00:00:00Z"/>
        <d v="2025-08-05T00:00:00Z"/>
        <d v="2025-08-06T00:00:00Z"/>
        <d v="2025-08-07T00:00:00Z"/>
        <d v="2025-08-08T00:00:00Z"/>
        <n v="-618865.0"/>
        <d v="2025-08-09T00:00:00Z"/>
        <d v="2025-08-11T00:00:00Z"/>
        <d v="2025-08-12T00:00:00Z"/>
        <d v="2025-08-13T00:00:00Z"/>
        <d v="2025-08-14T00:00:00Z"/>
        <d v="2025-08-15T00:00:00Z"/>
        <d v="2025-08-16T00:00:00Z"/>
        <d v="2025-08-19T00:00:00Z"/>
        <d v="2025-08-20T00:00:00Z"/>
        <d v="2025-08-21T00:00:00Z"/>
        <d v="2025-08-22T00:00:00Z"/>
        <s v="22/082025"/>
        <d v="2005-08-22T00:00:00Z"/>
        <d v="2025-08-23T00:00:00Z"/>
        <d v="2025-08-25T00:00:00Z"/>
        <n v="-618848.0"/>
        <d v="2055-08-25T00:00:00Z"/>
        <d v="2025-08-26T00:00:00Z"/>
        <d v="2024-08-26T00:00:00Z"/>
        <d v="2025-08-27T00:00:00Z"/>
        <d v="2025-05-27T00:00:00Z"/>
        <d v="2025-08-28T00:00:00Z"/>
        <d v="2025-08-29T00:00:00Z"/>
        <d v="2025-08-30T00:00:00Z"/>
        <m/>
      </sharedItems>
    </cacheField>
    <cacheField name="En el día" numFmtId="0">
      <sharedItems containsString="0" containsBlank="1" containsNumber="1" containsInteger="1">
        <n v="12.0"/>
        <m/>
      </sharedItems>
    </cacheField>
    <cacheField name="Nombre" numFmtId="0">
      <sharedItems containsBlank="1">
        <s v="CARLOS "/>
        <s v="WILSON"/>
        <s v="EIDER"/>
        <s v="ESTEBAN"/>
        <m/>
        <s v="ANA MARIA"/>
        <s v="YULIANA"/>
        <s v="LILIANA"/>
        <s v="SEBASTIAN"/>
        <s v="TOMAS "/>
        <s v="ALEJANDRA"/>
        <s v="RAUL"/>
        <s v="HUGO"/>
        <s v="MARTHA"/>
        <s v="JAIRO"/>
        <s v="JULIAN"/>
        <s v="GENESIS"/>
        <s v="RICHAR"/>
        <s v="VLADIMIR"/>
        <s v="ESTIBEN"/>
        <s v="GLORIA"/>
        <s v="KATHERINE"/>
        <s v="MARIA VICTORIA"/>
        <s v="MIKE "/>
        <s v="GLORIA CECILIA"/>
        <s v="JUAN ESTEBAN"/>
        <s v="LINA MARIA"/>
        <s v="VALENTINA"/>
        <s v="FREDY "/>
        <s v="CARLOS MARIO"/>
        <s v="CINDY"/>
        <s v="JORGE"/>
        <s v="JAYBER"/>
        <s v="JHON "/>
        <s v="JULIO CESAR"/>
        <s v="VIVIANA"/>
        <s v="EMANUEL"/>
        <s v="JOHAN "/>
        <s v="ALEJANDRO"/>
        <s v="MATEO"/>
        <s v="CATALINA"/>
        <s v="ANDRES"/>
        <s v="MARIA"/>
        <s v="KJAIME "/>
        <s v="JUAN PABLO"/>
        <s v="JUAN YUBER"/>
        <s v="DEISI"/>
        <s v="JOIMER"/>
        <s v="JOSE"/>
        <s v="MARCELA"/>
        <s v="PURIFICACION"/>
        <s v="DIEGO"/>
        <s v="CAMILA"/>
        <s v="LEIDY"/>
        <s v="DANIELA"/>
        <s v="DIANA"/>
        <s v="KATHERIN"/>
        <s v="LADY"/>
        <s v="RUBEN "/>
        <s v="ISABELA"/>
        <s v="MANUELA"/>
        <s v="MARIO JOSE"/>
        <s v="MELISSA"/>
        <s v="EDUARDO"/>
        <s v="JHONNY"/>
        <s v="LUISA"/>
        <s v="BIBIANA"/>
        <s v="ALEX"/>
        <s v="KAREN"/>
        <s v="CAMILO"/>
        <s v="JUAN JOSE"/>
        <s v="LUZ"/>
        <s v="CADAVID"/>
        <s v="ISABEL"/>
        <s v="GERALDINE"/>
        <s v="HERNAN DARIO"/>
        <s v="VICTOR"/>
        <s v="ROSA"/>
        <s v="NATALIA"/>
        <s v="MILLER"/>
        <s v="PAOLA"/>
        <s v="JOAQUIN"/>
        <s v="JHON  JAIRO"/>
        <s v="ELKIN"/>
        <s v="SILVIA"/>
        <s v="ISRAEL"/>
        <s v="ANGEL"/>
        <s v="ROBINSON"/>
        <s v="GABRIEL"/>
        <s v="WHENDY"/>
        <s v="FABIO"/>
        <s v="ANTONY"/>
        <s v="EHIMER"/>
        <s v="NATALY"/>
        <s v="FIDEL"/>
        <s v="SARY"/>
        <s v="FELIPE"/>
        <s v="CRISTIAN"/>
        <s v="ANA SOFIA"/>
        <s v="GERARDO"/>
        <s v="MARBETH"/>
        <s v="ISABELLA"/>
        <s v="JULIANA"/>
        <s v="HECTOR"/>
        <s v="KATHERINE "/>
        <s v="ARLEY"/>
        <s v="EFRAIN"/>
        <s v="YUANIBEL"/>
        <s v="PAULA"/>
        <s v="RODRIGO"/>
        <s v="MONICA"/>
        <s v="LORELEY"/>
        <s v="NATHALY"/>
        <s v="BLANCA"/>
        <s v="BEATRIZ"/>
        <s v="SANTIAGO"/>
        <s v="DAVID"/>
        <s v="MISAEL"/>
        <s v="NICOLAS"/>
        <s v="CARLA"/>
        <s v="CRISTHIAN"/>
        <s v="ANDRES "/>
        <s v="EULICER"/>
        <s v="ANDERSON "/>
        <s v="YURANI"/>
        <s v="JUAN"/>
        <s v="JUAN DIEGO"/>
        <s v="MANUEL"/>
        <s v="OSCAR"/>
        <s v="CARLOS"/>
        <s v="RAFAEL"/>
        <s v="SELENI"/>
        <s v="JOSE LUIS"/>
        <s v="CRISTINA"/>
        <s v="NATHALIA"/>
        <s v="JONATHAN"/>
        <s v="DANIEL"/>
        <s v="LINA"/>
        <s v="WILMER "/>
        <s v="MARINA"/>
        <s v="JUAN MANUEL"/>
        <s v="JHON"/>
        <s v="YESENIA"/>
        <s v="MADELYN"/>
        <s v="ANA"/>
        <s v="JAVIER"/>
        <s v="EFRAIN "/>
        <s v="SARA"/>
        <s v="JUAN  "/>
        <s v="SANDY"/>
        <s v="JUAN "/>
        <s v="KAROL"/>
        <s v="NOHEMY"/>
        <s v="RICARDO"/>
        <s v="ERIK"/>
        <s v="DEICY"/>
        <s v="CLAUDIA"/>
        <s v="ISA"/>
        <s v="JOAN"/>
        <s v="DAVID "/>
        <s v="VANESSA"/>
        <s v="JHORMAN"/>
        <s v="TATIANA"/>
        <s v="JESUS"/>
        <s v=" "/>
        <s v="YEISON"/>
        <s v="DENIS"/>
        <s v="ALDIMEBER"/>
        <s v="VERONICA"/>
        <s v="ANA CECILIA"/>
        <s v="MARIANA"/>
        <s v="CLAUDIA PATRICIA"/>
        <s v="JAIME"/>
        <s v="ELI"/>
        <s v="ANGELA"/>
        <s v="NANCY"/>
        <s v="JOSEU"/>
        <s v="JESSICA"/>
        <s v="ERNY"/>
        <s v="GUSTAVO"/>
      </sharedItems>
    </cacheField>
    <cacheField name="Apellido" numFmtId="0">
      <sharedItems containsBlank="1">
        <s v="VIDALES"/>
        <s v="GOMEZ"/>
        <s v="MONTERO"/>
        <m/>
        <s v="RENDON"/>
        <s v="RAMIREZ"/>
        <s v="PIZANO"/>
        <s v="RESTREPO"/>
        <s v="CELIS"/>
        <s v="OROZCO"/>
        <s v="NOREÑA"/>
        <s v="ORREGO"/>
        <s v="PLATA"/>
        <s v="DIAZ RAMIREZ"/>
        <s v="MEJIA"/>
        <s v="MORENO"/>
        <s v="ZULUAGA"/>
        <s v="VELASQUEZ"/>
        <s v="ARISTIZABAL"/>
        <s v="MANCILLA"/>
        <s v="SEPULVEDA"/>
        <s v="LEON"/>
        <s v="KENNEDY"/>
        <s v="URIBE"/>
        <s v="GARCIA"/>
        <s v="PEINADO"/>
        <s v="BAENA"/>
        <s v="LONDOÑO"/>
        <s v="NARANJO"/>
        <s v="PAVONI"/>
        <s v="JARAMILLO"/>
        <s v="SANCHEZ"/>
        <s v="GARCES"/>
        <s v="SUAREZ"/>
        <s v="ARANGON"/>
        <s v="ANZOLA"/>
        <s v="QUIROZ"/>
        <s v="QUIJANO"/>
        <s v="LOPEZ"/>
        <s v="LORELEY"/>
        <s v="ALAZATE"/>
        <s v="ROJAS"/>
        <s v="JARAMILO"/>
        <s v="HUERTA"/>
        <s v="PEREZ"/>
        <s v="RIOS"/>
        <s v="ZAPATA"/>
        <s v="MUÑOZ"/>
        <s v="DUQUE"/>
        <s v="VANEGAS"/>
        <s v="CARDONA"/>
        <s v="CORTES"/>
        <s v="RICARDO"/>
        <s v="CARTAGENA"/>
        <s v="NOVOA"/>
        <s v="MUÑETON"/>
        <s v="TORRES"/>
        <s v="BETANCUR"/>
        <s v="ARAQUE"/>
        <s v="GALICIA"/>
        <s v="BOTERO"/>
        <s v="CANO"/>
        <s v="RODRIGUEZ"/>
        <s v="FIGUEROA"/>
        <s v="TAMAYO"/>
        <s v="CARMONA"/>
        <s v="RAVE"/>
        <s v="ORIOHUELA"/>
        <s v="MORALES"/>
        <s v="CASTAÑEDA"/>
        <s v="VELEZ"/>
        <s v="BOTIA"/>
        <s v="TRIANA"/>
        <s v="AGOSTINI"/>
        <s v="BETANCUR PAVAS"/>
        <s v="ARBOLEDA"/>
        <s v="MADELEY"/>
        <s v="OCHOA"/>
        <s v="CONTRERAS"/>
        <s v="CASTRO"/>
        <s v="PATERNINA"/>
        <s v="HOYOS"/>
        <s v="GARZON"/>
        <s v="VARGAS"/>
        <s v="MONTOYA"/>
        <s v="AMAYA"/>
        <s v="OSORIO"/>
        <s v="SERNA"/>
        <s v="VELENCIA"/>
        <s v="GIL"/>
        <s v="PARRA"/>
        <s v="HERNANDEZ"/>
        <s v="ALVAREZ"/>
        <s v="MOSQUERA"/>
        <s v="HOLGUIN BETANCUR"/>
        <s v="HOLGUIN"/>
        <s v="ACEVEDO"/>
        <s v="LOTERO"/>
        <s v="SALGADO"/>
        <s v="BEDARD"/>
        <s v="CAÑAS"/>
        <s v="BORNACELLI"/>
        <s v="SALVATORE"/>
        <s v="TORO"/>
      </sharedItems>
    </cacheField>
    <cacheField name="Empresa" numFmtId="0">
      <sharedItems containsBlank="1">
        <m/>
        <s v="ROTRASVEHI"/>
        <s v="CESDE"/>
        <s v="ACABADOS JB"/>
        <s v="PAISAPAN JJ"/>
        <s v="EMPRESA DESARROLLO URBANO"/>
        <s v="CARO"/>
        <s v="CONCREACERO"/>
        <s v="ORVLE GROUP"/>
        <s v="OBRACERO"/>
        <s v="ALDIA INGENIERIA"/>
        <s v="COLDENTAL"/>
        <s v="TRASLOGISTICA REYES"/>
        <s v="AVANTI"/>
        <s v="MOWLE"/>
        <s v="ESPACIO MODULAR"/>
        <s v="TIENDA DE PESCA"/>
        <s v="BODEGAS OLAYA"/>
        <s v="VIDRIOS Y ALUMNIOS TEQUENDAMA"/>
        <s v="GESPRO"/>
        <s v="PLEXIMUNDO"/>
        <s v="METAGROUP"/>
        <s v="ALIMENTOS LA ABUNDANCIA"/>
        <s v="INVERSIONES JTMC"/>
        <s v="CHT"/>
        <s v="JD-UPS"/>
        <s v=" Luis Eduardo Cano"/>
        <s v="SUPERPOLO S.A."/>
        <s v="IMPLANTOLOGIA ORAL"/>
        <s v="PHAMARKET"/>
        <s v="C0NSEGUR"/>
        <s v="INSTITUTO ISAC"/>
        <s v="PORTLAND"/>
        <s v="factor seguridad ingenieros s.a.s"/>
      </sharedItems>
    </cacheField>
    <cacheField name="Segmento" numFmtId="0">
      <sharedItems containsBlank="1">
        <s v="Institucional"/>
        <s v="Cliente final"/>
        <s v="Intervid"/>
        <s v="Arquitecto"/>
        <m/>
        <s v="Industrial"/>
      </sharedItems>
    </cacheField>
    <cacheField name="Teléfono de contacto">
      <sharedItems containsBlank="1" containsMixedTypes="1" containsNumber="1" containsInteger="1">
        <s v="314 7549890"/>
        <s v="314 6170320"/>
        <s v=" 311 6385177"/>
        <s v=" 302 3738131"/>
        <s v=" 321 6403754"/>
        <s v="350 2217252"/>
        <s v="318 3759539"/>
        <s v="321 7700756"/>
        <s v=" 317 7219984"/>
        <s v="314 5070436"/>
        <s v="310 4212467"/>
        <s v=" 315 5688244"/>
        <s v="313 7830876"/>
        <s v="312 5861591"/>
        <s v=" 301 5906647"/>
        <s v=" 300 5343666"/>
        <s v=" 313 5190483"/>
        <s v="304 3380099"/>
        <s v=" 324 5173626"/>
        <s v="310 8434736"/>
        <s v="301 6011921"/>
        <s v=" 318 4552404"/>
        <s v="321 9906866"/>
        <s v=" 315 7672660"/>
        <s v="304 3380354"/>
        <s v="314 8613974"/>
        <s v=" 321 3254452"/>
        <s v="313 6463231"/>
        <s v=" 312 6403137"/>
        <s v=" 310 8448367"/>
        <s v=" 301 6666606"/>
        <s v=" 318 4732169"/>
        <s v=" 311 3575914"/>
        <s v="304 3360101"/>
        <s v="1 (617) 602-5785"/>
        <s v="300 7332126"/>
        <s v="312 6685913"/>
        <s v="314 6888260"/>
        <s v=" 300 2428615"/>
        <s v=" 312 8660513"/>
        <s v="316 8581716"/>
        <s v="310 8441263"/>
        <s v="300 5139285"/>
        <s v="311 3316782"/>
        <s v="301 6054781"/>
        <s v=" 300 7790338"/>
        <s v="320 6969659"/>
        <s v=" 311 3727935"/>
        <s v=" 322 6253874"/>
        <s v=" 311 7292393"/>
        <s v=" 311 6102743"/>
        <s v=" 314 7249888"/>
        <s v="310 2297279"/>
        <s v=" 311 6390317"/>
        <s v=" 312 8607654"/>
        <s v="311 7730785"/>
        <s v="322 5704816"/>
        <s v=" 312 8881339"/>
        <s v=" 311 7568547"/>
        <s v=" 312 2975967"/>
        <s v=" 300 8214817"/>
        <s v=" 300 5157021"/>
        <s v=" 310 2459330"/>
        <s v="320 4197647"/>
        <s v="316 4012457"/>
        <s v="310 6475919"/>
        <s v=" 320 8154192"/>
        <s v=" 312 4020386"/>
        <s v="320 6652603"/>
        <s v="304 6412427"/>
        <s v=" 312 7077330"/>
        <s v="315 8533216"/>
        <s v="301 7454839"/>
        <m/>
        <s v="305 4177445"/>
        <s v="310 6201755"/>
        <s v="311 7010815"/>
        <s v="313 6758411"/>
        <s v="300 5238725"/>
        <s v="313 2508380"/>
        <s v="302 2045517"/>
        <s v="320 2973185"/>
        <s v="350 8078585"/>
        <s v=" 314 7446029"/>
        <s v="317 4303825"/>
        <s v="305 9167891"/>
        <s v=" 313 2490781"/>
        <s v="313 8691064"/>
        <s v="321 5099723"/>
        <s v="300 8095002"/>
        <s v="313 2826614"/>
        <s v="301 5115508"/>
        <s v="311 4502346"/>
        <s v="320 7079004"/>
        <s v="311 8364524"/>
        <s v="304 2278739"/>
        <s v="(617) 291-6419"/>
        <s v="324 3000545"/>
        <s v="305 3836023"/>
        <s v="310 5934496"/>
        <s v="319 2044881"/>
        <s v="317 4609472"/>
        <s v="320 5624381"/>
        <s v="310 4015487"/>
        <s v="310 3629136"/>
        <s v="301 6404194"/>
        <s v="317 8237750"/>
        <s v="301 2243880"/>
        <s v="318 5033906"/>
        <s v="313 6033608"/>
        <s v="300 2284678"/>
        <s v="322 9090704"/>
        <s v="310 3938705"/>
        <s v=" 318 6200676"/>
        <s v="319 5853096"/>
        <s v="316 7841892"/>
        <s v="321 2034082"/>
        <s v="311 2795283"/>
        <s v=" 322 5892409"/>
        <s v="322 5892409"/>
        <s v="300 7387348"/>
        <s v="323 2925250"/>
        <s v="320 7731634"/>
        <s v="323 3883433"/>
        <s v="324 5879277"/>
        <s v="319 7682580"/>
        <s v="300 2308835"/>
        <s v="316 5563052"/>
        <s v="321 8512221"/>
        <s v="304 5695131"/>
        <s v="310 2007551"/>
        <s v="315 6425859"/>
        <s v="58 414-7504809"/>
        <s v="1 55 3934 8917"/>
        <s v="312 2182035"/>
        <s v="311 6136848"/>
        <s v=" 321 2161716"/>
        <s v="314 7015014"/>
        <s v="322 8416898"/>
        <s v="51 926 731 180"/>
        <s v=" 318 3355862"/>
        <s v="302 2596399"/>
        <s v="315 4474389"/>
        <s v=" 317 8546342"/>
        <s v="305 2901789"/>
        <s v="324 2006008"/>
        <s v="311 7608525"/>
        <s v="300 4560586"/>
        <s v=" 314 7302700"/>
        <s v="311 6434392"/>
        <s v=" 301 1664462"/>
        <s v="312 7436837"/>
        <s v="310 4314585"/>
        <s v="300 3373621"/>
        <s v="301 2148124"/>
        <s v="301 7827861"/>
        <s v="316 5515306"/>
        <s v=" 320 5725706"/>
        <s v="319 6495040"/>
        <s v="300 6509575"/>
        <s v="300 7796488"/>
        <s v="321 7301675"/>
        <s v="301 4327513"/>
        <s v="320 3567483"/>
        <s v="316 7320270"/>
        <s v="322 3601420"/>
        <s v="312 4020386"/>
        <s v="302 2013403"/>
        <s v="313 7744185"/>
        <s v="321 8423846"/>
        <s v="312 5775227"/>
        <s v="(954) 790-5135"/>
        <s v="318 7175499"/>
        <s v="316 4806787"/>
        <s v="319 6751418"/>
        <s v="321 3716704"/>
        <s v="304 6335637"/>
        <s v="318 0987670"/>
        <s v="305 2893749"/>
        <s v="314 8894252"/>
        <s v="312 7483141"/>
        <s v="320 8391276"/>
        <s v="311 2225999"/>
        <s v="301 7655524"/>
        <s v="300 6935814"/>
        <s v="311 7479460"/>
        <s v="324 6738208"/>
        <s v="300 6742504"/>
        <s v="311 7271468"/>
        <s v="313 6189440"/>
        <s v="300 3947831"/>
        <s v="302 3208944"/>
        <s v="310 8106835"/>
        <s v="316 8751202"/>
        <s v="320 3247743"/>
        <s v="300 2032772"/>
        <s v="312 7322226"/>
        <s v="319 2582306"/>
        <s v="317 5169879"/>
        <s v="324 3630194"/>
        <s v="321 2063542"/>
        <s v="318 3795585"/>
        <s v="300 4876458"/>
        <s v="350 6702695"/>
        <s v="316 6271155"/>
        <s v="300 2282566"/>
        <n v="3.238425618E9"/>
        <s v="314 8295617"/>
        <s v="312 2969499"/>
        <s v="317 2273667"/>
        <s v="350 2685658"/>
        <s v="302 2154248"/>
        <s v="311 3916645"/>
        <s v="316 7416905"/>
        <s v="318 7361710"/>
        <s v="300 4342652"/>
        <s v="304 4454548"/>
        <s v="300 2125732"/>
        <s v="321 8542849"/>
        <s v="300 4803813"/>
        <s v="311 7985652"/>
        <s v="318 4560685"/>
        <s v="322 8435677"/>
        <s v="301 7162561"/>
        <s v=" 320 5604993"/>
        <s v="318 5420615"/>
        <s v="/"/>
        <s v="300 6859825"/>
        <s v="350 2963026"/>
        <s v="316 7529669"/>
        <s v="312 2788253"/>
        <s v="304 3985698"/>
        <s v=" 316 7129172"/>
        <s v="314 5102131"/>
        <s v="321 8033994"/>
        <s v="317 4886409"/>
        <s v="320 6282421"/>
        <s v="324 2111832"/>
        <s v=" 310 3687599"/>
        <s v="311 3976708"/>
        <s v="323 2310268"/>
        <s v="310 4045024"/>
        <s v="305 7758614"/>
        <s v="318 8011772"/>
        <s v="300 2822878"/>
        <s v=" 301 7870255"/>
        <s v=" 324 6683878"/>
        <s v=" 301 6707722"/>
        <s v=" 314 2165207"/>
        <s v=" 312 8615941"/>
        <s v=" 305 2478602"/>
        <s v="312 8615941"/>
        <s v="300 3746844"/>
        <s v="321 7104123"/>
        <s v="312 5234984"/>
        <s v="311 5132868"/>
        <s v="304 2705754"/>
        <s v="301 7143526"/>
        <s v="301 3042643"/>
        <s v="319 2410733"/>
        <s v="1 (617) 286-9602"/>
        <s v=" 310 2020897"/>
        <s v="310 5444998"/>
        <s v="305 2610614"/>
        <s v="324 3917526"/>
        <s v="301 7426707"/>
        <s v=" 305 2610614"/>
        <s v="323 9139545"/>
        <s v="593 93 953 1656"/>
        <s v=" 321 6573048"/>
        <s v="300 6719286"/>
        <s v=" 311 6095923"/>
        <s v="322 3642626"/>
        <s v="301 7696713"/>
        <s v=" 315 8511151"/>
        <s v="316 4366108"/>
        <s v="319 2523546"/>
        <s v=" 317 7408777"/>
        <s v="310 4221722"/>
        <s v="300 2854587"/>
        <s v=" 602 57 26 67"/>
        <s v="313 3966108"/>
        <s v="598 92 447 515"/>
        <s v="319 6767641"/>
        <s v="315 5107093"/>
        <s v="51 998 487 514"/>
        <s v="313 7370808"/>
        <s v="318 3308577"/>
        <s v="301 3365631"/>
        <s v=" 310 4202865"/>
        <s v="311 6082859"/>
        <s v="323 2331573"/>
      </sharedItems>
    </cacheField>
    <cacheField name="Herramienta de contacto" numFmtId="0">
      <sharedItems containsBlank="1">
        <s v="WhatsApp"/>
        <m/>
        <s v="Correo electrónico"/>
      </sharedItems>
    </cacheField>
    <cacheField name="Cliente o Nuevo" numFmtId="0">
      <sharedItems containsBlank="1">
        <s v="Cliente"/>
        <s v="Redes"/>
        <m/>
      </sharedItems>
    </cacheField>
    <cacheField name="Respondio" numFmtId="0">
      <sharedItems containsBlank="1">
        <s v="Si"/>
        <s v="No responde"/>
        <s v="Espera de información"/>
        <m/>
      </sharedItems>
    </cacheField>
    <cacheField name=" Producto" numFmtId="0">
      <sharedItems containsBlank="1">
        <s v="Ventanas aluminio"/>
        <s v="Ventas en la mano"/>
        <m/>
        <s v="Tablero"/>
        <s v="Cabina de baño"/>
        <s v="Reposición vidrios"/>
        <s v="División oficina"/>
        <s v="Fachadas"/>
        <s v="Puerta batiente"/>
        <s v="Mantenimiento"/>
        <s v="Espejos"/>
        <s v="Pérgola"/>
        <s v="Puertas de vidrio"/>
        <s v="Puerta corrediza"/>
        <s v="Puertas vidrieras"/>
        <s v="Vidrio Templado"/>
        <s v="Vidrio crudo"/>
        <s v="Otros"/>
        <s v="Ventanería"/>
        <s v="-"/>
      </sharedItems>
    </cacheField>
    <cacheField name="# Cotización" numFmtId="1">
      <sharedItems containsString="0" containsBlank="1" containsNumber="1" containsInteger="1">
        <n v="9603.0"/>
        <m/>
        <n v="9648.0"/>
        <n v="9598.0"/>
        <n v="9644.0"/>
        <n v="9604.0"/>
        <n v="9655.0"/>
        <n v="9663.0"/>
        <n v="9579.0"/>
        <n v="9666.0"/>
        <n v="9606.0"/>
        <n v="9601.0"/>
        <n v="9672.0"/>
        <n v="9670.0"/>
        <n v="9677.0"/>
        <n v="9782.0"/>
        <n v="9784.0"/>
        <n v="9795.0"/>
        <n v="9796.0"/>
        <n v="9803.0"/>
        <n v="9805.0"/>
        <n v="9821.0"/>
        <n v="9818.0"/>
        <n v="9815.0"/>
        <n v="9825.0"/>
        <n v="9834.0"/>
        <n v="9833.0"/>
        <n v="9836.0"/>
        <n v="9840.0"/>
        <n v="9844.0"/>
        <n v="9852.0"/>
        <n v="9857.0"/>
        <n v="9871.0"/>
        <n v="9853.0"/>
        <n v="9858.0"/>
        <n v="9875.0"/>
        <n v="9876.0"/>
        <n v="9881.0"/>
        <n v="9883.0"/>
        <n v="9900.0"/>
        <n v="9935.0"/>
        <n v="9909.0"/>
        <n v="9912.0"/>
        <n v="9942.0"/>
        <n v="9914.0"/>
        <n v="9923.0"/>
        <n v="9927.0"/>
        <n v="9929.0"/>
        <n v="9932.0"/>
        <n v="9934.0"/>
        <n v="9937.0"/>
        <n v="9948.0"/>
        <n v="9949.0"/>
        <n v="9956.0"/>
        <n v="9951.0"/>
      </sharedItems>
    </cacheField>
    <cacheField name="Valor de la cotización sin IVA" numFmtId="165">
      <sharedItems containsString="0" containsBlank="1" containsNumber="1">
        <n v="721260.0"/>
        <n v="872900.0"/>
        <m/>
        <n v="840000.0"/>
        <n v="2099463.0"/>
        <n v="4364519.0"/>
        <n v="401300.0"/>
        <n v="400000.0"/>
        <n v="373400.0"/>
        <n v="668200.0"/>
        <n v="2924710.0"/>
        <n v="1.3409209E7"/>
        <n v="818352.0"/>
        <n v="142800.0"/>
        <n v="5233483.0"/>
        <n v="380800.0"/>
        <n v="762765.0"/>
        <n v="1010093.0"/>
        <n v="88155.0"/>
        <n v="1595563.0"/>
        <n v="398404.0"/>
        <n v="119000.0"/>
        <n v="1176470.0"/>
        <n v="1505587.0"/>
        <n v="680000.0"/>
        <n v="2736493.0"/>
        <n v="1565024.0"/>
        <n v="1500000.0"/>
        <n v="4443870.0"/>
        <n v="800000.0"/>
        <n v="586000.0"/>
        <n v="1735223.0"/>
        <n v="1614942.0"/>
        <n v="4248391.0"/>
        <n v="274910.0"/>
        <n v="1.1330751E7"/>
        <n v="150000.0"/>
        <n v="120000.0"/>
        <n v="2600000.0"/>
        <n v="3351834.0"/>
        <n v="646180.0"/>
        <n v="1780788.0"/>
        <n v="1303486.0"/>
        <n v="511668.0"/>
        <n v="339800.0"/>
        <n v="3367143.0"/>
        <n v="1153000.0"/>
        <n v="720100.0"/>
        <n v="98118.0"/>
        <n v="673170.0"/>
        <n v="95200.0"/>
        <n v="2605764.0"/>
        <n v="424700.0"/>
        <n v="440365.0"/>
        <n v="7165430.0"/>
        <n v="361300.0"/>
        <n v="58900.0"/>
        <n v="369500.0"/>
        <n v="5420000.0"/>
        <n v="140000.0"/>
        <n v="8127000.0"/>
        <n v="1230000.0"/>
        <n v="331092.0"/>
        <n v="137311.0"/>
        <n v="987200.0"/>
        <n v="155966.0"/>
        <n v="58800.0"/>
        <n v="980000.0"/>
        <n v="831900.0"/>
        <n v="136800.0"/>
        <n v="5294000.0"/>
        <n v="235300.0"/>
        <n v="1094500.0"/>
        <n v="4388000.0"/>
        <n v="3180236.0"/>
        <n v="1444748.0"/>
        <n v="2137817.0"/>
        <n v="435630.0"/>
        <n v="582100.0"/>
        <n v="437300.0"/>
        <n v="3268000.0"/>
        <n v="1054000.0"/>
        <n v="5882000.0"/>
        <n v="840336.0"/>
        <n v="1.5592E7"/>
        <n v="1134453.0"/>
        <n v="588300.0"/>
        <n v="285546.0"/>
        <n v="210000.0"/>
        <n v="295917.0"/>
        <n v="1003200.0"/>
        <n v="651600.0"/>
        <n v="580100.0"/>
        <n v="1856400.0"/>
        <n v="9139000.0"/>
        <n v="2263300.0"/>
        <n v="1298700.0"/>
        <n v="271596.0"/>
        <n v="3947000.0"/>
        <n v="722700.0"/>
        <n v="853639.0"/>
        <n v="214200.0"/>
        <n v="1931988.0"/>
        <n v="1067841.0"/>
        <n v="1844828.0"/>
        <n v="543103.4482758621"/>
        <n v="2000000.0"/>
        <n v="600000.0"/>
        <n v="211000.0"/>
        <n v="6161086.0"/>
        <n v="1420000.0"/>
        <n v="290000.0"/>
        <n v="3511024.0"/>
        <n v="6094333.0"/>
        <n v="253900.0"/>
        <n v="279118.0"/>
        <n v="1183820.0"/>
        <n v="672300.0"/>
        <n v="604600.0"/>
        <n v="5.18E7"/>
        <n v="600588.0"/>
        <n v="520994.0"/>
        <n v="336134.0"/>
        <n v="571500.0"/>
        <n v="7940000.0"/>
        <n v="2895647.0"/>
        <n v="600600.0"/>
        <n v="307970.0"/>
        <n v="667526.0"/>
        <n v="2528400.0"/>
        <n v="3677382.0"/>
        <n v="943300.0"/>
        <n v="1050420.0"/>
        <n v="1.69075E7"/>
        <n v="361344.0"/>
        <n v="859748.0"/>
        <n v="489650.0"/>
        <n v="3693759.0"/>
        <n v="220000.0"/>
        <n v="1678453.0"/>
        <n v="1634300.0"/>
        <n v="409600.0"/>
        <n v="1776734.0"/>
        <n v="1045377.0"/>
        <n v="1243700.0"/>
        <n v="5036570.0"/>
        <n v="505770.0"/>
        <n v="655500.0"/>
        <n v="0.0"/>
      </sharedItems>
    </cacheField>
    <cacheField name="Estado del pedido" numFmtId="0">
      <sharedItems containsBlank="1">
        <s v="Aprobado"/>
        <s v="Rechazado"/>
        <s v="Seguimiento"/>
        <m/>
        <s v="Producto no disponible"/>
        <s v="Cotización"/>
      </sharedItems>
    </cacheField>
    <cacheField name="Asesor" numFmtId="0">
      <sharedItems containsBlank="1">
        <s v="Juan Diego"/>
        <s v="Karina"/>
        <m/>
        <s v="Alejandro"/>
      </sharedItems>
    </cacheField>
    <cacheField name="Fecha de seguimiento venta">
      <sharedItems containsDate="1" containsBlank="1" containsMixedTypes="1">
        <m/>
        <s v="12/08  cliente informa que consiguió los vidrios más baratos con la templadora"/>
        <s v="12/08 no hay información"/>
        <s v="13/8/2025 cliente no responde al seguimiento"/>
        <s v="12/08: cliente informa que seguimos en seguimiento ya que aún no le han entregado el apartamento para remodelar"/>
        <s v="12/08: cliente en la ciudad de Bogotá"/>
        <s v="12/08 tiempo de entrega"/>
        <s v="12/8/2025 no pudo atender la llamada"/>
        <s v="22/8/2025  cliente no responde alk seguimiento"/>
        <s v="12/08: no contesta, se deja mensaje por wpp"/>
        <s v="12/08: cliente informa que rechaza cotización por tiempo de entrega"/>
        <s v="12/08 no contesta, se deja mensaje wpp"/>
        <s v="01/09: 3007864124 jhon bairon, no nos registra # en wpp para verificar conversación "/>
        <s v="02/09: informa que la hizo por otro lado por tiempos de entrega y precio"/>
        <s v="05/09: lo hizo por otro lado"/>
        <s v="05/09: se informa ubicación y no volvió a responder"/>
        <s v="05/09: Cliente necesita vidrios crudos 4mm solo suministro, no los manejamos"/>
        <s v="22/8/2025  cliente no responde al seguimiento"/>
        <s v="05/09: cliente no responde"/>
        <s v="05/09: le cobraron 500.000 en otra empresa"/>
        <s v="cliente necesitaba servicio para el mismo día y no teniamos disponibilidad "/>
        <s v="05/09: cliente no mandó plano con las especificaciones para la cotización "/>
        <s v="05/09: no contesta, se deja mensaje en wpp"/>
        <s v="05/09: la consiguió por otro lado más económico "/>
        <s v="05/09: no contesta, se deja mensaje por wpp"/>
        <s v="05/09: cliente no responde, se deja mensaje por wpp para cotizarle"/>
        <s v="05/09: lo realizó con otra empresa más económico "/>
        <s v="17/09  cliente no respone al seguimiento "/>
        <s v="11/09: no contesta "/>
        <s v="facturado en agosto"/>
        <s v="11/09: ya las mandó hacer con otra empresa por presupuesto"/>
        <s v="11/09: trabajan directamente con vitelsa"/>
        <s v="11/09: la hizo con otra empresa por precio más bajo"/>
        <s v="11/09: Ubicada en cartagena"/>
        <s v="11/09: lo mando hacer por otro lado"/>
        <s v="no contesta"/>
        <s v="# celular equivocado"/>
        <s v="13/8/2025  cliente no responde al seguiminto "/>
        <s v="11/09: las hizo con otra empresa por tiempo de entrega más rápido"/>
        <s v="rechaza"/>
        <s v="no responde"/>
        <s v="11/09: volver a llamar en 20 días, ya que esta en obra aún "/>
        <s v="11/09: no contesta"/>
        <s v="11/09: no contesta, se deja mensaje por wpp"/>
        <s v="no respondió al cobro de la visita"/>
        <s v="Ubicado en Bogotá, no tenemos cobertura"/>
        <s v="Ubicado en Cali, no tenemos cobertura"/>
        <s v="11/09: no ha hecho el trabajo, solicita que enviemos de nuevo la cotización "/>
        <s v="13/8/2025 no ha tomado una decision "/>
        <s v="factutado en Agosto"/>
        <s v="la sra Maria Eugenía hizo indagación y se toma la decisión de no cotizar"/>
        <s v="11/09: las cabinas se las regalaron, proximamente mandara hacer la puerta vidriera"/>
        <s v="11/09: no la ha mandado hacer, solicita que le vuelva mandar la cotización "/>
        <s v="11/09. no contesta, se deja mensaje por wpp"/>
        <s v="17/09   cliente no responde al seguimiento"/>
        <s v="17/09  cliente no responde al seguimiento"/>
        <s v="11/09 no acepta condiciones de pago"/>
        <s v="11/09 no contesta se deja mensaje por wpp"/>
        <s v="11/09: cliente no responde si paga visita ó hace anticipo para tomar medidas"/>
        <s v="SERVCIO EN BOGOTA-NO SE COTIZA"/>
        <s v="no se maneja vidrios de mesa"/>
        <s v="17/09  cliente no esponde al seguimiento"/>
        <s v="17/09 cloiente no responde al seguimiento"/>
        <s v="17/09 cliente no responde se le envia mensaje "/>
        <s v="se cotiza templado y lo requiere crudo, no lo manejamos crudo"/>
        <s v="cliente nos solicita focha técnica para comprar 3 vidrios y actualmente no la tenemos actualizada con los datos de nuestra empresa"/>
        <s v="17/09/ cliente no responde al seguimiento"/>
        <s v="11/09 cliente infotma que va hacer unos ajustes y se vuelve a contactar para precotizar"/>
        <s v="17/09 cliente no responde al seguimiento "/>
        <s v="17/  9  cliente no responde al seguimiento"/>
        <s v="17/9  cliente no responde al seguimiento"/>
        <s v="REQUIERE VIDRIO PARA COMEDOR"/>
        <s v="17/9   cliente no responde al seguimiento"/>
        <s v="Rechazada por precio"/>
        <s v="17/9  no responde al seguimiento"/>
        <s v="17/9  rechazado por precio"/>
        <s v="COTIZACION PARA EL SUR DE BOLIVIA"/>
        <s v="NO SE SIMINISTRA"/>
        <s v="REQUIERE VIDRIO ACRILICO-NO SE COTIZA"/>
        <s v="27/08/2025  cliente no responde al seguimiento"/>
        <s v="2708/2025  cliente no responde al seguimiento"/>
        <d v="2025-08-27T00:00:00Z"/>
        <s v="27/08/2025   cliente no responde al seguimiento"/>
        <s v="03/09/2025  CLIENTE SIGUE EN SEGUIMIENTO"/>
        <d v="2025-09-03T00:00:00Z"/>
        <s v="ejecutaron con VITELSA"/>
        <s v="REQUIERE PERFILES DE ALIMUNIO SE REMITE A OTRO PROVEEDOR"/>
        <s v="REQUIERE VIDRIO PARA MESA-NO SE COTIZA"/>
        <s v="03/09/2025  cliente no responde al seguimiento"/>
        <s v="11/09 las hizo con otro proveedor por precio más economico"/>
        <s v="03/09/2025 cliente no responde al seguimiento"/>
        <s v="03/09/2025   cliente no responde al seguimiento"/>
        <s v="27/08/2025 cliente no responde al seguimiento"/>
        <s v="27/08/2025 rechazada por precio "/>
        <s v="27/08/2025  llamar al cliente 10 septiembre"/>
        <s v="27/08/2025  cliente no responde al seguimiento, 17/9 cliente no responde al seguimiento"/>
        <s v="27/08/ 2025   llamar al cliente el miercoles 3 de septiembre"/>
        <s v="27/08/2025  llamar al cliente el 29 de agosto para definir la decision "/>
        <s v="27/08/2025  Cliente requiere una llamada para el dia 29 de agosto "/>
        <s v="27/08/2025  llamar antes del medio dia para la decision "/>
        <s v="27/08/2025   cliente no responde al seguimiento "/>
        <s v="27/08/2025  cliente no responde al seguimiento "/>
        <s v="27/08/2025  cliente requiere confirmar tiempos de entrega para tomar la decision "/>
        <s v="27/08/2025   cliente  tiene 4 cotizaciones , esta evaluando precio, llamar el lunes 1 de septiembre por la mañana "/>
        <s v="27/08/2025  hoy toman la decision , llamar horas de la tardes"/>
        <s v="27/08/2025  cliente no han tomado la decision , manifiesta que se comunica con vidrios templex"/>
        <s v="27/08/2025 no han tomado la decision , se paso del preupuesto mas de $3.000.000  , tienen tres cotizacion y estan con valores cercanos.  Estan en el proceso de evaluacion ."/>
        <s v="27/08/2025 cliente opto por otro material"/>
        <s v="27/08/2025 cliente no reponde al seguimiento"/>
        <s v="27/08/2025  el cliente no respond al seguimiento"/>
        <s v="11/09 se deja mensaje en varias ocasiones pero no contesta"/>
        <s v="12/09 no contesta, responde a mensaje en wpp diciendo que pasó la cot al área encargada  en caso tal nos contactan"/>
        <s v="12/09 no contesta, se deja mensaje por wpp"/>
        <s v="12/09 se deja mensaje por wpp de seguimiento"/>
        <s v="12/09 la mando hacer por otro lado más barata"/>
        <s v="12/09 la mando hacer por otro lado más barata $520.000"/>
        <s v="seguimiento 27 agosto, cliente no responde"/>
        <s v="17/ 9 cliente no responde al seguimiento"/>
        <s v="17/9 cliente no hay informacion "/>
        <s v="Seguimiento 27 de agosto 2025 el cliente toma la decision el dia de hoy"/>
        <s v="12/09 no pudo atender la llamada, se deja mensaje por wpp"/>
        <d v="2025-08-26T00:00:00Z"/>
        <n v="6693316.0"/>
        <s v="no responde en 2 mensajes"/>
        <s v="12/09 se deja mensaje por wpp"/>
        <s v="12/09 cliente no responde preguntas técnicas para poder cotizar"/>
        <s v="12/09 cliente informa que esta en espera que su cliente tome decisiones, envío portafolio ya que trabajan con reformas eléctricas  y les solicitan trabajos adicionales a su gremio como ableros, espejos, etc"/>
        <s v="Cliente no brinda información (medidas) para cotizar"/>
        <s v="12/9/2025 cliente se le envía cotización y no respondió, se llama y no contesta, se deja mensaje por wpp"/>
        <s v="cliente no respondió para brindar cotización "/>
        <s v="3 /09/2025"/>
        <s v="3/9/2025   cliente no responde al seguimiento"/>
        <s v="3/9/2025 rechazada por precio"/>
      </sharedItems>
    </cacheField>
    <cacheField name="Observaciones" numFmtId="0">
      <sharedItems containsBlank="1">
        <m/>
        <s v="SERVICIO PARA BOGOTA"/>
        <s v="TIEMPO DE ENTREGA"/>
        <s v="VIDRIO COMEDOR"/>
        <s v="CLIENTE NO RESPONDE"/>
        <s v="VIDRIO PARA COMEDOR"/>
        <s v="PENDIENTE REALIZAR VISITA RECTIFICACION MEDIDAS"/>
        <s v="PRODUCTO PARA CARTAGENA"/>
        <s v="CLIENTE LO CONSIGUIO CON OTRO PROVEEDOR, NOS DEMORAMOS EN RESPONDER"/>
        <s v="SERVICIO DE INSTALACION DE VIDRIOS EXISTENTES / SE COBRA VISITA NO HA DADO RESPUESTA"/>
        <s v="SERVICIO PARA CALI"/>
        <s v="OBRA PARA LICITACION / ESTA EN ETAPA DE PROYECTO"/>
        <s v="se le respode el 8 de agosto y na da respuesta"/>
        <s v="ventanales a la medida-en la estrella- va hablar con mi esposo y confirmo ahora en el transcurso del día"/>
        <s v="Requiere cabina pero no contesta la infromacion básica"/>
        <s v="no envia fotos de la puerta"/>
        <s v="RequieRE vidrio para una lancha"/>
        <s v="Requiere pilir vidrio templado quemado por soldaura-se remite a Corvit"/>
        <s v="NO SE RESPONDE LA SOLICITUD"/>
        <s v="VIDRIO PARA LANCHA EN GUATAPE, NO SE COTIZA"/>
        <s v="SERVCIO PARA BARRANQUILLA , NO SE COTIZA"/>
        <s v="VIDRIO PARA MESA COMPUTADOR , NO SE COTIZA, SE REMITE A VIMEQ"/>
        <s v="Requiere vidrio para horno, no se cotiza"/>
        <s v="Requiere vidrio curo cn perforaciones para un repis, no se cotiza"/>
        <s v="CAMBIO SENTIDO PUERTA-MARCA ALCO"/>
        <s v="MEDIDA MUY PEQUEÑA"/>
        <s v="REQUIERE UN PERFIL EN ALUMINIO"/>
        <s v="REQUIRE CORTE DE VIDRIO"/>
        <s v="NO ENVIA MEDIDAS"/>
        <s v="REQUIERE ESPEJO EN FORMA DE CORAZON"/>
        <s v="COTIZACION PARA MEXICO"/>
        <s v="ESTE CLIENTE ESCRIBIO A LAS 5:36 PM, SE LE ESCRIBE AL OTRO DIA Y NO CONTESTA DICE EN EL PERFIL SORI"/>
        <s v="BUSCA LA DICISION EN VIDRIO ACANALADO"/>
        <s v="REQUIERE CABINA URGENTE-NO PUEDE ESPERAR"/>
        <s v="CLIENTE NO RESPONDE AL SEGUIMIENTO"/>
        <s v="Suministro e instalacion de peliculas adhesivas de control solar"/>
        <s v="SE INSTALA 19/08/2025 "/>
        <s v="EL INTERMEDIARIO SOLICITA COMISION PARA OTROGAR EL NEGOCIO- QUEDA EN MANOS DE GERENCIA"/>
        <s v="VIDRIO LAMINADO -PARA CUNDINAMARCA"/>
        <s v="no responde el saludo inicial"/>
        <s v="en espera de medidas ara cotizar"/>
        <s v="SOLICITA VIDRIO PARA PECERA- SE LE INFROMA QUE NO MANEJAMOS ESE TIPO DE PRODUCTO"/>
        <s v="PENDIENTE DE ENVIAR FOTO "/>
        <s v="EL PRODUCTO SE NECESITA EN CALI"/>
        <s v="VENTANA ANTIRUIDO"/>
        <s v="INSTALACION DE PELICULA SANBLASTING EN TABLERO EXISTENTE"/>
        <s v="SOLICITA UN VIDRIO PARA COMEDOR, SE LE INFORMA QUE NO SE MANEJA ESE TIPO DE PRODUCTO"/>
        <s v="VDRIO DE SEGURIDAD PARA PUERTA"/>
        <s v="SERVICIO EN REMEDIOS ANTIOQUIA. SE PASA INFORMACION A LA SR MARIA EUGENIA PARA INFORMACION INICIAL"/>
        <s v="SERVICIO EN ALEJANDRIA ANTIOQUIA- SE PASA INFROMACION A LA SRA MARIA EUGENIA "/>
        <s v="REQUIERE MESA DE VIDRIO SE REMITE A CORVIT"/>
        <s v="NECESITA REPARAR PUERTAS DE ALUMINIO SE INFORMA DE UN ISNTALDOR EXTERNO"/>
        <s v="llamar el 8 septiembre"/>
        <s v="cliente ya habia escrito por otra línea"/>
        <s v="SERVICIO MONTAJE PUERTA - SE REMITE A INSTALDOR EXTERNO "/>
        <s v="DIVISION DE OFICINA"/>
        <s v="no han tomado la decision "/>
        <s v="Las señora esta interesa en ventanas antiruido por la 10, el asesor le informa el sistema y el valor de la visista se muestra interesada pero no pondio mas"/>
        <s v="aprobado "/>
        <s v="SE LE INFROMA QUE NO MANEJAMOS VIDRIO PARA COMEDOR "/>
        <s v="ubicada en zaragosa"/>
        <s v="llamar al cliente el 15 de septiembre  "/>
        <s v="PARA GIMNASIO"/>
        <s v="CIUDAD LETICIA- SE INFROMA QUE SOLO SE SUMINSITRA EL MATERIAL"/>
        <s v="cliente no rsponde al seguimiento"/>
        <s v="en e4spearq ue recoja muestra del color"/>
        <s v="SERVCIO PARA POPAYAN"/>
        <s v="clliente no responde al seguimiento"/>
        <s v="nos demoramos en reponder porque estabA en ruenion y ya no responde-necsitaba vidrios azules para balcon"/>
        <s v="NO RESPONDE EL MENSAJE"/>
        <s v="nos demoramos en reponder porque estabA en ruenion y dice que ya solucionó"/>
        <s v="requiere manija para venana- se remite a &quot;Ventanas y puertas&quot;"/>
        <s v="requiere 2 tablero de 5 mm templados laminado.&#10;no contesta "/>
        <s v="nos demoramos en reponder porque estabA en ruenion y no contesta"/>
        <s v="Require vidrio para un horno, se remite a vimej"/>
        <s v="Require vidrio para piso , por precio"/>
        <s v="Hola! Estoy interesado en la instalación de ventanas en aluminio"/>
        <s v="Requiere vidrio para mesa- se remite a corvit"/>
        <s v="instalacion en nacionla de chocolates rionegro, cliente no responde al seguimiento"/>
        <s v="una puerta ventana de 360 x 240 mm para dividir interior y jardín-municipio de Jericó"/>
        <s v="el cliente llama "/>
        <s v="en espera de que confrime si l sirven los modelos envaidos en las fotos"/>
        <s v="por precio"/>
        <s v="vidrio de ventanilla de una buseta escolar Nissan urvan Zd30- se le informa que no vendemos ese tipo de vidrio"/>
        <s v="borra el mensaje y no responde"/>
        <s v="cliente ubicado en Cucuta"/>
        <s v="empresa de Uruguay"/>
        <s v="mensaje de la 5:23pm"/>
        <s v="mesaje de Peru"/>
        <s v="Vidrio para pasamanos en Envigado"/>
      </sharedItems>
    </cacheField>
    <cacheField name="Postventa" numFmtId="0">
      <sharedItems containsString="0" containsBlank="1">
        <m/>
      </sharedItems>
    </cacheField>
    <cacheField name="Mensaje de entrada" numFmtId="0">
      <sharedItems containsBlank="1">
        <m/>
        <s v="¡Hola! Estoy interesado en sus servicios de instalación en vidrio"/>
        <s v="¡Hola! Estoy interesado en la instalación de cabinas de baño"/>
        <s v="¡Hola! Estoy interesado en la instalación de divisiones de oficina"/>
        <s v="¡Hola! Estoy interesado en la instalación de puertas de vidrio"/>
        <s v="¡Hola! me interesa conocer más de sus productos y servicios."/>
        <s v="Hola! Estoy interesado en la instalación de 2 medias cabinas de baño y vidrio para pergola"/>
        <s v="¡Hola! Estoy interesado en la instalación de ventanas en aluminio"/>
        <s v="¡Hola! Estoy interesado en la instalación de fachadas en vidrio"/>
        <s v="Hola! Estoy interesado en la instalación de cabinas de baño"/>
        <s v="¡Hola! Estoy interesado en la instalación de tableros en vidrio"/>
        <s v="HOLA ESTOY INTERASADO EN SUS SERVICIO DE INSTALACION EN VIDRIO"/>
        <s v="Hola! Estoy interesado en sus servicios de instalación en vidrio"/>
        <s v="Hola 👋 Gracias por escribirnos. En Vidrios Templex llevamos 33 años mejorando el hábitat de hogares y empresas con soluciones en vidrio de seguridad. Estamos listos para asesorarte. ¿Qué tipo de espacio deseas intervenir?"/>
        <s v="Hola! me interesa conocer más de sus productos y servicios."/>
        <s v="Hola! Estoy interesado en la instalación de tableros en vidrio"/>
        <s v="Hola! Estoy interesado en la instalación de divisiones de oficina"/>
        <s v="¡Hola! Estoy interesado en sus servicios de instalación en vidri"/>
        <s v="Hola! Estoy interesado en la instalación de ventanas en aluminio"/>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363" sheet="Julio"/>
  </cacheSource>
  <cacheFields>
    <cacheField name="No."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m/>
      </sharedItems>
    </cacheField>
    <cacheField name="Fecha de registro" numFmtId="164">
      <sharedItems containsDate="1" containsString="0" containsBlank="1">
        <d v="2025-07-01T00:00:00Z"/>
        <d v="2025-07-02T00:00:00Z"/>
        <d v="2025-07-03T00:00:00Z"/>
        <d v="2025-07-04T00:00:00Z"/>
        <d v="2025-07-05T00:00:00Z"/>
        <d v="2025-07-07T00:00:00Z"/>
        <d v="2025-07-08T00:00:00Z"/>
        <d v="2025-07-09T00:00:00Z"/>
        <d v="2025-07-10T00:00:00Z"/>
        <d v="2025-07-11T00:00:00Z"/>
        <d v="2025-07-12T00:00:00Z"/>
        <d v="2025-07-14T00:00:00Z"/>
        <d v="2025-07-15T00:00:00Z"/>
        <d v="2025-07-16T00:00:00Z"/>
        <d v="2025-07-17T00:00:00Z"/>
        <d v="2025-07-18T00:00:00Z"/>
        <d v="2025-07-19T00:00:00Z"/>
        <d v="2025-07-21T00:00:00Z"/>
        <d v="2025-07-22T00:00:00Z"/>
        <d v="2025-07-23T00:00:00Z"/>
        <d v="2025-07-24T00:00:00Z"/>
        <d v="2025-07-25T00:00:00Z"/>
        <d v="2025-07-28T00:00:00Z"/>
        <d v="2025-07-26T00:00:00Z"/>
        <d v="2025-07-29T00:00:00Z"/>
        <d v="2025-07-30T00:00:00Z"/>
        <d v="2025-07-31T00:00:00Z"/>
        <m/>
      </sharedItems>
    </cacheField>
    <cacheField name="En el día" numFmtId="0">
      <sharedItems containsString="0" containsBlank="1" containsNumber="1" containsInteger="1">
        <n v="19.0"/>
        <m/>
        <n v="15.0"/>
        <n v="11.0"/>
        <n v="10.0"/>
        <n v="12.0"/>
        <n v="14.0"/>
        <n v="8.0"/>
      </sharedItems>
    </cacheField>
    <cacheField name="Nombre" numFmtId="0">
      <sharedItems containsBlank="1">
        <s v="HUGO"/>
        <s v="ANGELICA"/>
        <s v="GERMAN "/>
        <s v="JUAN"/>
        <s v="SEBASTIAN"/>
        <s v="AMELIA"/>
        <s v="NATASHA "/>
        <s v="FERNANDA"/>
        <s v="KEYLLA "/>
        <s v="LEIDY"/>
        <m/>
        <s v="YESENIA"/>
        <s v="DANILO"/>
        <s v="SANDRA"/>
        <s v="LUNA"/>
        <s v="DANIEL"/>
        <s v="YAMID"/>
        <s v="PAULA"/>
        <s v="MILAGROS "/>
        <s v="ERIKA"/>
        <s v="DANIELA"/>
        <s v="ANDREA"/>
        <s v="LUZ"/>
        <s v="WILBER"/>
        <s v="JUAN DIEGO"/>
        <s v="MARIA ALEJANDRA"/>
        <s v="DIEGO"/>
        <s v="MANUELA"/>
        <s v="CAROLINA"/>
        <s v="CRISTINA"/>
        <s v="DAIRO "/>
        <s v="LILIANA"/>
        <s v="ALEJANDRA"/>
        <s v="MARIBEL"/>
        <s v="CARLOS"/>
        <s v="ORLIS"/>
        <s v="ADRIANA"/>
        <s v="ANA MARIA"/>
        <s v="CONSUELO"/>
        <s v="LAURA "/>
        <s v="LUIS JAVIER "/>
        <s v="YANIRA "/>
        <s v="EDWARD"/>
        <s v="JUAN CARLOS"/>
        <s v="DARA PATRICIA"/>
        <s v="ELKIN "/>
        <s v="YOHAN"/>
        <s v="LAURA"/>
        <s v="LUIS FERNANDA"/>
        <s v="DANNY"/>
        <s v="FER "/>
        <s v="ALEJANDRO"/>
        <s v="JAIME"/>
        <s v="JHON FREDDY"/>
        <s v="DIANA"/>
        <s v=" LUIS FERNANDO "/>
        <s v="JHON JAIME"/>
        <s v="LINA"/>
        <s v="CLAUDIA"/>
        <s v="LORE"/>
        <s v="JAIRO"/>
        <s v="MARIA VICTORIA"/>
        <s v="ALFONSO"/>
        <s v="LORENA"/>
        <s v="DANIEL "/>
        <s v="MARTA"/>
        <s v="MAURICIO "/>
        <s v="MARTHA "/>
        <s v="ELIZ"/>
        <s v="MARIA"/>
        <s v="ESTELA "/>
        <s v="TANIA"/>
        <s v="ANTONELLA"/>
        <s v="SEBAS"/>
        <s v="JUAN MANUEL"/>
        <s v="PAOLA"/>
        <s v="EDER"/>
        <s v="SANTIAGO"/>
        <s v="PATRICIA"/>
        <s v="FERNANDO"/>
        <s v="DIDIER"/>
        <s v="EMANUEL"/>
        <s v="CRISTIAN"/>
        <s v="OLGA"/>
        <s v="CAROLINA "/>
        <s v="JOHAN"/>
        <s v="FREDDY"/>
        <s v="LUIS"/>
        <s v="NANCY VIVIANA"/>
        <s v="VICTOR"/>
        <s v="SARA"/>
        <s v="LUIS ALFREDO"/>
        <s v="LUISA"/>
        <s v="JHONATHAN"/>
        <s v="LEIDYS"/>
        <s v="KATTY"/>
        <s v="STIVEN"/>
        <s v="LIGIA"/>
        <s v="EDILBERTO "/>
        <s v="JOSE"/>
        <s v="NACHO"/>
        <s v="DAVID"/>
        <s v="RITA"/>
        <s v="CECILIA"/>
        <s v="FABIO "/>
        <s v="ROSA"/>
        <s v="NATALIA"/>
        <s v="LUIS CARLOS"/>
        <s v="JHON"/>
        <s v="PAOLA "/>
        <s v="EDWIN "/>
        <s v="KELLY"/>
        <s v="ROSA EMILIA"/>
        <s v="LUIS FERNANDO"/>
        <s v="ERICA"/>
        <s v="MAIK"/>
        <s v="YERALDIN"/>
        <s v="ESTEBAN"/>
        <s v="TATIANA"/>
        <s v="RAFAEL "/>
        <s v="ANA LUCIA"/>
        <s v="ALEJANDRO "/>
        <s v="DAVID "/>
        <s v="JOHANA "/>
        <s v="LUZ DARY"/>
        <s v="JORGE"/>
        <s v="TERRY"/>
        <s v="MELISSA"/>
        <s v="RICARDO"/>
        <s v="GUILLERMO"/>
        <s v="SAMUEL"/>
        <s v="JOSE LUIS"/>
        <s v="CESAR"/>
        <s v="ELKIN"/>
        <s v="MARIANA"/>
        <s v="JULIANA"/>
        <s v="YAIR"/>
        <s v="FRANCISCO"/>
        <s v="GABRIEL "/>
        <s v="SOFIA"/>
        <s v="GLORIA"/>
        <s v="LIDY "/>
        <s v="HI"/>
        <s v="JOSE MIGUEL"/>
        <s v="JOSE "/>
        <s v="GIANNINA"/>
        <s v="RICARDO "/>
        <s v="HECTOR "/>
        <s v="FELIPE"/>
        <s v="ROSARIO "/>
        <s v="HEBER "/>
        <s v="DT"/>
        <s v="SEBASTIAN "/>
        <s v="2L"/>
        <s v="JULIANA "/>
        <s v="ALEXANDER"/>
        <s v="WILTON "/>
        <s v="ESTEFANIA"/>
        <s v="KRISS"/>
        <s v="MIGUEL GUILLERMO"/>
        <s v="YAMILET"/>
        <s v="MONICA"/>
        <s v="FABIO"/>
        <s v="ALAN"/>
        <s v="YUNNY"/>
        <s v="JESSICA"/>
        <s v="ALEIDA"/>
        <s v="GONZALO"/>
        <s v="LUISA "/>
        <s v="LEONARDO"/>
        <s v="MARLON"/>
        <s v="JACOB"/>
        <s v="SERGIO"/>
        <s v="ALEX"/>
        <s v="GUSTAVO"/>
        <s v="HENRY|"/>
        <s v="LAURA CAROLINA"/>
        <s v="DARISON"/>
        <s v="ANGEL"/>
        <s v="VANESA"/>
        <s v="JHONNY"/>
        <s v="XIMENA"/>
        <s v="YUBER"/>
        <s v="RAFAEL"/>
        <s v="KEYLA"/>
        <s v="ALFREDO"/>
        <s v="WALTER"/>
        <s v="WLADIMIR"/>
        <s v="CATALINA"/>
        <s v="JUAN DAVID"/>
        <s v="JIRETH"/>
        <s v="YICETH"/>
        <s v="JOSE MANUEL"/>
        <s v="JULIO"/>
        <s v="JUAN CAMILO"/>
        <s v="MIGUEL ANGEL"/>
        <s v="MARTIN"/>
        <s v="JESICA"/>
        <s v="RUBEN"/>
        <s v="ESTELLA"/>
        <s v="JULIAN"/>
        <s v="HOLLLMAN "/>
        <s v="YICETH "/>
        <s v="MAURICIO"/>
        <s v="SARAY "/>
        <s v="YUNNI"/>
        <s v="TOMAS"/>
        <s v="DEYANIRIS"/>
        <s v="ISABELLA"/>
        <s v="HEIDER"/>
        <s v="MELISA"/>
        <s v="JUAN JOSE"/>
        <s v="BRANDON"/>
        <s v="MIGUEL"/>
        <s v="JHON JAIRO"/>
        <s v="EDGAR"/>
        <s v="DARIO"/>
        <s v="WILMAR"/>
        <s v="JULIAN "/>
        <s v="ALEXANDRA"/>
        <s v="DEYANIRA"/>
        <s v="JAIR"/>
        <s v="JUAN ESTEBAN"/>
        <s v="LUISA FERNANDA"/>
        <s v="FREDY"/>
        <s v="MABEL"/>
        <s v="JOHANA"/>
        <s v="FLOR MARIA"/>
        <s v="HAMUD"/>
        <s v="OSCAR"/>
        <s v="CARLOS MARIO"/>
      </sharedItems>
    </cacheField>
    <cacheField name="Apellido" numFmtId="0">
      <sharedItems containsBlank="1">
        <m/>
        <s v="BETANCUR"/>
        <s v="ORREGO"/>
        <s v="RODRIGUEZ"/>
        <s v="RAMIREZ"/>
        <s v="ARCILA"/>
        <s v="TRELLEZ"/>
        <s v="URDANETA"/>
        <s v="HENAO"/>
        <s v="MORENO"/>
        <s v="ZAPATA"/>
        <s v="ANAYA"/>
        <s v="GOMEZ"/>
        <s v="TORRES"/>
        <s v="HERRERA"/>
        <s v="MARINA"/>
        <s v="NARANJO"/>
        <s v="OSPINA"/>
        <s v="FERNANDEZ"/>
        <s v="ALVAREZ"/>
        <s v="PEÑA"/>
        <s v="PARRA"/>
        <s v="CHINCHILLA"/>
        <s v="HOYOS"/>
        <s v="GONZALEZ"/>
        <s v="RESTREPO"/>
        <s v="MURILLO"/>
        <s v="CARVAJAL LOPEZ"/>
        <s v="MENDOZA"/>
        <s v="CALLE"/>
        <s v="ZEA"/>
        <s v="REYES"/>
        <s v="MELGUIZO"/>
        <s v="VELASQUEZ"/>
        <s v="GAVIRIA"/>
        <s v="ALEJO"/>
        <s v="ARISTIZABAL"/>
        <s v="ARRIETA"/>
        <s v="UPARELA"/>
        <s v="MELO"/>
        <s v="HERNANDEZ"/>
        <s v="LEON"/>
        <s v="MONTOYA"/>
        <s v="PIEDRAHITA"/>
        <s v="MARTINEZ"/>
        <s v="ECHEVERRY"/>
        <s v="CASTILLO"/>
        <s v="CATALINA"/>
        <s v="DEL PRADO"/>
        <s v="DIAZ"/>
        <s v="LOPEZ"/>
        <s v="LOZANO"/>
        <s v="BEDOYA"/>
        <s v="SALDARRIAGA"/>
        <s v="RIVERA"/>
        <s v="ESCOBAR"/>
        <s v="OROZCO"/>
        <s v="SEGOVIA"/>
        <s v="SANCHEZ"/>
        <s v="ECHEVERRI"/>
        <s v="CANO"/>
        <s v="NAVARRO"/>
        <s v="PALMAS"/>
        <s v="GUTIERREZ"/>
        <s v="OSORIO VILLEGAS"/>
        <s v="CARMONA"/>
        <s v="ZULUAGA"/>
        <s v="YARZA"/>
        <s v="BENJUMEA"/>
        <s v="BASTIDAS"/>
        <s v="CAMPUZANO"/>
        <s v="PEREZ GOMEZ"/>
        <s v="ALZATE"/>
        <s v="GARCIA"/>
        <s v="ROJAS"/>
        <s v="LONDOÑO"/>
        <s v="OSORIO"/>
        <s v="ARAQUE"/>
        <s v="MEJIA"/>
        <s v="POSADA"/>
        <s v="SPRINGER"/>
        <s v="GUARIN"/>
        <s v="VALENCIA"/>
        <s v="DEOSSA"/>
        <s v="SANMARTIN MARIN"/>
        <s v="ACOSTA"/>
        <s v="JIMENEZ"/>
        <s v="GIL"/>
        <s v="NIÑO"/>
        <s v="PEREZ"/>
        <s v="CORDOBA"/>
        <s v="ARBOLEDA"/>
        <s v="ARIAS"/>
        <s v="VARGAS"/>
        <s v="STIVEN"/>
        <s v="PARADA"/>
        <s v="MUÑOZ"/>
        <s v="MOLINA"/>
        <s v="GALLEGO"/>
        <s v="OLIVARES"/>
        <s v="MESA"/>
        <s v="VASQUEZ"/>
        <s v="PEÑUELA"/>
        <s v="FERIA"/>
        <s v="CARDONA"/>
        <s v="CALVO"/>
        <s v="GIRALDO"/>
        <s v="JARAMILLO"/>
        <s v="RODAS"/>
        <s v="ARGAES"/>
        <s v="KINGLER"/>
        <s v="SIERRA"/>
        <s v="PACHECO"/>
        <s v="DAVILA"/>
        <s v="OLAYA"/>
        <s v="ECHEVARRIA"/>
        <s v="ALVARADO"/>
        <s v="RUIZ"/>
        <s v="JOYA"/>
        <s v="BOTERO"/>
        <s v="VELEZ"/>
        <s v="BANDERA"/>
        <s v="ORLANDO SANCHEZ"/>
        <s v="OTALVARO"/>
        <s v="GUZMAN"/>
        <s v="ANDRADE"/>
        <s v="CORRALES"/>
        <s v="ABAD GOMEZ"/>
        <s v="SARABADIA"/>
        <s v="COLMENARES"/>
        <s v="CAMACHO"/>
        <s v="YEPEZ"/>
        <s v="URREA"/>
        <s v="URIBE"/>
        <s v="BOLIVAR"/>
        <s v="DARIO"/>
        <s v="SALAZAR"/>
        <s v="OLIVEROS"/>
        <s v="MENA"/>
        <s v="BARRIOS"/>
        <s v="RIZ"/>
        <s v="CARDENAS"/>
        <s v="BRAND"/>
        <s v="QUINTERO"/>
        <s v="PALACIO"/>
        <s v="MARIN"/>
        <s v="PINZON"/>
        <s v="AGUIRRE"/>
        <s v="DUQUE"/>
      </sharedItems>
    </cacheField>
    <cacheField name="Empresa" numFmtId="0">
      <sharedItems containsBlank="1">
        <m/>
        <s v="TERRALTA SAS"/>
        <s v="TESTEC SAS"/>
        <s v="CORTE TEXTIL EMI SAS"/>
        <s v="E&amp;C INGENIERIA SAS"/>
        <s v="GRUPO SAVELCO"/>
        <s v="TECNOIMPRESIONES"/>
        <s v="IMAGINARIO DISEÑO"/>
        <s v="LOGO MARKET"/>
        <s v="CTA LA COMUNA"/>
        <s v="PUBLICARLO MEDELLIN"/>
        <s v="KI HO CHIN"/>
        <s v="Inversiones Levtech"/>
        <s v="Aluminio Vidrio y Acero Edwards"/>
        <s v="PINTURAS Y YESOS"/>
        <s v="CENTRAUTOS S.A.S."/>
        <s v="CONSTRUCTORES ASOCIADOS"/>
        <s v="SONEPAR COLOMBIA S.A.S."/>
        <s v="ARREMODULAR"/>
        <s v="TOKIMUNE SHIJAN"/>
        <s v="COOPIDROGAS"/>
        <s v="CASA CAMIONERO"/>
        <s v="OPTIFRIO"/>
        <s v="PIEDRA, PAPEL O TIJERA"/>
        <s v="TRES EN OBRA SAS"/>
        <s v="DIGITAL MARKETING AND COMUNICATIONS"/>
        <s v="SEGUROS PLATINUM"/>
        <s v="ESTRATEGIAS PUNTO Y APARTE"/>
        <s v="DISTRIBUIDORA JMU"/>
        <s v="VIDRIERIA Y MARQUETERIA JV"/>
        <s v="LAMIVENT"/>
        <s v="MEPER"/>
        <s v="INVERSIONES IMPRIMA"/>
        <s v="SUPER BRIX"/>
        <s v="INNOVATION DENTAL S.A.S."/>
        <s v="INVERSIONES JTMC"/>
        <s v="INVERSIONISTA, AMAGA ANTIOQUIA-"/>
        <s v="CALIPTO S.A.S."/>
        <s v="INVERHOTELERA SAS"/>
        <s v="EUROGOL"/>
        <s v="SM LABORATORIOS"/>
        <s v="UNIVERSIDAD ECCI"/>
        <s v="COORPORACION ABRAZAR"/>
        <s v="VIME S.A.S."/>
        <s v="PARQUE LA CONSERVASCION"/>
        <s v="FERRETERIA BOMBONA"/>
        <s v="MONETIZA TU MARCA LLC"/>
        <s v="CONGREGACION DE LOS HERMANOS DE LAS ESCUELAS CRISTIANAS"/>
        <s v="AGENCIA DE SEGUROS MOVILIDAD EFECTIVA"/>
        <s v="C.I AXEL S.A."/>
        <s v="TRANSPORTE JERICO"/>
        <s v="GLOBAL MVM"/>
        <s v="CYR CONTRATISTA"/>
        <s v="COLMIELES"/>
        <s v="STECKERL ACEROS"/>
        <s v="MOWLE S.A.S."/>
        <s v="IMPORTADORA MAQUINON"/>
        <s v="Ingedi . empresa instalacion de iluminacion "/>
        <s v="INGENIERIA Y CONSTRUCIONES MS SAS"/>
        <s v="CASA"/>
      </sharedItems>
    </cacheField>
    <cacheField name="Segmento" numFmtId="0">
      <sharedItems containsBlank="1">
        <s v="Cliente final"/>
        <m/>
        <s v="Arquitecto"/>
        <s v="Institucional"/>
        <s v="Intervid"/>
        <s v="Industrial"/>
      </sharedItems>
    </cacheField>
    <cacheField name="Teléfono de contacto">
      <sharedItems containsBlank="1" containsMixedTypes="1" containsNumber="1" containsInteger="1">
        <s v="321 5781876"/>
        <s v="312 8304315"/>
        <s v="310 4208212"/>
        <s v="302 2521681"/>
        <s v="314 7777853"/>
        <n v="3.108395476E9"/>
        <s v="313 5340168"/>
        <s v="300 7327247"/>
        <n v="3.044750885E9"/>
        <s v="316 6683957"/>
        <s v=" 304 3762738"/>
        <s v=" 300 4033528"/>
        <s v="300 2365078"/>
        <s v="301 6917640"/>
        <s v="324 2325344"/>
        <s v="314 6178719"/>
        <s v=" 312 5227008"/>
        <s v=" 314 6721330"/>
        <s v="311 4596045"/>
        <s v=" 350 2156736"/>
        <s v=" 302 5490777"/>
        <s v="300 7319740"/>
        <s v=" 304 6266257"/>
        <s v="322 5818018"/>
        <s v=" 321 7106636"/>
        <s v="304 3842675"/>
        <s v=" 321 6698737"/>
        <s v=" 350 4658128"/>
        <s v="311 6308690"/>
        <s v="316 7115051"/>
        <s v="304 2179260"/>
        <s v="321 7953146"/>
        <s v="313 7766967"/>
        <n v="3.00645339E9"/>
        <n v="3.006449433E9"/>
        <s v="312 2502323"/>
        <n v="3.14779849E9"/>
        <n v="3.16757821E9"/>
        <n v="3.245745591E9"/>
        <n v="1.7049304386E10"/>
        <n v="3.207049719E9"/>
        <n v="3.146574624E9"/>
        <n v="3.0530470505E10"/>
        <n v="3.006506631E9"/>
        <n v="3.006574565E9"/>
        <n v="3.022873111E9"/>
        <n v="3.003015981E9"/>
        <n v="3.128853477E9"/>
        <n v="3.20693216E9"/>
        <n v="3.113822324E9"/>
        <n v="3.125159562E9"/>
        <s v="313 7792724"/>
        <n v="3.160416816E9"/>
        <n v="3.005431182E9"/>
        <n v="3.187215835E9"/>
        <n v="3.235904611E9"/>
        <n v="3.204548431E9"/>
        <n v="3.013908264E9"/>
        <n v="3.183411435E9"/>
        <n v="3.113290072E9"/>
        <n v="3.115556743E9"/>
        <n v="3.206256347E9"/>
        <n v="3.117420336E9"/>
        <n v="3.04341989E9"/>
        <n v="3.206915342E9"/>
        <s v="g"/>
        <n v="3.112161812E9"/>
        <n v="3.028594493E9"/>
        <n v="3.005446425E9"/>
        <n v="3.242118586E9"/>
        <n v="3.217561527E9"/>
        <s v="3136137884W"/>
        <n v="3.183908888E9"/>
        <n v="3.194169965E9"/>
        <n v="3.104156028E9"/>
        <n v="3.113871537E9"/>
        <n v="3.245350302E9"/>
        <n v="3.116449191E9"/>
        <n v="3.153603491E9"/>
        <n v="3.017419841E9"/>
        <n v="3.15402077E9"/>
        <n v="3.152575787E9"/>
        <n v="3.116589549E9"/>
        <n v="3.102764697E9"/>
        <n v="3.052274238E9"/>
        <n v="3.148480363E9"/>
        <n v="3.136288384E9"/>
        <n v="3.117890568E9"/>
        <n v="3.192979638E9"/>
        <n v="3.157006861E9"/>
        <n v="3.012774022E9"/>
        <n v="3.20830375E9"/>
        <n v="3.027443017E9"/>
        <n v="3.155472494E9"/>
        <n v="3.00283801E9"/>
        <n v="3.00591192E9"/>
        <n v="3.132295392E9"/>
        <n v="3.007641918E9"/>
        <n v="3.168675525E9"/>
        <n v="3.154991999E9"/>
        <n v="3.052617692E9"/>
        <n v="3.167659475E9"/>
        <n v="3.13666597E9"/>
        <n v="3.015502353E9"/>
        <n v="3.128832136E9"/>
        <n v="3.128718803E9"/>
        <n v="3.202222693E9"/>
        <n v="3.028528182E9"/>
        <n v="3.022359303E9"/>
        <n v="3.115950164E9"/>
        <n v="3.127547778E9"/>
        <n v="3.006498125E9"/>
        <n v="3.20726237E9"/>
        <n v="3.153490348E9"/>
        <n v="3.175398472E9"/>
        <n v="3.113941534E9"/>
        <n v="3.33725293E9"/>
        <n v="3.12638467E9"/>
        <n v="3.017913379E9"/>
        <n v="3.14283382E9"/>
        <n v="3.104346254E9"/>
        <n v="3.207505504E9"/>
        <n v="3.022775928E9"/>
        <n v="3.045595783E9"/>
        <n v="3.053425655E9"/>
        <n v="3.108317323E9"/>
        <n v="3.023550714E9"/>
        <n v="3.007902983E9"/>
        <n v="3.006917263E9"/>
        <n v="3.15641439E9"/>
        <n v="3.507043814E9"/>
        <n v="3.15773224E9"/>
        <n v="3.155909392E9"/>
        <n v="3.005122432E9"/>
        <n v="3.026673355E9"/>
        <n v="3.168629388E9"/>
        <n v="3.116240204E9"/>
        <n v="3.174983723E9"/>
        <n v="3.013479164E9"/>
        <n v="3.225082625E9"/>
        <n v="3.122175939E9"/>
        <n v="3.173007192E9"/>
        <n v="3.136910812E9"/>
        <n v="3.148201207E9"/>
        <n v="3.007590021E9"/>
        <n v="3.245726181E9"/>
        <n v="3.174973608E9"/>
        <n v="3.046402168E9"/>
        <n v="3.16437057E9"/>
        <n v="3.113708118E9"/>
        <n v="3.194048228E9"/>
        <n v="3.147727335E9"/>
        <n v="3.21640031E9"/>
        <n v="3.222639645E9"/>
        <n v="3.003813138E9"/>
        <n v="3.196496731E9"/>
        <n v="3.054378004E9"/>
        <s v="304 4403746"/>
        <s v="310 3898588"/>
        <s v=" 310 4908715"/>
        <s v="313 6173667"/>
        <s v="322 6666042"/>
        <s v="304 1098959"/>
        <s v=" 311 7792453"/>
        <n v="3.177057492E9"/>
        <n v="3.106632533E9"/>
        <n v="3.003197624E9"/>
        <n v="3.243630194E9"/>
        <n v="3.247656022E9"/>
        <n v="3.136804063E9"/>
        <n v="3.216254625E9"/>
        <n v="3.052783936E9"/>
        <n v="3.104141394E9"/>
        <n v="3.113690576E9"/>
        <n v="3.002644142E9"/>
        <n v="3.148934299E9"/>
        <n v="3.123252011E9"/>
        <n v="3.103582375E9"/>
        <n v="3.103889794E9"/>
        <n v="3.125031837E9"/>
        <n v="3.044542995E9"/>
        <n v="3.146088651E9"/>
        <n v="3.21636221E9"/>
        <n v="3.003423999E9"/>
        <n v="3.126331365E9"/>
        <n v="3.145104941E9"/>
        <n v="3.004220532E9"/>
        <n v="3.023496608E9"/>
        <s v="314 2995493"/>
        <s v=" 310 4268425"/>
        <s v="301 2098857"/>
        <s v="300 7694239"/>
        <s v=" 320 7794500"/>
        <s v="300 4723342"/>
        <s v="310 6031916"/>
        <s v="312 7367949"/>
        <n v="3.117498425E9"/>
        <n v="3.017795564E9"/>
        <n v="3.10368479E9"/>
        <n v="3.136312764E9"/>
        <n v="3.154204836E9"/>
        <n v="3.016332551E9"/>
        <n v="3.015874049E9"/>
        <n v="3.137515577E9"/>
        <n v="3.006523314E9"/>
        <n v="1.7864269045E10"/>
        <n v="3.505037491E9"/>
        <n v="3.116450045E9"/>
        <n v="3.128471821E9"/>
        <n v="3.505217354E9"/>
        <n v="3.117387031E9"/>
        <n v="3.116078351E9"/>
        <n v="3.172561324E9"/>
        <n v="3.014530519E9"/>
        <n v="3.165568597E9"/>
        <n v="3.20320002E9"/>
        <n v="3.123166711E9"/>
        <n v="3.007267169E9"/>
        <n v="3.148171679E9"/>
        <n v="3.122498126E9"/>
        <n v="3.006109236E9"/>
        <n v="3.147777006E9"/>
        <n v="3.127981143E9"/>
        <n v="3.136233014E9"/>
        <n v="3.005676775E9"/>
        <n v="3.222379052E9"/>
        <n v="3.104932875E9"/>
        <n v="3.146176321E9"/>
        <n v="3.005772688E9"/>
        <n v="3.114507573E9"/>
        <n v="3.022437898E9"/>
        <n v="3.205663347E9"/>
        <n v="3.136998259E9"/>
        <n v="3.246691307E9"/>
        <n v="3.046662115E9"/>
        <n v="3.127376271E9"/>
        <n v="3.003261639E9"/>
        <n v="3.193035551E9"/>
        <n v="3.008645044E9"/>
        <n v="3.127459901E9"/>
        <n v="3.113276954E9"/>
        <n v="3.102697562E9"/>
        <n v="3.222616675E9"/>
        <n v="3.024232248E9"/>
        <n v="3.106731885E9"/>
        <n v="3.137044416E9"/>
        <n v="3.117645225E9"/>
        <n v="3.005491687E9"/>
        <n v="3.14627544E9"/>
        <n v="3.116896761E9"/>
        <n v="3.126743141E9"/>
        <n v="3.214558454E9"/>
        <n v="3.00118776E9"/>
        <n v="3.128064676E9"/>
        <n v="3.234223648E9"/>
        <n v="3.113379391E9"/>
        <n v="3.045706953E9"/>
        <n v="3.046525538E9"/>
        <n v="3.113199187E9"/>
        <n v="3.01780836E9"/>
        <n v="3.102142975E9"/>
        <n v="3.207779169E9"/>
        <n v="3.116057043E9"/>
        <n v="3.02431352E9"/>
        <n v="3.003260821E9"/>
        <n v="3.207934983E9"/>
        <n v="3.148769391E9"/>
        <n v="3.205029374E9"/>
        <n v="3.156930347E9"/>
        <n v="3.168876492E9"/>
        <n v="3.104496991E9"/>
        <n v="3.00213615E9"/>
        <n v="3.045578359E9"/>
        <n v="3.147375373E9"/>
        <s v="302 2935134"/>
        <n v="3.003581817E9"/>
        <n v="5.215522991587E12"/>
        <n v="3.217741724E9"/>
        <n v="3.184278871E9"/>
        <n v="3.246577042E9"/>
        <n v="3.126016901E9"/>
        <n v="3.104268425E9"/>
        <n v="3.113114806E9"/>
        <n v="3.104596258E9"/>
        <n v="3.122706942E9"/>
        <n v="3.208068183E9"/>
        <n v="3.214966549E9"/>
        <n v="3.214193159E9"/>
        <n v="3.014187439E9"/>
        <n v="3.126915667E9"/>
        <n v="3.108493156E9"/>
        <n v="3.1145796837E10"/>
        <n v="3.108604196E9"/>
        <n v="6.1477597486E10"/>
        <s v=" 301 7019777"/>
        <s v=" 333 2460815"/>
        <s v="317 4379730"/>
        <s v="310 6831274"/>
        <s v="301 4793543"/>
        <s v="316 3238623"/>
        <s v="311 6403371"/>
        <s v="321 6241252"/>
        <s v="313 7471358"/>
        <s v="324 2006008"/>
        <s v=" 319 3443110"/>
        <s v="321 7770883"/>
        <s v="324 2866577"/>
        <s v="317 7218086"/>
        <s v="319 6218100"/>
        <s v="321 3987802"/>
        <s v=" 323 4880522"/>
        <s v="300 2210764"/>
        <s v=" 300 4560586"/>
        <s v=" 305 4716158"/>
        <s v=" 304 1028077"/>
        <s v="314 8564992"/>
        <s v=" 311 3150026"/>
        <s v=" 311 3863590"/>
        <s v=" 300 2009453"/>
        <s v=" 320 6927624"/>
        <s v="314 3575957"/>
        <s v="304 3414460"/>
        <s v="316 5583076"/>
        <s v="321 7469897"/>
        <s v=" 312 8510750"/>
        <s v="314 4555889"/>
        <s v=" 319 5881964"/>
        <s v="316 0514919"/>
        <s v="320 2132694"/>
        <s v=" 312 4273685"/>
        <s v="317 4958237"/>
        <s v="311 7608525"/>
        <s v=" 305 2943085"/>
        <s v="312 4760812"/>
        <s v="323 4535350"/>
        <s v=" 310 4156028"/>
        <s v="300 7469967"/>
        <s v="305 2510274"/>
        <s v=" 301 2171787"/>
        <s v=" 314 8669737"/>
        <s v="317 3693052"/>
        <s v=" 317 4286131"/>
        <s v="320 6517120"/>
        <s v=" 310 5169285"/>
        <s v="310 4495527"/>
        <m/>
      </sharedItems>
    </cacheField>
    <cacheField name="Herramienta de contacto" numFmtId="0">
      <sharedItems containsBlank="1">
        <s v="Celular"/>
        <s v="WhatsApp"/>
        <m/>
      </sharedItems>
    </cacheField>
    <cacheField name="Cliente o Nuevo" numFmtId="0">
      <sharedItems containsBlank="1">
        <s v="Redes"/>
        <s v="Cliente"/>
        <m/>
      </sharedItems>
    </cacheField>
    <cacheField name="Respondio" numFmtId="0">
      <sharedItems containsBlank="1">
        <s v="No responde"/>
        <s v="Si"/>
        <m/>
      </sharedItems>
    </cacheField>
    <cacheField name=" Producto" numFmtId="0">
      <sharedItems containsBlank="1">
        <m/>
        <s v="Ventas en la mano"/>
        <s v="Fachadas"/>
        <s v="Reposición vidrios"/>
        <s v="Mantenimiento"/>
        <s v="Cabina de baño"/>
        <s v="Tablero"/>
        <s v="Puerta batiente"/>
        <s v="Espejos"/>
        <s v="Puerta corrediza"/>
        <s v="Ventas de aluminio"/>
        <s v="Vidrio crudo"/>
        <s v="Ventanas aluminio"/>
        <s v="-"/>
        <s v="Pasamanos"/>
        <s v="Otros"/>
        <s v="Pérgola"/>
        <s v="Vidrio Templado"/>
        <s v="Ventanería"/>
        <s v="División oficina"/>
        <s v="Puertas de vidrio"/>
        <s v="Puertas vidrieras"/>
      </sharedItems>
    </cacheField>
    <cacheField name="# Cotización">
      <sharedItems containsDate="1" containsBlank="1" containsMixedTypes="1">
        <m/>
        <n v="9385.0"/>
        <n v="9559.0"/>
        <n v="9381.0"/>
        <n v="9407.0"/>
        <n v="9419.0"/>
        <n v="9404.0"/>
        <n v="9420.0"/>
        <n v="9424.0"/>
        <n v="9425.0"/>
        <d v="2025-08-14T00:00:00Z"/>
        <n v="9428.0"/>
        <n v="9432.0"/>
        <n v="9437.0"/>
        <n v="9440.0"/>
        <n v="9442.0"/>
        <n v="9443.0"/>
        <n v="9444.0"/>
        <n v="9448.0"/>
        <n v="9445.0"/>
        <n v="9414.0"/>
        <n v="9421.0"/>
        <s v="-"/>
        <n v="9463.0"/>
        <n v="9396.0"/>
        <n v="9464.0"/>
        <n v="9465.0"/>
        <n v="9468.0"/>
        <n v="9469.0"/>
        <n v="9449.0"/>
        <n v="9400.0"/>
        <n v="9484.0"/>
        <n v="9338.0"/>
        <n v="9487.0"/>
        <n v="9489.0"/>
        <n v="9503.0"/>
        <n v="9490.0"/>
        <n v="9492.0"/>
        <n v="9493.0"/>
        <n v="9452.0"/>
        <n v="9495.0"/>
        <n v="9491.0"/>
        <n v="9422.0"/>
        <n v="9499.0"/>
        <n v="9501.0"/>
        <n v="9502.0"/>
        <n v="9497.0"/>
        <n v="9506.0"/>
        <n v="9511.0"/>
        <n v="9512.0"/>
        <n v="9521.0"/>
        <n v="9526.0"/>
        <n v="9528.0"/>
        <n v="9533.0"/>
        <n v="9504.0"/>
        <n v="9520.0"/>
        <n v="9539.0"/>
        <n v="9536.0"/>
        <n v="9542.0"/>
        <n v="9545.0"/>
        <n v="9549.0"/>
        <n v="9540.0"/>
        <n v="9530.0"/>
        <n v="9554.0"/>
        <n v="9556.0"/>
        <n v="9560.0"/>
        <n v="9561.0"/>
        <n v="9524.0"/>
        <n v="9569.0"/>
        <n v="9573.0"/>
        <n v="9574.0"/>
        <n v="9575.0"/>
        <n v="9576.0"/>
        <n v="9581.0"/>
        <n v="9580.0"/>
        <n v="9584.0"/>
        <n v="9582.0"/>
        <n v="9583.0"/>
        <n v="9602.0"/>
        <n v="9610.0"/>
        <n v="9619.0"/>
        <n v="9623.0"/>
        <n v="9625.0"/>
        <n v="9630.0"/>
        <n v="9632.0"/>
        <n v="9640.0"/>
        <n v="9642.0"/>
        <n v="9343.0"/>
        <n v="9647.0"/>
      </sharedItems>
    </cacheField>
    <cacheField name="Valor de la cotización sin IVA">
      <sharedItems containsBlank="1" containsMixedTypes="1" containsNumber="1" containsInteger="1">
        <m/>
        <n v="1900092.0"/>
        <n v="363405.0"/>
        <n v="2.5212108E7"/>
        <n v="1903535.0"/>
        <n v="252100.0"/>
        <n v="1734557.0"/>
        <n v="1254107.0"/>
        <n v="789155.0"/>
        <n v="866717.0"/>
        <n v="1301622.0"/>
        <n v="679232.0"/>
        <n v="450000.0"/>
        <n v="930000.0"/>
        <n v="1944891.0"/>
        <n v="320000.0"/>
        <n v="2298876.0"/>
        <n v="1171106.0"/>
        <n v="725119.0"/>
        <n v="1282794.0"/>
        <n v="1300000.0"/>
        <n v="1666801.0"/>
        <n v="4133085.0"/>
        <n v="260000.0"/>
        <n v="3770000.0"/>
        <n v="2130335.0"/>
        <n v="520000.0"/>
        <n v="7770799.0"/>
        <n v="270000.0"/>
        <n v="1111741.0"/>
        <n v="120000.0"/>
        <n v="460000.0"/>
        <n v="870000.0"/>
        <n v="390000.0"/>
        <n v="360603.0"/>
        <n v="190000.0"/>
        <n v="2575868.0"/>
        <n v="6743233.0"/>
        <n v="2.1129666E7"/>
        <n v="467995.0"/>
        <n v="1654007.0"/>
        <n v="500000.0"/>
        <n v="5105310.0"/>
        <n v="200558.0"/>
        <n v="2125438.0"/>
        <n v="1910404.0"/>
        <n v="4800000.0"/>
        <n v="170000.0"/>
        <n v="2808949.0"/>
        <n v="6345141.0"/>
        <n v="820000.0"/>
        <n v="1494106.0"/>
        <n v="320548.0"/>
        <n v="700000.0"/>
        <n v="1886160.0"/>
        <n v="3841677.0"/>
        <n v="1227887.0"/>
        <n v="1400000.0"/>
        <n v="490000.0"/>
        <n v="4062030.0"/>
        <n v="1801740.0"/>
        <n v="360000.0"/>
        <n v="1827477.0"/>
        <n v="350000.0"/>
        <n v="420000.0"/>
        <n v="663006.0"/>
        <n v="1059998.0"/>
        <n v="2065389.0"/>
        <n v="1185509.0"/>
        <n v="5454998.0"/>
        <n v="1.1466E7"/>
        <n v="2.499E7"/>
        <n v="2944792.0"/>
        <n v="1277221.0"/>
        <n v="2182277.0"/>
        <n v="627753.0"/>
        <n v="704706.0"/>
        <n v="2970000.0"/>
        <n v="338358.0"/>
        <n v="1620000.0"/>
        <n v="780000.0"/>
        <s v=" 5.756.000"/>
        <n v="210084.0"/>
        <s v=" 3.080.252"/>
        <s v=" 1.940.449"/>
        <s v=" 3.736.617"/>
        <n v="218487.0"/>
        <n v="2957860.0"/>
        <n v="2293591.0"/>
        <n v="600000.0"/>
        <n v="756456.0"/>
        <n v="2973283.0"/>
        <n v="1250000.0"/>
        <n v="226100.0"/>
        <n v="1899624.0"/>
        <n v="400000.0"/>
        <n v="1123870.0"/>
        <n v="1100000.0"/>
        <n v="348000.0"/>
        <n v="1940449.0"/>
        <n v="880000.0"/>
        <n v="1040008.0"/>
        <n v="370000.0"/>
        <n v="1.2639246E7"/>
        <n v="1980655.0"/>
        <n v="1037637.0"/>
        <n v="1363989.0"/>
        <n v="300000.0"/>
        <n v="285714.0"/>
        <n v="316416.0"/>
        <n v="5019440.0"/>
        <n v="220000.0"/>
        <n v="480000.0"/>
        <n v="530859.0"/>
        <n v="1050388.0"/>
        <n v="827118.0"/>
        <n v="838854.0"/>
        <n v="1.0846176E7"/>
        <n v="570000.0"/>
        <n v="750000.0"/>
        <n v="4154151.0"/>
        <n v="616481.0"/>
        <n v="3406250.0"/>
        <n v="990330.0"/>
        <n v="1841628.0"/>
        <n v="971924.0"/>
        <n v="910000.0"/>
        <n v="1002269.0"/>
        <n v="4839688.0"/>
        <n v="95200.0"/>
        <n v="252101.0"/>
        <n v="2.1211426E7"/>
        <n v="2.3108489E7"/>
        <n v="800000.0"/>
        <n v="3485000.0"/>
        <n v="398592.0"/>
        <n v="1880000.0"/>
        <n v="1674897.0"/>
        <n v="380000.0"/>
        <n v="285921.0"/>
        <n v="2632500.0"/>
        <n v="1550000.0"/>
        <n v="556256.0"/>
        <n v="1802537.0"/>
        <n v="332845.0"/>
        <n v="839179.0"/>
        <n v="1471564.0"/>
        <n v="261800.0"/>
        <n v="437226.0"/>
        <n v="4266636.0"/>
        <n v="3405000.0"/>
        <n v="1405894.0"/>
        <n v="6172321.0"/>
        <n v="301242.0"/>
        <n v="326400.0"/>
        <n v="833574.0"/>
        <n v="1500000.0"/>
        <n v="198650.0"/>
        <n v="421400.0"/>
        <n v="296700.0"/>
        <n v="339800.0"/>
        <n v="270300.0"/>
        <n v="692600.0"/>
        <n v="2837269.0"/>
        <n v="3654936.0"/>
        <n v="2.1672537E7"/>
        <n v="4315578.0"/>
        <n v="3998046.0"/>
      </sharedItems>
    </cacheField>
    <cacheField name="Estado del pedido" numFmtId="0">
      <sharedItems containsBlank="1">
        <m/>
        <s v="Producto no disponible"/>
        <s v="Seguimiento"/>
        <s v="Rechazado"/>
        <s v="Aprobado"/>
        <s v="Cotización"/>
      </sharedItems>
    </cacheField>
    <cacheField name="Asesor" numFmtId="0">
      <sharedItems containsBlank="1">
        <s v="Juan Diego"/>
        <s v="Alejandro"/>
        <m/>
        <s v="Karina"/>
      </sharedItems>
    </cacheField>
    <cacheField name="Fecha de seguimiento venta">
      <sharedItems containsDate="1" containsBlank="1" containsMixedTypes="1">
        <m/>
        <d v="2025-07-11T00:00:00Z"/>
        <s v="11/7/2025-30/7/2025-6/7/2025-22/8/2025"/>
        <s v="7/8/2025 cliente confirma proxima semana "/>
        <s v="7/8/cliente no rsponde al seguimiento, por tiempo de respiuesta"/>
        <s v="7/8/2025  cliente no responde al seguimiento"/>
        <s v="7/8/2025 cliente no responde al seguimiento"/>
        <s v="8/8/2025   Cliente solicita seguimiento 20 agosto"/>
        <s v="7/8/2025   cliente no responde al seguimiento"/>
        <s v="30/7/2025   seguimiento vueven a llamar "/>
        <s v="7/8/25   cliente  no ha tomado decision "/>
        <s v="i"/>
        <s v="13/8/2025 cliente no responde al seguimiento"/>
        <s v="14/08/2025  el cliente argumenta que el  asesor le  dijo que no instalaba "/>
        <s v="14/8/2025  dos  cabina hace 1 año , FRANCISCO HEINRICH ES SU JEFE , EL ASESOR LE DIJO QUE NO SE RESPONALIZABA SI SE QUIEBRA UN VIDRIO NO SE RESPONSABILIZA LA EMPRESA  Y LE INQUIETO EL ARGUMENTO"/>
        <s v="14/8/2025   cliente no responde al seguimiento"/>
        <s v="6/8/2025  LLAMAR EL 14B DE AGOSTO ; CLIENTE NO RESPONDE AL SEGUIMIENTO 22/8/2025"/>
        <s v="Ejecutaron con Vidrios la 83 , la variable fue tiempos de entrega"/>
        <s v="14/8/2025  cliente no responde al seguimiento"/>
        <s v="14/8/2025 cliente no responde al seguimiento"/>
        <s v="14/8/2025  LLAMAR EN TRES MESES EN OCTUBRE  POR PRESUPUESTO"/>
        <s v=" 14/8/2025  CLIENTE NO RESPONDE AL SEGUIMIENTO"/>
        <s v="14/8/2025  LLAMAR AL SEGUIMIENTO 20 AGOSTO"/>
        <s v="14/8/2025  RECHAZADA POR PRECIO UNA DIFERENCIA 50%"/>
        <s v="14/8/2025 NO SE HA TOMADO UNA DECISION LLAMAR 28 AGOSTO"/>
        <s v="7/8/2025   CLIENTE NO RESPONDE AL SEGUIMIENTO; CLIENTE NO RESPONDE AL SEGUIMIENTO 22/8/2025"/>
        <s v="6/7/2025  cliente  no responde al seguimiento; Cliente solicita recotizar 22/7/2025"/>
        <d v="2025-08-07T00:00:00Z"/>
        <s v="6/8/2025   llamar en 20 dias 25 agosto"/>
        <s v="6/8/2025  cliente no responde al seguimiento"/>
        <s v="6/8/2025  cliente no responde al seguimiento "/>
        <s v="6/8/2025 cliente no responde al seguimiento"/>
        <s v="6/8/2025  llamar en septiembre 6 "/>
        <s v="6/8/2025 cliente no responde al seguimiento "/>
        <s v="6/8 /2025  no responde al seguimiento"/>
        <s v="6/8/2025  cliente no responde al seguimiento, rechazado por precio"/>
        <s v="Ejecutaron con otra empresa por cercania "/>
        <d v="2025-07-17T00:00:00Z"/>
        <s v="segumiento 6/8/2025  CLIENTE NO RESPONDE AL SEGUIMIENTO"/>
        <s v="30/7/2025  cliente no responde al seguimiento"/>
        <s v="seguimiento 30/7/2025 el cliente tiene una empresa natural es Arquitecto experto en pergolas la variable para tomar la decision es precio , tiene otra cotizacion que es Vitelsa y la empresa y la obra es para ejecutar en Santa Barbara , etapa de la obra es"/>
        <s v="1/8/2025  cliente continua en seguimiento;  sopetran es la obra , llamar segunda semana de octubre"/>
        <s v="6/8/2025  cliente no ha tomado una decision , se comunica con la empresa"/>
        <s v="llamar 8 agosto por la tarde , seguimiento 6/8/2025"/>
        <s v="Rechaddo por precio"/>
        <s v="Cliente no responde al seguimiento , 7/8/2025"/>
        <s v="6/8/2025 no han tomado la decision, estan en adecuacion , llamar 13 de agosto"/>
        <s v="1/8/2025  cliente no responde al seguimiento"/>
        <s v="1/8/2025 cliente no responde al seguimiento"/>
        <s v="1/8/2025  cliento nor esponde al seguimientp"/>
        <s v="1/08/2025 - Tienen una empresa de equipos de oficina  , se comunica en 8 dias"/>
        <s v="Tamiz Arquitectora , nos conocio por REDES , Tiene buena imagen de la empresa , llama proxima semana;22/8/2025 cliente no responde al seguimiento"/>
        <s v="1/8/2025 cliente no responde a los seguimientos"/>
        <s v="30/7/2025  empresa de maquinaria agro industrial"/>
        <s v="30/7/2025   cliente no responde al seguimiento"/>
        <s v="30/7/2025  cliente no responde al seguimiento, por precio, diferencia $200.000"/>
        <s v="30/7/2025  cliente no responde a los seguimientos"/>
        <s v="30/7/2025  rechazado por precio por una diferencia de  $250.000 . Ejecutaron con Acristalar"/>
        <s v="30/7/2025   cliente no responde seguimiento"/>
        <d v="2025-07-30T00:00:00Z"/>
        <s v="30/7/2025 cliente no responde  , llamar 6 agosto"/>
        <s v="30/7/2025  cliente no responde al seguimiento "/>
        <s v="30/7/2025 cliente no responde al seguimiento "/>
        <s v="30/7/2025 cliente no responde al seguimiento ; LLAMAR EL 8 SEPTIEMBRE PARA AUTORIZAR"/>
        <s v="30/7/2025 cliente no responde al seguimiento"/>
        <s v="30/7/2025; la señora tiene dos cotizaciones una en acrilico y la otra en vidrio , no sabe el material"/>
        <s v="30/7/2025  cliente no responde los seguimientos "/>
        <s v="30/7/2025, rechazado por cambio de material"/>
        <s v="30/7/2025 llamar julio 30 ; LLAMAR EL 22 DE SEPTIEMBRE"/>
        <s v=" "/>
        <s v="30/7/2025 cliente no responde los seguimientos"/>
        <s v="30/7/2025 cliente no responde los seguimientos "/>
        <s v="llamar mañana 31 julio  a las 2 pm . no han tomado decision "/>
        <s v="14/8/2025  CLIENTE NO RESPONDE AL SEGUIMIENTO; RECHAZADO POR PRECIO"/>
        <s v="30/7/2025 cliente no respomnde los seguimientos "/>
        <s v="30/7/2025 no han tomado decision es un colegio "/>
        <s v="Cliente ejecuto con una empresa que le refirieron, no recuerda el nombre"/>
        <s v="llamar el 15 agosto no han terminado los acabados "/>
        <s v="30/07/2025-LLamar 31 julio  a las 3 pm  tienen comite el  dia de hoy ; llamar el 25 agosto seguimiento 22/8/2025"/>
        <s v="Ejecuta en noviembre , tiene tres cotizaciones , no han tomado decision "/>
        <s v="Rechazo  por precio "/>
        <s v="30/7/2025 Cliente solicita la factura anticipada para pagar "/>
        <s v="29/7/2025  cliente requiere rectificar medidas se informa a Juan Diego , tiene tres cotizaciones para tomar la decision es para reponer un vidrio de una cabina de una camara "/>
        <s v="29/7/2025 Cliente se comunica con la empresa"/>
        <s v="29/7/2025  cliente no responde al seguimiento; 22/8/2025 cliente no reponde al seguimiento"/>
        <s v="11/agosto/2025, cliente de Barranquilla, no se realiza seguimiento"/>
        <s v="29/7/2025  cliente no responde al seguimiento; cliente no responde al seguimiento"/>
        <s v="29/7/2025 cliente no responde al seguimiento"/>
        <s v="29/7/2025 cliente no responde al seguimiento;cliente no responde al seguimiento."/>
        <s v="29/7/2025  llamar el 1 agosto esta esperando que le paguen "/>
        <s v="29/7/2025  llamar el 15 de agosto esta en vacaciones "/>
        <s v="29/7/2025vcliente no responde al seguimiento"/>
        <s v="29/7/2025 se encuentra en produccion "/>
        <s v="29/7/2025 cliente no responde al seguimienbto"/>
        <d v="2025-08-06T00:00:00Z"/>
        <s v="14/08: cel se va buzón, se deja mensaje en wpp"/>
        <s v="14/08: int 2 llamadas y no contesta, se deja mensaje en wpp"/>
        <s v="14/08: se hace 2 intentos de llamada y no contesta, se deja mensaje en wpp"/>
        <s v="14/08: cliente busca una división en un sistema que no manejamos, se le hace seguimiento por si no solucionó ofrecerle nuestros servicios"/>
        <s v="Aprobado"/>
        <s v="14/08: cliente informa que por otro lado se las cotizaron $600.000 más economicos "/>
        <s v="14/08: no contesta, se deja mensaje por wpp"/>
        <s v="14/08; sigue en proceso, llamar la prox semana"/>
        <s v="16/08: no contesta, se deja mensaje en wpp"/>
        <s v="16/08: su cliente deacartó la cotización ya que se sale del presupuesto"/>
        <s v="16/08: lo hizo con otra empresa por 350.000 más economico"/>
        <s v="16/08: ubicada en san Andres Islas, fuera de cobertura"/>
        <s v="16/08: se contacta ya que no habia brindado info y se le cotiza"/>
        <s v="16/08: Cliente no había brindado info, se contacta, se indaga y se envia cotización"/>
        <s v="16/08: no contesta, se deja mensaje por wpp"/>
        <d v="2025-08-08T00:00:00Z"/>
        <s v="16/08: no contesta, se deja mensaje en wpp&#10;responde que ya lo mando hacer con otra empresa por tiempo de entrega más rápido"/>
        <s v="19/08: esta en espera de que le autoricen"/>
        <s v="01/09: número no figura en WhatsApp "/>
        <s v="8/8/2025&#10;14/08: no pudo atender llamada, se deja mensaje en wpp"/>
        <s v="01/09: se hace cotización y estamos a la espera de la decisión "/>
        <s v="8/8/2025-22/8/2025"/>
        <s v="01/09: no registra en wpp"/>
        <s v="8/8/2025- 23/8/2025"/>
      </sharedItems>
    </cacheField>
    <cacheField name="Observaciones" numFmtId="0">
      <sharedItems containsBlank="1">
        <m/>
        <s v="VIDRIO CRUDO VITRINA"/>
        <s v="es para ejecutar en Cordoba, llamar 28 de julio"/>
        <s v="Ejecutaron con otro proveedor , no dio argumento"/>
        <s v="REJILLA PLASTICA"/>
        <s v="SOLO VENTA DE VIDRIOS PARA PASAMANOS, ES UNA CONSTRUCTORA , TIENEN 5 COTIZACIONES HASTA EL MOMENTO , LA DECISION LA TOMA EL COORDINADOR  DE LA OBRA ESTAN EN ANALISIS, LA VARIABLE PARA LA TOMA DE DECISION ES PRECIO..-SON CLIENTES , LLAMAR 14  DE AGOSTO, CL"/>
        <s v="LLAMAR EL LUNES 14 DE JULIO"/>
        <s v="CLIENTE NO RESPONDE AL SEGUIMIENTO"/>
        <s v="CLIENTE REQUIERE LE ADELANTEN LA EJECUCION YA QUE ES D UNA PUERTA DE ENTRADA"/>
        <s v="CLIENTE NO RESPONDE"/>
        <s v="SERVICIO DE CORTE DE ESPEJOS"/>
        <s v="CONSIGUIERON LA CABINA POR $550.000"/>
        <s v="SERVICIO PARA BOGOTA"/>
        <s v="CLIENTE RECHAZO POR PRECIO"/>
        <s v="PRECIO DE VIDRIO X M2"/>
        <s v="ESTAN EN OBRA GRIS, SE DEMORA , NO TIENE FECHA ESTIMADA"/>
        <s v="NO TIENE EL DINERO , NO DIO FECHA PARA EL PROXIMO SEGUIMIENTO"/>
        <s v="CLINTE NO RESPONDE AL SEGUIMIENTO"/>
        <s v="PUERTA CORREDIZA METALICA"/>
        <s v="VIDRIO PARA MESA"/>
        <s v="CABINAS DE BAÑO / ESTAN REMODELANDO EL BAÑO"/>
        <s v="VIDRIOS CRUDO BRONCE"/>
        <s v="VENTANERIA EN ALUMINIO, SE ENVIO COTIZACION, EN ESPERA DE APROBACION DEL CLIENTE"/>
        <s v="CLIENTE SOLICITA PRECIO DEL TABLERO Y NO VOLVIO A CONTESTAR"/>
        <s v="SALPICADERO PARA UNA PARRILLA DE UN FOGON"/>
        <s v="VIDRIO REDONDO DIAMETRO 120"/>
        <s v="CLIENTE SOLICITA PASAMANOS, SEGUN DISEÑO EN IMAGEN "/>
        <s v="CLIENTE SOLICITA COTIZACION DE CABINA DE BAÑO PERO LUEGO DEJO DE RESPONDER"/>
        <s v="VIDRIO GRABADO PARA REPISA DE BAÑO"/>
        <s v="SE LE ENVIO PRECOTIZACION EN ESPERA DE APROBACION DEL CLIENTE"/>
        <s v="EL CLIENTE SOLICITA COTIZACION DE ESPEJOS EL CUAL NO SE LE ENVIO"/>
        <s v="CLIENTE SE LE ENVIA PRECOTIZACION PARA MANTENIMIENTO DE CABINAS DE BAÑO (BISAGRAS), EN ESPERA DE APROBACION"/>
        <s v="EL CLIENTE SOLICITA PUERTA EN ALUMINIO PERO EN UN DISEÑO QUE NO MANEJAMOS"/>
        <s v="ventana de aluminio de reduccion acustica sistema europeo NC39 con vidrio laminado crudo incoloro 3+4"/>
        <s v="EL CLIENTE SOLOCITA MANTENIMIENTO DE BRAZO HIDRAULICO, PERO NUNCA ENVIO FOTOS DE LA PUERTA"/>
        <s v="SE ENVIA PRECOTIZACION AL CLIENTE, EN ESPERADE APROBACION"/>
        <s v="EL CLIENTE SE ENCONTRABA UBICADO EN BUCARAMANGA"/>
        <s v="SE LE ENVIO COTIZACION EN ESPERA DE APROBACION DEL CLIENTE"/>
        <s v="EL CLIENTE REQUIERE INSTALACION DE PERGOLA CON ESTRUCTURA"/>
        <s v="reposicion en puerta vidriera de aluminio. MEDIDA: 1700 * 2400 mm"/>
        <s v="CLIENTE SOLICITA PERSONAL PARA REALIZAR MANTENIMIENTO A UNA PUERTA"/>
        <s v="CLIENTE REQUIERE MANTENIMIENTO A PUERTA VIDRIERA"/>
        <s v="VIDRIO REDONDO PARA MESA"/>
        <s v="idrio templado con cámara de aire en color gris oscuro"/>
        <s v="CLIENTE SOLICITA UNA VISITA TECNICA PARA TOMA DE MEDIDAS  DE UNA CABINA"/>
        <s v="VIDRIO CRUDO 4MM BRONCE"/>
        <s v="EL CLIENTE REALIZO SU REQUERIMIENTO Y LUEGO DEJO DE CONTESTAR"/>
        <s v="SE LE ENVIO PRECOTIZACION EN ESPERA DE APROBACION DEL CLIENTE / PRECIO"/>
        <s v="SE ESPERA COORDINAR CON EL CLIENTE PARA LA REVISION TECNICA"/>
        <s v="VIDRIO CURVO"/>
        <s v="CLIENTE PIDIO COTIZACION, SE RESPONDIO MUY TARDE Y YA EL CLIENTE NO SIGUIO RESPONDIENDO"/>
        <s v="CLIENTE HIZO SU REQUERIMIENTO PERO LUEGO NO SIGUIO RESPONDIENDO"/>
        <s v="CLIENTE UBICADO EN SASAIMA"/>
        <s v="SOLICITA DIVISIONE PERO EN UN MOMENTO EL ASESOR DEJO DE INTERACTUAR CON EL CLIENTE"/>
        <s v="NO RESPONDE"/>
        <s v="CLIENTE SOLICITO EL CATALOGO DE TEMPLEX"/>
        <s v="CLIENTE PREGUNTA POR CAMBIO DE VIDRIO Y LUEGO NO SIGUIO CONTESTANDO"/>
        <s v="PLANTILLA DE VIDRIO TEMPLADO"/>
        <s v="ACCESORIO NO DISPONIBLE"/>
        <s v="ACCESORIOS NO DISPONIBLE"/>
        <s v="LA SIGUIO ATENDIENDO OTRO ASESOR"/>
        <s v="EL CLIENTE LO CONSIGUIO CON OTRO PROVEEDOR"/>
        <s v="SOLICITA ESTRUCTURA PARA PERGOLA"/>
        <s v="SE LE ENVIO COTIZACION EN ESPERA DE APROBACION DEL CLIENTE / PRECIO"/>
        <s v="VIDRIO PARA CASE DE COMPUTADOR"/>
        <s v="NO RESPONDEN"/>
        <s v="FUE ATENDIDO POR OTRO ASESOR"/>
        <s v="SOLO NECESITABA EL VIDRIO PARA UNA VENTANA"/>
        <s v="PUERTA DE MADERA Y ALUMINIO"/>
        <s v="TOPES"/>
        <s v="CLIENTE NO SABE LO QUE QUIERE"/>
        <s v="REPISA"/>
        <s v="CLIENTE HIZO UN REQUERIMIENTO, PERO NO SE LE DIO CONTINUIDAD A LA CONVERSACION"/>
        <s v="EL CLIENTE NO RESPONDE"/>
        <s v="VIDRIO CIRCULAR DE 1&quot;"/>
        <s v="EL ARQUITECTO SOLICITO UNA COTIZACION DE PUERTA EN VIDRIO, DIVISIONES DE BAÑO Y ESPEJOS, SE LE INFORMO QUE PARA TOMAR MEDIDAS TENIA UN COSTO DE $40.000 Y ESCRIBIO QUE NOS CONFIRMABA Y NO ESCRIBIO MAS."/>
        <s v="LA SEÑORA SOLICITA UN VIDRIO REDONDO BISELADO PARA UNA MESA DE COMEDOR SE LE INFORMA QUE NO MANEJAMOS Y SE LE DICE QUE PUEDE CONSEGUIRLO EN CORVIT, SE ENVIA PORTAFOLIO"/>
        <s v="EL CLIENTE BUSCA UTILIZAR UNOS VIDRIOS QUE TIENE CON PELICULA SIN PERFORACIONES PARA UTILIZARLOS COMO TABLEROS SE LE DA LA OPCION ENMARCARLOS E INSTALARLOS "/>
        <s v="EL SEÑOR REQUIERE UNA COTIZACION PARA SANTA ELENA DE UNA PUERTA VIDRIERA CORREDIZA CON MALLAS PARA GATOS, SE LE INFORMA QUE MANEJAMOS LA PUERTA VIDRIERA SIN LAS MALLAS Y NO NOS RESPONDE."/>
        <s v="LA SEÑORA SOLICITABA UN VIDIRO SAMOVAR QUE ES COMO PARA COCINA UNA ESPECIE DE REFRACTARIA, SE LE INFORMA QUE NO LO MANEJAMOS Y SE LE ENVIEA EL PORTAFOLIO."/>
        <s v="DICE QUE REQUIERE UNAS VENTANAS EN EL BARRIO ENCISO, DICE EL BARRIO Y NO SE CONTINUA CON LA CONVERSACION, POR PARTE DE NOSOTROS.&#10;JUAN DIEGO ME INFORMA QUE LE PASO ESTA CLIENTE A KARINA Y  ELLA LE COTIZA. "/>
        <s v="LA CLIENTE ESCRIBE DESDE EL 8 DE JULIO SOLICITANDO LA COTIZACION DE UN VIDRIO A LAS 8 AM, ESE DIA NO SE LE RESPONDE, AL SIGUIENTE DIA 9 DE JULIO SE LE RESPONDE QUE CON QUIEN TIENE EL GUSTO Y SE LE PRESENTA DISCULPAS, LA SEÑORA NO CONTESTA Y VUELVE A ESCRI"/>
        <s v="EL CLIENTE REQUIERE SERVICIO DE MANTENIMIENTO EN BOGOTA"/>
        <s v="REQUIERE PERFIL DE ALUMINIO"/>
        <s v="EL CLIENTE REQUIERE IMAGENES Y PRECIO DE TABLEROS"/>
        <s v="PERFILERIA EUROPEA"/>
        <s v="SE LE DIO LA INFORMACION REQUERIDA AL CLIENTE"/>
        <s v="EL CLIENTE ESCRIBIO A LAS 5 PM Y SOLO PREGUNTO QUE DONDE ESTABAMOS UBICADO, SE LE RESPONDIO Y NO VOLVIO A ESCRIBLIR"/>
        <s v="SE CONTACTA CLIENTE POR LLAMADA Y SE BRINDA INFORMACIÓN DIRECTA DE LOS VALORES"/>
        <s v="CLIENTE SOLICITA COTIZACIÓN DE CABINA DE BAÑO, SE LE PREGUNTA MÁS TARDE LA IINFO PARA COTIZAR Y NO RESPONDE "/>
        <s v="CLIENTE SOLICITA INFORMACION DE CABINA DE BAÑO PERO NO TIENE MEDIDAS"/>
        <s v="vidrieras o puertas para un patio, tipo francesa de 4 alas"/>
        <s v="GABINETES"/>
        <s v="ACCESORIOS GLASSVIT"/>
        <s v="VIDRIO 19MM"/>
        <s v="VIDRIO AISLANTE DE RUIDO"/>
        <s v="CLIENTE PIDIO COTIZACION FUERA DEL HORARIO LABORAL, NO SE LE REALIZO SEGUIMIENTO|"/>
        <s v="LO ATENDIO OTRO ASESOR"/>
        <s v="CABINA EN ACRILICO"/>
        <s v="VIDRIO TEMPLADO"/>
        <s v="SE MANTENIA COMUNICACION CON EL CLIENTE, LUEGO PIDIO COTIZACION Y NO SE LE SIGUIO RESPONDIENDO"/>
        <s v="SOLICITA ACCESORIOS"/>
        <s v="Salgar Antioquia en el sur oeste"/>
        <s v="SE ESTA COORDINANDO LA VISITA TECNICA"/>
        <s v="EL CLIENTE NO TIENES MEDIDAS"/>
        <s v="EL CLIENTE SOLICITO UNA COTIZACION PERO SE LE RESPONDIO MUY TARDE"/>
        <s v="EL CLIENTE NECESITABA UNA COTIZACION DE UNOS ESPEJOS, ESCRIBIO FUERA DEL HORARIO LABORAL, AL SIGUIENTE DIA SE LE HIZO SEGUIMIENTO Y NO RESPONDIO MAS"/>
        <s v="EL CLIENTE NO TIENE MEDIDA, SE ESTA COORDINANDO UNA VISITA TECNICA"/>
        <s v="ACCESORIOS"/>
        <s v="VIDRIO PARA COMEDOR"/>
        <s v="SELOCIA"/>
        <s v="SOLICITABAN CREDITO A 30 DIAS"/>
        <s v="SOLO QUERIA INFORMACION"/>
        <s v="PERFIL DE CABINA DE BAÑO"/>
        <s v="CLIENTE UBICADA EN LA CIUDAD DE BARRANQUILLA"/>
        <s v="CLIENTE UBICADO EN CDMX"/>
        <s v="SE  MANTUVO COMUNICACION CON EL CLIENTE Y EL DEJO DE RESPONDER"/>
        <s v="EL CLIENTE SOLICITA ALGUN PRODUCTO PARA QUITAR LOS RAYONES DE LOS VIDRIOS"/>
        <s v="BOTELLAS"/>
        <s v="CABINA ACUSTINA "/>
        <s v="SE MANTUVO COMUNICACION POR LLAMADA TELEFONICA CON EL CLIENTE"/>
        <s v="CLIENTE EN LA CIUDAD DE BARRANQUILLA, NO TENEMOS COBERTURA"/>
        <s v="CLIENTE NO TIENE INFO CLARO DE LOS VIDRIOS QUE NECESITA, SE OFRECE VISITA TÉCNICA PERO NO CONFIRMA PAGO PARA VISITA"/>
        <s v="VIDRIO PARA HORNO, NO TENIA CLARA MEDIDAS, SE VUELVE A  COMUNICAR O NOS VISITA"/>
        <s v="CLIENTE SOLICITA COTIZACIÓN Y NO TIENE MEDIDAS, SE BRINDA INFO DE LA VISITA TÉCNICA Y NO RESPONDE"/>
        <s v="SOLICITA COTIZACIÓN PERGOLA, INFORMAMOS QUE NO HACEMOS ESTRUCTURA PERO SI LOS VIDRIOS, NOS OSLICITA UN CONTACTO DE LA ESTRUCTURA Y NO LO TENEMOS"/>
        <s v="SOLICITA QUE SE ENVIE DOC AL CORREO PARA APROBACIÓN "/>
        <s v="EMPRESA DE SOGAMOSO"/>
        <s v="PROYECTO PARA SAN ANDRES"/>
        <s v="  "/>
        <s v="CLIENTE SOLICITA LLAMADA DE SEGUIMIENTO 14 DE AGOSTO "/>
        <s v="Pastor Fredy de la iglesia adventistia de don Matias , tienen tres cotizaciones , la toma de decisiones es de un comite de 5 personas, llamar el 19 de agosto , variables para la decision: expeiencia, precio, estructura pagina web,no responde al seguimient"/>
        <s v="ClIENTE NO RESPONDE AL SEGUIIENTO"/>
        <s v="Daniel es residente metalmecanico es ingeniero mecanico , el comite toma la decision , es una obra para la empresa en la via a  santa fe de antioquia por Exito de robledo  , tienen 4 cotizaciones para evaluar , el segmento es institucional y la empresa es"/>
        <s v="La obra es para una adecuacion de una nueva oficina  oficina, para la empresa Mas consultores integral (asesores contables y legales ) ubicada en el poblado ,  tienen tres cotizaciones para evaluar."/>
        <s v="la obra es para un cliente , esta tramitando un credito , llamar 23, llamar 1 septiembre "/>
      </sharedItems>
    </cacheField>
    <cacheField name="Postventa" numFmtId="0">
      <sharedItems containsString="0" containsBlank="1">
        <m/>
      </sharedItems>
    </cacheField>
    <cacheField name="Mensaje de entrada" numFmtId="0">
      <sharedItems containsBlank="1">
        <s v="¡Hola! Estoy interesado en la instalación de puertas de vidrio"/>
        <s v="¡Hola! me interesa conocer más de sus productos y servicios."/>
        <s v="¡Hola! Estoy interesado en sus servicios de instalación en vidrio"/>
        <m/>
        <s v="¡Hola! Estoy interesado en la instalación de cabinas de baño"/>
        <s v="¡Hola! Estoy interesado en el mantenimiento de dos cabinas de baño y cambio de bisagras"/>
        <s v="¡Hola! Estoy interesado en sus servicios"/>
        <s v="¡Hola! Estoy interesado vidrios en bronce por favor para cotizar"/>
        <s v="¡Hola! Estoy interesado en la instalación de ventanas en aluminio corredizas de 2 x 2, en aluminio bronce y vidrio oscuro, por favor me cotiza"/>
        <s v="Buenas Tardes.."/>
        <s v="Hola! Uds manejan este tipo de vidrios para una repisa en un baño?"/>
        <s v="¡Hola! Estoy interesado en el mantenimiento de una cabina de baño. Tienen ese servicio?"/>
        <s v="¡Hola! Estoy interesado en una puerta de aluminio"/>
        <s v="Buenas tardes como estas"/>
        <s v="buenos dias"/>
        <s v="¡Hola! Por favor me das precio de 4 vidrios de 70 x 62 cm de 4mm (vidrio templado) y cuánto cuesta el domicilio a Castilla Medellín."/>
        <s v="Hola , buenos días"/>
        <s v="¡Hola! Estoy interesado en la instalación de vidrios para pérgolas y la pérgola que se pueda mover"/>
        <s v="Hola buenos días, para realizar la cotización de un vidrio"/>
        <s v="Hola cómo estás"/>
        <s v="Buenos Días"/>
        <s v="Buenos días. Envionvideo y foto de la puerta vidriera para hacer mantenimiento en Notaria Quinta Premium Plaza"/>
        <s v="¡Hola! Estoy interesado en la instalación de ventanas en aluminio"/>
        <s v="¡Hola! Estoy interesado una de loa vidrios de cabinas de baño"/>
        <s v="Caballero muy buenos días"/>
        <s v="Buenas tardes"/>
        <s v="Hola buenos dias"/>
        <s v="¡Hola! Buenas tardes"/>
        <s v="Buenos días Juan"/>
        <s v="HOLA"/>
        <s v="¡Hola! Estoy interesada"/>
        <s v="¡Hola! Estoy interesado en el mantenimiento de cabinas de baño en Ríonegro"/>
        <s v="Buenos días, necesito cotizar una cabina para baño, pero no tengo las medidas"/>
        <s v="¡Hola! Estoy interesado en la instalación de divisiones de oficina"/>
        <s v="¡Hola! Estoy interesado en la instalación de fachadas en vidrio"/>
        <s v="¡Hola! Estoy interesado en la instalación de vidrios para pérgolas"/>
        <s v="¡Hola! Estoy interesadññ o en la instalación de vidrios para pérgolas"/>
        <s v="¡Hola! Estoy interesado"/>
        <s v="buena tarde"/>
        <s v="Hola buenas noches!"/>
        <s v="hola c"/>
        <s v="Holaa"/>
        <s v="Hola buenos días"/>
        <s v="Hola buenos dias es para preguntar. Si pueden venir a revisar para canbiar un vidrio  en el poblado"/>
        <s v="¡Hola! Estoy interesado en la instalación de cabinas de baño."/>
        <s v="Buenos dias! Estoy interesado en una division de baño corrediza para un baño de 1,20 mts de ancho muchas gracias"/>
        <s v="¡Hola! Estoy interesado en la instalación de tableros en vidrio"/>
        <s v="Hola buenas tardes, quiero hacer una cotización"/>
        <s v="Hola Estoy interesado en sus servicios de instalacion de vidro"/>
        <s v="¡Hola! Estoy interesado en sus servicios de suministro de vidrios laminados + templado."/>
        <s v="¡Hola! Estoy interesado en la instalación de puertas de aluminio"/>
        <s v="¡Hola! Estoy interesado en el mantenimiento de cabinas de baño"/>
        <s v="Buenos días le preguntó qué precio tiene un vidrio templado para baño con estas medidas 180x65 cm"/>
        <s v="Hola!"/>
        <s v="Hola, como vas?"/>
        <s v="Buenas tardes hablas con Ana"/>
        <s v="Buen dia"/>
        <s v="Buenas tardes Juan Diego&#10;Te voy a pasar unos archivos para que por favor me cotices unos vidrios para unos muebles"/>
        <s v="Hola Juan Diego"/>
        <s v="¡Hola! Estoy interesado en la cotización de un vidrio"/>
        <s v="¡Hola! Estoy interesado en mantenimiento  de puertas de vidrio"/>
        <s v="Hola, buenas tardes"/>
        <s v="Buenas tardes."/>
        <s v="Hola buenas tardes!"/>
        <s v="Buenos días."/>
        <s v="Hola, buenos días"/>
        <s v="Buenas tardes. Somos de la empresa: Eurogol nir:830 501 104 -9"/>
        <s v="¡Hola! Estoy interesado en una  ventana en aluminio"/>
        <s v="¡Hola! Estoy interesado en la instalación de unas divisiones en vidrio para oficinas"/>
        <s v="Buenas tardes, como está"/>
        <s v="Buen día"/>
        <s v="Hola buenas tardes"/>
        <s v="¡Hola! Estoy interesado en la instalación de cabinas de baña de 1mt x 180"/>
        <s v="Buenos tardes Juan Diego"/>
        <s v="Amigo hola"/>
        <s v="Muy buenas tardes"/>
        <s v="Buena tarde, me podrían cotizar - por favor - una pieza de vidrio templado? Es de una mesa de comedor"/>
        <s v="Juan Diego , buen día"/>
        <s v="BUENAS TARDES Porfa estoy interesada en cotizar una puerta de vidrio"/>
        <s v="Bnos dias"/>
        <s v="¡Hola! me interesa conocer más de sus productos y servicios.tienen botellas azules ?"/>
        <s v="Necesito una división en vidrio Templado para baño, tengo un espacio de 86 cm de ancho por la medida estándar de alto, cuál es el precio con el envío e instalación en la avenida 31 #67-221 unidad mi mundo"/>
        <s v="Buenos dias, como estas?"/>
        <s v="¡Hola! Estoy interesado en las pérgolas"/>
        <s v="¡Hola! me interesa conocer más de sus productos y servicbienat"/>
        <s v="¡Hola! Estoy interesado en sus servicios de instalación en vidrio (espejo baño)"/>
        <s v="¡Hola! Estoy interesado en sus servicios de instalación de pasamanos"/>
        <s v="Buenas estoy interesado en el precio para arreglar una ventana."/>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290" sheet="Junio "/>
  </cacheSource>
  <cacheFields>
    <cacheField name="j"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m/>
      </sharedItems>
    </cacheField>
    <cacheField name="Fecha" numFmtId="164">
      <sharedItems containsDate="1" containsString="0" containsBlank="1">
        <d v="2005-06-03T00:00:00Z"/>
        <d v="2025-06-03T00:00:00Z"/>
        <d v="2025-06-04T00:00:00Z"/>
        <d v="2025-06-05T00:00:00Z"/>
        <d v="2025-06-06T00:00:00Z"/>
        <d v="2025-06-07T00:00:00Z"/>
        <d v="2025-06-09T00:00:00Z"/>
        <d v="2025-06-10T00:00:00Z"/>
        <d v="2025-06-11T00:00:00Z"/>
        <d v="2025-06-12T00:00:00Z"/>
        <d v="2025-06-13T00:00:00Z"/>
        <d v="2025-06-14T00:00:00Z"/>
        <d v="2025-06-16T00:00:00Z"/>
        <d v="2025-06-17T00:00:00Z"/>
        <d v="2025-06-18T00:00:00Z"/>
        <d v="2025-06-19T00:00:00Z"/>
        <d v="2025-06-20T00:00:00Z"/>
        <d v="2025-06-21T00:00:00Z"/>
        <d v="2025-06-24T00:00:00Z"/>
        <d v="2025-06-25T00:00:00Z"/>
        <d v="2025-06-26T00:00:00Z"/>
        <d v="2025-06-27T00:00:00Z"/>
        <d v="2025-06-28T00:00:00Z"/>
        <m/>
      </sharedItems>
    </cacheField>
    <cacheField name="En el día" numFmtId="0">
      <sharedItems containsString="0" containsBlank="1" containsNumber="1" containsInteger="1">
        <n v="19.0"/>
        <m/>
        <n v="15.0"/>
        <n v="11.0"/>
        <n v="10.0"/>
        <n v="12.0"/>
        <n v="14.0"/>
        <n v="8.0"/>
      </sharedItems>
    </cacheField>
    <cacheField name="Nombre" numFmtId="0">
      <sharedItems containsBlank="1">
        <s v="GUSTAVO "/>
        <s v="GUANPA "/>
        <m/>
        <s v="ELIZABETH"/>
        <s v="JOSE"/>
        <s v="JOHAN "/>
        <s v="CARO "/>
        <s v="CAROLINA"/>
        <s v="GERMAN"/>
        <s v="JOBERT ALEXIS"/>
        <s v="MARIANGELIS SOFIA"/>
        <s v="BIBIANE"/>
        <s v="ALBA"/>
        <s v="SULI"/>
        <s v="ANDRES"/>
        <s v="VICTORIA"/>
        <s v="ALBEIRO "/>
        <s v="CRISTIAN"/>
        <s v="LUIS ANGEL "/>
        <s v="CAMILO"/>
        <s v="MANUUEL"/>
        <s v="DAVID "/>
        <s v="MONICA"/>
        <s v="CRISTINA"/>
        <s v="MATEO"/>
        <s v="GLORIA"/>
        <s v="JORGE ANDRES"/>
        <s v="MARYORIS"/>
        <s v="FRANCISCO "/>
        <s v="MARGARITA"/>
        <s v="JUSTIN "/>
        <s v="FREDDY"/>
        <s v="SEBASTIAN"/>
        <s v="WENDY"/>
        <s v="LINA"/>
        <s v="NATALIA"/>
        <s v="AMANDA"/>
        <s v="BLANCA"/>
        <s v="DARIO JOSE"/>
        <s v="MARCO"/>
        <s v="ALEX"/>
        <s v="LEON"/>
        <s v="JUAN"/>
        <s v="JOSE "/>
        <s v="KIKE"/>
        <s v="JACOBO"/>
        <s v="JHAKELYN"/>
        <s v="WILLIAM"/>
        <s v="JHON"/>
        <s v="CAFER"/>
        <s v="ELIANA"/>
        <s v="MARIA"/>
        <s v="CARLOS"/>
        <s v="FANNY"/>
        <s v="MARIA EUGENIA"/>
        <s v="SEBASTIAN "/>
        <s v="ANDREA"/>
        <s v="LUISA"/>
        <s v="DANIELA"/>
        <s v="JUAN CARLOS"/>
        <s v="VALENTINA"/>
        <s v="JAMES"/>
        <s v="BETARIZ"/>
        <s v="ANGIE"/>
        <s v="SOFIA"/>
        <s v="STIVEN"/>
        <s v="ALEX RUEDA"/>
        <s v="DIEGO"/>
        <s v="NICOLAS CABIELES"/>
        <s v="CAMILA"/>
        <s v="PAOLA"/>
        <s v="CATALINA"/>
        <s v="ANABEL"/>
        <s v="JULIETH"/>
        <s v="EVELIN"/>
        <s v="GABRIEL"/>
        <s v="JULIAN"/>
        <s v="GUSTAVO"/>
        <s v="DANIEL"/>
        <s v="RONALD"/>
        <s v="MAURICIO"/>
        <s v="SURY"/>
        <s v="ADRIANA"/>
        <s v="MELISA"/>
        <s v="JUAN GONZALO"/>
        <s v="ADAN"/>
        <s v="SARA"/>
        <s v="HERNAN DARIO"/>
        <s v="ISABEL"/>
        <s v="MANUELA"/>
        <s v="JESIKA"/>
        <s v="MARIA ALEJANDRA"/>
        <s v="KAREN"/>
        <s v="OMAIRA"/>
        <s v="BERTA "/>
        <s v="JAIDER"/>
        <s v="SARA "/>
        <s v="LAURA"/>
        <s v="DFREDY"/>
        <s v="NAYELI ARIAS"/>
        <s v="HUR LOPEZ"/>
        <s v="MARCELA"/>
        <s v="JORGE"/>
        <s v="OLGA"/>
        <s v="XIOMAR"/>
        <s v="LUIS"/>
        <s v="ROBINSON "/>
        <s v="EDELMIRA"/>
        <s v="NATASHA"/>
        <s v="DANI"/>
        <s v="WILDER "/>
        <s v="YESICA"/>
        <s v="MANUEL"/>
        <s v="ERIKA"/>
        <s v="ANTONIO"/>
        <s v="PATRICIA"/>
        <s v="YDALI "/>
        <s v="PAULA"/>
        <s v="YULIETH"/>
        <s v="MICHELLE"/>
        <s v="ERIKA "/>
        <s v="ALBERTO"/>
        <s v="LEIDY"/>
        <s v="ESTEFANNY"/>
        <s v="ANDRES FELIPE "/>
        <s v="YAZ"/>
        <s v="BLANCA "/>
        <s v="RAFAEL"/>
        <s v="ALEJANDRO "/>
        <s v="MATHIUS"/>
        <s v="LUIS "/>
        <s v="JOSE MANUEL"/>
        <s v="KATERINE"/>
        <s v="MABEL"/>
        <s v="JOHANA"/>
        <s v="NELSON"/>
        <s v="ANDRES "/>
        <s v="DUVERNEY"/>
        <s v="ROCIO "/>
        <s v="NORA"/>
        <s v="ALVARO"/>
        <s v="JOHONATAN"/>
        <s v="ADRUX"/>
        <s v="BIBIANA"/>
        <s v="JUAN DAVID"/>
        <s v="FAYSURI"/>
        <s v="HECTOR"/>
        <s v="JUAN CAMILO"/>
        <s v="ISAAC "/>
        <s v="FELIPE"/>
        <s v="CESAR"/>
        <s v="LEONARDO"/>
        <s v="JENNIFER"/>
        <s v="ALEJANDRO"/>
        <s v="MAYLEN"/>
        <s v="MARIANA"/>
        <s v="FABIAN"/>
        <s v="ANDRES FELIPE"/>
        <s v="ELIO "/>
        <s v="ERNESTO "/>
        <s v="KARINA"/>
        <s v="HILDEBRANDO"/>
        <s v="URIEL"/>
        <s v="LUZ"/>
        <s v="MARILYN "/>
        <s v="LEISTER"/>
        <s v="ANA MARIA"/>
        <s v="CHECHO"/>
        <s v="MATILDE"/>
        <s v="JAIME"/>
        <s v="OSCAR"/>
        <s v="EDWIN"/>
        <s v="CARMEN"/>
        <s v="DIANA"/>
        <s v="FABIO"/>
        <s v="ESTEBAN "/>
        <s v="CAMILO ANDRES"/>
        <s v="ROQUE"/>
        <s v="YULIET"/>
        <s v="JACKELINE"/>
        <s v="SANDRA"/>
        <s v="JAVIER"/>
        <s v="MARIA "/>
        <s v="ANA LUCIA"/>
      </sharedItems>
    </cacheField>
    <cacheField name="Apellido" numFmtId="0">
      <sharedItems containsBlank="1">
        <s v="SIERRA"/>
        <s v="CONTADOR"/>
        <m/>
        <s v="GONZALEZ"/>
        <s v="FERIA"/>
        <s v="BECHARA"/>
        <s v="CT"/>
        <s v="NOREÑA"/>
        <s v="CANO"/>
        <s v="VALENCIA"/>
        <s v="CASTAÑO"/>
        <s v="FRANCO CARDONA"/>
        <s v="CARMONA"/>
        <s v="MADRID"/>
        <s v="RESTREPO"/>
        <s v="TORO"/>
        <s v="RODRIGUEZ"/>
        <s v="DUQUE"/>
        <s v="VELEZ"/>
        <s v="ALVAREZ"/>
        <s v="LEVINE"/>
        <s v="URIBE"/>
        <s v="GOMEZ"/>
        <s v="HENAO"/>
        <s v="FERNANDEZ"/>
        <s v="FIDEL"/>
        <s v="RUEDA"/>
        <s v="GARCIA"/>
        <s v="MONCADA ARIAS"/>
        <s v="HERRERA"/>
        <s v="RENDON"/>
        <s v="TAMAYO"/>
        <s v="CARDONA"/>
        <s v="QUINTO"/>
        <s v="RAMIREZ"/>
        <s v="MONTOYA"/>
        <s v="MENDOZA"/>
        <s v="DIAZ"/>
        <s v="MAZO"/>
        <s v="LOPEZ"/>
        <s v="ARZUZA"/>
        <s v="SANABRIA"/>
        <s v="CARVAJAL"/>
        <s v="DAUDER"/>
        <s v="GIRALDO"/>
        <s v="ZAPATA"/>
        <s v="ANTONIO"/>
        <s v="CALLE"/>
        <s v="MEJIA"/>
        <s v="ROSAS"/>
        <s v="VASQUEZ"/>
        <s v="CHAVARRIA"/>
        <s v="PUENTES"/>
        <s v="VARELA"/>
        <s v="JUMENEZ"/>
        <s v="MONTERO"/>
        <s v="ARROYAVE"/>
        <s v="CEBALLOS"/>
        <s v="PATIÑO"/>
        <s v="FERNANDO"/>
        <s v="HERNANDEZ"/>
        <s v="ARCILA"/>
        <s v="VARGAS"/>
        <s v="OCAMPO"/>
        <s v="SANCHEZ"/>
        <s v="UPEGUI"/>
        <s v="LONDOÑO"/>
        <s v="ORTIZ"/>
        <s v="URBANO"/>
        <s v="HO"/>
        <s v="HOLGIN"/>
        <s v="PENNA"/>
        <s v="ESCOBAR"/>
        <s v="SALGADO"/>
        <s v="FLORES"/>
        <s v="OSPINA"/>
        <s v="RAVELO"/>
        <s v="SOTO"/>
        <s v="BALLESTERO"/>
        <s v="DEL CASTILLO "/>
        <s v="MIRANDA"/>
        <s v="ALBERTO"/>
        <s v="MARIN"/>
        <s v="SALAZAR"/>
        <s v="ARREDONDO"/>
        <s v="MUNERA"/>
        <s v="MAYA"/>
        <s v="JARAMILLO"/>
        <s v="CELLI"/>
        <s v="CATAÑO"/>
        <s v="YEPEZ"/>
        <s v="QUINTERO"/>
        <s v="ACOSTA"/>
        <s v="FRANCO"/>
        <s v="PAMPLONA"/>
        <s v="BURBANO"/>
        <s v="POSADA"/>
        <s v="ZULUAGA"/>
        <s v="MALDONADO"/>
        <s v="BENAVIDES"/>
        <s v="BERRIO"/>
        <s v="NOHAVA"/>
        <s v="URDANETA"/>
        <s v="ZAMBRANO"/>
        <s v="GALLEGO"/>
        <s v="GUTIERREZ"/>
        <s v="RUA"/>
        <s v="BERMUDEZ"/>
        <s v="TOBON"/>
        <s v="ARIAS"/>
        <s v="GUEDEZ"/>
        <s v="TERAN"/>
      </sharedItems>
    </cacheField>
    <cacheField name="Empresa" numFmtId="0">
      <sharedItems containsBlank="1">
        <m/>
        <s v="VELONET"/>
        <s v="EUROFIL S.A.S"/>
        <s v="ARRENDAMIENTOS LA INMACULADA"/>
        <s v="PERSIVAL PRODUCCIONES"/>
        <s v="AP RETAIL DESIGNS SAS"/>
        <s v="MERCEDEZ CAMPUZANO"/>
        <s v="GRUPO EMPRESARIAL SFMT SAS"/>
        <s v="AP RETAIL DESIGN SAS"/>
        <s v="ART DEKO"/>
        <s v="CONSORCIO ESPACIO PUBLICO 3SC"/>
        <s v="SIZA GROUP"/>
        <s v="CONSORCIOS 2C REDES"/>
        <s v="INVASA MAQUINARIAS"/>
        <s v=" Heaven Company"/>
        <s v=" TC DISTRIBUCIONES S.A.S,"/>
        <s v="PANGEA"/>
        <s v=" Oblikuall,"/>
        <s v="JR CONSTRUCCIONES S.A.S"/>
        <s v="PISCINAS BLUE SPACE"/>
        <s v="ODONTOLOGIA SAN JUAN"/>
        <s v="DISEÑO VERTICAL"/>
        <s v="LOFT GARDEN"/>
        <s v="ONE TO MANY"/>
      </sharedItems>
    </cacheField>
    <cacheField name="Ciudad" numFmtId="0">
      <sharedItems containsBlank="1">
        <s v="MEDELLIN"/>
        <m/>
        <s v="RIONEGRO"/>
        <s v="BOGOTA"/>
        <s v="BELLO"/>
        <s v="BARRANQUILLA"/>
        <s v="CHOCO"/>
        <s v="BUCARAMANGA"/>
        <s v="MONTERIA"/>
        <s v="BOLIVAR"/>
        <s v="IBAGUE"/>
      </sharedItems>
    </cacheField>
    <cacheField name="Teléfono">
      <sharedItems containsBlank="1" containsMixedTypes="1" containsNumber="1" containsInteger="1">
        <s v="321 7763769"/>
        <s v="56 9 7735 4223"/>
        <n v="3.104524429E9"/>
        <s v="305 3447997"/>
        <s v="312 2953284"/>
        <n v="3.21833556E9"/>
        <n v="3.023206784E9"/>
        <n v="3.122744609E9"/>
        <n v="3.21526307E9"/>
        <n v="3.172348585E9"/>
        <n v="3.182137392E9"/>
        <n v="3.508822909E9"/>
        <n v="3.235026766E9"/>
        <n v="3.216277042E9"/>
        <n v="3.242477174E9"/>
        <n v="3.502207715E9"/>
        <n v="3.105280852E9"/>
        <n v="3.235182961E9"/>
        <n v="3.024451174E9"/>
        <n v="3.006005374E9"/>
        <n v="3.113080964E9"/>
        <n v="3.222182778E9"/>
        <n v="3.184757687E9"/>
        <n v="3.225748686E9"/>
        <n v="3.113442662E9"/>
        <n v="3.016700077E9"/>
        <n v="3.245159922E9"/>
        <n v="3.104178245E9"/>
        <n v="3.233231637E9"/>
        <n v="3.116860994E9"/>
        <n v="3.36083166E8"/>
        <n v="3.246436915E9"/>
        <n v="3.004987853E9"/>
        <n v="3.015566646E9"/>
        <n v="3.156835657E9"/>
        <n v="3.180315806E9"/>
        <n v="3.116056707E9"/>
        <n v="3.217763769E9"/>
        <n v="3.104248676E9"/>
        <n v="1.7072068684E10"/>
        <n v="3.206259383E9"/>
        <n v="3.14688826E9"/>
        <n v="3.008113949E9"/>
        <n v="3.174389321E9"/>
        <n v="3.20720249E9"/>
        <n v="3.127580423E9"/>
        <n v="3.104335934E9"/>
        <n v="3.013160905E9"/>
        <n v="3.128950506E9"/>
        <s v="300 7795743"/>
        <s v="314 7322538"/>
        <s v=" 314 7107823"/>
        <s v=" 301 6373352"/>
        <s v="323 6825067"/>
        <s v=" 301 2133145"/>
        <s v=" 311 6433757"/>
        <s v="300 4750799"/>
        <s v=" 302 6369410"/>
        <s v=" 314 7342976"/>
        <s v="319 5022061"/>
        <s v=" 320 6355238"/>
        <s v="315 5141056"/>
        <s v=" 318 0236846"/>
        <s v=" 301 6672853"/>
        <s v="317 7905273"/>
        <s v=" 322 3805669"/>
        <s v=" 300 2052752"/>
        <s v="300 3709943"/>
        <s v="314 6888260"/>
        <s v=" 310 4154596"/>
        <s v=" 304 6162165"/>
        <s v=" 300 8113949"/>
        <s v=" 312 2069078"/>
        <s v="310 4320997"/>
        <s v="314 7867866"/>
        <s v="300 2127510"/>
        <s v="312 3702474"/>
        <s v="300 8236419"/>
        <s v="322 5816750"/>
        <s v="318 7846620"/>
        <s v=" 311 3659491"/>
        <s v=" 310 4523927"/>
        <s v="301 4033541"/>
        <s v="311 3102751"/>
        <s v="311 3985927"/>
        <s v=" 311 8956335"/>
        <s v="301 5401979"/>
        <s v="318 6620067"/>
        <s v=" 317 6046621"/>
        <s v=" 300 6227248"/>
        <s v="301 6226482"/>
        <s v="300 2382003"/>
        <s v=" 300 6603967"/>
        <s v="324 2330786"/>
        <s v="304 4155141"/>
        <s v="313 7315863"/>
        <s v="324 6441191"/>
        <s v="304 3083500"/>
        <s v=" 322 6534623"/>
        <s v=" 312 6501463"/>
        <s v="310 2776364"/>
        <s v=" 314 6798983"/>
        <s v="312 2772575"/>
        <s v="502 4550 7010"/>
        <s v=" 310 2700219"/>
        <s v="314 6889568"/>
        <s v="318 7360944"/>
        <s v="310 3116584"/>
        <s v=" 324 3856026"/>
        <s v=" 305 4350897"/>
        <s v="301 5138463"/>
        <s v=" 311 6451960"/>
        <s v=" 320 6662897"/>
        <s v=" 320 7667467"/>
        <s v="313 7471373"/>
        <s v=" 305 4476721"/>
        <s v="314 6803134"/>
        <s v="316 6471367"/>
        <s v="310 5053925"/>
        <s v="317 3315454"/>
        <n v="3.108990796E9"/>
        <n v="3.212595369E9"/>
        <n v="3.166434467E9"/>
        <n v="3.003197624E9"/>
        <n v="3.124219637E9"/>
        <n v="3.232279704E9"/>
        <n v="3.043925825E9"/>
        <n v="3.017606929E9"/>
        <n v="3.004538169E9"/>
        <n v="3.1163178E9"/>
        <n v="3.103583901E9"/>
        <n v="3.006526702E9"/>
        <n v="3.113552788E9"/>
        <n v="3.042928604E9"/>
        <n v="3.01540011E9"/>
        <n v="3.04669384E9"/>
        <n v="3.222050899E9"/>
        <n v="3.135340168E9"/>
        <n v="5.0768347445E10"/>
        <n v="3.104916053E9"/>
        <n v="3.126692013E9"/>
        <n v="3.235083739E9"/>
        <n v="3.135251993E9"/>
        <n v="3.104021504E9"/>
        <n v="3.008163938E9"/>
        <n v="3.197631856E9"/>
        <n v="3.16407228E9"/>
        <n v="3.137073285E9"/>
        <n v="3.135931135E9"/>
        <n v="3.043353547E9"/>
        <n v="3.2340687E9"/>
        <n v="3.123145336E9"/>
        <n v="3.103696212E9"/>
        <n v="5.0761009455E10"/>
        <n v="3.246158659E9"/>
        <n v="3.13207977E9"/>
        <n v="3.202145646E9"/>
        <n v="3.246477997E9"/>
        <n v="3.192191517E9"/>
        <n v="3.234788087E9"/>
        <n v="3.136780599E9"/>
        <n v="3.008832468E9"/>
        <n v="3.102870733E9"/>
        <n v="3.122530511E9"/>
        <n v="3.023340886E9"/>
        <n v="3.013771469E9"/>
        <m/>
        <n v="3.507706079E9"/>
        <n v="3.053467614E9"/>
        <n v="3.026020183E9"/>
        <n v="3.057001826E9"/>
        <n v="3.207412588E9"/>
        <n v="3.117226845E9"/>
        <n v="3.127840671E9"/>
        <n v="3.006595849E9"/>
        <n v="3.133616623E9"/>
        <n v="3.193499091E9"/>
        <n v="3.332521553E9"/>
        <n v="3.162933656E9"/>
        <n v="3.207546363E9"/>
        <n v="3.224672044E9"/>
        <n v="3.206765005E9"/>
        <n v="3.207517135E9"/>
        <n v="3.113625532E9"/>
        <n v="3.01733022E9"/>
        <n v="3.122593272E9"/>
        <n v="3.012688685E9"/>
        <n v="3.165295624E9"/>
        <n v="3.103075106E9"/>
        <n v="3.332843056E9"/>
        <n v="3.145729352E9"/>
        <n v="3.115129142E9"/>
        <s v="0424-4252726"/>
        <n v="3.15416505E9"/>
        <n v="3.115912055E9"/>
        <n v="3.1422532E9"/>
        <n v="3.183495444E9"/>
        <n v="3.104451192E9"/>
        <n v="3.014543267E9"/>
        <s v="320 3526291"/>
        <s v="324 3298549"/>
        <s v="V"/>
        <s v="310 4351705"/>
        <s v="323 3063654"/>
        <s v="313 7073285"/>
        <s v="322 5208211"/>
        <s v="312 3145336"/>
        <s v="310 3696212"/>
        <s v="311 7355746"/>
        <s v="301 5347547"/>
        <s v=" 321 8251470"/>
        <s v="300 7057847"/>
        <s v=" 315 7173211"/>
        <s v=" 323 4595388"/>
        <s v=" 321 8490226"/>
        <s v="310 3911854"/>
        <s v="1 (305) 848-2012"/>
        <s v=" 312 7236864"/>
        <s v=" 319 2191517"/>
        <s v=" 320 6943217"/>
        <s v=" 315 3541505"/>
        <s v="312 8673136"/>
        <s v="310 2009577"/>
        <s v="318 2126047"/>
        <s v=" 312 8574482"/>
        <s v="301 2708011"/>
        <s v="322 6166887"/>
        <s v=" 300 1829202"/>
        <s v=" 321 5187976"/>
        <s v=" 312 7508113"/>
        <s v="316 7818360"/>
        <s v="320 2390953"/>
        <s v=" 311 3429220"/>
        <s v="300 4459559"/>
        <s v="314 5490172"/>
        <s v=" 324 2324730"/>
        <s v="300 4073914"/>
        <s v="304 4404770"/>
        <s v=" 320 7409086"/>
        <s v="313 7680987"/>
        <s v=" 300 4299562"/>
        <s v="310 3228293"/>
        <s v=" 316 6707013"/>
        <s v="313 5983016"/>
        <s v="323 4016597"/>
        <s v="313 7412293"/>
        <s v=" 301 7060257"/>
        <s v="313 7605772"/>
        <s v="311 2364748"/>
        <s v="301 5731697"/>
        <s v=" 314 7206252"/>
        <s v="314 7764589"/>
        <s v=" 313 7290287"/>
        <s v="324 6027888"/>
        <s v=" 301 2931723"/>
        <s v="320 6366869"/>
        <s v="311 6425920"/>
        <s v="310 4355346"/>
        <s v="310 8402695"/>
        <s v="322 4940761"/>
        <s v="313 3370101"/>
      </sharedItems>
    </cacheField>
    <cacheField name="Vïa comunicación" numFmtId="0">
      <sharedItems containsBlank="1">
        <s v="WhatsApp"/>
        <m/>
      </sharedItems>
    </cacheField>
    <cacheField name="Respondio" numFmtId="0">
      <sharedItems containsBlank="1">
        <s v="Si"/>
        <s v="No responde"/>
        <m/>
      </sharedItems>
    </cacheField>
    <cacheField name=" GK" numFmtId="0">
      <sharedItems containsBlank="1">
        <s v="Mantenimiento"/>
        <m/>
        <s v="Pérgola"/>
        <s v="Espejos"/>
        <s v="-"/>
        <s v="Puerta corrediza"/>
        <s v="Puertas de vidrio"/>
        <s v="Cabina de baño"/>
        <s v="Ventas en la mano"/>
        <s v="Tablero"/>
        <s v="División oficina"/>
        <s v="Fachadas"/>
        <s v="Ventanería"/>
        <s v="Reposición vidrios"/>
        <s v="Ventas de aluminio"/>
        <s v="Puerta batiente"/>
        <s v="Pasamanos"/>
      </sharedItems>
    </cacheField>
    <cacheField name="Valor de la cotización">
      <sharedItems containsBlank="1" containsMixedTypes="1" containsNumber="1" containsInteger="1">
        <n v="0.0"/>
        <m/>
        <n v="92000.0"/>
        <n v="1683387.0"/>
        <n v="2982528.0"/>
        <s v=" 2.925.790"/>
        <n v="1418519.0"/>
        <n v="655194.0"/>
        <n v="1672314.0"/>
        <n v="1852275.0"/>
        <n v="890000.0"/>
        <n v="2579406.0"/>
        <n v="1288644.0"/>
        <n v="1531880.0"/>
        <n v="1310388.0"/>
        <n v="1.6330082E7"/>
        <n v="1042980.0"/>
        <n v="1142857.0"/>
        <n v="1440000.0"/>
        <n v="132544.0"/>
        <n v="300972.0"/>
        <n v="450000.0"/>
        <n v="160000.0"/>
        <n v="2631080.0"/>
        <n v="7289399.0"/>
        <n v="600000.0"/>
        <n v="356768.0"/>
        <n v="2832200.0"/>
        <n v="884553.0"/>
        <n v="360000.0"/>
        <n v="780000.0"/>
        <n v="1116347.0"/>
        <n v="1473273.0"/>
        <n v="1.185002E7"/>
        <n v="120000.0"/>
        <n v="176400.0"/>
        <n v="419675.0"/>
        <n v="1140000.0"/>
        <n v="129094.0"/>
        <n v="618800.0"/>
        <n v="3401472.0"/>
        <n v="740000.0"/>
        <n v="630000.0"/>
        <n v="923651.0"/>
        <n v="240000.0"/>
        <n v="1216944.0"/>
        <n v="400000.0"/>
        <n v="2977135.0"/>
        <n v="7.0"/>
        <n v="265900.0"/>
        <n v="185500.0"/>
        <n v="2352038.0"/>
        <n v="1855656.0"/>
        <n v="2123678.0"/>
        <n v="709253.0"/>
        <n v="840000.0"/>
        <n v="762779.0"/>
        <n v="4327002.0"/>
        <n v="3581069.0"/>
        <n v="264000.0"/>
        <n v="420000.0"/>
        <n v="350000.0"/>
        <n v="480000.0"/>
        <n v="1400000.0"/>
        <n v="650000.0"/>
        <n v="4687029.0"/>
        <n v="679232.0"/>
        <n v="9465419.0"/>
        <n v="1832884.0"/>
        <n v="130000.0"/>
        <n v="150000.0"/>
        <n v="180000.0"/>
        <n v="442395.0"/>
        <n v="428400.0"/>
        <n v="1178100.0"/>
        <n v="1089108.0"/>
        <n v="422594.0"/>
        <n v="1350000.0"/>
        <n v="70000.0"/>
        <n v="640000.0"/>
        <n v="1979021.0"/>
        <n v="3460453.0"/>
        <n v="339000.0"/>
        <n v="1085728.0"/>
        <n v="2326139.0"/>
        <n v="5449324.0"/>
        <n v="3883797.0"/>
        <n v="440000.0"/>
        <n v="1050000.0"/>
        <n v="500000.0"/>
        <n v="3590157.0"/>
        <n v="727622.0"/>
        <n v="2652445.0"/>
        <n v="674420.0"/>
        <n v="6218502.0"/>
        <n v="893236.0"/>
        <n v="1572577.0"/>
        <n v="6411437.0"/>
        <n v="2961855.0"/>
        <n v="2.107927E7"/>
        <n v="835000.0"/>
        <n v="8940000.0"/>
        <n v="1661000.0"/>
        <n v="260000.0"/>
        <n v="490000.0"/>
        <n v="3489619.0"/>
        <n v="3940000.0"/>
        <n v="540000.0"/>
        <n v="1862362.0"/>
        <n v="1160000.0"/>
        <n v="2496249.0"/>
      </sharedItems>
    </cacheField>
    <cacheField name="Status" numFmtId="0">
      <sharedItems containsBlank="1">
        <s v="Rechazado"/>
        <s v="Producto no disponible"/>
        <m/>
        <s v="Seguimiento"/>
        <s v="Cotización"/>
        <s v="Aprobado"/>
      </sharedItems>
    </cacheField>
    <cacheField name="Asesor" numFmtId="0">
      <sharedItems containsBlank="1">
        <s v="Juan Diego"/>
        <s v="Alejandro"/>
        <m/>
      </sharedItems>
    </cacheField>
    <cacheField name="Fecha de seguimiento">
      <sharedItems containsDate="1" containsBlank="1" containsMixedTypes="1">
        <d v="2025-06-05T00:00:00Z"/>
        <m/>
        <d v="2025-06-16T00:00:00Z"/>
        <s v="16/06/2025-8/06/2025"/>
        <s v="16/6/2025-8/7/2025"/>
        <s v="16/06/2025-8/7/2025"/>
        <s v="16/06$2025"/>
        <s v="16/06/2025-07/07/2025-30/7/2025"/>
        <s v="16/06/2025; 08/07/2025"/>
        <s v="16/06/2025; 8/7/2025"/>
        <s v="16/06/2025; 07/07/2025"/>
        <s v="16/06/2025; 7/07/2025"/>
        <d v="2025-06-14T00:00:00Z"/>
        <s v="14/06/2025; 8/7/2025"/>
        <s v="14/06/2025-07/07/2025-30/07/2025"/>
        <s v="16/06/2025-8/7/2025-30/7/2025"/>
        <d v="2025-06-24T00:00:00Z"/>
        <s v="24/06/2025; 7/07/2025;30/7/2025"/>
        <s v="24/06/2025-07/07/2025"/>
        <s v="6/24/2025-28/06/2025"/>
        <s v="28/06/2025"/>
        <s v="28/06/2025- 07/07/2025"/>
        <s v="28/06/2025-07/07/2025"/>
        <d v="2025-06-28T00:00:00Z"/>
        <s v="28/06/2025-07/07/2025-30/7/2025"/>
        <d v="2025-07-07T00:00:00Z"/>
        <s v="07/0772025"/>
      </sharedItems>
    </cacheField>
    <cacheField name=" " numFmtId="0">
      <sharedItems containsBlank="1">
        <s v="EL CLIENTE SOLICITO SI NOSOTROS HACIAMOS UN CAMBIO DE UN SILLAR (ALUMINIO) Y LLAMO QUE LO REQUERIA RAPIDO POR EL VOLUMEN JUAN DIEGO DECIDE DARLE UN CONTACTO DE ANDRES INSTALADOR EXTERNO. POR LA PREMURA. LE ESCRIBO AL CLIENTE  PARA MIRAR SI LO ATENDIERON."/>
        <s v="VIDRIOS DE CANCHA DE PADEL"/>
        <s v="CLIENTE NO RESPONDIO"/>
        <s v="CLIENTE PIDE ESPEJOS EN DISEÑO QUE NO REALIZAMOS"/>
        <s v="CLIENTE PIDE PUERTAS DECORATIVAS EN ALUMINIO"/>
        <s v="EL CLIENTE SOLICITO LA ELABORACION DE UNA PUERTA CORREDIZA, SE LE ENVIO FOTOS DEL MODELO, PARA VER SI LE GUSTABA, NO SIGUIO RESPONDIENDO"/>
        <s v="CLIENTE PREGUNTO SI ESTABAMOS UBICADO EN SABANETA"/>
        <s v="VIDRIO DE COMEDOR"/>
        <s v="SOLICITA DESMONTE DE VIDRIO, SE LE RESPONDE PREGUNTANDO NOMBRE Y NO SIGUIO RESPONDIENDO"/>
        <s v="EL CLIENTE LE HIZO SEGUIMIENTO OTRO ASESOR (CRISTIAN)"/>
        <s v="CLIENTE PIDE COTIZACION, PERO AL MOMENTO DE PREGUNTAR SU NOMBRE, DEJA DE RESPONDER"/>
        <s v="SE LE ENVIO COTIZACION; CLIENTE NO RESPONDE AL SEGUIMIENTO"/>
        <s v="TOMAS DE MEDIDAS, NO SIGUIO RESPONDIENDO"/>
        <s v="VIDRIOS PARA EXHIIBIDOR DE EMPANADAS"/>
        <s v="VIDRIO PARA ESCRITORIO"/>
        <s v="VIDRIO CURVO PARA LAVAMANOS"/>
        <s v="PREGUNTO UBICACION"/>
        <s v="SERVICIO APROBADO"/>
        <s v="MANTENIMIENTO A VIDRIOS EN EL AEROPUERTO DE RIO NEGRO"/>
        <s v="VIDRIOS 4MM POLARIZADOS"/>
        <s v="SE ENVIO COTIZACION, EN ESPERA DE RESPUESTA DEL CLIENTE; NO RESPONDE AL SEGUIMIENTO."/>
        <s v="SE ENVIO COTIZACION, EN ESPERA DE RESPUESTA DEL CLIENTE; RECHAZO POR TIEMPO DE RESPUESTA"/>
        <s v="PIDIO COTIZACION DE VIDRIO TEMPLADO PARA CELULARES"/>
        <s v="VIDRIO PARA MESA DE COMEDOR"/>
        <s v="VIDRIO ACALANADO Y ACRILICO"/>
        <s v="SE ENVIO COTIZACION, EN ESPERA DE RESPUESTA DEL CLIENTE; CLIENTE NO RESPONDE AL SEGUIMIENTO"/>
        <s v="SOLICITA UNA VISITA TECNICA"/>
        <s v="CLIENTE ESTA UBICADO EN BOGOTA"/>
        <s v="SE ENVIO COTIZACION, EN ESPERA DE RESPUESTA DEL CLIENTE; TOMARON LA DECISION CON OTRO PROVEEDOR NO DIO ARGUMENTOS"/>
        <s v="VIDRIO PARA PC"/>
        <s v="CLIENTES UBICADOS EN BOGOTA"/>
        <s v="SE ENVIO COTIZACION, EN ESPERA DE RESPUESTA DEL CLIENTE; CLIENTE NO RESPONDE AL SEGUIMIENTO. CLIENTE NO RESPONDE AL SEGUIMIENTO"/>
        <s v="SE LE ENIVIO DE UN INSTALADOR EXTERNO"/>
        <s v="VENTANAS CON CELOSIAS"/>
        <s v="VENTANAS ACUSTICAS"/>
        <s v="AL PREGUNTARLE EL NOMBRE AL CLIENTE, DEJO DE RESPONDER"/>
        <s v="SE ESTA PROGRAMANDO LA VISITA TECNICA"/>
        <s v="SE ENVIO COTIZACION, EN ESPERA DE RESPUESTA DEL CLIENTE"/>
        <s v="SE ENVIO COTIZACION, EN ESPERA DE RESPUESTA DEL CLIENTE; CLIENTE RECHAZA POR PRECIO "/>
        <s v="SE ENVIO COTIZACION, EN ESPERA DE RESPUESTA DEL CLIENTE; CLIENTE NO RESPONDE AL SEGUIMIENTO; CLIENTE NO RESPONDE ."/>
        <s v="SOLICITO PERGONA, INCLUYENDO LA INFRAESTRUCTURA"/>
        <s v="CLIENTE SOLICITO VISITA TECNICA"/>
        <s v="SE ENVIO COTIZACION, EN ESPERA DE RESPUESTA DEL CLIENTE; CLIENTE RECHAZO POR PRECIO , EECUTO CON HACE VIDRIOS , POR $960.000 ADQUIRIENON , TIENEN ESTANDARIZADAS LAS CABINAS POR 1,80 y 1,90 DE ALTURA ENTREGAN RAPIDO."/>
        <m/>
        <s v="CLIENTE NO RESPONDE"/>
        <s v="CLIENTE LOS CONSIGUIO CON OTRO PROVEEDOR"/>
        <s v="SE ENVIO COTIZACION, EN ESPERA DE RESPUESTA DEL CLIENTE; CLIENTE INDICA QUE SE COMUNICA CON VIDRIOS TEMPLEX NO DIO FECHA PARA PROXIMO SEGUIMIENTO; RECHAZADO POR TIEMPO DE RESPUESTA"/>
        <s v="SE ENVIO COTIZACION, EN ESPERA DE RESPUESTA DEL CLIENTE; CLIENTE NO RESPONDE AL SEGUIMIENTO;RECHAZADO POR TIEMPO DE RESPUESTA"/>
        <s v="SE ENVIO COTIZACION, EN ESPERA DE RESPUESTA DEL CLIENTE; CLIENTE NO RESPONDE AL SEGUIMIENTO; RECHAZADO POR PRECIO LO EJECUTARON CON CORVID POR $1.000.000 ."/>
        <s v="CLIENTE NO RESPONDE AL SEGUIMIENTO"/>
        <s v="ES EN BOGOTA"/>
        <s v="LO CONSIGUIO CON OTRO PROVEEDOR"/>
        <s v="CLIENTE ARGUMENTA QUE ESTA OCUPADA"/>
        <s v="LONECESITABA EL MISMO DIA"/>
        <s v="CliENTE NO RESPONDE AL SEGUIMIENTO; CLIENTE NO RESPONDE A LOS SEGUIMIENTOS"/>
        <s v="SUARK EMPRESA DE ARQUITECTURA ESTAN EVALUANDO LA COTIZACION ES LA UNICA COTIZACION QUE SOLICITARON; CLIENTE NO RESPONDE AL SEGUIMIENTO"/>
        <s v="RECHAZADA POR LA VARIABLE PRECIO"/>
        <s v="REPISAS EN VIDRIO"/>
        <s v="CLIENTE EJECUTO CON OTRO PROVEDOR NO DIERON ARGUMENTOS"/>
        <s v="VIDRIO 3MM PARA MAQUINA"/>
        <s v="PRECIO"/>
        <s v="CLIENTE NO RESPONDE AL SEGUIMIENTO; CLIENTE TOMA LA DECISION PROXIMA SEMANA"/>
        <s v="GRUPO EMPRESARIAL SFMT - SERVICIOS Y SUMINISTROS MOBILIARIO, PAPELERIAS, OBRAS CIVILES, UBICADA EN SANTANDER , ESTAN EVALUANDO LA COTIZACIONES . LLAMAR VIERNES 21 DE JUNIO ; NO HAN TOMADO LA DECISION CONTINUAN EN SEGUIMIENTOLLAMAR 16 DE JULIO ."/>
        <s v="VIDRIO CRUDO SOLO VENTA"/>
        <s v="PRODUCTO PARA BOGOTA"/>
        <s v="FORMA DE PAGO"/>
        <s v="SE LE DIO PRECIO M2 VIDRIO 6MM PARA PERGOLA; CLIENTE NO RESPONDE AL SEGUIMIENTO"/>
        <s v="YA NO VAN A EJECUTAR EL PROYECTO"/>
        <s v="EJECUTARON CON COTIVIDRIOS POR DEMORA EN TIEMPO DE ESPUESTA Y PRECIO"/>
        <s v="VENTANA DE SISTEMA QUE NO MANEJAMOS"/>
        <s v="VIDRIO CURVO"/>
        <s v="BUSCANDO PRECIO M2 EN UN VIDRIERO"/>
        <s v="ESTAN EVALUANDO LA COTIZACION "/>
        <s v="PENDIENTE REALIZAR VISITA MARTES 17 JUNIO, CLIENTE NO RESPONDE AL SEGUIIENTO; LLAMAR 21 DE JULIO"/>
        <s v="VIDRIO CABINA CON HUACAL, CLIENTE NO RESPONDE AL SEGUIMIENTO"/>
        <s v="ClLIENENO RESPONDE AL SEGUIMIENTO"/>
        <s v="ESPEJO CONCAVO DE VIGILANCIA"/>
        <s v="CLIENTE NO RESPONDE AL SEGUIMIENTO; CLIENTE ADQUIRIO LA CABINA EN ACRILICO"/>
        <s v="CLIENTE NO RESPONDE AL SEGUIMIENTO; CLIENTE NO RESPONDE"/>
        <s v="VIDRIO CRUDO BRONCE SOLO VENTA"/>
        <s v="VIDRIOS PARA CABINA, SOLO VENTA;  EMPRESA DELICIAS FINO SAS, EMPRESA ALIMENTICIA , RECHAZARON POR PRECIO"/>
        <s v="CLIENTE NO RESPONDE AL SEGUIMIENTO; LLAMAR EL 11 DE JULIO "/>
        <s v="PENDIENTE REALIZAR COTIZACION"/>
        <s v="PENDIENTE DECISION DEL CLIENTE"/>
        <s v="MANTENIMIENTO EN PUERTAS AUTOMATICAS DE VIDRIO"/>
        <s v="VIDRIOS PARA PASAMANOS, SE LE ENVIO EL COSTO TANTO EN 6MM COMO 8MM"/>
        <s v="CLIENTE SOLICITA PRECIOS DE VIDRIOS PARA PERGOLAS"/>
        <s v="EL CLIENTE ESTA UBICADO EN BUCARAMANGA"/>
        <s v="VITRINAS"/>
        <s v="EN ESPERA DE APROBACION DE LA COTIZACION POR PARTE DEL CLIENTE; CLIENTE NO RESPONDE AL SEGUIMIENTO."/>
        <s v="EN ESPERA DE APROBACION DE LA COTIZACION POR PARTE DEL CLIENTE"/>
        <s v="EN ESPERA DE APROBACION DE LA COTIZACION POR PARTE DEL CLIENTE; RECHAZADA POR PRECIO Y TIEMPO DE RESPUESTA "/>
        <s v="EN ESPERA DE APROBACION DE LA COTIZACION POR PARTE DEL CLIENTE; NO HAN DEFINIDO , LLAMAR PROXIMA SEMANA  14 JULIO, CLIENTE NO RESPONDE AL SEGUIMIENTO."/>
        <s v="EN ESPERA DE APROBACION DE LA COTIZACION POR PARTE DEL CLIENTE; CLIENTE NO RESPONDE AL SEGUIMIENTO. LLAMAR 1 AGOSTO"/>
        <s v="EN ESPERA DE APROBACION DE LA COTIZACION POR PARTE DEL CLIENTE; CLIENTE NO HA TOMADO LA DECISION , ESTAN MODIFICANDO LAS MEDIDAS"/>
        <s v="EN ESPERA DE APROBACION DE LA COTIZACION POR PARTE DEL CLIENTE; LLAMAR 27 DE JUNIO"/>
        <s v="CLIENTE PREGUNTA SOBRE LOS SERVICIOS QUE OFRECEMOS"/>
        <s v="VIDRIO PARA PERTA DE GABINETE"/>
        <s v="EN ESPERA DE APROBACION DE LA COTIZACION POR PARTE DEL CLIENTE; CLIENTE NO RESPONDE"/>
        <s v="EN ESPERA DE APROBACION DE LA COTIZACION POR PARTE DEL CLIENTE; "/>
        <s v="VIDRIO PARA TORRE DE PC"/>
        <s v="EN ESPERA DE APROBACION DE LA COTIZACION POR PARTE DEL CLIENTE; LLAMAR 25 JUNIO; COMPRO A OTRA EMPRESA NO DIERON ARGUMENTOS"/>
        <s v="CLIENTE UBICADO EN MONTERIA"/>
        <s v="EN ESPERA DE APROBACION DE LA COTIZACION POR PARTE DEL CLIENTE; EL CLIENTE INFORMA QUE DEVUELVE LA LLAMADA"/>
        <s v="EN ESPERA DE APROBACION DE LA COTIZACION POR PARTE DEL CLIENTE; EMPRESA DE CONSRUCCION(CUATRO VIENTOS) , HABLE CON EL ARQUITECTO ANTONIO , LLAMAR 1 JULIO; ES PARA UNA ENTIDAD PUBLICA Y NO TIENEN TIEMPO DE EJECUCION;  DESEAN CON VIDRIOS TEMPLEX  EJECUTAR, "/>
        <s v="MANTENIMIENTO EN A VENTANA, CLIENTE NO SIGUIO RESPONDIENDO"/>
        <s v="EN ESPERA DE APROBACION DE LA COTIZACION POR PARTE DEL CLIENTE; POR PRECIO LA ADQUIRIO POR $450.000"/>
        <s v="CLIENTE NO SIGUIO RESPONDIENDO"/>
        <s v="VIDRO PARA COMEDOR"/>
        <s v="CLIENTE UBICADO EN BOLIVAR"/>
        <s v="CLIENTE UBICADO EN PANAMA"/>
        <s v="EN ESPERA DE APROBACION DE LA COTIZACION POR PARTE DEL CLIENTE; CLIENTE NO RESPONDE AL SEGUIMIENTO;  SOLICITA RECOTIZACION , CUANDO TENGAN NUEVAS MEDIDAS SE CONTACTAN "/>
        <s v="EN ESPERA DE APROBACION DE LA COTIZACION POR PARTE DEL CLIENTE; RECHAZO POR PRECIO , LO CONSIGUIO POR $800.000"/>
        <s v="VIDRIO CRUDO CON TEXTURAS ACANALADOS"/>
        <s v="MANTENIMIENTO A CABINA CORREDIZA"/>
        <s v="CLIENTE EN ESPERA DE LA COTIZACION; CLIENTE NO RESPONDE AL SEGUIMIENTO"/>
        <s v="CLIENTE UBICADO EN CALI"/>
        <s v="EN ESPERA DE APROBACION DE LA COTIZACION POR PARTE DEL CLIENTE,SE LLAMA AL CLIENTE 5 DE JULIO"/>
        <s v="VIDRIO CURVO PARA VITRINA"/>
        <s v="EN ESPERA DE APROBACION DE LA COTIZACION POR PARTE DEL CLIENTE, EMPRESA METALMECANICA ESTA EN ESPERA QUE SU CLIENTE TOME LA DECISION"/>
        <s v="VIDRIO PARA MESA"/>
        <s v="EN ESPERA DE APROBACION DE LA COTIZACION POR PARTE DEL CLIENTE, LLAMAR 8 JULIO NO HAN TOMADO LA DECISION "/>
        <s v="EN ESPERA DE APROBACION DE LA COTIZACION POR PARTE DEL CLIENTE; CLIENTE NO RESPONDE AL SEGUIMIENTO"/>
        <s v="EL CLIENTE QUEDO A LA ESPERA DE NUESTRA LLAMADA"/>
        <s v="EN ESPERA DE APROBACION DE LA COTIZACION POR PARTE DEL CLIENTE; RECHAZO POR DEMORA EN TIEMPO DE RESPUESTA ."/>
        <s v="CLIENTE SOLICITO HABLAR REPRESENTANTE DE VENTAS"/>
        <s v="CLIENTE SOLOCITA SERVICIO EXPRESS CON VIDRIO TEMPLADO PARA ASADORA DE POLLOS; CLIENTE NO RESPONDE AL SEGUIMIENTO"/>
        <s v="CLIENTE UBICADO EN CARTAGENA; CLIENTE NO RESPONDE AL SEGUIMIENTO"/>
        <s v="VIDRIOS CRUDOS PARA VENTANA"/>
        <s v="VENTANERIA ANTIRUIDO"/>
        <s v="EN ESPERA DE APROBACION DE LA COTIZACION POR PARTE DEL CLIENTE; CLIENTE NO RESPONDE AL SEGUIMIENTO; Cliente no respond al seguimiento"/>
        <s v="EN ESPERA DE APROBACION DE LA COTIZACION POR PARTE DEL CLIENTE; CLIENTE NO RESPONDE AL SEGUIMIENTO; LLAMAR EL JUEVES 26 DE JUNIO POR LA TARDE, Cliente recotiza el 14 de julio envia nuevo requerimiento; 2 MESES  VOLVER A LLAMAR 15 SEPTIEMBRE "/>
        <s v="VIDROS CRUDOS PARA UNA UNA VITRINA"/>
        <s v="CLIENTO QUEDO EN ENVIAR LAS MEDIDAS "/>
        <s v="INSTALACION DE UN PRODUCTO DESCONOCIDO"/>
        <s v="EN ESPERA DE APROBACION DE LA COTIZACION POR PARTE DEL CLIENTE,PERGAGAMO EMPRESA  DE REFORMAS HABLE CON EL ARQUITECTO , ESTAN EVALUANDO OTRAS COTIZACIONES, LLAMA EL DIA 27 DE JUNIO. CLIENTE NO RESPONDE A LA COTIZACION."/>
        <s v="EN ESPERA DE APROBACION DE LA COTIZACION POR PARTE DEL CLIENTE,; RECHAZADO POR TIEMPO DE RESPUESTA "/>
        <s v="CLIENTE NO ACEPTA COTIZACION, PRECIO ELEVADO"/>
        <s v="CLIENTE ESTA EN ETAPA DE ADECUACION , LLAMAR EL 15 DE JULIO PARA RECTIFICACION DE MEDIDAS; EJECUTARON CON UN INDEPENDIENTE PO $3.200.000"/>
        <s v="EN ESPERA DE APROBACION DE LA COTIZACION POR PARTE DEL CLIENTE; CLIENTE CONFIRMA  PROXIMA SEMANA; Tomaron la decision con otra empresa por tiempo de respuesta "/>
        <s v="EN ESPERA DE APROBACION DE LA COTIZACION POR PARTE DEL CLIENTE; ESTA EN PROCESO DE ADECUACION"/>
        <s v="EN ESPERA DE APROBACION DE LA COTIZACION POR PARTE DEL CLIENTE; RECHAZADO POR PRECIO"/>
        <s v="ESCRIBIO PARA ENVIAR HOJA DE VIDA"/>
        <s v="PELICULAS DE CONTROL SOLAR"/>
        <s v="CLIENTE RECHAZO POR TIEMPO DE RESPUESTA , OTRA EMPRESA RESPONDIO A LAS 2 HORAS , VIDRIOS TEMPLEX A LOS 3 DIAS"/>
        <s v="VENTA DE VIDRIOS CRUDOS CON PERFORACIONES"/>
        <s v="FACHADA SOLO VIDRIO Y ACCESORIOS; CLIENTE NO RESPONDE AL SEGUIMIENTO"/>
        <s v="EL DE LA EMPRESA SELECCIONO OTRO PROVEDOR "/>
        <s v="NO TENEMOS SERVICIO EN TOLIMA"/>
        <s v="EL CLIENTE TIENE LA OBRA DETENIDA , ES UN CONSUMIDOR FINAL, SOLO TIENE LA COTIZACION DE VIDRIOS TEMPLEX RETOMA EN DOS SEMANAS , COMUNICARNOS EL 14 DE JULIO"/>
        <s v="SOLO VENTA Y TRANSPORTE DE PUERTA, llamar 16 de Julio ya que no se ha reunido el comite para tomar la decision "/>
        <s v="NECESITA UNA CABINA QUE TODAVIA NO SE MANEJA EN COLOMBIA"/>
        <s v="COMIENZAN CONSTRUCCION EN 2 MESES, LLAMAR  MES  AGOSTO"/>
        <s v="LO NECESITABA EL MISMO DIA"/>
        <s v="CABINA DE BAÑO CORREDIZA QUE NO ES COMERCIAL AUN EN COLOMBIA"/>
        <s v="ClLIENTE PRENTA COTIZACION EN REUNION PROXIMO 1 JULIO LLAMAR HORAS DE LA TARDE PARA CONOCER LA DECISION , Cliente no responde al seguimiento"/>
        <s v="PREGUNTO SI HACEMOS NOMENCLATURAS O DIRECCIONES EN VIDRIO"/>
        <s v="NECESITABA VIDRIO Y ESTRUCTURA"/>
        <s v="NECESITABA PERFILES DE ALUMINIO COMPLETOS"/>
        <s v="VIDRIO PARA COMEDOR, Cliente visita a Vidrios Templex , solicita direccion de la empresa"/>
        <s v="LLamar al cliente el 17 de Julio para definir ejecucion "/>
        <s v="VIDRIO PARA TORRE DE COMPUTADOR"/>
        <s v="VIDRIO PARA ACRRO"/>
        <s v="VIDRIO CURVO PAAR TECHO"/>
        <s v="NECESITABA ESTRUCTURA Y VIDRIOS"/>
        <s v="CABINAS PARA CAREPA, ANTIOQUIA, ENTREGA INMEDIATA"/>
        <s v="VIDRIO PARA PISO, Rechazo por precio lo consiguio por $2.000.000 sin instalar  el cliente dice que directamente con el fabricante ubicado en la via para Bogota , no dio el nombre de la empresa."/>
        <s v="Rechazo por precio , lo consiguio instalado por $290.000 , no indico el nombre de la empresa"/>
        <s v="VIDRIO CRUDO VITRINA"/>
        <s v="llamar al cliente 10 de julio para definir la ejecucion"/>
      </sharedItems>
    </cacheField>
    <cacheField name="Mensaje de entrada" numFmtId="0">
      <sharedItems containsBlank="1">
        <s v="HOLA! ME GUSTARIA MAS INFORMACION SOBRE LAS VENTAS EN ALUMINIO."/>
        <s v="¡Hola! me interesa conocer más de sus productos y servicios."/>
        <s v="SIN MENSAJE DE BIENVENIDA"/>
        <s v="¡Hola! Me gustaría más información sobre instalación y ventas de vidrios para pérgolas"/>
        <s v="¡Hola! Me gustaría más información sobre los espejos de vidrio con luz.  Aproximadamente de 1.60"/>
        <s v="¡Hola! me interesa conocer más de sus productos y servicios"/>
        <s v="Hola buenos dias"/>
        <s v="¡Hola! Me gustaría más información sobre las divisiones de oficina"/>
        <s v="Hola! Me gustaría más información sobre las puertas de vidrio"/>
        <s v="¡Hola! Me gustaría más información sobre las cabinas de baño"/>
        <s v="Hola, deseo conocer sus productos y servicios."/>
        <s v="Buenas tardes"/>
        <s v="Hola buenas tardes te pregunto uds manejan vidrios para exhibidor de empanadas ? Que resistan calor?"/>
        <m/>
        <s v="Buenos días, espero que esté muy bien. Recibí una cotización de una cabina y requiero ajustar algo. A qué horas lo puedo llamar? Quedo atenta y gracias."/>
        <s v="buenos dias"/>
        <s v="Buendia"/>
        <s v="hola buenos dias como estas te pregunto donde se ubican estoy interesada compra al mayor vidrios templados y carcasas para celulares"/>
        <s v="Hola, buenos días"/>
        <s v="Buenos días. Tienen vidrio acanalado?"/>
        <s v="Hola buenos días"/>
        <s v="¡Hola! Me gustaría más información sobre las puertas de vidrio"/>
        <s v="¡Hola! Buen día"/>
        <s v="¡Hola! Me gustaría más información sobre las ventas en aluminio"/>
        <s v="¡Hola! Estoy interesado en fachadas en vidrio"/>
        <s v="caballero muy buenas tardes, cómo está?"/>
        <s v="Hola"/>
        <s v="Buenas tardes."/>
        <s v="¡Hola! Me gustaría más información"/>
        <s v="¡Hola! me interesa sacar un tablero  que en el fondo tenga un mapa, espara poder escribir sobre el mapa"/>
        <s v="¡Hola! Me gustaría más información sobre los vidrios templados"/>
        <s v="Hola, buenas tardes ustedes manejan vidrio templado? Y que tiempo de entrega tienen"/>
        <s v="Hola muy buenos días, quisiera cotizar una cabina para baño"/>
        <s v="¡Hola! Estoy interesado en vidrio"/>
        <s v="¡Hola! Me gustaría más información sobre las ventas en aluminio."/>
        <s v="Buen día"/>
        <s v="Hola buenas tardes"/>
        <s v="buenas tardes y mis mejores deseos."/>
        <s v="¡Hola! Me gustaría más información sobre las puertas de vidrio y mantenimientos"/>
        <s v="¡Hola! Me gustaría más información sobre vidrio de seguridad"/>
        <s v="¡Hola! Me gustaría más información sobre las cabinas de baño para sauna"/>
        <s v="Buenos días para cotizar un vidrio por favor"/>
        <s v="¡Hola! Estoyaveriguando por vidrios acanalado"/>
        <s v="Hola Juan!"/>
        <s v="buena tarde"/>
        <s v="¡Hola! Estoy interesado en la instalación de fachadas en vidrio"/>
        <s v="¡Hola! Estoy interesado en sus servicios de instalación en vidrio"/>
        <s v="¡Hola! Estoy interesado en la instalación de cabinas de baño"/>
        <s v="Buenas"/>
        <s v="Buenos días"/>
        <s v="Juan Diego buen día"/>
        <s v="¡Hola! Estoy interesado en la instalación de tableros en vidrio"/>
        <s v="¡Hola!  Quisiera saber si ustedes venden vidrio para compartimento de nevera"/>
        <s v="."/>
        <s v="¡Hola! Estoy interesado en un vidrio para un escritorio"/>
        <s v="Bueno días por favor para una cotización"/>
        <s v="¡Hola! Me gustaría hacer una cotización"/>
        <s v="Buenos días, a mi no me han pasado todavía la cotización"/>
        <s v="¡Hola! Estoy interesado en la instalación de ventanas en aluminio"/>
        <s v="Buen dia! quiera cotiza una cabina para baño  de 1.0x1.90"/>
        <s v="¡Hola! Estoy interesado en la instalación de puertas de vidrio"/>
        <s v="¡Hola! Estoy interesado en una cabina para baño"/>
        <s v="¡Hola! Estoy interesado en la instalación de vidrios para pérgolas"/>
        <s v="¡Hola! me interesa saber si ustedes enchapan fachadas de ascensor en vidrio?"/>
        <s v="¡Hola! Estoy interesado en la instalación de cabinas de baño."/>
        <s v="¡Hola! Estoy interesado en sus servicios de instalación en vidrio templado para un congelador de Helados"/>
        <s v="¡Hola! Estoy interesado en ventanas en aluminio"/>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P230" sheet="Mayo"/>
  </cacheSource>
  <cacheFields>
    <cacheField name="hh"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7.0"/>
        <n v="188.0"/>
        <m/>
      </sharedItems>
    </cacheField>
    <cacheField name="Fecha">
      <sharedItems containsDate="1" containsString="0" containsBlank="1" containsMixedTypes="1">
        <d v="2025-04-02T00:00:00Z"/>
        <d v="2025-05-05T00:00:00Z"/>
        <d v="2025-05-06T00:00:00Z"/>
        <d v="2025-05-07T00:00:00Z"/>
        <d v="2025-05-08T00:00:00Z"/>
        <d v="2025-05-09T00:00:00Z"/>
        <d v="2025-05-10T00:00:00Z"/>
        <d v="2025-05-12T00:00:00Z"/>
        <d v="2025-05-13T00:00:00Z"/>
        <d v="2025-05-15T00:00:00Z"/>
        <d v="2025-05-16T00:00:00Z"/>
        <d v="2025-05-17T00:00:00Z"/>
        <d v="2025-05-19T00:00:00Z"/>
        <d v="2025-05-20T00:00:00Z"/>
        <d v="2025-05-21T00:00:00Z"/>
        <d v="2025-05-22T00:00:00Z"/>
        <d v="2025-05-23T00:00:00Z"/>
        <d v="2025-05-24T00:00:00Z"/>
        <d v="2025-05-26T00:00:00Z"/>
        <n v="-618939.0"/>
        <d v="2025-05-27T00:00:00Z"/>
        <d v="2025-05-28T00:00:00Z"/>
        <d v="2025-05-29T00:00:00Z"/>
        <d v="2025-05-30T00:00:00Z"/>
        <d v="2025-05-31T00:00:00Z"/>
        <m/>
      </sharedItems>
    </cacheField>
    <cacheField name="En el día" numFmtId="0">
      <sharedItems containsString="0" containsBlank="1" containsNumber="1" containsInteger="1">
        <n v="5.0"/>
        <m/>
        <n v="8.0"/>
        <n v="3.0"/>
        <n v="10.0"/>
        <n v="11.0"/>
        <n v="6.0"/>
        <n v="2.0"/>
        <n v="4.0"/>
        <n v="9.0"/>
        <n v="16.0"/>
        <n v="12.0"/>
      </sharedItems>
    </cacheField>
    <cacheField name="Nombre" numFmtId="0">
      <sharedItems containsBlank="1">
        <m/>
        <s v="FERNADO "/>
        <s v="MAURICIO"/>
        <s v="PAULA"/>
        <s v="MARLENY"/>
        <s v="CAROLINA"/>
        <s v="ALEJANDRA "/>
        <s v="JULIE PAULINE"/>
        <s v="ANGELICA "/>
        <s v="MARIA ALEJANDRA"/>
        <s v="GLORIA"/>
        <s v="SEBASTIAN"/>
        <s v="LINA"/>
        <s v="YOHAN"/>
        <s v="KAREN"/>
        <s v="PABLO "/>
        <s v="NANCY"/>
        <s v="ANGIE"/>
        <s v="GUILLERMO"/>
        <s v="MONICA"/>
        <s v="PABLO"/>
        <s v="JUAN "/>
        <s v="CARLOS "/>
        <s v="CATALINA "/>
        <s v="MIGUEL"/>
        <s v="DANIEL "/>
        <s v="ANDERSON "/>
        <s v="JULIAN"/>
        <s v="ANDRES "/>
        <s v="SILVIA"/>
        <s v="SERGIO "/>
        <s v="ALEXIS"/>
        <s v="JORGE IGANCIO"/>
        <s v="KATHERINE"/>
        <s v="JOHANA"/>
        <s v="MARIO"/>
        <s v="LAURA"/>
        <s v="CLARA ISABEL"/>
        <s v="GILDARDO OSMA"/>
        <s v="LINA MARCELA "/>
        <s v="ANTONIO"/>
        <s v="JEFREE"/>
        <s v="LINCOLN "/>
        <s v="VICTOR "/>
        <s v="KATERIN "/>
        <s v="GERLEIN "/>
        <s v="JORVEY"/>
        <s v="ANDRES"/>
        <s v="JUAN"/>
        <s v="CARLOS"/>
        <s v="CHRITIAN"/>
        <s v="YOLANDA"/>
        <s v="LUIS "/>
        <s v="JUAN K"/>
        <s v="OSWALDO"/>
        <s v="JHONATAN "/>
        <s v="DAVID "/>
        <s v="LIZMARI"/>
        <s v="JAVIER"/>
        <s v="SUSANA"/>
        <s v="JONY ALBERTO"/>
        <s v="NATALIA"/>
        <s v="LEOPOLDO"/>
        <s v="JOSE"/>
        <s v="DISHY"/>
        <s v="JUAN FRANCISCO"/>
        <s v="LUIS"/>
        <s v="YULIAN"/>
        <s v="LOVER"/>
        <s v="ANA LUCIA "/>
        <s v="JUAN CARLOS"/>
        <s v="DORIS"/>
        <s v="ARTURO"/>
        <s v="JULIAN "/>
        <s v="MARIA "/>
        <s v="BYRON"/>
        <s v="LUCIA"/>
        <s v="ELIZABETH"/>
        <s v="LEONANRDO"/>
        <s v="ALEX"/>
        <s v="MARLON"/>
        <s v="VALENTINA"/>
        <s v="LUIS ALBERTO"/>
        <s v="LEIVER "/>
        <s v="DINA"/>
        <s v="JUAN DAVID"/>
        <s v="CRISTIAN"/>
        <s v="PAOLA"/>
        <s v="DAVID"/>
        <s v="MARIA JOSE"/>
        <s v="GILMA"/>
        <s v="NOHORA "/>
        <s v="MELISSA"/>
        <s v="NICOLAS"/>
        <s v="JORGE"/>
        <s v="EUCLIDES"/>
        <s v="MARIA LORENA"/>
        <s v="OMAIRA RAMIREZ"/>
        <s v="EDGAR "/>
        <s v="VICTOR MANUEL"/>
        <s v="JULIO "/>
        <s v="ISABEL"/>
        <s v="SANTIAGO"/>
        <s v="CAMILO ANDRES"/>
        <s v="SOLES"/>
        <s v="SERGIO"/>
        <s v="RICARDO"/>
        <s v="BAIRON"/>
        <s v="FREDDY"/>
        <s v="CINDY"/>
        <s v="CAMILO"/>
        <s v="CRISTOFER"/>
        <s v="JESUS"/>
        <s v="MARIA"/>
        <s v="ALEJANDRO"/>
        <s v="SARITA"/>
        <s v="SOFIA"/>
        <s v="ABELARDO"/>
        <s v="ANDREA"/>
        <s v="ALEXANDER"/>
        <s v="JORDAN"/>
        <s v="MARIANO"/>
        <s v="MARCELA"/>
        <s v="MILETH"/>
        <s v="ADOLFO"/>
        <s v="MARIANA"/>
        <s v="NELSON "/>
        <s v="JD"/>
        <s v="EDWIN"/>
        <s v="CAMILA"/>
        <s v="MARILUZ"/>
        <s v="LEIDY"/>
        <s v="OSCAR"/>
        <s v="FABIAN"/>
        <s v="GIRLESA"/>
        <s v="ALBERTO "/>
        <s v="KARINA"/>
        <s v="SARA "/>
      </sharedItems>
    </cacheField>
    <cacheField name="Apellido" numFmtId="0">
      <sharedItems containsBlank="1">
        <m/>
        <s v="GOMEZ"/>
        <s v="GARCIA"/>
        <s v="BRAND"/>
        <s v="RIVERA"/>
        <s v="MARIN"/>
        <s v="ORTIZ"/>
        <s v="MONSALVE"/>
        <s v="CEBALLOS"/>
        <s v="CASTRO"/>
        <s v="AGUDELO"/>
        <s v="PABLO"/>
        <s v="CARCAMO"/>
        <s v="OSORIO"/>
        <s v="CORREA"/>
        <s v="ESTEBAN"/>
        <s v="HERRERA"/>
        <s v="SANCHEZ"/>
        <s v="SUCERQUIA"/>
        <s v="ZAPATA"/>
        <s v="MANTILLA"/>
        <s v="FERNANDEZ"/>
        <s v="VARGAS"/>
        <s v="MORALES"/>
        <s v="ZULETA"/>
        <s v="YEPEZ"/>
        <s v="COORDINARO DE OBRAS"/>
        <s v="YEPES"/>
        <s v="MONCADA"/>
        <s v="JARAMILLO"/>
        <s v="HUGO"/>
        <s v="OSORNO"/>
        <s v="GIRALDO"/>
        <s v="RUIZ"/>
        <s v="HERNANDEZ"/>
        <s v="FERNANDO"/>
        <s v="MUÑOZ "/>
        <s v="DE JESUS"/>
        <s v="URIBE"/>
        <s v="RAMIREZ HURTADO"/>
        <s v="RIOS"/>
        <s v="CORTES"/>
        <s v="PALACIO"/>
        <s v="AMAGUAÑA"/>
        <s v="ECHEVERRI"/>
        <s v="PULGARIN"/>
        <s v="VELEZ"/>
        <s v="GUARIN"/>
        <s v="GONZALEZ"/>
        <s v="MARTINEZ"/>
        <s v="TORRES"/>
        <s v="BUILES"/>
        <s v="MONTOYA"/>
        <s v="LOPERA"/>
        <s v="TORO"/>
        <s v="OCHOA"/>
        <s v="BARONA"/>
        <s v="LEZCANO"/>
        <s v="ZULUAGA"/>
        <s v="BARCO"/>
        <s v="VALVERDE"/>
        <s v="MEJIA"/>
        <s v="MAQUILON"/>
        <s v="RESTREPO"/>
        <s v="VALENCIA"/>
        <s v="MADRIGAL"/>
        <s v="ALVAREZ"/>
        <s v="LUGO ROMERO"/>
        <s v="PINO"/>
        <s v="VILLEGAS"/>
        <s v="BETANCUR"/>
        <s v="CRUZ"/>
        <s v="MIRANDA"/>
        <s v="ARENAS"/>
        <s v="TEJADA MONTOYA"/>
        <s v="CHAVERRA"/>
        <s v="LONDOÑO PEREZ"/>
        <s v="SASTOQUE"/>
        <s v="VELASQUEZ"/>
        <s v="ALTAMIRANDA"/>
        <s v="AGUIRRE"/>
        <s v="RAMIREZ"/>
        <s v="EVANS"/>
        <s v="CANO TAMAYO"/>
        <s v="MENA"/>
        <s v="BEDOYA"/>
        <s v="CARDONA"/>
        <s v="ARBOLEDA"/>
        <s v="LOPEZ"/>
        <s v="UPARELA"/>
        <s v="OLIVEROS"/>
        <s v="HURTADO"/>
        <s v="NAYA"/>
        <s v="MENDOZA"/>
        <s v="CANO"/>
        <s v="ARANGO"/>
        <s v="FRANCO"/>
        <s v="ANAYA"/>
        <s v="ARDILA"/>
        <s v="GRANDA"/>
        <s v="LONDOÑO"/>
        <s v="GUTIERREZ"/>
        <s v="BLANDON"/>
        <s v="VANEGAS"/>
      </sharedItems>
    </cacheField>
    <cacheField name="Empresa" numFmtId="0">
      <sharedItems containsBlank="1">
        <s v="*"/>
        <s v="CANTABRIA"/>
        <s v="MADERECA DESING"/>
        <s v="ATRIUM INGENIERIA"/>
        <s v="ARIT METICA "/>
        <s v="TECINFO SAS ES UNA EMPESA DE INFRASTRUCTURAS"/>
        <s v="TRANSPORTE SUPERIOR"/>
        <m/>
        <s v="PH RIOVERDE LIVING"/>
        <s v="CONSULTORIAS ELECTRICAS Y ELECTRONICAS CONSULTEL S.A.S."/>
        <s v="AGROINDUSTRIAS LOS ROBLES S.A.S."/>
        <s v="SIX SOLUTIONS SAS"/>
        <s v="ROMAVI"/>
        <s v="AMBITO TALLER"/>
        <s v="TECINFO"/>
        <s v="MAS SAS BIG"/>
        <s v="ZERO RECORDS SAS"/>
        <s v="CRECER CAPITAL"/>
        <s v="GRUPO ZAOS SAS"/>
        <s v="HABITAT JSS"/>
        <s v="TECBLINSER HARD"/>
        <s v="GRUPO MILANO"/>
        <s v="CIUDAD DEL BOSQUE"/>
        <s v="MINEROS LA MARIA"/>
        <s v="TECNOMETAL"/>
        <s v="ALFA GRESS"/>
        <s v="DISTRACOM SA"/>
        <s v="DURATA"/>
        <s v="CONSTRUCTORA BUENAVISTA"/>
        <s v="INNOVIAS SAS"/>
        <s v="SOLUCIONES DE ARQUITECTURA Y CONSTRUCCION "/>
        <s v="BIOSIMTEC SAS"/>
        <s v="EULEN COLOMBIA SAS"/>
        <s v="INSOL INGENIERIA"/>
        <s v="GTD COLOMBIA SAS"/>
        <s v="SUPER TECHOS COLOMBIA SAS"/>
        <s v="TINPES SAS"/>
        <s v="CONCIVILACEROS SAS"/>
        <s v="METAGROUP COLOMBIA SAS"/>
        <s v="PROVELESCO SAS"/>
        <s v="METALMALLA SAS"/>
      </sharedItems>
    </cacheField>
    <cacheField name="Ciudad" numFmtId="0">
      <sharedItems containsBlank="1">
        <s v="MEDELLIN"/>
        <s v="BOGOTA"/>
        <s v="BELLO"/>
        <s v="RIONEGRO"/>
        <s v="ENTRERRIOS"/>
        <s v="BARRANQUILLA"/>
        <s v="NARIÑO"/>
        <m/>
      </sharedItems>
    </cacheField>
    <cacheField name="Teléfono">
      <sharedItems containsBlank="1" containsMixedTypes="1" containsNumber="1" containsInteger="1">
        <s v=" 316 4476116"/>
        <s v="321 7016189"/>
        <s v="320 5795600"/>
        <s v="300 4448710"/>
        <s v="313 5678514"/>
        <s v="300 7746955"/>
        <n v="2.975694102E9"/>
        <s v="314 8781417"/>
        <s v="312 6038099"/>
        <s v="315 3832466"/>
        <s v="314 7313332"/>
        <s v="317 1906870"/>
        <n v="3.012571906E9"/>
        <n v="3.13782481E9"/>
        <s v="315 2623236"/>
        <s v="311 7861743"/>
        <s v="304 5312572"/>
        <n v="3.232320136E9"/>
        <s v="301 8878062"/>
        <s v="316 7790535"/>
        <s v="305 4552374"/>
        <s v="301 4399441"/>
        <s v="311 3084523"/>
        <s v="304 5865018"/>
        <s v="321 6976899"/>
        <s v="305 2830094"/>
        <n v="3.104509203E9"/>
        <n v="3.208436862E9"/>
        <n v="3.13729772E9"/>
        <n v="3.113084523E9"/>
        <n v="3.216979899E9"/>
        <n v="3.123900418E9"/>
        <n v="3.104139427E9"/>
        <n v="3.156588507E9"/>
        <s v="316 5161418"/>
        <s v="311 7291142"/>
        <s v="304 3880790"/>
        <s v="314 2253200"/>
        <s v="316 1246348"/>
        <m/>
        <s v="304 2177119"/>
        <s v="319 2821908"/>
        <s v="321 9192173"/>
        <s v="317 5112300"/>
        <s v="320 7950878"/>
        <s v="310 3758386"/>
        <s v="316 0466804"/>
        <s v="321 4904760"/>
        <s v="300 4142163"/>
        <s v="300 7190007"/>
        <s v="311 3332162"/>
        <n v="3.234526986E9"/>
        <s v=" 301 4178564"/>
        <s v="323 6217935"/>
        <s v=" 310 3046032"/>
        <s v=" 310 4672986"/>
        <s v=" 314 5434815"/>
        <s v="301 5829745"/>
        <n v="3.188741565E9"/>
        <n v="3.154824028E9"/>
        <s v=" 313 3471591"/>
        <n v="3.002161238E9"/>
        <n v="3.186412136E9"/>
        <n v="3.217016189E9"/>
        <n v="3.105013824E9"/>
        <n v="3.044446226E9"/>
        <n v="3.008140086E9"/>
        <s v="300 5269584"/>
        <s v="312 2585836"/>
        <s v="301 7224202"/>
        <s v="314 6001859"/>
        <s v="316 4734748"/>
        <s v="313 5547208"/>
        <s v="593 96 262 8912"/>
        <s v=" 318 3334445"/>
        <s v=" 320 7692592"/>
        <s v="304 5778717"/>
        <s v="311 2925426"/>
        <s v="301 7874042"/>
        <s v="313 4329204"/>
        <s v="324 4489566"/>
        <s v="315 6114646"/>
        <s v="321 6419260"/>
        <s v=" 300 3597241"/>
        <s v="304 2504837"/>
        <s v="301 7351300"/>
        <s v="315 6650648"/>
        <s v="310 3790060"/>
        <s v=" 300 6467241"/>
        <s v="305 3582445"/>
        <s v=" 310 2473711"/>
        <s v="316 5763851"/>
        <s v=" 301 2309886"/>
        <s v=" 318 7323430"/>
        <s v="314 5176390"/>
        <s v="311 6101671"/>
        <s v="320 6196756"/>
        <s v="305 4065568"/>
        <s v="305 4570809"/>
        <s v="313 6375257"/>
        <s v=" 318 3880611"/>
        <s v="313 7375667"/>
        <s v="591 67618707"/>
        <s v="320 7238654"/>
        <s v="320 5869255"/>
        <s v=" 320 2790355"/>
        <s v=" 319 2334382"/>
        <s v="314 2674574"/>
        <s v="310 5972329"/>
        <s v="315 3548696"/>
        <s v="350 6384194"/>
        <s v="311 3898921"/>
        <s v="324 2542825"/>
        <s v=" 300 4065503"/>
        <s v="300 7287305"/>
        <s v="310 6228327"/>
        <s v="323 2067185"/>
        <s v=" 318 3120250"/>
        <s v="323 4385266"/>
        <s v=" 300 7287766"/>
        <s v=" 302 3467429"/>
        <s v="321 8423846"/>
        <s v="313 6098339"/>
        <s v="310 4157085"/>
        <s v="316 8875399"/>
        <s v="301 3485044"/>
        <s v="320 5271571"/>
        <s v="300 4294392"/>
        <s v="311 8298586"/>
        <s v="310 5710064"/>
        <s v=" 304 4102577"/>
        <s v="313 6147835"/>
        <s v=" 301 3702404"/>
        <s v="311 3239223"/>
        <s v="311 6426585"/>
        <s v="321 7185014"/>
        <s v="310 4552579"/>
        <s v=" 321 8514625"/>
        <s v="301 4352357"/>
        <s v="52 1 55 7944 5010"/>
        <s v=" 312 8261756"/>
        <s v="314 3697673"/>
        <s v="322 6538555"/>
        <s v=" 300 7766088"/>
        <s v="316 4496624"/>
        <s v=" 314 6418684"/>
        <s v="304 2188705"/>
        <s v="302 5308745"/>
        <s v="318 5851935"/>
        <s v=" 313 7391040"/>
        <s v="314 7340059"/>
        <s v="304 4916996"/>
        <s v="333 2615188"/>
        <s v="301 7080838"/>
        <s v="310 4143508"/>
        <s v=" 318 0588701"/>
        <s v=" 311 5988805"/>
        <s v="312 7975198"/>
        <s v=" 316 3485000"/>
        <s v="324 4554962"/>
        <s v=" 312 8650892"/>
        <s v=" 321 9796880"/>
        <s v="311 7595776"/>
        <s v="320 4633433"/>
        <s v="320 7702131"/>
        <s v="323 4568061"/>
        <s v=" 321 6647304"/>
        <s v=" 312 8256618"/>
        <s v="300 2781644"/>
        <s v=" 312 7225840"/>
        <s v="300 7750712"/>
        <s v=" 301 1580380"/>
        <s v=" 304 4559354"/>
        <s v="320 3209892"/>
        <s v="300 6357773"/>
        <s v=" 314 6948765"/>
        <s v="304 3830929"/>
        <s v="316 6271155"/>
        <s v=" 312 2240715"/>
        <s v=" 301 7444516"/>
        <s v="320 8305704"/>
        <s v="311 3939504"/>
        <s v="318 5067507"/>
        <s v="320 8476622"/>
        <s v=" 311 7471434"/>
      </sharedItems>
    </cacheField>
    <cacheField name="Vïa comunicación" numFmtId="0">
      <sharedItems>
        <s v="WhatsApp"/>
        <s v="Llamada"/>
      </sharedItems>
    </cacheField>
    <cacheField name="Respondio" numFmtId="0">
      <sharedItems containsBlank="1">
        <s v="No responde"/>
        <s v="Si"/>
        <m/>
      </sharedItems>
    </cacheField>
    <cacheField name=" Producto" numFmtId="0">
      <sharedItems containsBlank="1">
        <s v="-"/>
        <s v="Tablero"/>
        <s v="Pasamanos"/>
        <s v="Ventas de aluminio"/>
        <s v="Puertas de vidrio"/>
        <s v="Puerta corrediza"/>
        <s v="Pérgola"/>
        <s v="-, Tablero"/>
        <s v="Cabina de baño"/>
        <s v="División oficina"/>
        <s v="Fachadas"/>
        <s v="Ventanería"/>
        <s v="Reposición vidrios"/>
        <s v="Ventas en la mano"/>
        <s v="Mantenimiento"/>
        <s v="Espejos"/>
        <s v="-, Puerta batiente"/>
        <m/>
      </sharedItems>
    </cacheField>
    <cacheField name="Valor de la cotización">
      <sharedItems containsBlank="1" containsMixedTypes="1" containsNumber="1" containsInteger="1">
        <n v="0.0"/>
        <n v="825037.0"/>
        <n v="294361.0"/>
        <n v="443078.0"/>
        <n v="7977958.0"/>
        <n v="431659.0"/>
        <n v="300000.0"/>
        <n v="450000.0"/>
        <n v="1405824.0"/>
        <n v="3201966.0"/>
        <n v="716685.0"/>
        <s v=" 0 c"/>
        <n v="1348477.0"/>
        <n v="239025.0"/>
        <n v="1536920.0"/>
        <n v="3016170.0"/>
        <n v="334724.0"/>
        <n v="1.0974357E7"/>
        <n v="1192809.0"/>
        <n v="1064122.0"/>
        <n v="809049.0"/>
        <n v="520000.0"/>
        <n v="800000.0"/>
        <n v="3503812.0"/>
        <n v="2065534.0"/>
        <n v="2318972.0"/>
        <n v="7048040.0"/>
        <n v="1528994.0"/>
        <n v="440088.0"/>
        <n v="1748945.0"/>
        <n v="2528786.0"/>
        <n v="3422184.0"/>
        <n v="8131735.0"/>
        <n v="2773059.0"/>
        <n v="250000.0"/>
        <n v="283000.0"/>
        <n v="252965.0"/>
        <n v="4.2563402E7"/>
        <n v="1222084.0"/>
        <n v="3368997.0"/>
        <n v="614199.0"/>
        <n v="875136.0"/>
        <n v="578962.0"/>
        <n v="1012868.0"/>
        <n v="788183.0"/>
        <m/>
        <n v="1260000.0"/>
        <n v="3049222.0"/>
        <n v="8760571.0"/>
        <n v="409419.0"/>
        <n v="830390.0"/>
        <n v="1189215.0"/>
        <n v="170000.0"/>
        <n v="1259189.0"/>
        <n v="4661427.0"/>
        <n v="1468994.0"/>
        <n v="150000.0"/>
        <n v="395000.0"/>
        <n v="375561.0"/>
        <n v="825626.0"/>
        <n v="240000.0"/>
        <n v="1315440.0"/>
        <n v="1065474.0"/>
        <n v="5.6304994E7"/>
        <n v="90000.0"/>
        <n v="420000.0"/>
        <n v="1179861.0"/>
        <n v="312425.0"/>
        <n v="2291883.0"/>
        <n v="625000.0"/>
        <n v="6696572.0"/>
        <n v="4431493.0"/>
        <n v="4.081462E7"/>
        <n v="7690906.0"/>
        <n v="1099763.0"/>
        <n v="671545.0"/>
        <n v="600000.0"/>
        <n v="2793068.0"/>
        <n v="1.416615E7"/>
        <n v="7.876015E7"/>
        <n v="2282877.0"/>
        <n v="7625024.0"/>
        <n v="590000.0"/>
        <n v="1997226.0"/>
        <n v="7273014.0"/>
        <n v="1149200.0"/>
        <n v="2956933.0"/>
        <n v="996607.0"/>
        <n v="210000.0"/>
        <n v="671500.0"/>
        <n v="883853.0"/>
        <n v="3026805.0"/>
        <n v="764479.0"/>
        <n v="6124349.0"/>
        <n v="1.1165791E7"/>
      </sharedItems>
    </cacheField>
    <cacheField name="Status" numFmtId="0">
      <sharedItems containsBlank="1">
        <m/>
        <s v="Aprobado"/>
        <s v="Producto no disponible"/>
        <s v="Rechazado"/>
        <s v="Seguimiento"/>
      </sharedItems>
    </cacheField>
    <cacheField name="Asesor" numFmtId="0">
      <sharedItems containsBlank="1">
        <s v="Cristian Valencia"/>
        <s v="Juan Diego"/>
        <m/>
        <s v="Alejandro"/>
      </sharedItems>
    </cacheField>
    <cacheField name="Fecha de seguimiento">
      <sharedItems containsDate="1" containsBlank="1" containsMixedTypes="1">
        <d v="2025-05-02T00:00:00Z"/>
        <d v="2025-05-21T00:00:00Z"/>
        <d v="2025-05-12T00:00:00Z"/>
        <d v="2025-06-07T00:00:00Z"/>
        <s v="22/5/2025; 27/05/2025; 07/06/2025"/>
        <m/>
        <s v="10/5/2025 ;  22/0572025"/>
        <d v="2025-05-15T00:00:00Z"/>
        <d v="2025-05-10T00:00:00Z"/>
        <d v="2025-05-27T00:00:00Z"/>
        <s v="15-05-2025; 27/05/2025; 07/06/2025"/>
        <d v="2025-05-08T00:00:00Z"/>
        <d v="2025-06-09T00:00:00Z"/>
        <s v="7/6/2025- 24/06/2025"/>
        <s v="10/5/2025; 22/05/2025"/>
        <s v="07/06/2025- 24/06/2024"/>
        <s v="10/5/2025; 22/05/ 2025"/>
        <s v="12/5/2025; 27/05/2025"/>
        <s v="14/05/2025- 27/05/2025"/>
        <d v="2025-05-16T00:00:00Z"/>
        <s v="07/06/2025-07/06/2025"/>
        <d v="2025-05-30T00:00:00Z"/>
        <d v="2025-05-29T00:00:00Z"/>
        <d v="2025-06-06T00:00:00Z"/>
        <s v="Por precio"/>
        <d v="2025-06-05T00:00:00Z"/>
      </sharedItems>
    </cacheField>
    <cacheField name="t" numFmtId="0">
      <sharedItems containsBlank="1">
        <s v="NO RESPONDIO"/>
        <s v="21-05-2025 El pago debe quedar listo hoy sino es que ya entró"/>
        <s v="NECESITABA UN DESMONTE DE UN SISTEMA DE ALCO"/>
        <s v="necesitaba un desmonte de un pasamanos y volver a instalar con una reposicion de vidrio pero necesitaba con mamposteria tambien"/>
        <s v="No responde seguimiento"/>
        <s v="Cliente no responde los seguimientos"/>
        <s v="05/05/2025 LLAMAR PROXIMA SEMANA LUNES O MARTES.&#10;12/05/2025 Eh tenido muchos problemas con esto todavía se demora no se si hacerlo o no hacerlo porque ya eh tenido mucho problema con el proveedor anterior    22-5-2025  Pendiente envio de precio desmonte, "/>
        <s v="ESTA BUSCANDO A ALGUIEN EN SU CIUDAD"/>
        <s v="SE ENVIO MENSAJE EL 10/MAYO, SEGUIMIENTO EL 22/05/2025  CLIENTE NO RESPONDE ."/>
        <m/>
        <s v="NO CONTESTO"/>
        <s v="Necesitaba una puerta batiente en madera en aluminio no "/>
        <s v="Precio mas economico con un amigo "/>
        <s v="15-05-2025 Muchísimas gracias por enviarnos la cotización, pero finalmente decidimos hacerlo con un familiar, para ayudarle; muchas graciss!"/>
        <s v="SE ENVIO MENSAJE EL 10/MAYO; SEGUIMIENTO 22/ 05/2025 CLIENTE RECHAZO POR PRECIO"/>
        <s v="NO RESPONDE"/>
        <s v="12/05/2025 Se llama no contesta se le deja mensaje en WhatsApp &#10;15/05/2025 Se llama no contesta se le deja mensaje en WhatsApp&#10;07/06/2025 Se llama no contesta se le deja mensaje en WhatsAppCliente no responde a los seguimientos"/>
        <s v="SE ENVIO MENSAJE EL 10/MAYO; SEGUIMIENTO 22/05/2025 CLIENTE NO RESPONDE"/>
        <s v="NO SIGUI CONTESTANDO "/>
        <s v="Necesitaba una cabina de baño instalada en bogota no se fijo que nosotros estabamos ubicados en medellin "/>
        <s v="15-05-2025 me lo cotizaron en 1.000.000 gracias por todo el esfuerzo y atencion"/>
        <s v="VIDRIO CRUDO 12MM BRONCE"/>
        <s v="ESTABA BUSCANDO VIDRIO 8 LAMINADO 3+3"/>
        <s v="La encontre mas bara en otro lado (Se le envia portafolio para proxima "/>
        <s v="12/05/2025 Se llama no contesta se le deja mensaje en WhatsApp &#10;15/05/2025 Se llama no contesta se le deja mensaje en WhatsApp&#10;29/05/2025 En espera de pago&#10;09/06/2025 Se encuentran en proceso de aprobación del área de Auditoría"/>
        <s v="12/05/2025 Como el señor estaba de viaje entonces el llega hoy si Dios permite mañana vamos. &#10;15/05/2025 Se llama no contesta se le deja mensaje en WhatsApp&#10;29/05/2025 Inicio reformas llamar el 30 viernes&#10;07/06/2025 El dia lunes terminamos los filetes y v"/>
        <s v="Vidrio crudo de 12mm para un comedor "/>
        <s v="Rechazo por precio"/>
        <s v="Rechazo por tiempo de respuesta"/>
        <s v="Hasta el momento no nos han dicho nada; no le aprobaron el tablero"/>
        <s v="A LA ESPERA DE COMPROBANTE"/>
        <s v="27/05/2025  Cliente consigna $40.000 para visita tecnica "/>
        <s v="Se realiza visita se envia cotizacion la revisa gerencia y nos da respuesta. MUNGOS EMPRESA DE MASCOTAS , RECHAZARON POR PRECIO"/>
        <s v="Solo estaba preguntando precios "/>
        <s v="CLIENTE NO RERSPONDE "/>
        <s v="27/05/ 2025 CLIENTE EN PROCESO DE ENVIAR COTIZACION &#10;0706/2025 Se envía mensaje de seguimiento "/>
        <s v="ESTABA BUSCANDO UN VISOR DE UN EQUPO INDUSTRIAL"/>
        <s v="SE ENVIO MENSAJE EL 10/MAYO; SEGUIMIENTO 22/05/2025  LLAMAR EL 29 DE MAYO , NO HAN TOMADO DECISION "/>
        <s v="EL DIA DE HOY DEJAMOS ESO FINIQUITADO;POR COMODIDAD DE PAGO RECHAZO POR QUE  LE DIERON 3 MESES PARA PAGAR "/>
        <s v="Cliente rechazo por precio lo ejecuto con otra empresa por un valor de $1.100.000"/>
        <s v="ESTABA BUSCANDO UN PERFIL EN COLOR ARENA SAHARA"/>
        <s v="ESTABA BUSCANDO TEMPLAR UN VIDRIO"/>
        <s v="Estoy validando como para hacerme la idea de costos; 27/05/2027 Cliente responde que entre uno y dos meses tiene respuesta es una cotizacion para presupuesto.&#10;07/06/2027 Se le deja mensaje de seguimiento"/>
        <s v="Rechazó por tiempo de respuesta y evio de la cotizacion "/>
        <s v="Seguimiento 27 /05/2025  No se ha tomado decisión, realizarle seguimiento&#10;07/06/2025 Se le envía mensaje de seguimiento "/>
        <s v="La cliente pago $40.000, refiere que se demoraron mucho para responderme, me comunique el 23 de abril por referido de una amiga, y llame el 7 de mayo preguntando por que no me han dicho nada, le dijeron que estana muy ocupado y que tenia muchas cosas, sin"/>
        <s v="El cliente rechazó por que requeria el vidrio de seguridad de  9mm y se le cotizó de 8 mm  . Es una empresa de infraestructuras y requeria el producto para instalar en el Banco Popular . Enviar portafolio ."/>
        <s v="Cliente está en vacaciones llamar proximo 26 mayo "/>
        <s v="Cliente no responde al seguimiento"/>
        <s v="Rechazó por precio , lo compro en Corvid"/>
        <s v="14/05/2025 Empresa se llama abogados recovery en bello Llego a vidrios Templex por el edificio isma cliente de vidrios Templex, las divisiones son para la empresa tiene tres cotizaciones la variables son condiciones comerciales, garantia, ajuste del presu"/>
        <s v="Cliente no responde, se le realizó seguimiento"/>
        <s v="15/05/2025 Espero poder definir en 2 semana para poder tomar medidas en el sitio&#10;21/05/2025 Se acerco a la empresa se atendió vio el producto dijo que va a regresar con la hermana para que ella tome la decisión sobre el diseño. &#10;07/06/2025 llamar en 8 dia"/>
        <s v="27/05/2025 Se llama no contesta se le deja mensaje en WhatsApp&#10;29/05/2025 Aun no hemos definido&#10;07/06/2025 Se le deja mensaje de seguimiento"/>
        <s v="23/05/2025 Se llama no contesta se le deja mensaje en WhatsApp&#10;27/05/2025 Se llama no contesta se le deja mensaje en WhatsApp&#10;07/06/2025 Se le deja mensaje de seguimiento"/>
        <s v="Cliente no respondio al seguimiento ,se le dejo mensaje"/>
        <s v="Cliente no responde"/>
        <s v="Necesitaba 1 vidrio crudo"/>
        <s v="Necesitaba vidrios curvos"/>
        <s v="Necesitaba vidrios para piso"/>
        <s v="Cliente de Brayan le realizo seguimiento "/>
        <s v="Cliente no respondio al seguimiento ,se le dejo mensaje, precio"/>
        <s v="Necesitaba unas vitrinas unas gondolas"/>
        <s v="Cliente lo hizo con el de mantenimiento "/>
        <s v="Cliente necesitaba vidrios templados para dentro de 3 dias"/>
        <s v="Cliente necesitaba la estructura y los vidrios"/>
        <s v="Cliente necesitaba estructura y los vidrios"/>
        <s v="29/05/2025 Se le escribe por tarde&#10;07/06/2025 Se llama no contesta se le deja mensaje de seguimiento."/>
        <s v="Cliente tiene el tablero, solo es instalarlo, cliente no responde al seguimiento"/>
        <s v="Esta en produccion "/>
        <s v="22/05/2025 Muchas gracias lo comparto co el criemte y le confirmo. Muy amable.&#10;07/06/2025 Se le deja mensaje de seguimiento."/>
        <s v="Cliente necesitaba vidrio para refrigerador"/>
        <s v="Necesitaba vidrios crudos para ventanas solo venta"/>
        <s v="Vidrio para piso"/>
        <s v="30/05/2025 Rechaza porque otro proveedor se lo va a fabricar curvo"/>
        <s v="Vidrio mueble de madera; cliente no responde al seguimiento"/>
        <s v="Servicio corte de vidrio"/>
        <s v="Cliente buscaba venta de peliculas polarizadas"/>
        <s v="Vidrio para congelador"/>
        <s v="Vidrios decorativos acanalados"/>
        <s v="Vidrio ventana"/>
        <s v="Reposicion vidrio cabina, cliente no responde al seguimiento"/>
        <s v="Producto para barranquilla"/>
        <s v="29/05/2025 Voy a hablar con el maestro de la obra y yo le escribo&#10;07/06/2025 Se le deja mensaje de seguimiento"/>
        <s v="Necesita peliculas polarizadas en vidrio existentes"/>
        <s v="Cliente no responde a los seguimientos"/>
        <s v="Cliente  que solicito vidrio para horno el cual no manejamos se le envia "/>
        <s v="Cliente rechazo por precio, compro  a Templar empresa de barranquilla , realizo 8 cotizaciones y todas por debajo de Vidrios Templex , el cliente tiene una empresa de estructuras metalicas , su producto mas elaborado es pergolas, trabajo con La empresa Te"/>
        <s v="Cliente no responde por que se contesto tarde"/>
        <s v="Vidrio para mesa con pulido especial"/>
        <s v="Lo necesitaba para el mismo dia"/>
        <s v="Cliente esta en espera de la factura"/>
        <s v="Cliente necesitaba estructura y vidrios"/>
        <s v="Cliente realizo consignacion para ejecucion "/>
        <s v="LLamar mañana 6 de junio a las 5 pm;  llame al cliente el 6 junio y no responde "/>
        <s v="Necesitaba solo accesorios"/>
        <s v="Necesitaba vidrio 15mm"/>
        <s v="En el seguimiento la clienta argumenta que esta muy ocupada, no dio fecha para nuevo seguimiento, "/>
        <s v="Necesitaba ventana de celosias"/>
        <s v="Vidrios para entrepaños, rechazaron por precio le compraron a Vitelsa una diferencia de $20.000 por vidrio"/>
        <s v="Son para Bogota"/>
        <s v="Vidrios de color"/>
        <s v="Vidrio para computador"/>
        <s v="Vidrios para piso, cliente no responde al seguimiento"/>
        <s v="no responde "/>
        <s v="Cliente rechazo por precio , el nombre de la empresa es AIE Cerrajeria son experto en ventaneria , es cliente de Vidrios Templex . "/>
        <s v="llamar el 7 julio la obra esta parada, el cliente desa ejecutar con Vidrios Templex, esta evaluando otras cotizaciones ."/>
        <s v="Cambio de chapas; llamar mañana 06  junio en horas de la mañana, esta evaluando la cotizaciones"/>
        <s v="Cliente fue referido por otro cliente, desea ejecutar con Virios Templex, es una persona natural de profesion tecnologo en obra, su cliente es la empresa Mineros de Colombia ubicado en el poblado donde se ejecutara la obra .  llamar nuevamente el 15 de ju"/>
        <s v="Espejo biselado"/>
        <s v="Cliente necesita estructura y vidrios"/>
        <s v="Vidrio laminado 5+5 para techo; Cliente no responde al seguimiento"/>
        <s v="Necesitaba accesorios"/>
        <s v="Cliente no reponde al seguimiento"/>
        <s v="Vidrio de color"/>
        <s v="Vidrio crudo para ventanas"/>
        <s v="Rechazo por precio , una diferencia de $350.000, ejecuto con una empresa de Itagui Vitrilex. el cliente es un consumidor final"/>
        <s v="Vidrio para horno"/>
        <s v="Vidrios para pasamanos, rechazo por precio, ejecuto  con una empresa de Cali , la diferencia fue de $1.000.000, el cliente es un diseñador , la obra es en Manizales"/>
        <s v="Rechazo por precio, ejecuto  con una empresa de Rionegro por un valor de $8.600.000 "/>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152" sheet="Abril"/>
  </cacheSource>
  <cacheFields>
    <cacheField name="No." numFmtId="0">
      <sharedItems containsString="0" containsBlank="1" containsNumber="1" containsInteger="1">
        <n v="50.0"/>
        <n v="67.0"/>
        <n v="138.0"/>
        <n v="20.0"/>
        <n v="17.0"/>
        <n v="11.0"/>
        <n v="18.0"/>
        <n v="21.0"/>
        <n v="32.0"/>
        <n v="40.0"/>
        <n v="56.0"/>
        <n v="59.0"/>
        <n v="83.0"/>
        <n v="105.0"/>
        <n v="106.0"/>
        <n v="117.0"/>
        <n v="149.0"/>
        <n v="49.0"/>
        <n v="51.0"/>
        <n v="29.0"/>
        <n v="41.0"/>
        <n v="57.0"/>
        <n v="94.0"/>
        <n v="108.0"/>
        <n v="119.0"/>
        <m/>
        <n v="142.0"/>
        <n v="25.0"/>
        <n v="113.0"/>
        <n v="9.0"/>
        <n v="31.0"/>
        <n v="102.0"/>
        <n v="73.0"/>
        <n v="128.0"/>
        <n v="118.0"/>
        <n v="42.0"/>
        <n v="145.0"/>
        <n v="97.0"/>
        <n v="58.0"/>
        <n v="37.0"/>
        <n v="72.0"/>
        <n v="38.0"/>
        <n v="16.0"/>
        <n v="6.0"/>
        <n v="46.0"/>
        <n v="131.0"/>
        <n v="152.0"/>
        <n v="22.0"/>
        <n v="107.0"/>
        <n v="13.0"/>
        <n v="47.0"/>
        <n v="52.0"/>
        <n v="63.0"/>
        <n v="151.0"/>
        <n v="45.0"/>
        <n v="129.0"/>
        <n v="82.0"/>
        <n v="23.0"/>
        <n v="15.0"/>
        <n v="35.0"/>
        <n v="5.0"/>
        <n v="81.0"/>
        <n v="134.0"/>
        <n v="140.0"/>
        <n v="75.0"/>
        <n v="27.0"/>
        <n v="104.0"/>
        <n v="77.0"/>
        <n v="109.0"/>
        <n v="2.0"/>
        <n v="3.0"/>
        <n v="64.0"/>
        <n v="137.0"/>
        <n v="115.0"/>
        <n v="44.0"/>
        <n v="10.0"/>
        <n v="8.0"/>
        <n v="19.0"/>
        <n v="26.0"/>
        <n v="43.0"/>
        <n v="48.0"/>
        <n v="53.0"/>
        <n v="84.0"/>
        <n v="55.0"/>
        <n v="60.0"/>
        <n v="65.0"/>
        <n v="66.0"/>
        <n v="68.0"/>
        <n v="69.0"/>
        <n v="70.0"/>
        <n v="76.0"/>
        <n v="79.0"/>
        <n v="80.0"/>
        <n v="85.0"/>
        <n v="86.0"/>
        <n v="87.0"/>
        <n v="90.0"/>
        <n v="91.0"/>
        <n v="92.0"/>
        <n v="95.0"/>
        <n v="96.0"/>
        <n v="98.0"/>
        <n v="99.0"/>
        <n v="100.0"/>
        <n v="101.0"/>
        <n v="103.0"/>
        <n v="114.0"/>
        <n v="120.0"/>
        <n v="121.0"/>
        <n v="122.0"/>
        <n v="112.0"/>
        <n v="123.0"/>
        <n v="135.0"/>
        <n v="141.0"/>
        <n v="143.0"/>
        <n v="144.0"/>
        <n v="146.0"/>
        <n v="147.0"/>
        <n v="4.0"/>
        <n v="88.0"/>
        <n v="110.0"/>
        <n v="126.0"/>
        <n v="150.0"/>
        <n v="74.0"/>
        <n v="24.0"/>
        <n v="34.0"/>
        <n v="39.0"/>
        <n v="89.0"/>
        <n v="78.0"/>
        <n v="30.0"/>
        <n v="33.0"/>
        <n v="139.0"/>
        <n v="62.0"/>
        <n v="36.0"/>
        <n v="7.0"/>
        <n v="61.0"/>
        <n v="125.0"/>
        <n v="132.0"/>
        <n v="133.0"/>
        <n v="1.0"/>
        <n v="54.0"/>
        <n v="93.0"/>
        <n v="116.0"/>
        <n v="124.0"/>
        <n v="136.0"/>
        <n v="127.0"/>
        <n v="130.0"/>
        <n v="12.0"/>
        <n v="14.0"/>
        <n v="28.0"/>
        <n v="111.0"/>
      </sharedItems>
    </cacheField>
    <cacheField name="Fecha" numFmtId="164">
      <sharedItems containsDate="1" containsString="0" containsBlank="1">
        <d v="2025-04-10T00:00:00Z"/>
        <d v="2025-04-14T00:00:00Z"/>
        <d v="2025-04-25T00:00:00Z"/>
        <d v="2025-04-04T00:00:00Z"/>
        <d v="2025-04-03T00:00:00Z"/>
        <d v="2025-04-08T00:00:00Z"/>
        <d v="2025-04-09T00:00:00Z"/>
        <d v="2025-04-11T00:00:00Z"/>
        <d v="2025-04-12T00:00:00Z"/>
        <d v="2025-04-16T00:00:00Z"/>
        <d v="2025-04-21T00:00:00Z"/>
        <d v="2025-04-23T00:00:00Z"/>
        <d v="2025-04-30T00:00:00Z"/>
        <d v="2025-04-07T00:00:00Z"/>
        <d v="2025-04-18T00:00:00Z"/>
        <m/>
        <d v="2025-04-26T00:00:00Z"/>
        <d v="2025-04-05T00:00:00Z"/>
        <d v="2025-04-22T00:00:00Z"/>
        <d v="2025-04-19T00:00:00Z"/>
        <d v="2025-04-28T00:00:00Z"/>
        <d v="2025-04-02T00:00:00Z"/>
        <d v="2025-04-24T00:00:00Z"/>
        <d v="2025-04-13T00:00:00Z"/>
        <d v="2025-04-15T00:00:00Z"/>
        <d v="2025-04-17T00:00:00Z"/>
      </sharedItems>
    </cacheField>
    <cacheField name="N°Personas en el dia" numFmtId="0">
      <sharedItems containsString="0" containsBlank="1" containsNumber="1" containsInteger="1">
        <m/>
        <n v="6.0"/>
        <n v="2.0"/>
        <n v="4.0"/>
        <n v="3.0"/>
        <n v="8.0"/>
        <n v="5.0"/>
        <n v="7.0"/>
        <n v="9.0"/>
        <n v="11.0"/>
        <n v="15.0"/>
      </sharedItems>
    </cacheField>
    <cacheField name="Nombre" numFmtId="0">
      <sharedItems containsBlank="1">
        <s v="ALEX"/>
        <s v="PATRICIA"/>
        <s v="ANDRES"/>
        <s v="JHON"/>
        <s v="HUGO"/>
        <s v="DAYANA"/>
        <s v="DIANA"/>
        <s v="MILENA"/>
        <m/>
        <s v="DANIELA"/>
        <s v="JENNIFER"/>
        <s v="JULIAN MAURICIO"/>
        <s v="WILSON"/>
        <s v="LAURA"/>
        <s v="HECTOR"/>
        <s v="FABIAN"/>
        <s v="JORGE"/>
        <s v="MARY"/>
        <s v="NATALIA"/>
        <s v="STELLA"/>
        <s v="ENID"/>
        <s v="DORA"/>
        <s v="LILIANA"/>
        <s v="CAROLIA "/>
        <s v="ALEJANDRO"/>
        <s v="CATALINA"/>
        <s v="RAMIRO"/>
        <s v="INES"/>
        <s v="JUAN"/>
        <s v="JHON "/>
        <s v="JOHAN"/>
        <s v="OSCAR"/>
        <s v="ALVARO"/>
        <s v="FRANCISCO JULIO"/>
        <s v="JORDAN"/>
        <s v="ANDREA"/>
        <s v="LUCAS "/>
        <s v="EDWIN"/>
        <s v="ROBINSSON"/>
        <s v="JHON MARIO"/>
        <s v="LUIS"/>
        <s v="DIEGO"/>
        <s v="SEBASTIAN"/>
        <s v="CARLOS MARIO"/>
        <s v="NICOLAS "/>
        <s v="VICTOR "/>
        <s v="GUSAVO "/>
        <s v="MIGUEL"/>
        <s v="JONY"/>
        <s v="FAMBER"/>
        <s v="ANDRES FELIPE"/>
        <s v="CARLOS EDUARDO"/>
        <s v="GRACIANO"/>
        <s v="HERNAN"/>
        <s v="JHORMAN"/>
        <s v="ANDRES "/>
        <s v="RUBEN ANGEL"/>
        <s v="JERSSON"/>
        <s v="STEFANIA"/>
        <s v="ANTONID"/>
        <s v="RUBEN DARIO"/>
        <s v="JOSE "/>
        <s v="ALEXANDRA"/>
        <s v="FRANCISCO"/>
        <s v="FREDY"/>
        <s v="MIRYAM"/>
        <s v="YELENNY"/>
        <s v="CAROLINA"/>
        <s v="SONIA"/>
        <s v="ALVERY"/>
        <s v="KAREN"/>
        <s v="FRANCIA"/>
        <s v="YURANY"/>
        <s v="LIZETH"/>
        <s v="PAULA"/>
        <s v="JAIME"/>
        <s v="JUAN DAVID"/>
        <s v="CARLOS"/>
        <s v="GINA"/>
        <s v="YOSVELYN"/>
        <s v="MARTHA"/>
        <s v="JORGE LUIS "/>
        <s v="ALVARO "/>
        <s v="RUTH STELLA"/>
        <s v="DARWING"/>
        <s v="ALEJANDRA"/>
        <s v="KATHERIN"/>
      </sharedItems>
    </cacheField>
    <cacheField name="Apellido" numFmtId="0">
      <sharedItems containsBlank="1">
        <m/>
        <s v="BOHORQUEZ"/>
        <s v="GUISAO"/>
        <s v="SALDOVAL"/>
        <s v="RAMIREZ"/>
        <s v="PIEDRAITA"/>
        <s v="OSO"/>
        <s v="FERREIRA"/>
        <s v="CORREA"/>
        <s v="GONZALES"/>
        <s v="ARENAS"/>
        <s v="GARCIA"/>
        <s v="OSORIO"/>
        <s v="VARGAS"/>
        <s v="TORRES"/>
        <s v="MESA FLOREZ"/>
        <s v="ALVAREZ"/>
        <s v="ORTIZ"/>
        <s v="MACIA"/>
        <s v="RICO"/>
        <s v="PALACIO"/>
        <s v="OCAMPO"/>
        <s v="GALLEGO"/>
        <s v="RIOS"/>
        <s v="GOMEZ"/>
        <s v="GRACIA"/>
        <s v="SERNA"/>
        <s v="PINEDA"/>
        <s v="NARVAEZ"/>
        <s v="BETANCUR"/>
        <s v="DUARTE"/>
        <s v="VALENCIA"/>
        <s v="AVENDAÑO"/>
        <s v="SOLETO"/>
        <s v="CIFUENTES"/>
        <s v="PALACIOS"/>
        <s v="REVERA"/>
        <s v="SANTAMARIA"/>
        <s v="ECHAVARRIA"/>
        <s v="GIRALDO"/>
        <s v="VERA"/>
        <s v="MOTOYA"/>
        <s v="BARRIENTOS"/>
        <s v="SEPULVEDA"/>
        <s v="LOPEZ"/>
        <s v="VEGA"/>
        <s v="ARTAUD"/>
        <s v="CASTRO"/>
        <s v="HERRERA"/>
        <s v="ALONZO"/>
        <s v="SIERRA"/>
        <s v="HERNANDEZ"/>
        <s v="MOSQUERA"/>
        <s v="CUESTA"/>
        <s v="HOYOS"/>
        <s v="BAENA"/>
        <s v="FONCECA"/>
        <s v="CARRILLO"/>
        <s v="OSPINA"/>
        <s v="CARDONA"/>
        <s v="SUAREZ"/>
        <s v="ARROYAVE"/>
        <s v="HENAO"/>
      </sharedItems>
    </cacheField>
    <cacheField name="Empresa" numFmtId="0">
      <sharedItems containsBlank="1">
        <s v="-"/>
        <s v="ALL INGENIEROS"/>
        <s v="MASILLAR"/>
        <s v="MATTELSA"/>
        <s v="RCH Constructores Asociados S.A.S."/>
        <s v="AG"/>
        <s v="GRUPO APOLO"/>
        <s v="EXTRUCCIONES"/>
        <s v="SEGUROS SURA"/>
        <m/>
        <s v="OBRAS INMINIZADAS"/>
        <s v="PHNATER"/>
        <s v="UNICOC"/>
        <s v="GLOBALCORE"/>
        <s v="BITEC"/>
      </sharedItems>
    </cacheField>
    <cacheField name="Ciudad" numFmtId="0">
      <sharedItems>
        <s v="MEDELLIN"/>
        <s v="BOGOTA"/>
        <s v="BELLO"/>
        <s v="ENVIGADO"/>
        <s v="QUIBDO"/>
        <s v="ARMENIA"/>
        <s v="CALI"/>
        <s v="CARTAGENA"/>
        <s v="CUNDINAMARCA"/>
        <s v="QUINDIO"/>
      </sharedItems>
    </cacheField>
    <cacheField name="Teléfono" numFmtId="0">
      <sharedItems>
        <s v="314 7738326"/>
        <s v="310 3144167"/>
        <s v="300 2651792"/>
        <s v="305 9157271"/>
        <s v="300 4226119"/>
        <s v="310 6430713"/>
        <s v="301 3383500"/>
        <s v="304 5807832"/>
        <s v="300 3907899"/>
        <s v="318 8679821"/>
        <s v="322 6096099"/>
        <s v="321 2691355"/>
        <s v="313 5779076"/>
        <s v="321 5673767"/>
        <s v="314 5288638"/>
        <s v="310 3464855"/>
        <s v="314 8454419"/>
        <s v="301 7432034"/>
        <s v="313 5213641"/>
        <s v="301 2317401"/>
        <s v="300 7169964"/>
        <s v="301 5149408"/>
        <s v="310 4445114"/>
        <s v="317 3683716"/>
        <s v="310 3731276"/>
        <s v="300 7414436"/>
        <s v="301 4717846"/>
        <s v="323 7877111"/>
        <s v="312 8756468"/>
        <s v="304 3275394"/>
        <s v="1 (980) 349-1823"/>
        <s v="300 3344397"/>
        <s v="301 7450802"/>
        <s v="310 8304355"/>
        <s v="300 7547285"/>
        <s v=" 302 4529977"/>
        <s v="320 7202313"/>
        <s v="315 5927873"/>
        <s v="301 2601877"/>
        <s v="304 5974699"/>
        <s v="312 5297374"/>
        <s v="321 8508318"/>
        <s v="317 7066917"/>
        <s v="319 2138359"/>
        <s v="313 6132237"/>
        <s v="320 6135030"/>
        <s v="301 5289252"/>
        <s v="305 7735038"/>
        <s v="300 5088356"/>
        <s v="310 4625026"/>
        <s v="312 6101612"/>
        <s v="314 8005174"/>
        <s v="300 4750546"/>
        <s v="323 5056076"/>
        <s v="322 2555062"/>
        <s v="323 4650622"/>
        <s v="310 6018791"/>
        <s v="320 5794443"/>
        <s v="1 (951) 513-5116"/>
        <s v="312 3267900"/>
        <s v="319 3961501"/>
        <s v="312 8110963"/>
        <s v="313 7540335"/>
        <s v="320 6242014"/>
        <s v="310 3772564"/>
        <s v="312 2863787"/>
        <s v="320 7252544"/>
        <s v="312 7402042"/>
        <s v="305 4231519"/>
        <s v="317 8713686"/>
        <s v="300 6807023"/>
        <s v="320 7259993"/>
        <s v="350 6110528"/>
        <s v="302 4050125"/>
        <s v="300 3103140"/>
        <s v="312 8667768"/>
        <s v="320 7982620"/>
        <s v="301 9548154"/>
        <s v="350 4360654"/>
        <s v="311 2535362"/>
        <s v="319 5666535"/>
        <s v="312 3815841"/>
        <s v="302 3371746"/>
        <s v="313 6568075"/>
        <s v="312 8795244"/>
        <s v="503 7210 4828"/>
        <s v="310 3319604"/>
        <s v="321 3325374"/>
        <s v="313 7827427"/>
        <s v="300 2306868"/>
        <s v="300 7383051"/>
        <s v="300 3060299"/>
        <s v="314 7039634"/>
        <s v="324 3613841"/>
        <s v="300 8411567"/>
        <s v="41 79 192 58 02"/>
        <s v="314 6400118"/>
        <s v=" 314 7039634"/>
        <s v="313 4731694"/>
        <s v="301 6585272"/>
        <s v="300 4221214"/>
        <s v="304 3714640"/>
        <s v="313 8708127"/>
        <s v="319 2213011"/>
        <s v="318 2434016"/>
        <s v="310 7433754"/>
        <s v="300 7746955"/>
        <s v="300 7190007"/>
        <s v="310 3745707"/>
        <s v="315 6598165"/>
        <s v="321 7750382"/>
        <s v="314 7687379"/>
        <s v="300 6537774"/>
        <s v="321 8084033"/>
        <s v="313 8442969"/>
        <s v="317 7517475"/>
        <s v="317 3770987"/>
        <s v="312 7447801"/>
        <s v="323 3443152"/>
        <s v="310 5923399"/>
        <s v="313 4668636"/>
        <s v="312 7513059"/>
        <s v="304 5811770"/>
        <s v="314 8843869"/>
        <s v="319 3418069"/>
        <s v="300 5694142"/>
        <s v="310 7771810"/>
        <s v="313 5099704"/>
        <s v=" 316 3674415"/>
        <s v="324 2618788"/>
        <s v="300 7489029"/>
        <s v="300 4094656"/>
        <s v="312 8327358"/>
        <s v="302 6422008"/>
        <s v="321 6231058"/>
        <s v="301 6431626"/>
        <s v="300 2205965"/>
        <s v="316 7443840"/>
        <s v="320 6358948"/>
        <s v="321 7816002"/>
      </sharedItems>
    </cacheField>
    <cacheField name="Vïa comunicación" numFmtId="0">
      <sharedItems>
        <s v="WhatsApp"/>
      </sharedItems>
    </cacheField>
    <cacheField name="Respondio" numFmtId="0">
      <sharedItems>
        <s v="Si"/>
        <s v="No responde"/>
      </sharedItems>
    </cacheField>
    <cacheField name="Producto" numFmtId="0">
      <sharedItems>
        <s v="Puerta batiente"/>
        <s v="Reposición vidrios"/>
        <s v="Vidrio Templado"/>
        <s v="-"/>
        <s v="-, Ventas en la mano"/>
        <s v="Cabina de baño"/>
        <s v="Pérgola"/>
        <s v="Puertas de vidrio"/>
        <s v="Tablero"/>
        <s v="Ventas en la mano"/>
        <s v="Puerta corrediza"/>
        <s v="Ventanería"/>
        <s v="Ventas de aluminio"/>
        <s v="Vidrio Templado, Ventas en la mano"/>
        <s v="-, Fachadas"/>
        <s v="-, Mantenimiento"/>
        <s v="División oficina"/>
        <s v="Fachadas"/>
        <s v="Pasamanos"/>
        <s v="Pérgola, -"/>
      </sharedItems>
    </cacheField>
    <cacheField name=" Valor cotización" numFmtId="165">
      <sharedItems containsSemiMixedTypes="0" containsString="0" containsNumber="1">
        <n v="4023603.0"/>
        <n v="222629.0"/>
        <n v="661137.0"/>
        <n v="92475.0"/>
        <n v="220000.0"/>
        <n v="0.0"/>
        <n v="68000.0"/>
        <n v="834274.0"/>
        <n v="1191730.0"/>
        <n v="1278305.0"/>
        <n v="1320694.0"/>
        <n v="1443753.0"/>
        <n v="2144731.0"/>
        <n v="2600027.0"/>
        <n v="1.0586513E7"/>
        <n v="2738584.0"/>
        <n v="1.3796795E7"/>
        <n v="760000.0"/>
        <n v="796488.0"/>
        <n v="3774263.0"/>
        <n v="6060929.0"/>
        <n v="80000.0"/>
        <n v="779321.0"/>
        <n v="250241.0"/>
        <n v="5.6731135E7"/>
        <n v="142800.0"/>
        <n v="797.422"/>
        <n v="570000.0"/>
        <n v="770000.0"/>
        <n v="980000.0"/>
        <n v="4103730.0"/>
        <n v="4268200.0"/>
        <n v="5714805.0"/>
        <n v="7355142.0"/>
        <n v="576325.0"/>
        <n v="1073165.0"/>
        <n v="1.2904758E7"/>
        <n v="1186967.0"/>
        <n v="2367378.0"/>
        <n v="348977.0"/>
        <n v="535919.0"/>
        <n v="250000.0"/>
        <n v="587423.0"/>
        <n v="850000.0"/>
        <n v="1.7394177E7"/>
        <n v="4688924.0"/>
        <n v="9029725.0"/>
        <n v="120000.0"/>
        <n v="290000.0"/>
        <n v="655930.0"/>
      </sharedItems>
    </cacheField>
    <cacheField name="Observaciones" numFmtId="0">
      <sharedItems containsBlank="1">
        <s v="SE LE PASO A CRISTIAN"/>
        <s v="SE ENVIO COTIZACION 04-ABRIL"/>
        <s v="ESTABA BUSCANDO VITRINAS"/>
        <s v="ESTABA BUSCANDO SISTEMA PLEGABLE"/>
        <s v="BUSCABA VIDRIO PARA CONGELADOR"/>
        <s v="BUSCA VIDRIO MESA"/>
        <s v="ESTA BUSCANDO TABLER DE BASKETBALL"/>
        <s v="ESTABA BUSCANDO ESPEJO TIPO ESPEJO"/>
        <s v="BUSCA CLARABOYA PARA PISO"/>
        <s v="ESTABA VENDIENDO VIDRIO TEMPLADO"/>
        <s v="NECESITABA REPARACION DE UNA MESA"/>
        <s v="VIDRIO MESA"/>
        <s v="ESTABA BUSCANDO UN VIDRIO PARA MESA"/>
        <s v="ESTABA BUSCANDO VIDRIO RELOJERA"/>
        <s v="ESTABA BUSCANDO VIDRIO CONCHA"/>
        <s v="ESTABA BUSCANDO ALGUIEN UBICADO EN BELLO"/>
        <s v="ESTABA BUSCANDO TODA LA ESTRUCTURA DE LA PERGOLA "/>
        <s v="ESTA BUSCANDO PERGOLA EN ACRILICO"/>
        <s v="ESTABA BUSCANDO LA PERGOLA COMPLETA"/>
        <s v="ESTABA BUSCANDO BLOQUES DE PLASTICO"/>
        <s v="ESTABA BUSCANDO EMPAQUES PARA PERGOLA"/>
        <s v="ESTABA BUSCANDO LA ESTRUCTURA"/>
        <s v="ESTABA BUSCANDO UNA PERGOLA MOMEDIZA "/>
        <s v="BUSCABA UN TIPO DE PERGOLA QUE VIO EN INTERNET Y NO ERAN LAS OPCIONES QUE LE DIMOS"/>
        <s v="ESTA BUSCANDO VITRALES"/>
        <s v="ESTABA BUSCANDO CORTE DE PUERTA"/>
        <s v="ESTABA BUSCANDO TABLERO MAGNETICO"/>
        <s v="VIDRIO BORELA"/>
        <s v="ESTABA BUSCANDO VIDRIO PARA MESA"/>
        <s v="RECHAZO POR TIEMPO"/>
        <s v="SE ENVIO COTIZACION EL 02/ABRIL&#10;SE RECHAZO POR TIEMPO"/>
        <s v="SE ENVIO COTIZACION&#10;RECHAZO POR PRECIO"/>
        <s v="RECHAZO POR PRECIO"/>
        <s v="SE ENVIO COTIZACION&#10;RECHAZO POR TIEMPO DE ENTREGA"/>
        <s v="SE ENVIO COTIZACION&#10;NO LE APROBARON LA COTIZACION"/>
        <s v="SE ENVIO COTIZACION"/>
        <m/>
        <s v="SE ENVIO COTIZACION EL 16/ABRIL"/>
        <s v="SE PASO COTIZACION EL 28/ABRIL"/>
        <s v="SE ENVIO COTIZACION EL 15/ABRIL"/>
        <s v="SE ENVIO COTIZACION 14/ABRI"/>
        <s v="EN ESPERA DE COTIZACION"/>
        <s v="NO RESPONDE"/>
        <s v="ESTA BUSCANDO TRABAJO"/>
        <s v="NO SIGIO CONTESTANDO"/>
        <s v="ESTABA BUSCANDO A ALGUIEN EN SU ZONA"/>
        <s v="ESTABA BUSCANDO INSTALACION EN EL MISMO DIA"/>
        <s v="SE LE PIDIERON FOTOS Y NO CONTESTOS MAS"/>
        <s v="ESTAN UBICADOS EN CALI"/>
        <s v="QUEDO PENDIENTE VISITA&#10;NO HIZO EL ABONO PARA LA VISITA"/>
        <s v="ESTABA BUSCANDO ALGUIEN EN CARTAGENA"/>
        <s v="ESTABA HABLADO CON ALEJANDRO"/>
        <s v="SOLO ESTABA PREGUNTADO ESPECIFICACIONES "/>
        <s v="ESTA BUSCANDO CASA PARA EUROPA"/>
      </sharedItems>
    </cacheField>
    <cacheField name="Status" numFmtId="0">
      <sharedItems containsBlank="1">
        <s v="Aprobado"/>
        <s v="Producto no disponible"/>
        <s v="Rechazado"/>
        <s v="Seguimiento"/>
        <m/>
      </sharedItems>
    </cacheField>
    <cacheField name="Asesor" numFmtId="0">
      <sharedItems containsBlank="1">
        <s v="Cristian Valencia"/>
        <s v="Juan Diego"/>
        <m/>
      </sharedItems>
    </cacheField>
    <cacheField name="Fecha de seguimiento" numFmtId="173">
      <sharedItems containsDate="1" containsString="0" containsBlank="1">
        <d v="2025-04-15T00:00:00Z"/>
        <m/>
        <d v="2025-04-29T00:00:00Z"/>
        <d v="2025-04-25T00:00:00Z"/>
        <d v="2025-05-15T00:00:00Z"/>
        <d v="2025-05-09T00:00:00Z"/>
        <d v="2025-05-22T00:00:00Z"/>
        <d v="2025-04-02T00:00:00Z"/>
        <d v="2025-04-23T00:00:00Z"/>
        <d v="2025-04-12T00:00:00Z"/>
        <d v="2025-05-20T00:00:00Z"/>
        <d v="2025-05-02T00:00:00Z"/>
        <d v="2025-05-07T00:00:00Z"/>
      </sharedItems>
    </cacheField>
    <cacheField name="observaciones2" numFmtId="0">
      <sharedItems containsBlank="1">
        <m/>
        <s v="Rechaza por precio lo consiguio mas barato no dijo nombre de empresa "/>
        <s v="La necesitaba entrega inmediata"/>
        <s v="03/05/2025 Apenas me llegaron los materiales del baño cuando este listo el baño te hablo &#10;15/05/2025 Precio 350,000 Pesos mas barata en belén no dijo nombre."/>
        <s v="15/04/2025 Aún no, cualquier cosa le voy informando&#10;09/05/2025 una amiga de mi esposo nos las va a fabricar ella nos debe algo entonces cuadramos con eso."/>
        <s v="15-05-2025 Muchas gracias por la atención 🙏🏻 encontramos una cotización que se ajustó a nuestro precio 🙏🏻"/>
        <s v="Rechazado por precio empresa ACEVID MEDELLIN"/>
        <s v="14/04/2025 EN ESPERA DE MAS COTIZACIONES Y SE COMUNICA. SE REALIZARIA PARA EL PROXIMO MES A PRINCIPIOS&#10;09/05/2025 se hizo con alguien mas económico no quiso decir con quien"/>
        <s v="Rechaza ya que necesita la estructura completa de las pergolas"/>
        <s v="Voy a validar presupuesto y te confirmo para si algo, que pasen a tomar medidas 👍   &#10;09/05/2025 finalizando la proxima semana podemos hablar estoy fuera del pais y debo convencer a mi esposa para hacer el trabajo.   &#10;15/05/2025 Se llama no contesta se de"/>
        <s v=" Intermediario - 3143407115 Simon Bolivar ninguno de los dos volvio a responder llamadas y tampoco le entran mensajes"/>
        <s v="RECAZO POR TIEMPO"/>
        <s v="SE ENVIO MENSAJE A WHATSAPP 02/MAYO"/>
        <s v="15-05-2025 Te cuento que no pudimos terminar la compra de los Locales pero estamos atentos despues nos comunicamos"/>
        <s v="SE ENVIO MENSAJE A WHATSAPP 07/ABRIL&#10;SE LLAMO NO CONTESTO, SE ENVIO MENSAJE 14/ABRIL&#10;SE LLAMO NO CONTESTO, SE ENVIO MENSAJE 23/ABRIL"/>
        <s v="Buenas tardes. Gracias por su interés pero el vidrio ya se contrató e instaló. Feliz tarde"/>
        <s v="30/04/2025 El cliente manifiesta que no ah tenido respuesta del cliente Holcin   &#10;14/05/2025 Aun no a dado respuesta el cliente&#10;20/05/2025 Llamar a las 2 de la tarde para informar que dijo el cliente.&#10;12/09/2025 Aun no tiene aprobación de presupuestos."/>
        <s v="DIJO QUE IBA A IR A LA OFICINA "/>
        <s v="DIJO QUE IBA A VISITAR LAS OFICINAS"/>
        <s v="29/04/2025 se llama no contesta se le deja el mensaje al WhatsApp   &#10;12/05/2025 Aún no entregan consultorio. Estoy a la espera&#10;22/05/2025 se llama no contesta se le deja el mensaje al WhatsApp  &#10;03/06/2025 Ya me entregaron el consultorio estoy en trabajos"/>
        <s v="SE ENVIO MENSAJE A WHATSAPP 12/ABRIL, RESPONDIO QUE EL SE CONTACTABA CO NOSOTROS&#10;SE LLAMO NO CONTESTO, SE NEVIO MENSAJE 23/ABRIL"/>
        <s v="30/04/2025 primero adecuo la modificación de la reja para que podamos tomar medidas pero si creo que se va hacer con ustedes           &#10;14/05/2025 Se llama no contesta se le deja mensaje     &#10;15/05/2025 Se llama no contesta se le deja mensaje al WhatsApp&#10;"/>
        <s v="03/05/2025 se llama no contesta se le deja el mensaje al WhatsApp &#10;12/05/2025 se llama no contesta se le deja el mensaje al WhatsApp &#10;15/05/2025 se llama no contesta se le deja el mensaje al WhatsApp"/>
        <s v="DIJO QUE PRIMERO DEBEN DE HACER LA ESTRUCTURA, PERO QUE EL CLIENTE DE EL SE PONE EN CONTACTO CON NOSOTROS "/>
        <s v="Aún no he decidido, pero cuando lo haga me comunicare con ustedes....."/>
        <s v="PREGUNTO SOBRE LA PROGRAMACION DE TOMA DE MEDIDAS Y NO SGUIO RESPONDIENDO."/>
        <s v="29/04/2025 Mañana hablamos del tema&#10;06/05/2025 Buenas noches en el transcurso de la semana le confirmo&#10;12/05/2025 Nos ganamos esa cotizacion estamos esperando que den anticipos y ya me comunico con ustedes.&#10;20/05/2025 Se llama no contesta se deja mensaje "/>
        <s v="29/04/2025 se llama no contesta se le deja el mensaje al WhatsApp   &#10;14/05/2025 Se llama no contesta se le deja mensaje&#10;22/05/2025 Se llama no contesta se le deja mensaje"/>
        <s v="15/04/2025 Se llama no contesta se le deja el mensaje al WhatsApp  &#10;28/04/2025 Se llama no contesta se le deja mensaje en WhatsApp&#10;3/05/2025 Se llama no contesta se le deja mensaje en WhatsApp&#10;9/05/2025 Se llama no contesta se le deja mensaje en WhatsApp"/>
      </sharedItems>
    </cacheField>
  </cacheFields>
</pivotCacheDefinition>
</file>

<file path=xl/pivotCache/pivotCacheDefinition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991" sheet="Marzo"/>
  </cacheSource>
  <cacheFields>
    <cacheField name="No." numFmtId="0">
      <sharedItems containsString="0" containsBlank="1" containsNumber="1" containsInteger="1">
        <n v="131.0"/>
        <n v="40.0"/>
        <n v="93.0"/>
        <n v="161.0"/>
        <n v="32.0"/>
        <n v="18.0"/>
        <n v="159.0"/>
        <n v="33.0"/>
        <n v="28.0"/>
        <n v="47.0"/>
        <n v="19.0"/>
        <n v="95.0"/>
        <n v="94.0"/>
        <n v="157.0"/>
        <n v="49.0"/>
        <n v="151.0"/>
        <n v="50.0"/>
        <n v="153.0"/>
        <n v="51.0"/>
        <n v="158.0"/>
        <n v="20.0"/>
        <n v="48.0"/>
        <n v="64.0"/>
        <n v="118.0"/>
        <n v="16.0"/>
        <n v="53.0"/>
        <n v="82.0"/>
        <n v="91.0"/>
        <n v="134.0"/>
        <n v="92.0"/>
        <n v="90.0"/>
        <n v="110.0"/>
        <n v="74.0"/>
        <n v="30.0"/>
        <n v="5.0"/>
        <n v="57.0"/>
        <n v="160.0"/>
        <n v="69.0"/>
        <n v="43.0"/>
        <n v="9.0"/>
        <n v="42.0"/>
        <n v="4.0"/>
        <n v="156.0"/>
        <n v="85.0"/>
        <n v="152.0"/>
        <n v="75.0"/>
        <n v="3.0"/>
        <n v="1.0"/>
        <n v="121.0"/>
        <n v="35.0"/>
        <n v="25.0"/>
        <n v="119.0"/>
        <n v="168.0"/>
        <n v="61.0"/>
        <n v="29.0"/>
        <n v="38.0"/>
        <n v="60.0"/>
        <n v="10.0"/>
        <n v="148.0"/>
        <n v="169.0"/>
        <n v="6.0"/>
        <n v="147.0"/>
        <n v="150.0"/>
        <n v="120.0"/>
        <n v="135.0"/>
        <n v="111.0"/>
        <n v="27.0"/>
        <n v="87.0"/>
        <n v="56.0"/>
        <n v="129.0"/>
        <n v="55.0"/>
        <n v="114.0"/>
        <n v="127.0"/>
        <n v="167.0"/>
        <n v="130.0"/>
        <n v="70.0"/>
        <n v="113.0"/>
        <n v="11.0"/>
        <n v="77.0"/>
        <n v="14.0"/>
        <n v="78.0"/>
        <n v="122.0"/>
        <n v="123.0"/>
        <n v="149.0"/>
        <n v="88.0"/>
        <n v="117.0"/>
        <n v="144.0"/>
        <n v="84.0"/>
        <n v="68.0"/>
        <n v="81.0"/>
        <n v="46.0"/>
        <n v="79.0"/>
        <n v="146.0"/>
        <n v="67.0"/>
        <n v="171.0"/>
        <n v="172.0"/>
        <n v="24.0"/>
        <n v="63.0"/>
        <n v="163.0"/>
        <n v="165.0"/>
        <n v="26.0"/>
        <n v="41.0"/>
        <n v="62.0"/>
        <n v="104.0"/>
        <n v="125.0"/>
        <n v="140.0"/>
        <n v="166.0"/>
        <n v="44.0"/>
        <n v="59.0"/>
        <n v="103.0"/>
        <n v="105.0"/>
        <n v="31.0"/>
        <n v="162.0"/>
        <n v="98.0"/>
        <n v="145.0"/>
        <n v="97.0"/>
        <n v="100.0"/>
        <n v="101.0"/>
        <n v="102.0"/>
        <n v="126.0"/>
        <n v="132.0"/>
        <n v="133.0"/>
        <n v="136.0"/>
        <n v="139.0"/>
        <n v="143.0"/>
        <n v="170.0"/>
        <n v="83.0"/>
        <n v="66.0"/>
        <n v="7.0"/>
        <n v="142.0"/>
        <n v="54.0"/>
        <n v="108.0"/>
        <n v="2.0"/>
        <n v="8.0"/>
        <n v="13.0"/>
        <n v="23.0"/>
        <n v="36.0"/>
        <n v="58.0"/>
        <n v="65.0"/>
        <n v="80.0"/>
        <n v="86.0"/>
        <n v="89.0"/>
        <n v="115.0"/>
        <n v="116.0"/>
        <n v="164.0"/>
        <n v="12.0"/>
        <n v="15.0"/>
        <n v="17.0"/>
        <n v="21.0"/>
        <n v="22.0"/>
        <n v="37.0"/>
        <n v="39.0"/>
        <n v="45.0"/>
        <n v="71.0"/>
        <n v="72.0"/>
        <n v="73.0"/>
        <n v="76.0"/>
        <n v="99.0"/>
        <n v="109.0"/>
        <n v="124.0"/>
        <n v="128.0"/>
        <n v="154.0"/>
        <n v="155.0"/>
        <n v="34.0"/>
        <n v="52.0"/>
        <n v="96.0"/>
        <n v="106.0"/>
        <n v="107.0"/>
        <n v="112.0"/>
        <n v="137.0"/>
        <n v="138.0"/>
        <n v="141.0"/>
        <m/>
      </sharedItems>
    </cacheField>
    <cacheField name="Fecha" numFmtId="164">
      <sharedItems containsDate="1" containsString="0" containsBlank="1">
        <d v="2025-03-21T00:00:00Z"/>
        <d v="2025-03-07T00:00:00Z"/>
        <d v="2025-03-15T00:00:00Z"/>
        <d v="2025-03-27T00:00:00Z"/>
        <d v="2025-03-06T00:00:00Z"/>
        <d v="2025-03-04T00:00:00Z"/>
        <d v="2025-03-08T00:00:00Z"/>
        <d v="2025-03-25T00:00:00Z"/>
        <d v="2025-03-10T00:00:00Z"/>
        <d v="2025-03-26T00:00:00Z"/>
        <d v="2025-03-12T00:00:00Z"/>
        <d v="2025-03-19T00:00:00Z"/>
        <d v="2025-03-22T00:00:00Z"/>
        <d v="2025-03-18T00:00:00Z"/>
        <d v="2025-03-14T00:00:00Z"/>
        <d v="2025-03-01T00:00:00Z"/>
        <d v="2025-03-11T00:00:00Z"/>
        <d v="2025-03-13T00:00:00Z"/>
        <d v="2025-03-03T00:00:00Z"/>
        <d v="2025-03-20T00:00:00Z"/>
        <d v="2025-03-05T00:00:00Z"/>
        <d v="2025-03-28T00:00:00Z"/>
        <d v="2025-03-17T00:00:00Z"/>
        <m/>
      </sharedItems>
    </cacheField>
    <cacheField name="Nombre" numFmtId="0">
      <sharedItems containsBlank="1">
        <s v="MARIANA"/>
        <s v="JORGE"/>
        <s v="RENE"/>
        <s v="JUAN DAVID"/>
        <s v="JUAN CAMILO"/>
        <s v="HENRY"/>
        <s v="CARLOS"/>
        <s v="FABIO"/>
        <s v="LUZ ELENA"/>
        <s v="WILMAN ANDRES"/>
        <s v="JAIME "/>
        <s v="JUAN PABLO"/>
        <s v="SANDRA"/>
        <s v="CAMILA"/>
        <s v="MIGUEL"/>
        <s v="DANIEL"/>
        <s v="SAMIR"/>
        <s v="JHON FERNEY"/>
        <s v="JAIRO"/>
        <s v="IGNACIO"/>
        <s v="YOVANY"/>
        <s v="JACOBO"/>
        <s v="JOSE IGNACIO"/>
        <s v="SILVIA "/>
        <s v="ALEJANDRO"/>
        <s v="GLORIA "/>
        <s v="DAVID"/>
        <s v="ADRIANA"/>
        <s v="MARINA"/>
        <s v="JUAN"/>
        <s v="JUAN GUILLERMO"/>
        <s v="MATEO"/>
        <s v="JAVIER"/>
        <s v="ALEJANDRA "/>
        <s v="ELIANA"/>
        <s v="NATALIA"/>
        <s v="DIANA MARCELA"/>
        <s v="JUAN FERNANDO"/>
        <s v="EVERT"/>
        <s v="LIZET "/>
        <s v="RAMON"/>
        <s v="FRANKLIN "/>
        <s v="LUIS FERNANDO"/>
        <s v="JUAN DANIEL"/>
        <s v="JAMES"/>
        <s v="CRISTIAN"/>
        <s v="EDUARDO"/>
        <s v="MAURICIO"/>
        <s v="KATERINE"/>
        <s v="CLAUDIA ANDREA"/>
        <s v="RICARDO"/>
        <s v="ESTEFANIA "/>
        <s v="PAULA"/>
        <s v="JOSE"/>
        <s v="JUAN ESTEBAN"/>
        <s v="CAMILO"/>
        <s v="FEDERICO"/>
        <s v="PABLO"/>
        <s v="LUIS MIGUEL"/>
        <s v="MARIA CLARA"/>
        <s v="ALBERT"/>
        <s v="JENNY"/>
        <s v="JENNY ANDREA"/>
        <s v="DANIELA DEL RIO"/>
        <s v="JUAN SEBASTIAN"/>
        <s v="DIANA"/>
        <s v="LUCERO"/>
        <s v="JHAKELYN "/>
        <s v="KEVIN"/>
        <s v="ELIZABETH"/>
        <s v="EDWIN"/>
        <s v="WILLIAM "/>
        <s v="BLANCA"/>
        <s v="LEIVER"/>
        <s v="CESAR"/>
        <s v="MAX"/>
        <s v="ENRIQUE"/>
        <s v="WILLIAM"/>
        <s v="MANUEL"/>
        <s v="CARLOS "/>
        <m/>
        <s v="LUCIA "/>
        <s v="YESENIA"/>
        <s v="GUSTAVO"/>
        <s v="ANLLY"/>
        <s v="MARYORY"/>
        <s v="STEVEN"/>
        <s v="CLAUDIA"/>
        <s v="LEO"/>
        <s v="SEBASTIAN"/>
        <s v="MILTON "/>
        <s v="EISEN"/>
        <s v="SARA"/>
        <s v="MIGUEL "/>
        <s v="ANDREA"/>
        <s v="JUAN FELIPE"/>
        <s v="JOVANI"/>
        <s v="SILVIA"/>
        <s v="ESAU"/>
        <s v="HAROLD ALBEIRO"/>
        <s v="ROSA"/>
        <s v="MARY"/>
        <s v="BETSY"/>
        <s v="JAIME"/>
        <s v="MARIA TERESA "/>
        <s v="ISABEL"/>
        <s v="ANDRES "/>
        <s v="SIXTO"/>
        <s v="SERGIO"/>
        <s v="JULIANA"/>
        <s v="ALVEIRO "/>
        <s v="LUZ DARY"/>
        <s v="GINA"/>
        <s v="RENSO"/>
        <s v="ALEXANDRA"/>
        <s v="TATIANA"/>
        <s v="ALEXANDER"/>
        <s v="LEIDY"/>
        <s v="JUAN DIEGO"/>
        <s v="ROBERTO "/>
        <s v="ANDRES"/>
        <s v="AUGUSTO "/>
        <s v="LUISA"/>
        <s v="ISAAC"/>
        <s v="ANDRES FELIPE"/>
        <s v="OLGA PATIÑO"/>
        <s v="ARTURO"/>
        <s v="LAURA"/>
        <s v="ERICK"/>
        <s v="DANIELA"/>
      </sharedItems>
    </cacheField>
    <cacheField name="Apellido" numFmtId="0">
      <sharedItems containsBlank="1">
        <s v="PITTA"/>
        <s v="QUINTERO"/>
        <s v="QUINTANA"/>
        <m/>
        <s v="SANCHEZ"/>
        <s v="BELLO"/>
        <s v="CASTRO"/>
        <s v="MONCADA"/>
        <s v="BUITRAGO"/>
        <s v="GALLEGO"/>
        <s v="LOPEZ"/>
        <s v="RODRIGUEZ"/>
        <s v="JIMENEZ"/>
        <s v="ROCHA"/>
        <s v="POSADA"/>
        <s v="PULGARIN"/>
        <s v="TESHIMA"/>
        <s v="CASTAÑO"/>
        <s v="LOAIZA"/>
        <s v="GRANADOS"/>
        <s v="HIGUITA"/>
        <s v="TORRES"/>
        <s v="ESCOBAR"/>
        <s v="SUAREZ"/>
        <s v="VARGAS"/>
        <s v="ARANGO"/>
        <s v="NOVA"/>
        <s v="VALENCIA"/>
        <s v="AGUIRRE"/>
        <s v="DIAZ"/>
        <s v="TEJADA"/>
        <s v="MARTINEZ"/>
        <s v="PEREZ"/>
        <s v="GUZMAN"/>
        <s v="HENAO"/>
        <s v="GOMEZ"/>
        <s v="RAMIREZ"/>
        <s v="BLANDO"/>
        <s v="USUGA"/>
        <s v="BETANCOURT"/>
        <s v="GONZALEZ"/>
        <s v="MORALES"/>
        <s v="MENA"/>
        <s v="RESTREPO"/>
        <s v="CARMONA"/>
        <s v="VELASQUEZ"/>
        <s v="CADAVID"/>
        <s v="GARCIA"/>
        <s v="AMAYA"/>
        <s v="RENDON"/>
        <s v="MARIN"/>
        <s v="CANO"/>
        <s v="LINCE"/>
        <s v="FRANCO"/>
        <s v="MAQUILON"/>
        <s v="TORO"/>
        <s v="GAMBOA"/>
        <s v="ARRIETA"/>
        <s v="HERNANDEZ"/>
        <s v="CORREA"/>
        <s v="CIFUENTES"/>
        <s v="OLAYA"/>
        <s v="URREA"/>
        <s v="ARIAS"/>
        <s v="CRUZ"/>
        <s v="MONTOYA"/>
        <s v="CAMARGO"/>
        <s v="INSUASTY"/>
        <s v="ARENAS"/>
        <s v="SALINAS"/>
        <s v="CARRILLO"/>
        <s v="SOSA"/>
        <s v="MENDOZA"/>
        <s v="YARZA"/>
        <s v="LONDOÑO"/>
        <s v="PEREIRA"/>
        <s v="ZAPATA"/>
        <s v="RISSO"/>
        <s v="ORTIZ"/>
        <s v="VASQUEZ"/>
        <s v="CORDOBA"/>
        <s v="CALLE"/>
      </sharedItems>
    </cacheField>
    <cacheField name="Empresa" numFmtId="0">
      <sharedItems containsBlank="1">
        <m/>
        <s v="NOVEX SAS"/>
        <s v="GULUPA DIGITAL"/>
        <s v="VIANOVA"/>
        <s v="RADIO ENLACE"/>
        <s v="SANITYFOOD"/>
        <s v="AGROPLASMECOL SAS"/>
        <s v="GO RIGO GO"/>
        <s v="LABORATORIO PARA LA SOLUCION DE PROBLEMAS EMPRESARIALES"/>
        <s v="JORDAN SAS"/>
        <s v="INNOVAR ACJ SAS"/>
        <s v="MUBBI"/>
        <s v="CAOBA"/>
        <s v="LK CONSTRUCCIONES"/>
        <s v="INN SOLUTIONS"/>
        <s v="DISTRILECHE SAS"/>
        <s v="MADEARTE CARPINTERIA"/>
        <s v="RUNEL CONSTRUCTUTORES"/>
        <s v="IES"/>
      </sharedItems>
    </cacheField>
    <cacheField name="Ciudad" numFmtId="0">
      <sharedItems containsBlank="1">
        <s v="MEDELLIN"/>
        <s v="SONSON"/>
        <s v="ITAGUI"/>
        <s v="SABANETA"/>
        <s v="BELLO"/>
        <s v="COPACABANA"/>
        <s v="CAUCASIA"/>
        <s v="GIRARDOTA"/>
        <s v="CARTAGENA"/>
        <s v="SANTA FE DE ANTIOQUIA"/>
        <s v="ANDES"/>
        <s v="EL RETIRO"/>
        <s v="CAÑASGORDAS"/>
        <s v="COTA"/>
        <s v="BOGOTA"/>
        <s v="SAN RAFAEL"/>
        <s v="Colocar campaña de segmentación: B2B proyectos en vidrio. Revisar las palabras claves. Investigar competencia."/>
        <m/>
      </sharedItems>
    </cacheField>
    <cacheField name="Teléfono" numFmtId="0">
      <sharedItems containsBlank="1">
        <s v="313 4860629"/>
        <s v=" 321 6220867"/>
        <s v="304 3397701"/>
        <s v="301 6120539"/>
        <s v="313 6276131"/>
        <s v="317 8085495"/>
        <s v=" 314 8751835"/>
        <s v="313 4782410"/>
        <s v="312 6459826"/>
        <s v=" 314 8117985"/>
        <s v=" 310 7372146"/>
        <s v="320 6496321"/>
        <s v="319 3396899"/>
        <s v=" 320 6082397"/>
        <s v=" 304 2052713"/>
        <s v="304 3708707"/>
        <s v="314 7001841"/>
        <s v="305 9157271"/>
        <s v="323 4087255"/>
        <s v=" 300 6171150"/>
        <s v=" 322 5896024"/>
        <s v=" 322 6333230"/>
        <s v="311 7350994"/>
        <s v="312 7079861"/>
        <s v="301 6270338"/>
        <s v="319 4187707"/>
        <s v="315 4237920"/>
        <s v="321 7785843"/>
        <s v="33 6 52 28 11 88"/>
        <s v=" 310 8304414"/>
        <s v="310 3857656"/>
        <s v="350 8473895"/>
        <s v="300 8658543"/>
        <s v=" 321 2811109"/>
        <s v="310 3873413"/>
        <s v="313 7494515"/>
        <s v="300 6398236"/>
        <s v="311 7023240"/>
        <s v="315 3811722"/>
        <s v="300 8605757"/>
        <s v=" 316 8244680"/>
        <s v="301 2590232"/>
        <s v="313 3654781"/>
        <s v="314 7241299"/>
        <s v=" 312 8500190"/>
        <s v="304 6818732"/>
        <s v="320 6226291"/>
        <s v="324 2042628"/>
        <s v=" 301 6646922"/>
        <s v="34 681 08 19 10"/>
        <s v="310 5931246"/>
        <s v="34 672 18 76 49"/>
        <s v="318 4829018"/>
        <s v=" 300 4637864"/>
        <s v="313 7077104"/>
        <s v=" 324 4385122"/>
        <s v="310 8978482"/>
        <s v=" 311 3414344"/>
        <s v="310 4080035"/>
        <s v="323 5059635"/>
        <s v="300 5297111"/>
        <s v="313 7224259"/>
        <s v="319 6418155"/>
        <s v=" 311 7489674"/>
        <s v="300 2003382"/>
        <s v="317 5029345"/>
        <s v=" 312 7303643"/>
        <s v=" 316 4976646"/>
        <s v="300 8111072"/>
        <s v=" 301 9323278"/>
        <s v="321 3453038"/>
        <s v="316 0187903"/>
        <s v="301 4200877"/>
        <s v="302 4172823"/>
        <s v=" 301 7921947"/>
        <s v=" 316 0176496&#10;"/>
        <s v="321 2428646"/>
        <s v="304 6805042"/>
        <s v=" 311 6433757"/>
        <s v=" 305 3490240"/>
        <s v="311 4924223"/>
        <s v="300 7520565"/>
        <s v="312 2060257"/>
        <s v="314 6334086"/>
        <s v="310 6653378"/>
        <s v="300 8659247"/>
        <s v="320 5869255"/>
        <s v="317 5008235"/>
        <s v=" 321 5749611"/>
        <s v=" 315 3360245"/>
        <s v=" 312 7806485"/>
        <s v="304 2013452"/>
        <s v="324 6856640"/>
        <s v="319 3162747"/>
        <s v="310 4157085"/>
        <s v="324 5350930"/>
        <s v="313 6609500"/>
        <s v="323 4650622"/>
        <s v="300 6494834"/>
        <s v=" 315 3781701"/>
        <s v="323 2938298"/>
        <s v="310 4141405"/>
        <s v="593 96 218 4268"/>
        <s v="310 8271634"/>
        <s v="301 4282752"/>
        <s v="300 3272957"/>
        <s v="300 1381598"/>
        <s v="310 6604718"/>
        <s v=" 321 8013565"/>
        <s v=" 300 6871760"/>
        <s v="319 4623707"/>
        <s v=" 320 6975974"/>
        <s v="317 3115839"/>
        <s v=" 310 5367200"/>
        <s v="323 3673042"/>
        <s v=" 321 5912567"/>
        <s v="310 2230919"/>
        <s v="313 7665934"/>
        <s v=" 311 6315014"/>
        <s v="301 2317401"/>
        <s v="304 6841779"/>
        <s v="314 4611790"/>
        <s v=" 311 8248040"/>
        <s v="320 2292702"/>
        <s v="302 3128740"/>
        <s v="314 2122842"/>
        <s v="320 7259118"/>
        <s v="324 3716050"/>
        <s v="311 4238823"/>
        <s v="314 6570663"/>
        <s v="300 6863703"/>
        <s v="313 7336488"/>
        <s v="311 3803810"/>
        <s v="316 6299176"/>
        <s v=" 320 6633986"/>
        <s v="312 2973852"/>
        <s v="350 7369053"/>
        <s v="314 6072351"/>
        <s v="323 5316847"/>
        <s v="311 7489674"/>
        <s v=" 312 7452674"/>
        <s v="321 8415605"/>
        <s v=" 318 4217273"/>
        <s v="316 3674415"/>
        <s v="300 4935949"/>
        <s v=" 310 4741351"/>
        <s v="319 5995739"/>
        <s v=" 310 6932671"/>
        <s v=" 300 2258585"/>
        <s v=" 301 3922340"/>
        <s v="317 3716236"/>
        <s v=" 302 4134810"/>
        <s v="316 3520425"/>
        <s v=" 300 1307426"/>
        <s v="300 1681877"/>
        <s v="310 2379477"/>
        <s v=" 313 6131782"/>
        <s v="301 7122368"/>
        <s v=" 314 6856211"/>
        <s v="304 4395099"/>
        <s v=" 313 7114930"/>
        <s v="317 4285893"/>
        <s v="322 6516147"/>
        <s v="311 3413325"/>
        <s v="317 5113274"/>
        <s v=" 313 4923100"/>
        <s v="300 1860178"/>
        <s v="300 4990583"/>
        <s v="304 3425474"/>
        <s v="315 7747454"/>
        <s v="318 4892604"/>
        <m/>
      </sharedItems>
    </cacheField>
    <cacheField name="Vïa comunicación" numFmtId="0">
      <sharedItems containsBlank="1">
        <s v="WhatsApp"/>
        <s v="Visita"/>
        <s v="Llamada"/>
        <m/>
      </sharedItems>
    </cacheField>
    <cacheField name="Respondio" numFmtId="0">
      <sharedItems containsBlank="1">
        <s v="Si"/>
        <s v="No responde"/>
        <m/>
      </sharedItems>
    </cacheField>
    <cacheField name="Producto" numFmtId="0">
      <sharedItems containsBlank="1">
        <s v="Cabina de baño"/>
        <s v="Fachadas"/>
        <s v="Pasamanos"/>
        <s v="Pérgola"/>
        <s v="Reposición vidrios"/>
        <s v="Tablero"/>
        <s v="Ventas en la mano"/>
        <s v="División oficina"/>
        <s v="Instalación"/>
        <s v="Mantenimiento"/>
        <s v="Puerta batiente"/>
        <s v="Ventanería"/>
        <s v="Ventas de aluminio"/>
        <s v="Puerta corrediza"/>
        <s v="-"/>
        <s v="Espejos"/>
        <s v="Puertas de vidrio"/>
        <m/>
      </sharedItems>
    </cacheField>
    <cacheField name=" Valor cotización" numFmtId="165">
      <sharedItems containsString="0" containsBlank="1" containsNumber="1" containsInteger="1">
        <n v="1520000.0"/>
        <n v="3800000.0"/>
        <n v="3915416.0"/>
        <n v="2600000.0"/>
        <n v="7500000.0"/>
        <n v="350000.0"/>
        <n v="400000.0"/>
        <n v="433840.0"/>
        <n v="500000.0"/>
        <n v="540000.0"/>
        <n v="550000.0"/>
        <n v="320000.0"/>
        <n v="450000.0"/>
        <n v="762012.0"/>
        <n v="1024000.0"/>
        <n v="1093318.0"/>
        <n v="70000.0"/>
        <n v="110000.0"/>
        <n v="120000.0"/>
        <n v="150000.0"/>
        <n v="380000.0"/>
        <n v="496000.0"/>
        <n v="700000.0"/>
        <n v="770000.0"/>
        <n v="893238.0"/>
        <n v="980000.0"/>
        <n v="1240000.0"/>
        <n v="1977552.0"/>
        <n v="3837974.0"/>
        <n v="1705805.0"/>
        <n v="2344160.0"/>
        <n v="3872973.0"/>
        <n v="3007229.0"/>
        <n v="4399240.0"/>
        <n v="422007.0"/>
        <n v="330000.0"/>
        <n v="347506.0"/>
        <n v="601608.0"/>
        <m/>
        <n v="1117179.0"/>
        <n v="175787.0"/>
        <n v="297000.0"/>
        <n v="3047222.0"/>
        <n v="6800000.0"/>
        <n v="780000.0"/>
        <n v="790000.0"/>
        <n v="830565.0"/>
        <n v="1083137.0"/>
        <n v="1310898.0"/>
        <n v="1430000.0"/>
        <n v="1488935.0"/>
        <n v="1543970.0"/>
        <n v="1594844.0"/>
        <n v="1904921.0"/>
        <n v="1933662.0"/>
        <n v="2131169.0"/>
        <n v="2523386.0"/>
        <n v="3897477.0"/>
        <n v="4317004.0"/>
        <n v="1454424.0"/>
        <n v="1.6649312E7"/>
        <n v="283312.0"/>
        <n v="370000.0"/>
        <n v="390000.0"/>
        <n v="405269.0"/>
        <n v="440000.0"/>
        <n v="1128348.0"/>
        <n v="360000.0"/>
        <n v="520000.0"/>
        <n v="530581.0"/>
        <n v="678813.0"/>
        <n v="6211800.0"/>
        <n v="1485600.0"/>
        <n v="3700209.0"/>
        <n v="160000.0"/>
        <n v="216513.0"/>
        <n v="255000.0"/>
        <n v="340000.0"/>
        <n v="1100474.0"/>
        <n v="3008510.0"/>
        <n v="3113360.0"/>
        <n v="4320000.0"/>
        <n v="5100638.0"/>
        <n v="9006396.0"/>
        <n v="260000.0"/>
      </sharedItems>
    </cacheField>
    <cacheField name="Observaciones" numFmtId="0">
      <sharedItems containsBlank="1">
        <m/>
        <s v="aprobó llamar para solucionar la instalación del pasador "/>
        <s v="Aprobó, si es posible programar antes de la fecha "/>
        <s v="Aprobó requiere polarizado con cuadrícula "/>
        <s v="Aprobó "/>
        <s v="LA NECESITABA PARA EL SABADO 15 MARZO&#10;19-03SE LE HIZO SEGUIMINENTO POR WHATSAPP"/>
        <s v="Rechazo por precio"/>
        <s v="RESPUESTA PRONTA DE OTRA EMPRESA"/>
        <s v="12/03 SE ENVIO MENSAJE POR WHATSAPP&#10;19-03 RECHADO POR PRECIO, DIFERENCIA 250.000"/>
        <s v="VIENE A LA OFICINA A CERRAR EL NEGOCIO&#10;29/MARZO RECHAZO POR PRECIO"/>
        <s v="19-03 SE LLAMO, ELLA NOS LLAMA"/>
        <s v="POR PRECIO Y TIEMPO"/>
        <s v="llamar 2 De abril.para la aprobación "/>
        <s v="19-03 SE LLAMO, ENVIA MEDIDAS DE CABINA"/>
        <s v="VIDRIO PARA PISO"/>
        <s v="19-03 SE LE ENVIO WHATSAPP"/>
        <s v="19-03 SE ENVIO MENSAJE POR WHATSAPP, PARO LA COTIZACION SUGUIO CON OTRA"/>
        <s v="LLAMAR EL 26/03&#10;SE ENVIO MENSAJE 29/03&#10;RECHAZO POR PRECIO (200) 07/ABRIL"/>
        <s v="RECHAZADA POR PRECIO"/>
        <s v="El cliente llama Después del 5 abril&#10;07/ABRIL RECHAZO POR PRECIO"/>
        <s v="LLAMAR EL 21-03&#10;21-03 SE LE ENVIO MENSAJE&#10;07/ABRIL YA NO LO NECESITAN "/>
        <s v="19-03 SE ENVIO MENSAJE POR WHATSAPP, POR PRECIO"/>
        <s v="ASESOR ALEJANDRO&#10;RECHAZO POR TIEMPO"/>
        <s v="PENDIENTE VISITA PARA TOMAR MEDIDAS&#10;&#10;07/ABRIL RECHAZO POR PRECIO"/>
        <s v="PUERTA ALUMINIO&#10;RECHAZO POR PRECIO"/>
        <s v="Llamar 1 de abril&#10;07/ABRIL RECHAZO POR TIEMPO"/>
        <s v="RECHAZO POR TIEMPO"/>
        <s v="VIDRIO CABINA/PRECIO"/>
        <s v="LLAMAR 27-03&#10;07/ABRIL RECHAZO POR PRECIO"/>
        <s v="VIDRIO BLINDADO PARA COMPRAVENTA DE ORO&#10;RECHAZO POR PRECIO"/>
        <s v="REPISAS O ESQUINEROS DE BAÑO&#10;PRODUCTO NO SE ELABORA"/>
        <s v="teléfono malo"/>
        <s v="19-03 SE ENVIO MENSAJE POR WHATSAPP"/>
        <s v="ASESOR ALEJANDRO"/>
        <s v="01-ABRIL, SE LE ENVIO MENSAJE WHATSAPP"/>
        <s v="SE ENVIO COTIZACION 02/ABRIL"/>
        <s v="19-03 SE ENVIO WHATSAPP&#10;PROGRAMACION DE MEDIDAS"/>
        <s v="SE ENVIO MENSAJE 29-03"/>
        <s v="19-03 SE LLAMO&#10;"/>
        <s v="ASESOR ALEJANDRO&#10;HACER SEGUIMINETO EL 05&#10;07/04 -LLAMAR EL 05/MARZO"/>
        <s v="LLAMAR EL 4-ABRIL-2025&#10;07/ABRIL SE LE ENVIO MENSAJE AL WHATSAPP"/>
        <s v="SE ENVIO COTIZACION 02/ABRIL&#10;SE ENVIO MENSAJE AL WHATSAPP 07/ABRIL"/>
        <s v="SE ENVIO MENSAJE 29/03"/>
        <s v="Ejecuta con Vidrios Templex llamar 7;abril por mañana "/>
        <s v="PENDIENTE QUE ENVIE MEDIDAS"/>
        <s v="19-03 SE ENVIO WHATSAPP"/>
        <s v="Si ejecuta con Vidrios Templex llama para solicitar documentación "/>
        <s v="si lo ejecuta con Vidrios Templex "/>
        <s v="TABLERO CON HUACAL&#10;19-03 SE LE EMVIO WHATSAPP"/>
        <s v="TABLEROS CON SERIGRAFIA, SOLO SUMINISTRO"/>
        <s v="19-03, SE LE ENVIO MENSAJE POR WHATSAPP, NO HA DADO RESPUESTA"/>
        <s v="VIDRIO HORNO"/>
        <s v="VIDRIOS PARA GLAMPING SE LE DIO VALOR POR UNIDAD"/>
        <s v="visita la oficina para realizar el pago"/>
        <s v="VIDRIOS PERGOLA&#10;19-03 SE LE ENVIO WHATSAPP"/>
        <s v="VIDRIOS PARA PERGOLA&#10;19-03 ENVIO WHATSAPP"/>
        <s v="VIDRIOS PARA PUERTAS&#10;19-03 SE ENVIO WHATSAPP"/>
        <s v="VIDRIOS + PELICULA PARA PERGOLA"/>
        <s v="VIDRIOS MESAS ESCRITORIO&#10;LLAMARLO 26-03 PARA SABER DECISION&#10;07/ABRIL - LLAMAR EL 15/04"/>
        <s v="NO HA TERMINADO LA OBRA"/>
        <s v="DESMONTE, LO NECESITABA EL MISMO DIA"/>
        <s v="BUSCANDO TRABAJO"/>
        <s v="NECESITABA ESPEJOS CON FIGURAS"/>
        <s v="CAMBIO DE FACHADA"/>
        <s v="LO NECESITABA EL MISMO DIA"/>
        <s v="NECESITABA ESTRUCTURA Y VIDRIOS"/>
        <s v="ESTABA BUSCANDO EL SERVICIO PARA COTA"/>
        <s v="PUERTAS DE CLOSET"/>
        <s v="PUERTAS PARA CAJONES DE COCINA"/>
        <s v="VENTANERIA EN PVC"/>
        <s v="PROYECTO EN BARRANQUILLA"/>
        <s v="BODEGA EN GIRARDOTA, PENDIENTE MEDIDAS PARA COTIZAR"/>
        <s v="PENDIENTE ENVIAR MEDIDAS"/>
        <s v="VIDRIO PARA COMEDOR"/>
        <s v="VIDRIOS CANCHA DE PADEL"/>
        <s v="VIDRIO PARA HORNO"/>
        <s v="VIDRIOS 15MM REPISAS"/>
        <s v="VIDRIOS LAMINADOS"/>
        <s v="VIDRIO 3MM PARA MAQUINA"/>
        <s v="VIDRIO PARA MESA"/>
        <s v="NECESITABA VIDRIO 19MM"/>
        <s v="VIDRIOS PARA ESPALDAR DE CAMA"/>
        <s v="VIDRIO 2MM"/>
        <s v="VALOR M2 DE VIDRIO 6MM"/>
        <s v="VIDRIO ACANALADO NO OLO MANEJAMOS"/>
        <s v="VIDRIO PISO"/>
        <s v="VIDRIOS PARA CELOSIAS"/>
        <s v="NECESITABA ELECTROIMANES LOS CUALES NO MANEJAMOS"/>
        <s v="PUERTAS CORREDIZAS AUTOMATICAS NO"/>
        <s v="PERFORACIONES DE VIDRIO"/>
      </sharedItems>
    </cacheField>
    <cacheField name="Status" numFmtId="0">
      <sharedItems containsBlank="1">
        <s v="Aprobado"/>
        <s v="Rechazado"/>
        <s v="Seguimiento"/>
        <m/>
      </sharedItems>
    </cacheField>
    <cacheField name="Fecha de seguimiento">
      <sharedItems containsDate="1" containsBlank="1" containsMixedTypes="1">
        <m/>
        <d v="2025-03-29T00:00:00Z"/>
        <s v="Rechazo por precio "/>
        <s v="cambio el material "/>
        <s v="cambio de cargo"/>
        <s v="19/3/2025&#10;29-03-2025"/>
        <d v="2025-03-19T00:00:00Z"/>
        <d v="2025-04-01T00:00:00Z"/>
        <d v="2025-04-07T00:00:00Z"/>
        <s v="19/3/2025&#10;2/03/2025"/>
      </sharedItems>
    </cacheField>
  </cacheFields>
</pivotCacheDefinition>
</file>

<file path=xl/pivotCache/pivotCacheDefinition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1000" sheet="Original"/>
  </cacheSource>
  <cacheFields>
    <cacheField name="No."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m/>
      </sharedItems>
    </cacheField>
    <cacheField name="Fecha" numFmtId="0">
      <sharedItems containsString="0" containsBlank="1">
        <m/>
      </sharedItems>
    </cacheField>
    <cacheField name="Nombre" numFmtId="0">
      <sharedItems containsString="0" containsBlank="1">
        <m/>
      </sharedItems>
    </cacheField>
    <cacheField name="Apellido" numFmtId="0">
      <sharedItems containsString="0" containsBlank="1">
        <m/>
      </sharedItems>
    </cacheField>
    <cacheField name="Empresa" numFmtId="0">
      <sharedItems containsString="0" containsBlank="1">
        <m/>
      </sharedItems>
    </cacheField>
    <cacheField name="Ciudad" numFmtId="0">
      <sharedItems containsString="0" containsBlank="1">
        <m/>
      </sharedItems>
    </cacheField>
    <cacheField name="Teléfono" numFmtId="0">
      <sharedItems containsString="0" containsBlank="1">
        <m/>
      </sharedItems>
    </cacheField>
    <cacheField name="Vïa comunicación" numFmtId="0">
      <sharedItems containsString="0" containsBlank="1">
        <m/>
      </sharedItems>
    </cacheField>
    <cacheField name="Respondio" numFmtId="0">
      <sharedItems containsString="0" containsBlank="1">
        <m/>
      </sharedItems>
    </cacheField>
    <cacheField name="Producto" numFmtId="0">
      <sharedItems containsString="0" containsBlank="1">
        <m/>
      </sharedItems>
    </cacheField>
    <cacheField name=" Valor cotización" numFmtId="0">
      <sharedItems containsString="0" containsBlank="1">
        <m/>
      </sharedItems>
    </cacheField>
    <cacheField name="Observaciones" numFmtId="0">
      <sharedItems containsString="0" containsBlank="1">
        <m/>
      </sharedItems>
    </cacheField>
    <cacheField name="Status" numFmtId="0">
      <sharedItems containsString="0" containsBlank="1">
        <m/>
      </sharedItems>
    </cacheField>
    <cacheField name="Fecha de seguimiento"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Analisis septiembre" cacheId="0" dataCaption="" compact="0" compactData="0">
  <location ref="B2:C7" firstHeaderRow="0" firstDataRow="1"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t="default"/>
      </items>
    </pivotField>
    <pivotField name="Fecha de registr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En el día" compact="0" outline="0" multipleItemSelectionAllowed="1" showAll="0">
      <items>
        <item x="0"/>
        <item x="1"/>
        <item x="2"/>
        <item x="3"/>
        <item x="4"/>
        <item x="5"/>
        <item x="6"/>
        <item x="7"/>
        <item x="8"/>
        <item x="9"/>
        <item x="10"/>
        <item x="11"/>
        <item x="12"/>
        <item x="13"/>
        <item x="14"/>
        <item x="15"/>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Segmento" compact="0" outline="0" multipleItemSelectionAllowed="1" showAll="0">
      <items>
        <item x="0"/>
        <item x="1"/>
        <item x="2"/>
        <item x="3"/>
        <item x="4"/>
        <item x="5"/>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t="default"/>
      </items>
    </pivotField>
    <pivotField name="Herramienta de contacto" compact="0" outline="0" multipleItemSelectionAllowed="1" showAll="0">
      <items>
        <item x="0"/>
        <item x="1"/>
        <item x="2"/>
        <item x="3"/>
        <item t="default"/>
      </items>
    </pivotField>
    <pivotField name="Cliente o Nuevo" compact="0" outline="0" multipleItemSelectionAllowed="1" showAll="0">
      <items>
        <item x="0"/>
        <item x="1"/>
        <item x="2"/>
        <item t="default"/>
      </items>
    </pivotField>
    <pivotField name="Respondio" axis="axisRow" dataField="1" compact="0" outline="0" multipleItemSelectionAllowed="1" showAll="0" sortType="ascending">
      <items>
        <item x="2"/>
        <item x="3"/>
        <item x="1"/>
        <item x="0"/>
        <item t="default"/>
      </items>
    </pivotField>
    <pivotField name=" Producto" compact="0" outline="0" multipleItemSelectionAllowed="1" showAll="0">
      <items>
        <item x="0"/>
        <item x="1"/>
        <item x="2"/>
        <item x="3"/>
        <item x="4"/>
        <item x="5"/>
        <item x="6"/>
        <item x="7"/>
        <item x="8"/>
        <item x="9"/>
        <item x="10"/>
        <item x="11"/>
        <item x="12"/>
        <item x="13"/>
        <item x="14"/>
        <item x="15"/>
        <item x="16"/>
        <item x="17"/>
        <item x="18"/>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Valor de la cotización sin IV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ame="Estado del pedido" compact="0" outline="0" multipleItemSelectionAllowed="1" showAll="0">
      <items>
        <item x="0"/>
        <item x="1"/>
        <item x="2"/>
        <item x="3"/>
        <item x="4"/>
        <item x="5"/>
        <item t="default"/>
      </items>
    </pivotField>
    <pivotField name="ñ"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Postventa" compact="0" outline="0" multipleItemSelectionAllowed="1" showAll="0">
      <items>
        <item x="0"/>
        <item x="1"/>
        <item x="2"/>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s>
  <rowFields>
    <field x="10"/>
  </rowFields>
  <dataFields>
    <dataField name="Total" fld="10" subtotal="count" baseField="0"/>
  </dataFields>
</pivotTableDefinition>
</file>

<file path=xl/pivotTables/pivotTable2.xml><?xml version="1.0" encoding="utf-8"?>
<pivotTableDefinition xmlns="http://schemas.openxmlformats.org/spreadsheetml/2006/main" name="Analisis septiembre 2" cacheId="0" dataCaption="" compact="0" compactData="0">
  <location ref="F2:G9" firstHeaderRow="0" firstDataRow="1"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t="default"/>
      </items>
    </pivotField>
    <pivotField name="Fecha de registr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En el día" compact="0" outline="0" multipleItemSelectionAllowed="1" showAll="0">
      <items>
        <item x="0"/>
        <item x="1"/>
        <item x="2"/>
        <item x="3"/>
        <item x="4"/>
        <item x="5"/>
        <item x="6"/>
        <item x="7"/>
        <item x="8"/>
        <item x="9"/>
        <item x="10"/>
        <item x="11"/>
        <item x="12"/>
        <item x="13"/>
        <item x="14"/>
        <item x="15"/>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Segmento" axis="axisRow" dataField="1" compact="0" outline="0" multipleItemSelectionAllowed="1" showAll="0" sortType="ascending">
      <items>
        <item x="2"/>
        <item x="3"/>
        <item x="1"/>
        <item x="5"/>
        <item x="0"/>
        <item x="4"/>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t="default"/>
      </items>
    </pivotField>
    <pivotField name="Herramienta de contacto" compact="0" outline="0" multipleItemSelectionAllowed="1" showAll="0">
      <items>
        <item x="0"/>
        <item x="1"/>
        <item x="2"/>
        <item x="3"/>
        <item t="default"/>
      </items>
    </pivotField>
    <pivotField name="Cliente o Nuevo" compact="0" outline="0" multipleItemSelectionAllowed="1" showAll="0">
      <items>
        <item x="0"/>
        <item x="1"/>
        <item x="2"/>
        <item t="default"/>
      </items>
    </pivotField>
    <pivotField name="Respondio" compact="0" outline="0" multipleItemSelectionAllowed="1" showAll="0">
      <items>
        <item x="0"/>
        <item x="1"/>
        <item x="2"/>
        <item x="3"/>
        <item t="default"/>
      </items>
    </pivotField>
    <pivotField name=" Producto" compact="0" outline="0" multipleItemSelectionAllowed="1" showAll="0">
      <items>
        <item x="0"/>
        <item x="1"/>
        <item x="2"/>
        <item x="3"/>
        <item x="4"/>
        <item x="5"/>
        <item x="6"/>
        <item x="7"/>
        <item x="8"/>
        <item x="9"/>
        <item x="10"/>
        <item x="11"/>
        <item x="12"/>
        <item x="13"/>
        <item x="14"/>
        <item x="15"/>
        <item x="16"/>
        <item x="17"/>
        <item x="18"/>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Valor de la cotización sin IV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ame="Estado del pedido" compact="0" outline="0" multipleItemSelectionAllowed="1" showAll="0">
      <items>
        <item x="0"/>
        <item x="1"/>
        <item x="2"/>
        <item x="3"/>
        <item x="4"/>
        <item x="5"/>
        <item t="default"/>
      </items>
    </pivotField>
    <pivotField name="ñ"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Postventa" compact="0" outline="0" multipleItemSelectionAllowed="1" showAll="0">
      <items>
        <item x="0"/>
        <item x="1"/>
        <item x="2"/>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s>
  <rowFields>
    <field x="6"/>
  </rowFields>
  <dataFields>
    <dataField name="Total" fld="6" subtotal="count" baseField="0"/>
  </dataFields>
</pivotTableDefinition>
</file>

<file path=xl/pivotTables/pivotTable3.xml><?xml version="1.0" encoding="utf-8"?>
<pivotTableDefinition xmlns="http://schemas.openxmlformats.org/spreadsheetml/2006/main" name="Analisis septiembre 3" cacheId="0" dataCaption="" compact="0" compactData="0">
  <location ref="J2:L22" firstHeaderRow="0" firstDataRow="2"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t="default"/>
      </items>
    </pivotField>
    <pivotField name="Fecha de registr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En el día" compact="0" outline="0" multipleItemSelectionAllowed="1" showAll="0">
      <items>
        <item x="0"/>
        <item x="1"/>
        <item x="2"/>
        <item x="3"/>
        <item x="4"/>
        <item x="5"/>
        <item x="6"/>
        <item x="7"/>
        <item x="8"/>
        <item x="9"/>
        <item x="10"/>
        <item x="11"/>
        <item x="12"/>
        <item x="13"/>
        <item x="14"/>
        <item x="15"/>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Segmento" compact="0" outline="0" multipleItemSelectionAllowed="1" showAll="0">
      <items>
        <item x="0"/>
        <item x="1"/>
        <item x="2"/>
        <item x="3"/>
        <item x="4"/>
        <item x="5"/>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t="default"/>
      </items>
    </pivotField>
    <pivotField name="Herramienta de contacto" compact="0" outline="0" multipleItemSelectionAllowed="1" showAll="0">
      <items>
        <item x="0"/>
        <item x="1"/>
        <item x="2"/>
        <item x="3"/>
        <item t="default"/>
      </items>
    </pivotField>
    <pivotField name="Cliente o Nuevo" compact="0" outline="0" multipleItemSelectionAllowed="1" showAll="0">
      <items>
        <item x="0"/>
        <item x="1"/>
        <item x="2"/>
        <item t="default"/>
      </items>
    </pivotField>
    <pivotField name="Respondio" compact="0" outline="0" multipleItemSelectionAllowed="1" showAll="0">
      <items>
        <item x="0"/>
        <item x="1"/>
        <item x="2"/>
        <item x="3"/>
        <item t="default"/>
      </items>
    </pivotField>
    <pivotField name=" Producto" axis="axisRow" dataField="1" compact="0" outline="0" multipleItemSelectionAllowed="1" showAll="0" sortType="ascending">
      <items>
        <item x="6"/>
        <item x="9"/>
        <item x="5"/>
        <item x="7"/>
        <item x="17"/>
        <item x="16"/>
        <item x="12"/>
        <item x="13"/>
        <item x="8"/>
        <item x="18"/>
        <item x="14"/>
        <item x="15"/>
        <item x="4"/>
        <item x="1"/>
        <item x="10"/>
        <item x="3"/>
        <item x="0"/>
        <item x="11"/>
        <item x="2"/>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Valor de la cotización sin IV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ame="Estado del pedido" compact="0" outline="0" multipleItemSelectionAllowed="1" showAll="0">
      <items>
        <item x="0"/>
        <item x="1"/>
        <item x="2"/>
        <item x="3"/>
        <item x="4"/>
        <item x="5"/>
        <item t="default"/>
      </items>
    </pivotField>
    <pivotField name="ñ"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Postventa" compact="0" outline="0" multipleItemSelectionAllowed="1" showAll="0">
      <items>
        <item x="0"/>
        <item x="1"/>
        <item x="2"/>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s>
  <rowFields>
    <field x="11"/>
  </rowFields>
  <colFields>
    <field x="-2"/>
  </colFields>
  <dataFields>
    <dataField name="Cantidad" fld="11" subtotal="count" baseField="0"/>
    <dataField name="Total" fld="13" baseField="0"/>
  </dataFields>
</pivotTableDefinition>
</file>

<file path=xl/pivotTables/pivotTable4.xml><?xml version="1.0" encoding="utf-8"?>
<pivotTableDefinition xmlns="http://schemas.openxmlformats.org/spreadsheetml/2006/main" name="Analisis septiembre 4" cacheId="0" dataCaption="" compact="0" compactData="0">
  <location ref="O2:V23" firstHeaderRow="0" firstDataRow="1" firstDataCol="1"/>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t="default"/>
      </items>
    </pivotField>
    <pivotField name="Fecha de registr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En el día" compact="0" outline="0" multipleItemSelectionAllowed="1" showAll="0">
      <items>
        <item x="0"/>
        <item x="1"/>
        <item x="2"/>
        <item x="3"/>
        <item x="4"/>
        <item x="5"/>
        <item x="6"/>
        <item x="7"/>
        <item x="8"/>
        <item x="9"/>
        <item x="10"/>
        <item x="11"/>
        <item x="12"/>
        <item x="13"/>
        <item x="14"/>
        <item x="15"/>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Segmento" compact="0" outline="0" multipleItemSelectionAllowed="1" showAll="0">
      <items>
        <item x="0"/>
        <item x="1"/>
        <item x="2"/>
        <item x="3"/>
        <item x="4"/>
        <item x="5"/>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t="default"/>
      </items>
    </pivotField>
    <pivotField name="Herramienta de contacto" compact="0" outline="0" multipleItemSelectionAllowed="1" showAll="0">
      <items>
        <item x="0"/>
        <item x="1"/>
        <item x="2"/>
        <item x="3"/>
        <item t="default"/>
      </items>
    </pivotField>
    <pivotField name="Cliente o Nuevo" compact="0" outline="0" multipleItemSelectionAllowed="1" showAll="0">
      <items>
        <item x="0"/>
        <item x="1"/>
        <item x="2"/>
        <item t="default"/>
      </items>
    </pivotField>
    <pivotField name="Respondio" compact="0" outline="0" multipleItemSelectionAllowed="1" showAll="0">
      <items>
        <item x="0"/>
        <item x="1"/>
        <item x="2"/>
        <item x="3"/>
        <item t="default"/>
      </items>
    </pivotField>
    <pivotField name=" Producto" axis="axisRow" compact="0" outline="0" multipleItemSelectionAllowed="1" showAll="0" sortType="ascending">
      <items>
        <item x="6"/>
        <item x="9"/>
        <item x="5"/>
        <item x="7"/>
        <item x="17"/>
        <item x="16"/>
        <item x="12"/>
        <item x="13"/>
        <item x="8"/>
        <item x="18"/>
        <item x="14"/>
        <item x="15"/>
        <item x="4"/>
        <item x="1"/>
        <item x="10"/>
        <item x="3"/>
        <item x="0"/>
        <item x="11"/>
        <item x="2"/>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Valor de la cotización sin IV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ame="Estado del pedido" axis="axisCol" dataField="1" compact="0" outline="0" multipleItemSelectionAllowed="1" showAll="0" sortType="ascending">
      <items>
        <item x="2"/>
        <item x="3"/>
        <item x="1"/>
        <item x="5"/>
        <item x="0"/>
        <item x="4"/>
        <item t="default"/>
      </items>
    </pivotField>
    <pivotField name="ñ"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Postventa" compact="0" outline="0" multipleItemSelectionAllowed="1" showAll="0">
      <items>
        <item x="0"/>
        <item x="1"/>
        <item x="2"/>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s>
  <rowFields>
    <field x="11"/>
  </rowFields>
  <colFields>
    <field x="14"/>
  </colFields>
  <dataFields>
    <dataField name="COUNTA of Estado del pedido" fld="14" subtotal="count" baseField="0"/>
  </dataFields>
</pivotTableDefinition>
</file>

<file path=xl/pivotTables/pivotTable5.xml><?xml version="1.0" encoding="utf-8"?>
<pivotTableDefinition xmlns="http://schemas.openxmlformats.org/spreadsheetml/2006/main" name="Analisis septiembre 5" cacheId="0" dataCaption="" compact="0" compactData="0">
  <location ref="X2:Z9" firstHeaderRow="0" firstDataRow="2" firstDataCol="0"/>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t="default"/>
      </items>
    </pivotField>
    <pivotField name="Fecha de registr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En el día" compact="0" outline="0" multipleItemSelectionAllowed="1" showAll="0">
      <items>
        <item x="0"/>
        <item x="1"/>
        <item x="2"/>
        <item x="3"/>
        <item x="4"/>
        <item x="5"/>
        <item x="6"/>
        <item x="7"/>
        <item x="8"/>
        <item x="9"/>
        <item x="10"/>
        <item x="11"/>
        <item x="12"/>
        <item x="13"/>
        <item x="14"/>
        <item x="15"/>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Segmento" dataField="1" compact="0" outline="0" multipleItemSelectionAllowed="1" showAll="0">
      <items>
        <item x="0"/>
        <item x="1"/>
        <item x="2"/>
        <item x="3"/>
        <item x="4"/>
        <item x="5"/>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t="default"/>
      </items>
    </pivotField>
    <pivotField name="Herramienta de contacto" compact="0" outline="0" multipleItemSelectionAllowed="1" showAll="0">
      <items>
        <item x="0"/>
        <item x="1"/>
        <item x="2"/>
        <item x="3"/>
        <item t="default"/>
      </items>
    </pivotField>
    <pivotField name="Cliente o Nuevo" compact="0" outline="0" multipleItemSelectionAllowed="1" showAll="0">
      <items>
        <item x="0"/>
        <item x="1"/>
        <item x="2"/>
        <item t="default"/>
      </items>
    </pivotField>
    <pivotField name="Respondio" compact="0" outline="0" multipleItemSelectionAllowed="1" showAll="0">
      <items>
        <item x="0"/>
        <item x="1"/>
        <item x="2"/>
        <item x="3"/>
        <item t="default"/>
      </items>
    </pivotField>
    <pivotField name=" Producto" compact="0" outline="0" multipleItemSelectionAllowed="1" showAll="0">
      <items>
        <item x="0"/>
        <item x="1"/>
        <item x="2"/>
        <item x="3"/>
        <item x="4"/>
        <item x="5"/>
        <item x="6"/>
        <item x="7"/>
        <item x="8"/>
        <item x="9"/>
        <item x="10"/>
        <item x="11"/>
        <item x="12"/>
        <item x="13"/>
        <item x="14"/>
        <item x="15"/>
        <item x="16"/>
        <item x="17"/>
        <item x="18"/>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Valor de la cotización sin IV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ame="Estado del pedido" axis="axisRow" compact="0" outline="0" multipleItemSelectionAllowed="1" showAll="0" sortType="ascending">
      <items>
        <item x="2"/>
        <item x="3"/>
        <item x="1"/>
        <item x="5"/>
        <item x="0"/>
        <item x="4"/>
        <item t="default"/>
      </items>
    </pivotField>
    <pivotField name="ñ"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Postventa" compact="0" outline="0" multipleItemSelectionAllowed="1" showAll="0">
      <items>
        <item x="0"/>
        <item x="1"/>
        <item x="2"/>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s>
  <rowFields>
    <field x="14"/>
  </rowFields>
  <colFields>
    <field x="-2"/>
  </colFields>
  <dataFields>
    <dataField name="Total" fld="6" subtotal="count" baseField="0"/>
    <dataField name="Monto" fld="13" baseField="0"/>
  </dataFields>
</pivotTableDefinition>
</file>

<file path=xl/pivotTables/pivotTable6.xml><?xml version="1.0" encoding="utf-8"?>
<pivotTableDefinition xmlns="http://schemas.openxmlformats.org/spreadsheetml/2006/main" name="Analisis agosto" cacheId="1" dataCaption="" compact="0" compactData="0">
  <location ref="B2:C7" firstHeaderRow="0" firstDataRow="1"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t="default"/>
      </items>
    </pivotField>
    <pivotField name="Fecha de registr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En el día" compact="0" outline="0" multipleItemSelectionAllowed="1" showAll="0">
      <items>
        <item x="0"/>
        <item x="1"/>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Segmento" compact="0" outline="0" multipleItemSelectionAllowed="1" showAll="0">
      <items>
        <item x="0"/>
        <item x="1"/>
        <item x="2"/>
        <item x="3"/>
        <item x="4"/>
        <item x="5"/>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name="Herramienta de contacto" compact="0" outline="0" multipleItemSelectionAllowed="1" showAll="0">
      <items>
        <item x="0"/>
        <item x="1"/>
        <item x="2"/>
        <item t="default"/>
      </items>
    </pivotField>
    <pivotField name="Cliente o Nuevo" compact="0" outline="0" multipleItemSelectionAllowed="1" showAll="0">
      <items>
        <item x="0"/>
        <item x="1"/>
        <item x="2"/>
        <item t="default"/>
      </items>
    </pivotField>
    <pivotField name="Respondio" axis="axisRow" dataField="1" compact="0" outline="0" multipleItemSelectionAllowed="1" showAll="0" sortType="ascending">
      <items>
        <item x="3"/>
        <item x="2"/>
        <item x="1"/>
        <item x="0"/>
        <item t="default"/>
      </items>
    </pivotField>
    <pivotField name=" Producto"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 Cotización"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Valor de la cotización sin IVA"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name="Estado del pedido" compact="0" outline="0" multipleItemSelectionAllowed="1" showAll="0">
      <items>
        <item x="0"/>
        <item x="1"/>
        <item x="2"/>
        <item x="3"/>
        <item x="4"/>
        <item x="5"/>
        <item t="default"/>
      </items>
    </pivotField>
    <pivotField name="Asesor"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Postventa" compact="0" outline="0" multipleItemSelectionAllowed="1" showAll="0">
      <items>
        <item x="0"/>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t="default"/>
      </items>
    </pivotField>
  </pivotFields>
  <rowFields>
    <field x="10"/>
  </rowFields>
  <dataFields>
    <dataField name="Cantidad" fld="10" subtotal="count" baseField="0"/>
  </dataFields>
</pivotTableDefinition>
</file>

<file path=xl/pivotTables/pivotTable7.xml><?xml version="1.0" encoding="utf-8"?>
<pivotTableDefinition xmlns="http://schemas.openxmlformats.org/spreadsheetml/2006/main" name="Analisis agosto 2" cacheId="1" dataCaption="" compact="0" compactData="0">
  <location ref="F2:G9" firstHeaderRow="0" firstDataRow="1"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t="default"/>
      </items>
    </pivotField>
    <pivotField name="Fecha de registr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En el día" compact="0" outline="0" multipleItemSelectionAllowed="1" showAll="0">
      <items>
        <item x="0"/>
        <item x="1"/>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Segmento" axis="axisRow" compact="0" outline="0" multipleItemSelectionAllowed="1" showAll="0" sortType="ascending">
      <items>
        <item x="4"/>
        <item x="3"/>
        <item x="1"/>
        <item x="5"/>
        <item x="0"/>
        <item x="2"/>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name="Herramienta de contacto" compact="0" outline="0" multipleItemSelectionAllowed="1" showAll="0">
      <items>
        <item x="0"/>
        <item x="1"/>
        <item x="2"/>
        <item t="default"/>
      </items>
    </pivotField>
    <pivotField name="Cliente o Nuevo" compact="0" outline="0" multipleItemSelectionAllowed="1" showAll="0">
      <items>
        <item x="0"/>
        <item x="1"/>
        <item x="2"/>
        <item t="default"/>
      </items>
    </pivotField>
    <pivotField name="Respondio" dataField="1" compact="0" outline="0" multipleItemSelectionAllowed="1" showAll="0">
      <items>
        <item x="0"/>
        <item x="1"/>
        <item x="2"/>
        <item x="3"/>
        <item t="default"/>
      </items>
    </pivotField>
    <pivotField name=" Producto"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 Cotización"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Valor de la cotización sin IVA"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name="Estado del pedido" compact="0" outline="0" multipleItemSelectionAllowed="1" showAll="0">
      <items>
        <item x="0"/>
        <item x="1"/>
        <item x="2"/>
        <item x="3"/>
        <item x="4"/>
        <item x="5"/>
        <item t="default"/>
      </items>
    </pivotField>
    <pivotField name="Asesor"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Postventa" compact="0" outline="0" multipleItemSelectionAllowed="1" showAll="0">
      <items>
        <item x="0"/>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t="default"/>
      </items>
    </pivotField>
  </pivotFields>
  <rowFields>
    <field x="6"/>
  </rowFields>
  <dataFields>
    <dataField name="Cantidad" fld="10" subtotal="count" baseField="0"/>
  </dataFields>
</pivotTableDefinition>
</file>

<file path=xl/pivotTables/pivotTable8.xml><?xml version="1.0" encoding="utf-8"?>
<pivotTableDefinition xmlns="http://schemas.openxmlformats.org/spreadsheetml/2006/main" name="Analisis agosto 3" cacheId="1" dataCaption="" compact="0" compactData="0">
  <location ref="J2:L23" firstHeaderRow="0" firstDataRow="2"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t="default"/>
      </items>
    </pivotField>
    <pivotField name="Fecha de registr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En el día" compact="0" outline="0" multipleItemSelectionAllowed="1" showAll="0">
      <items>
        <item x="0"/>
        <item x="1"/>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Segmento" compact="0" outline="0" multipleItemSelectionAllowed="1" showAll="0">
      <items>
        <item x="0"/>
        <item x="1"/>
        <item x="2"/>
        <item x="3"/>
        <item x="4"/>
        <item x="5"/>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name="Herramienta de contacto" compact="0" outline="0" multipleItemSelectionAllowed="1" showAll="0">
      <items>
        <item x="0"/>
        <item x="1"/>
        <item x="2"/>
        <item t="default"/>
      </items>
    </pivotField>
    <pivotField name="Cliente o Nuevo" compact="0" outline="0" multipleItemSelectionAllowed="1" showAll="0">
      <items>
        <item x="0"/>
        <item x="1"/>
        <item x="2"/>
        <item t="default"/>
      </items>
    </pivotField>
    <pivotField name="Respondio" compact="0" outline="0" multipleItemSelectionAllowed="1" showAll="0">
      <items>
        <item x="0"/>
        <item x="1"/>
        <item x="2"/>
        <item x="3"/>
        <item t="default"/>
      </items>
    </pivotField>
    <pivotField name=" Producto" axis="axisRow" compact="0" outline="0" multipleItemSelectionAllowed="1" showAll="0" sortType="ascending">
      <items>
        <item x="2"/>
        <item x="19"/>
        <item x="4"/>
        <item x="6"/>
        <item x="10"/>
        <item x="7"/>
        <item x="9"/>
        <item x="17"/>
        <item x="11"/>
        <item x="8"/>
        <item x="13"/>
        <item x="12"/>
        <item x="14"/>
        <item x="5"/>
        <item x="3"/>
        <item x="0"/>
        <item x="18"/>
        <item x="1"/>
        <item x="16"/>
        <item x="15"/>
        <item t="default"/>
      </items>
    </pivotField>
    <pivotField name="# Cotización"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Valor de la cotización sin IVA"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name="Estado del pedido" compact="0" outline="0" multipleItemSelectionAllowed="1" showAll="0">
      <items>
        <item x="0"/>
        <item x="1"/>
        <item x="2"/>
        <item x="3"/>
        <item x="4"/>
        <item x="5"/>
        <item t="default"/>
      </items>
    </pivotField>
    <pivotField name="Asesor"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Postventa" compact="0" outline="0" multipleItemSelectionAllowed="1" showAll="0">
      <items>
        <item x="0"/>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t="default"/>
      </items>
    </pivotField>
  </pivotFields>
  <rowFields>
    <field x="11"/>
  </rowFields>
  <colFields>
    <field x="-2"/>
  </colFields>
  <dataFields>
    <dataField name="Monto " fld="13" baseField="0"/>
    <dataField name="Cantidad" fld="13" subtotal="count" baseField="0"/>
  </dataFields>
</pivotTableDefinition>
</file>

<file path=xl/pivotTables/pivotTable9.xml><?xml version="1.0" encoding="utf-8"?>
<pivotTableDefinition xmlns="http://schemas.openxmlformats.org/spreadsheetml/2006/main" name="Analisis agosto 4" cacheId="1" dataCaption="" compact="0" compactData="0">
  <location ref="O2:Q9" firstHeaderRow="0" firstDataRow="2"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t="default"/>
      </items>
    </pivotField>
    <pivotField name="Fecha de registr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En el día" compact="0" outline="0" multipleItemSelectionAllowed="1" showAll="0">
      <items>
        <item x="0"/>
        <item x="1"/>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Segmento" compact="0" outline="0" multipleItemSelectionAllowed="1" showAll="0">
      <items>
        <item x="0"/>
        <item x="1"/>
        <item x="2"/>
        <item x="3"/>
        <item x="4"/>
        <item x="5"/>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name="Herramienta de contacto" compact="0" outline="0" multipleItemSelectionAllowed="1" showAll="0">
      <items>
        <item x="0"/>
        <item x="1"/>
        <item x="2"/>
        <item t="default"/>
      </items>
    </pivotField>
    <pivotField name="Cliente o Nuevo" compact="0" outline="0" multipleItemSelectionAllowed="1" showAll="0">
      <items>
        <item x="0"/>
        <item x="1"/>
        <item x="2"/>
        <item t="default"/>
      </items>
    </pivotField>
    <pivotField name="Respondio" dataField="1" compact="0" outline="0" multipleItemSelectionAllowed="1" showAll="0">
      <items>
        <item x="0"/>
        <item x="1"/>
        <item x="2"/>
        <item x="3"/>
        <item t="default"/>
      </items>
    </pivotField>
    <pivotField name=" Producto"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 Cotización"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Valor de la cotización sin IVA"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name="Estado del pedido" axis="axisRow" compact="0" outline="0" multipleItemSelectionAllowed="1" showAll="0" sortType="ascending">
      <items>
        <item x="3"/>
        <item x="0"/>
        <item x="5"/>
        <item x="4"/>
        <item x="1"/>
        <item x="2"/>
        <item t="default"/>
      </items>
    </pivotField>
    <pivotField name="Asesor"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Postventa" compact="0" outline="0" multipleItemSelectionAllowed="1" showAll="0">
      <items>
        <item x="0"/>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t="default"/>
      </items>
    </pivotField>
  </pivotFields>
  <rowFields>
    <field x="14"/>
  </rowFields>
  <colFields>
    <field x="-2"/>
  </colFields>
  <dataFields>
    <dataField name="Cantidad" fld="10" subtotal="count" baseField="0"/>
    <dataField name="SUM of Valor de la cotización sin IVA" fld="13" baseField="0"/>
  </dataFields>
</pivotTableDefinition>
</file>

<file path=xl/pivotTables/pivotTable10.xml><?xml version="1.0" encoding="utf-8"?>
<pivotTableDefinition xmlns="http://schemas.openxmlformats.org/spreadsheetml/2006/main" name="Analisis de julio" cacheId="2" dataCaption="" compact="0" compactData="0">
  <location ref="E3:F7" firstHeaderRow="0" firstDataRow="1"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name="Fecha de registr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En el día" compact="0" outline="0" multipleItemSelectionAllowed="1" showAll="0">
      <items>
        <item x="0"/>
        <item x="1"/>
        <item x="2"/>
        <item x="3"/>
        <item x="4"/>
        <item x="5"/>
        <item x="6"/>
        <item x="7"/>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Segmento" compact="0" outline="0" multipleItemSelectionAllowed="1" showAll="0">
      <items>
        <item x="0"/>
        <item x="1"/>
        <item x="2"/>
        <item x="3"/>
        <item x="4"/>
        <item x="5"/>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t="default"/>
      </items>
    </pivotField>
    <pivotField name="Herramienta de contacto" compact="0" outline="0" multipleItemSelectionAllowed="1" showAll="0">
      <items>
        <item x="0"/>
        <item x="1"/>
        <item x="2"/>
        <item t="default"/>
      </items>
    </pivotField>
    <pivotField name="Cliente o Nuevo" compact="0" outline="0" multipleItemSelectionAllowed="1" showAll="0">
      <items>
        <item x="0"/>
        <item x="1"/>
        <item x="2"/>
        <item t="default"/>
      </items>
    </pivotField>
    <pivotField name="Respondio" axis="axisRow" dataField="1" compact="0" outline="0" multipleItemSelectionAllowed="1" showAll="0" sortType="ascending">
      <items>
        <item x="2"/>
        <item x="0"/>
        <item x="1"/>
        <item t="default"/>
      </items>
    </pivotField>
    <pivotField name=" Product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Valor de la cotización sin IV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t="default"/>
      </items>
    </pivotField>
    <pivotField name="Estado del pedido" compact="0" outline="0" multipleItemSelectionAllowed="1" showAll="0">
      <items>
        <item x="0"/>
        <item x="1"/>
        <item x="2"/>
        <item x="3"/>
        <item x="4"/>
        <item x="5"/>
        <item t="default"/>
      </items>
    </pivotField>
    <pivotField name="Asesor"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t="default"/>
      </items>
    </pivotField>
    <pivotField name="Postventa" compact="0" outline="0" multipleItemSelectionAllowed="1" showAll="0">
      <items>
        <item x="0"/>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s>
  <rowFields>
    <field x="10"/>
  </rowFields>
  <dataFields>
    <dataField name="Cantidad" fld="10" subtotal="count" baseField="0"/>
  </dataFields>
</pivotTableDefinition>
</file>

<file path=xl/pivotTables/pivotTable11.xml><?xml version="1.0" encoding="utf-8"?>
<pivotTableDefinition xmlns="http://schemas.openxmlformats.org/spreadsheetml/2006/main" name="Analisis de julio 2" cacheId="2" dataCaption="" compact="0" compactData="0">
  <location ref="I3:K26" firstHeaderRow="0" firstDataRow="2"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name="Fecha de registr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En el día" compact="0" outline="0" multipleItemSelectionAllowed="1" showAll="0">
      <items>
        <item x="0"/>
        <item x="1"/>
        <item x="2"/>
        <item x="3"/>
        <item x="4"/>
        <item x="5"/>
        <item x="6"/>
        <item x="7"/>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Segmento" compact="0" outline="0" multipleItemSelectionAllowed="1" showAll="0">
      <items>
        <item x="0"/>
        <item x="1"/>
        <item x="2"/>
        <item x="3"/>
        <item x="4"/>
        <item x="5"/>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t="default"/>
      </items>
    </pivotField>
    <pivotField name="Herramienta de contacto" compact="0" outline="0" multipleItemSelectionAllowed="1" showAll="0">
      <items>
        <item x="0"/>
        <item x="1"/>
        <item x="2"/>
        <item t="default"/>
      </items>
    </pivotField>
    <pivotField name="Cliente o Nuevo" compact="0" outline="0" multipleItemSelectionAllowed="1" showAll="0">
      <items>
        <item x="0"/>
        <item x="1"/>
        <item x="2"/>
        <item t="default"/>
      </items>
    </pivotField>
    <pivotField name="Respondio" compact="0" outline="0" multipleItemSelectionAllowed="1" showAll="0">
      <items>
        <item x="0"/>
        <item x="1"/>
        <item x="2"/>
        <item t="default"/>
      </items>
    </pivotField>
    <pivotField name=" Producto" axis="axisRow" compact="0" outline="0" multipleItemSelectionAllowed="1" showAll="0" sortType="ascending">
      <items>
        <item x="0"/>
        <item x="13"/>
        <item x="5"/>
        <item x="19"/>
        <item x="8"/>
        <item x="2"/>
        <item x="4"/>
        <item x="15"/>
        <item x="14"/>
        <item x="16"/>
        <item x="7"/>
        <item x="9"/>
        <item x="20"/>
        <item x="21"/>
        <item x="3"/>
        <item x="6"/>
        <item x="12"/>
        <item x="18"/>
        <item x="10"/>
        <item x="1"/>
        <item x="11"/>
        <item x="17"/>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Valor de la cotización sin IV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t="default"/>
      </items>
    </pivotField>
    <pivotField name="Estado del pedido" compact="0" outline="0" multipleItemSelectionAllowed="1" showAll="0">
      <items>
        <item x="0"/>
        <item x="1"/>
        <item x="2"/>
        <item x="3"/>
        <item x="4"/>
        <item x="5"/>
        <item t="default"/>
      </items>
    </pivotField>
    <pivotField name="Asesor"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t="default"/>
      </items>
    </pivotField>
    <pivotField name="Postventa" compact="0" outline="0" multipleItemSelectionAllowed="1" showAll="0">
      <items>
        <item x="0"/>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s>
  <rowFields>
    <field x="11"/>
  </rowFields>
  <colFields>
    <field x="-2"/>
  </colFields>
  <dataFields>
    <dataField name="Cantidad" fld="13" subtotal="count" baseField="0"/>
    <dataField name="Monto " fld="13" baseField="0"/>
  </dataFields>
</pivotTableDefinition>
</file>

<file path=xl/pivotTables/pivotTable12.xml><?xml version="1.0" encoding="utf-8"?>
<pivotTableDefinition xmlns="http://schemas.openxmlformats.org/spreadsheetml/2006/main" name="Analisis de julio 3" cacheId="2" dataCaption="" compact="0" compactData="0">
  <location ref="N3:O10" firstHeaderRow="0" firstDataRow="1"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name="Fecha de registr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En el día" compact="0" outline="0" multipleItemSelectionAllowed="1" showAll="0">
      <items>
        <item x="0"/>
        <item x="1"/>
        <item x="2"/>
        <item x="3"/>
        <item x="4"/>
        <item x="5"/>
        <item x="6"/>
        <item x="7"/>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Segmento" compact="0" outline="0" multipleItemSelectionAllowed="1" showAll="0">
      <items>
        <item x="0"/>
        <item x="1"/>
        <item x="2"/>
        <item x="3"/>
        <item x="4"/>
        <item x="5"/>
        <item t="default"/>
      </items>
    </pivotField>
    <pivotField name="Teléfono de cont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t="default"/>
      </items>
    </pivotField>
    <pivotField name="Herramienta de contacto" compact="0" outline="0" multipleItemSelectionAllowed="1" showAll="0">
      <items>
        <item x="0"/>
        <item x="1"/>
        <item x="2"/>
        <item t="default"/>
      </items>
    </pivotField>
    <pivotField name="Cliente o Nuevo" compact="0" outline="0" multipleItemSelectionAllowed="1" showAll="0">
      <items>
        <item x="0"/>
        <item x="1"/>
        <item x="2"/>
        <item t="default"/>
      </items>
    </pivotField>
    <pivotField name="Respondio" compact="0" outline="0" multipleItemSelectionAllowed="1" showAll="0">
      <items>
        <item x="0"/>
        <item x="1"/>
        <item x="2"/>
        <item t="default"/>
      </items>
    </pivotField>
    <pivotField name=" Product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Valor de la cotización sin IV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t="default"/>
      </items>
    </pivotField>
    <pivotField name="Estado del pedido" axis="axisRow" compact="0" outline="0" multipleItemSelectionAllowed="1" showAll="0" sortType="ascending">
      <items>
        <item x="0"/>
        <item x="4"/>
        <item x="5"/>
        <item x="1"/>
        <item x="3"/>
        <item x="2"/>
        <item t="default"/>
      </items>
    </pivotField>
    <pivotField name="Asesor" compact="0" outline="0" multipleItemSelectionAllowed="1" showAll="0">
      <items>
        <item x="0"/>
        <item x="1"/>
        <item x="2"/>
        <item x="3"/>
        <item t="default"/>
      </items>
    </pivotField>
    <pivotField name="Fecha de seguimiento 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t="default"/>
      </items>
    </pivotField>
    <pivotField name="Postventa" compact="0" outline="0" multipleItemSelectionAllowed="1" showAll="0">
      <items>
        <item x="0"/>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s>
  <rowFields>
    <field x="14"/>
  </rowFields>
  <dataFields>
    <dataField name="Monto cotización" fld="13" baseField="0"/>
  </dataFields>
</pivotTableDefinition>
</file>

<file path=xl/pivotTables/pivotTable13.xml><?xml version="1.0" encoding="utf-8"?>
<pivotTableDefinition xmlns="http://schemas.openxmlformats.org/spreadsheetml/2006/main" name="Analisis Junio" cacheId="3" dataCaption="" compact="0" compactData="0">
  <location ref="B2:C5" firstHeaderRow="0" firstDataRow="1" firstDataCol="0"/>
  <pivotFields>
    <pivotField name="j"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En el día" compact="0" outline="0" multipleItemSelectionAllowed="1" showAll="0">
      <items>
        <item x="0"/>
        <item x="1"/>
        <item x="2"/>
        <item x="3"/>
        <item x="4"/>
        <item x="5"/>
        <item x="6"/>
        <item x="7"/>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Ciudad" compact="0" outline="0" multipleItemSelectionAllowed="1" showAll="0">
      <items>
        <item x="0"/>
        <item x="1"/>
        <item x="2"/>
        <item x="3"/>
        <item x="4"/>
        <item x="5"/>
        <item x="6"/>
        <item x="7"/>
        <item x="8"/>
        <item x="9"/>
        <item x="10"/>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Vïa comunicación" axis="axisRow" dataField="1" compact="0" outline="0" multipleItemSelectionAllowed="1" showAll="0" sortType="ascending">
      <items>
        <item x="1"/>
        <item x="0"/>
        <item t="default"/>
      </items>
    </pivotField>
    <pivotField name="Respondio" compact="0" outline="0" multipleItemSelectionAllowed="1" showAll="0">
      <items>
        <item x="0"/>
        <item x="1"/>
        <item x="2"/>
        <item t="default"/>
      </items>
    </pivotField>
    <pivotField name=" GK" compact="0" outline="0" multipleItemSelectionAllowed="1" showAll="0">
      <items>
        <item x="0"/>
        <item x="1"/>
        <item x="2"/>
        <item x="3"/>
        <item x="4"/>
        <item x="5"/>
        <item x="6"/>
        <item x="7"/>
        <item x="8"/>
        <item x="9"/>
        <item x="10"/>
        <item x="11"/>
        <item x="12"/>
        <item x="13"/>
        <item x="14"/>
        <item x="15"/>
        <item x="16"/>
        <item t="default"/>
      </items>
    </pivotField>
    <pivotField name="Valor de la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Status" compact="0" outline="0" multipleItemSelectionAllowed="1" showAll="0">
      <items>
        <item x="0"/>
        <item x="1"/>
        <item x="2"/>
        <item x="3"/>
        <item x="4"/>
        <item x="5"/>
        <item t="default"/>
      </items>
    </pivotField>
    <pivotField name="Asesor" compact="0" outline="0" multipleItemSelectionAllowed="1" showAll="0">
      <items>
        <item x="0"/>
        <item x="1"/>
        <item x="2"/>
        <item t="default"/>
      </items>
    </pivotField>
    <pivotField name="Fecha de seguimi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s>
  <rowFields>
    <field x="8"/>
  </rowFields>
  <dataFields>
    <dataField name="COUNTA of Vïa comunicación" fld="8" subtotal="count" baseField="0"/>
  </dataFields>
</pivotTableDefinition>
</file>

<file path=xl/pivotTables/pivotTable14.xml><?xml version="1.0" encoding="utf-8"?>
<pivotTableDefinition xmlns="http://schemas.openxmlformats.org/spreadsheetml/2006/main" name="Analisis Junio 2" cacheId="3" dataCaption="" compact="0" compactData="0">
  <location ref="B11:C15" firstHeaderRow="0" firstDataRow="1" firstDataCol="0"/>
  <pivotFields>
    <pivotField name="j"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En el día" compact="0" outline="0" multipleItemSelectionAllowed="1" showAll="0">
      <items>
        <item x="0"/>
        <item x="1"/>
        <item x="2"/>
        <item x="3"/>
        <item x="4"/>
        <item x="5"/>
        <item x="6"/>
        <item x="7"/>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Ciudad" compact="0" outline="0" multipleItemSelectionAllowed="1" showAll="0">
      <items>
        <item x="0"/>
        <item x="1"/>
        <item x="2"/>
        <item x="3"/>
        <item x="4"/>
        <item x="5"/>
        <item x="6"/>
        <item x="7"/>
        <item x="8"/>
        <item x="9"/>
        <item x="10"/>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Vïa comunicación" compact="0" outline="0" multipleItemSelectionAllowed="1" showAll="0">
      <items>
        <item x="0"/>
        <item x="1"/>
        <item t="default"/>
      </items>
    </pivotField>
    <pivotField name="Respondio" axis="axisRow" dataField="1" compact="0" outline="0" multipleItemSelectionAllowed="1" showAll="0" sortType="ascending">
      <items>
        <item x="2"/>
        <item x="1"/>
        <item x="0"/>
        <item t="default"/>
      </items>
    </pivotField>
    <pivotField name=" GK" compact="0" outline="0" multipleItemSelectionAllowed="1" showAll="0">
      <items>
        <item x="0"/>
        <item x="1"/>
        <item x="2"/>
        <item x="3"/>
        <item x="4"/>
        <item x="5"/>
        <item x="6"/>
        <item x="7"/>
        <item x="8"/>
        <item x="9"/>
        <item x="10"/>
        <item x="11"/>
        <item x="12"/>
        <item x="13"/>
        <item x="14"/>
        <item x="15"/>
        <item x="16"/>
        <item t="default"/>
      </items>
    </pivotField>
    <pivotField name="Valor de la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Status" compact="0" outline="0" multipleItemSelectionAllowed="1" showAll="0">
      <items>
        <item x="0"/>
        <item x="1"/>
        <item x="2"/>
        <item x="3"/>
        <item x="4"/>
        <item x="5"/>
        <item t="default"/>
      </items>
    </pivotField>
    <pivotField name="Asesor" compact="0" outline="0" multipleItemSelectionAllowed="1" showAll="0">
      <items>
        <item x="0"/>
        <item x="1"/>
        <item x="2"/>
        <item t="default"/>
      </items>
    </pivotField>
    <pivotField name="Fecha de seguimi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s>
  <rowFields>
    <field x="9"/>
  </rowFields>
  <dataFields>
    <dataField name="COUNTA of Respondio" fld="9" subtotal="count" baseField="0"/>
  </dataFields>
</pivotTableDefinition>
</file>

<file path=xl/pivotTables/pivotTable15.xml><?xml version="1.0" encoding="utf-8"?>
<pivotTableDefinition xmlns="http://schemas.openxmlformats.org/spreadsheetml/2006/main" name="Analisis Junio 3" cacheId="3" dataCaption="" compact="0" compactData="0">
  <location ref="B19:C26" firstHeaderRow="0" firstDataRow="1" firstDataCol="0"/>
  <pivotFields>
    <pivotField name="j"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En el día" compact="0" outline="0" multipleItemSelectionAllowed="1" showAll="0">
      <items>
        <item x="0"/>
        <item x="1"/>
        <item x="2"/>
        <item x="3"/>
        <item x="4"/>
        <item x="5"/>
        <item x="6"/>
        <item x="7"/>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Ciudad" compact="0" outline="0" multipleItemSelectionAllowed="1" showAll="0">
      <items>
        <item x="0"/>
        <item x="1"/>
        <item x="2"/>
        <item x="3"/>
        <item x="4"/>
        <item x="5"/>
        <item x="6"/>
        <item x="7"/>
        <item x="8"/>
        <item x="9"/>
        <item x="10"/>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Vïa comunicación" compact="0" outline="0" multipleItemSelectionAllowed="1" showAll="0">
      <items>
        <item x="0"/>
        <item x="1"/>
        <item t="default"/>
      </items>
    </pivotField>
    <pivotField name="Respondio" compact="0" outline="0" multipleItemSelectionAllowed="1" showAll="0">
      <items>
        <item x="0"/>
        <item x="1"/>
        <item x="2"/>
        <item t="default"/>
      </items>
    </pivotField>
    <pivotField name=" GK" compact="0" outline="0" multipleItemSelectionAllowed="1" showAll="0">
      <items>
        <item x="0"/>
        <item x="1"/>
        <item x="2"/>
        <item x="3"/>
        <item x="4"/>
        <item x="5"/>
        <item x="6"/>
        <item x="7"/>
        <item x="8"/>
        <item x="9"/>
        <item x="10"/>
        <item x="11"/>
        <item x="12"/>
        <item x="13"/>
        <item x="14"/>
        <item x="15"/>
        <item x="16"/>
        <item t="default"/>
      </items>
    </pivotField>
    <pivotField name="Valor de la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Status" axis="axisRow" dataField="1" compact="0" outline="0" multipleItemSelectionAllowed="1" showAll="0" sortType="ascending">
      <items>
        <item x="2"/>
        <item x="5"/>
        <item x="4"/>
        <item x="1"/>
        <item x="0"/>
        <item x="3"/>
        <item t="default"/>
      </items>
    </pivotField>
    <pivotField name="Asesor" compact="0" outline="0" multipleItemSelectionAllowed="1" showAll="0">
      <items>
        <item x="0"/>
        <item x="1"/>
        <item x="2"/>
        <item t="default"/>
      </items>
    </pivotField>
    <pivotField name="Fecha de seguimi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s>
  <rowFields>
    <field x="12"/>
  </rowFields>
  <dataFields>
    <dataField name="COUNTA of Status" fld="12" subtotal="count" baseField="0"/>
  </dataFields>
</pivotTableDefinition>
</file>

<file path=xl/pivotTables/pivotTable16.xml><?xml version="1.0" encoding="utf-8"?>
<pivotTableDefinition xmlns="http://schemas.openxmlformats.org/spreadsheetml/2006/main" name="Analisis Junio 4" cacheId="3" dataCaption="" compact="0" compactData="0">
  <location ref="B30:C37" firstHeaderRow="0" firstDataRow="1" firstDataCol="0"/>
  <pivotFields>
    <pivotField name="j"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En el día" compact="0" outline="0" multipleItemSelectionAllowed="1" showAll="0">
      <items>
        <item x="0"/>
        <item x="1"/>
        <item x="2"/>
        <item x="3"/>
        <item x="4"/>
        <item x="5"/>
        <item x="6"/>
        <item x="7"/>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Ciudad" compact="0" outline="0" multipleItemSelectionAllowed="1" showAll="0">
      <items>
        <item x="0"/>
        <item x="1"/>
        <item x="2"/>
        <item x="3"/>
        <item x="4"/>
        <item x="5"/>
        <item x="6"/>
        <item x="7"/>
        <item x="8"/>
        <item x="9"/>
        <item x="10"/>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Vïa comunicación" compact="0" outline="0" multipleItemSelectionAllowed="1" showAll="0">
      <items>
        <item x="0"/>
        <item x="1"/>
        <item t="default"/>
      </items>
    </pivotField>
    <pivotField name="Respondio" compact="0" outline="0" multipleItemSelectionAllowed="1" showAll="0">
      <items>
        <item x="0"/>
        <item x="1"/>
        <item x="2"/>
        <item t="default"/>
      </items>
    </pivotField>
    <pivotField name=" GK" compact="0" outline="0" multipleItemSelectionAllowed="1" showAll="0">
      <items>
        <item x="0"/>
        <item x="1"/>
        <item x="2"/>
        <item x="3"/>
        <item x="4"/>
        <item x="5"/>
        <item x="6"/>
        <item x="7"/>
        <item x="8"/>
        <item x="9"/>
        <item x="10"/>
        <item x="11"/>
        <item x="12"/>
        <item x="13"/>
        <item x="14"/>
        <item x="15"/>
        <item x="16"/>
        <item t="default"/>
      </items>
    </pivotField>
    <pivotField name="Valor de la cotizació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Status" axis="axisRow" compact="0" outline="0" multipleItemSelectionAllowed="1" showAll="0" sortType="ascending">
      <items>
        <item x="2"/>
        <item x="5"/>
        <item x="4"/>
        <item x="1"/>
        <item x="0"/>
        <item x="3"/>
        <item t="default"/>
      </items>
    </pivotField>
    <pivotField name="Asesor" compact="0" outline="0" multipleItemSelectionAllowed="1" showAll="0">
      <items>
        <item x="0"/>
        <item x="1"/>
        <item x="2"/>
        <item t="default"/>
      </items>
    </pivotField>
    <pivotField name="Fecha de seguimi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s>
  <rowFields>
    <field x="12"/>
  </rowFields>
  <dataFields>
    <dataField name="SUM of Valor de la cotización" fld="11" baseField="0"/>
  </dataFields>
</pivotTableDefinition>
</file>

<file path=xl/pivotTables/pivotTable17.xml><?xml version="1.0" encoding="utf-8"?>
<pivotTableDefinition xmlns="http://schemas.openxmlformats.org/spreadsheetml/2006/main" name="Analisis Junio 5" cacheId="3" dataCaption="" compact="0" compactData="0">
  <location ref="B40:C44" firstHeaderRow="0" firstDataRow="1" firstDataCol="0"/>
  <pivotFields>
    <pivotField name="j"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En el día" compact="0" outline="0" multipleItemSelectionAllowed="1" showAll="0">
      <items>
        <item x="0"/>
        <item x="1"/>
        <item x="2"/>
        <item x="3"/>
        <item x="4"/>
        <item x="5"/>
        <item x="6"/>
        <item x="7"/>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Ciudad" compact="0" outline="0" multipleItemSelectionAllowed="1" showAll="0">
      <items>
        <item x="0"/>
        <item x="1"/>
        <item x="2"/>
        <item x="3"/>
        <item x="4"/>
        <item x="5"/>
        <item x="6"/>
        <item x="7"/>
        <item x="8"/>
        <item x="9"/>
        <item x="10"/>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Vïa comunicación" compact="0" outline="0" multipleItemSelectionAllowed="1" showAll="0">
      <items>
        <item x="0"/>
        <item x="1"/>
        <item t="default"/>
      </items>
    </pivotField>
    <pivotField name="Respondio" compact="0" outline="0" multipleItemSelectionAllowed="1" showAll="0">
      <items>
        <item x="0"/>
        <item x="1"/>
        <item x="2"/>
        <item t="default"/>
      </items>
    </pivotField>
    <pivotField name=" GK" compact="0" outline="0" multipleItemSelectionAllowed="1" showAll="0">
      <items>
        <item x="0"/>
        <item x="1"/>
        <item x="2"/>
        <item x="3"/>
        <item x="4"/>
        <item x="5"/>
        <item x="6"/>
        <item x="7"/>
        <item x="8"/>
        <item x="9"/>
        <item x="10"/>
        <item x="11"/>
        <item x="12"/>
        <item x="13"/>
        <item x="14"/>
        <item x="15"/>
        <item x="16"/>
        <item t="default"/>
      </items>
    </pivotField>
    <pivotField name="Valor de la cotizació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Status" compact="0" outline="0" multipleItemSelectionAllowed="1" showAll="0">
      <items>
        <item x="0"/>
        <item x="1"/>
        <item x="2"/>
        <item x="3"/>
        <item x="4"/>
        <item x="5"/>
        <item t="default"/>
      </items>
    </pivotField>
    <pivotField name="Asesor" axis="axisRow" compact="0" outline="0" multipleItemSelectionAllowed="1" showAll="0" sortType="ascending">
      <items>
        <item x="2"/>
        <item x="1"/>
        <item x="0"/>
        <item t="default"/>
      </items>
    </pivotField>
    <pivotField name="Fecha de seguimi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s>
  <rowFields>
    <field x="13"/>
  </rowFields>
  <dataFields>
    <dataField name="SUM of Valor de la cotización" fld="11" baseField="0"/>
  </dataFields>
</pivotTableDefinition>
</file>

<file path=xl/pivotTables/pivotTable18.xml><?xml version="1.0" encoding="utf-8"?>
<pivotTableDefinition xmlns="http://schemas.openxmlformats.org/spreadsheetml/2006/main" name="Analisis Junio 6" cacheId="3" dataCaption="" compact="0" compactData="0">
  <location ref="B47:D65" firstHeaderRow="0" firstDataRow="2" firstDataCol="0"/>
  <pivotFields>
    <pivotField name="j"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En el día" compact="0" outline="0" multipleItemSelectionAllowed="1" showAll="0">
      <items>
        <item x="0"/>
        <item x="1"/>
        <item x="2"/>
        <item x="3"/>
        <item x="4"/>
        <item x="5"/>
        <item x="6"/>
        <item x="7"/>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Ciudad" compact="0" outline="0" multipleItemSelectionAllowed="1" showAll="0">
      <items>
        <item x="0"/>
        <item x="1"/>
        <item x="2"/>
        <item x="3"/>
        <item x="4"/>
        <item x="5"/>
        <item x="6"/>
        <item x="7"/>
        <item x="8"/>
        <item x="9"/>
        <item x="10"/>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Vïa comunicación" compact="0" outline="0" multipleItemSelectionAllowed="1" showAll="0">
      <items>
        <item x="0"/>
        <item x="1"/>
        <item t="default"/>
      </items>
    </pivotField>
    <pivotField name="Respondio" compact="0" outline="0" multipleItemSelectionAllowed="1" showAll="0">
      <items>
        <item x="0"/>
        <item x="1"/>
        <item x="2"/>
        <item t="default"/>
      </items>
    </pivotField>
    <pivotField name=" GK" axis="axisRow" dataField="1" compact="0" outline="0" multipleItemSelectionAllowed="1" showAll="0" sortType="ascending">
      <items>
        <item x="1"/>
        <item x="4"/>
        <item x="7"/>
        <item x="10"/>
        <item x="3"/>
        <item x="11"/>
        <item x="0"/>
        <item x="16"/>
        <item x="2"/>
        <item x="15"/>
        <item x="5"/>
        <item x="6"/>
        <item x="13"/>
        <item x="9"/>
        <item x="12"/>
        <item x="14"/>
        <item x="8"/>
        <item t="default"/>
      </items>
    </pivotField>
    <pivotField name="Valor de la cotizació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Status" compact="0" outline="0" multipleItemSelectionAllowed="1" showAll="0">
      <items>
        <item x="0"/>
        <item x="1"/>
        <item x="2"/>
        <item x="3"/>
        <item x="4"/>
        <item x="5"/>
        <item t="default"/>
      </items>
    </pivotField>
    <pivotField name="Asesor" compact="0" outline="0" multipleItemSelectionAllowed="1" showAll="0">
      <items>
        <item x="0"/>
        <item x="1"/>
        <item x="2"/>
        <item t="default"/>
      </items>
    </pivotField>
    <pivotField name="Fecha de seguimi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name="Mensaje de ent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s>
  <rowFields>
    <field x="10"/>
  </rowFields>
  <colFields>
    <field x="-2"/>
  </colFields>
  <dataFields>
    <dataField name="SUM of Valor de la cotización" fld="11" baseField="0"/>
    <dataField name="COUNTA of  GK" fld="10" subtotal="count" baseField="0"/>
  </dataFields>
</pivotTableDefinition>
</file>

<file path=xl/pivotTables/pivotTable19.xml><?xml version="1.0" encoding="utf-8"?>
<pivotTableDefinition xmlns="http://schemas.openxmlformats.org/spreadsheetml/2006/main" name="Analisis mayo 2025" cacheId="4" dataCaption="" compact="0" compactData="0">
  <location ref="B2:C6" firstHeaderRow="0" firstDataRow="1" firstDataCol="0"/>
  <pivotFields>
    <pivotField name="h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name="Fech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En el día" compact="0" outline="0" multipleItemSelectionAllowed="1" showAll="0">
      <items>
        <item x="0"/>
        <item x="1"/>
        <item x="2"/>
        <item x="3"/>
        <item x="4"/>
        <item x="5"/>
        <item x="6"/>
        <item x="7"/>
        <item x="8"/>
        <item x="9"/>
        <item x="10"/>
        <item x="11"/>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iudad" compact="0" outline="0" multipleItemSelectionAllowed="1" showAll="0">
      <items>
        <item x="0"/>
        <item x="1"/>
        <item x="2"/>
        <item x="3"/>
        <item x="4"/>
        <item x="5"/>
        <item x="6"/>
        <item x="7"/>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t="default"/>
      </items>
    </pivotField>
    <pivotField name="Vïa comunicación" compact="0" outline="0" multipleItemSelectionAllowed="1" showAll="0">
      <items>
        <item x="0"/>
        <item x="1"/>
        <item t="default"/>
      </items>
    </pivotField>
    <pivotField name="Respondio" axis="axisRow" dataField="1" compact="0" outline="0" multipleItemSelectionAllowed="1" showAll="0" sortType="ascending">
      <items>
        <item x="2"/>
        <item x="0"/>
        <item x="1"/>
        <item t="default"/>
      </items>
    </pivotField>
    <pivotField name=" Producto" compact="0" outline="0" multipleItemSelectionAllowed="1" showAll="0">
      <items>
        <item x="0"/>
        <item x="1"/>
        <item x="2"/>
        <item x="3"/>
        <item x="4"/>
        <item x="5"/>
        <item x="6"/>
        <item x="7"/>
        <item x="8"/>
        <item x="9"/>
        <item x="10"/>
        <item x="11"/>
        <item x="12"/>
        <item x="13"/>
        <item x="14"/>
        <item x="15"/>
        <item x="16"/>
        <item x="17"/>
        <item t="default"/>
      </items>
    </pivotField>
    <pivotField name="Valor de la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Status" compact="0" outline="0" multipleItemSelectionAllowed="1" showAll="0">
      <items>
        <item x="0"/>
        <item x="1"/>
        <item x="2"/>
        <item x="3"/>
        <item x="4"/>
        <item t="default"/>
      </items>
    </pivotField>
    <pivotField name="Asesor" compact="0" outline="0" multipleItemSelectionAllowed="1" showAll="0">
      <items>
        <item x="0"/>
        <item x="1"/>
        <item x="2"/>
        <item x="3"/>
        <item t="default"/>
      </items>
    </pivotField>
    <pivotField name="Fecha de seguimi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s>
  <rowFields>
    <field x="9"/>
  </rowFields>
  <dataFields>
    <dataField name="Valor" fld="9" subtotal="count" baseField="0"/>
  </dataFields>
</pivotTableDefinition>
</file>

<file path=xl/pivotTables/pivotTable20.xml><?xml version="1.0" encoding="utf-8"?>
<pivotTableDefinition xmlns="http://schemas.openxmlformats.org/spreadsheetml/2006/main" name="Analisis mayo 2025 2" cacheId="4" dataCaption="" compact="0" compactData="0">
  <location ref="B9:C12" firstHeaderRow="0" firstDataRow="1" firstDataCol="0"/>
  <pivotFields>
    <pivotField name="h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name="Fech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En el día" compact="0" outline="0" multipleItemSelectionAllowed="1" showAll="0">
      <items>
        <item x="0"/>
        <item x="1"/>
        <item x="2"/>
        <item x="3"/>
        <item x="4"/>
        <item x="5"/>
        <item x="6"/>
        <item x="7"/>
        <item x="8"/>
        <item x="9"/>
        <item x="10"/>
        <item x="11"/>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iudad" compact="0" outline="0" multipleItemSelectionAllowed="1" showAll="0">
      <items>
        <item x="0"/>
        <item x="1"/>
        <item x="2"/>
        <item x="3"/>
        <item x="4"/>
        <item x="5"/>
        <item x="6"/>
        <item x="7"/>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t="default"/>
      </items>
    </pivotField>
    <pivotField name="Vïa comunicación" axis="axisRow" compact="0" outline="0" multipleItemSelectionAllowed="1" showAll="0" sortType="ascending">
      <items>
        <item x="1"/>
        <item x="0"/>
        <item t="default"/>
      </items>
    </pivotField>
    <pivotField name="Respondio" dataField="1" compact="0" outline="0" multipleItemSelectionAllowed="1" showAll="0">
      <items>
        <item x="0"/>
        <item x="1"/>
        <item x="2"/>
        <item t="default"/>
      </items>
    </pivotField>
    <pivotField name=" Producto" compact="0" outline="0" multipleItemSelectionAllowed="1" showAll="0">
      <items>
        <item x="0"/>
        <item x="1"/>
        <item x="2"/>
        <item x="3"/>
        <item x="4"/>
        <item x="5"/>
        <item x="6"/>
        <item x="7"/>
        <item x="8"/>
        <item x="9"/>
        <item x="10"/>
        <item x="11"/>
        <item x="12"/>
        <item x="13"/>
        <item x="14"/>
        <item x="15"/>
        <item x="16"/>
        <item x="17"/>
        <item t="default"/>
      </items>
    </pivotField>
    <pivotField name="Valor de la cotiz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Status" compact="0" outline="0" multipleItemSelectionAllowed="1" showAll="0">
      <items>
        <item x="0"/>
        <item x="1"/>
        <item x="2"/>
        <item x="3"/>
        <item x="4"/>
        <item t="default"/>
      </items>
    </pivotField>
    <pivotField name="Asesor" compact="0" outline="0" multipleItemSelectionAllowed="1" showAll="0">
      <items>
        <item x="0"/>
        <item x="1"/>
        <item x="2"/>
        <item x="3"/>
        <item t="default"/>
      </items>
    </pivotField>
    <pivotField name="Fecha de seguimi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s>
  <rowFields>
    <field x="8"/>
  </rowFields>
  <dataFields>
    <dataField name="Valor" fld="9" subtotal="count" baseField="0"/>
  </dataFields>
</pivotTableDefinition>
</file>

<file path=xl/pivotTables/pivotTable21.xml><?xml version="1.0" encoding="utf-8"?>
<pivotTableDefinition xmlns="http://schemas.openxmlformats.org/spreadsheetml/2006/main" name="Analisis mayo 2025 3" cacheId="4" dataCaption="" compact="0" compactData="0">
  <location ref="B17:C36" firstHeaderRow="0" firstDataRow="1" firstDataCol="0"/>
  <pivotFields>
    <pivotField name="h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name="Fech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En el día" compact="0" outline="0" multipleItemSelectionAllowed="1" showAll="0">
      <items>
        <item x="0"/>
        <item x="1"/>
        <item x="2"/>
        <item x="3"/>
        <item x="4"/>
        <item x="5"/>
        <item x="6"/>
        <item x="7"/>
        <item x="8"/>
        <item x="9"/>
        <item x="10"/>
        <item x="11"/>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iudad" compact="0" outline="0" multipleItemSelectionAllowed="1" showAll="0">
      <items>
        <item x="0"/>
        <item x="1"/>
        <item x="2"/>
        <item x="3"/>
        <item x="4"/>
        <item x="5"/>
        <item x="6"/>
        <item x="7"/>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t="default"/>
      </items>
    </pivotField>
    <pivotField name="Vïa comunicación" compact="0" outline="0" multipleItemSelectionAllowed="1" showAll="0">
      <items>
        <item x="0"/>
        <item x="1"/>
        <item t="default"/>
      </items>
    </pivotField>
    <pivotField name="Respondio" compact="0" outline="0" multipleItemSelectionAllowed="1" showAll="0">
      <items>
        <item x="0"/>
        <item x="1"/>
        <item x="2"/>
        <item t="default"/>
      </items>
    </pivotField>
    <pivotField name="Respondio" axis="axisRow" compact="0" outline="0" multipleItemSelectionAllowed="1" showAll="0" sortType="ascending">
      <items>
        <item x="17"/>
        <item x="0"/>
        <item x="16"/>
        <item x="7"/>
        <item x="8"/>
        <item x="9"/>
        <item x="15"/>
        <item x="10"/>
        <item x="14"/>
        <item x="2"/>
        <item x="6"/>
        <item x="5"/>
        <item x="4"/>
        <item x="12"/>
        <item x="1"/>
        <item x="11"/>
        <item x="3"/>
        <item x="13"/>
        <item t="default"/>
      </items>
    </pivotField>
    <pivotField name="Valor de la cotizació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Status" compact="0" outline="0" multipleItemSelectionAllowed="1" showAll="0">
      <items>
        <item x="0"/>
        <item x="1"/>
        <item x="2"/>
        <item x="3"/>
        <item x="4"/>
        <item t="default"/>
      </items>
    </pivotField>
    <pivotField name="Asesor" compact="0" outline="0" multipleItemSelectionAllowed="1" showAll="0">
      <items>
        <item x="0"/>
        <item x="1"/>
        <item x="2"/>
        <item x="3"/>
        <item t="default"/>
      </items>
    </pivotField>
    <pivotField name="Fecha de seguimi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s>
  <rowFields>
    <field x="10"/>
  </rowFields>
  <dataFields>
    <dataField name="SUM of Valor de la cotización" fld="11" baseField="0"/>
  </dataFields>
</pivotTableDefinition>
</file>

<file path=xl/pivotTables/pivotTable22.xml><?xml version="1.0" encoding="utf-8"?>
<pivotTableDefinition xmlns="http://schemas.openxmlformats.org/spreadsheetml/2006/main" name="Analisis mayo 2025 4" cacheId="4" dataCaption="" compact="0" compactData="0">
  <location ref="B38:C44" firstHeaderRow="0" firstDataRow="1" firstDataCol="0"/>
  <pivotFields>
    <pivotField name="h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name="Fech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En el día" compact="0" outline="0" multipleItemSelectionAllowed="1" showAll="0">
      <items>
        <item x="0"/>
        <item x="1"/>
        <item x="2"/>
        <item x="3"/>
        <item x="4"/>
        <item x="5"/>
        <item x="6"/>
        <item x="7"/>
        <item x="8"/>
        <item x="9"/>
        <item x="10"/>
        <item x="11"/>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iudad" compact="0" outline="0" multipleItemSelectionAllowed="1" showAll="0">
      <items>
        <item x="0"/>
        <item x="1"/>
        <item x="2"/>
        <item x="3"/>
        <item x="4"/>
        <item x="5"/>
        <item x="6"/>
        <item x="7"/>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t="default"/>
      </items>
    </pivotField>
    <pivotField name="Vïa comunicación" compact="0" outline="0" multipleItemSelectionAllowed="1" showAll="0">
      <items>
        <item x="0"/>
        <item x="1"/>
        <item t="default"/>
      </items>
    </pivotField>
    <pivotField name="Respondio" compact="0" outline="0" multipleItemSelectionAllowed="1" showAll="0">
      <items>
        <item x="0"/>
        <item x="1"/>
        <item x="2"/>
        <item t="default"/>
      </items>
    </pivotField>
    <pivotField name=" Producto" compact="0" outline="0" multipleItemSelectionAllowed="1" showAll="0">
      <items>
        <item x="0"/>
        <item x="1"/>
        <item x="2"/>
        <item x="3"/>
        <item x="4"/>
        <item x="5"/>
        <item x="6"/>
        <item x="7"/>
        <item x="8"/>
        <item x="9"/>
        <item x="10"/>
        <item x="11"/>
        <item x="12"/>
        <item x="13"/>
        <item x="14"/>
        <item x="15"/>
        <item x="16"/>
        <item x="17"/>
        <item t="default"/>
      </items>
    </pivotField>
    <pivotField name="Valor de la cotizació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Status" axis="axisRow" compact="0" outline="0" multipleItemSelectionAllowed="1" showAll="0" sortType="ascending">
      <items>
        <item x="0"/>
        <item x="1"/>
        <item x="2"/>
        <item x="3"/>
        <item x="4"/>
        <item t="default"/>
      </items>
    </pivotField>
    <pivotField name="Asesor" compact="0" outline="0" multipleItemSelectionAllowed="1" showAll="0">
      <items>
        <item x="0"/>
        <item x="1"/>
        <item x="2"/>
        <item x="3"/>
        <item t="default"/>
      </items>
    </pivotField>
    <pivotField name="Fecha de seguimi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s>
  <rowFields>
    <field x="12"/>
  </rowFields>
  <dataFields>
    <dataField name="SUM of Valor de la cotización" fld="11" baseField="0"/>
  </dataFields>
</pivotTableDefinition>
</file>

<file path=xl/pivotTables/pivotTable23.xml><?xml version="1.0" encoding="utf-8"?>
<pivotTableDefinition xmlns="http://schemas.openxmlformats.org/spreadsheetml/2006/main" name="Analisis Abril 2025" cacheId="5" dataCaption="" compact="0" compactData="0">
  <location ref="B3:C6" firstHeaderRow="0" firstDataRow="1"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N°Personas en el dia" compact="0" outline="0" multipleItemSelectionAllowed="1" showAll="0">
      <items>
        <item x="0"/>
        <item x="1"/>
        <item x="2"/>
        <item x="3"/>
        <item x="4"/>
        <item x="5"/>
        <item x="6"/>
        <item x="7"/>
        <item x="8"/>
        <item x="9"/>
        <item x="10"/>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Empresa" compact="0" outline="0" multipleItemSelectionAllowed="1" showAll="0">
      <items>
        <item x="0"/>
        <item x="1"/>
        <item x="2"/>
        <item x="3"/>
        <item x="4"/>
        <item x="5"/>
        <item x="6"/>
        <item x="7"/>
        <item x="8"/>
        <item x="9"/>
        <item x="10"/>
        <item x="11"/>
        <item x="12"/>
        <item x="13"/>
        <item x="14"/>
        <item t="default"/>
      </items>
    </pivotField>
    <pivotField name="Ciudad" compact="0" outline="0" multipleItemSelectionAllowed="1" showAll="0">
      <items>
        <item x="0"/>
        <item x="1"/>
        <item x="2"/>
        <item x="3"/>
        <item x="4"/>
        <item x="5"/>
        <item x="6"/>
        <item x="7"/>
        <item x="8"/>
        <item x="9"/>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Vïa comunicación" dataField="1" compact="0" outline="0" multipleItemSelectionAllowed="1" showAll="0">
      <items>
        <item x="0"/>
        <item t="default"/>
      </items>
    </pivotField>
    <pivotField name="Respondio" axis="axisRow" compact="0" outline="0" multipleItemSelectionAllowed="1" showAll="0" sortType="ascending">
      <items>
        <item x="1"/>
        <item x="0"/>
        <item t="default"/>
      </items>
    </pivotField>
    <pivotField name="Producto"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 Valor cotización"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Status" compact="0" outline="0" multipleItemSelectionAllowed="1" showAll="0">
      <items>
        <item x="0"/>
        <item x="1"/>
        <item x="2"/>
        <item x="3"/>
        <item x="4"/>
        <item t="default"/>
      </items>
    </pivotField>
    <pivotField name="Asesor" compact="0" outline="0" multipleItemSelectionAllowed="1" showAll="0">
      <items>
        <item x="0"/>
        <item x="1"/>
        <item x="2"/>
        <item t="default"/>
      </items>
    </pivotField>
    <pivotField name="Fecha de seguimiento" compact="0" numFmtId="173" outline="0" multipleItemSelectionAllowed="1" showAll="0">
      <items>
        <item x="0"/>
        <item x="1"/>
        <item x="2"/>
        <item x="3"/>
        <item x="4"/>
        <item x="5"/>
        <item x="6"/>
        <item x="7"/>
        <item x="8"/>
        <item x="9"/>
        <item x="10"/>
        <item x="11"/>
        <item x="12"/>
        <item t="default"/>
      </items>
    </pivotField>
    <pivotField name="observacione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field x="9"/>
  </rowFields>
  <dataFields>
    <dataField name="COUNTA of Vïa comunicación" fld="8" subtotal="count" baseField="0"/>
  </dataFields>
</pivotTableDefinition>
</file>

<file path=xl/pivotTables/pivotTable24.xml><?xml version="1.0" encoding="utf-8"?>
<pivotTableDefinition xmlns="http://schemas.openxmlformats.org/spreadsheetml/2006/main" name="Analisis Abril 2025 2" cacheId="5" dataCaption="" compact="0" compactData="0">
  <location ref="E3:F24" firstHeaderRow="0" firstDataRow="1"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N°Personas en el dia" compact="0" outline="0" multipleItemSelectionAllowed="1" showAll="0">
      <items>
        <item x="0"/>
        <item x="1"/>
        <item x="2"/>
        <item x="3"/>
        <item x="4"/>
        <item x="5"/>
        <item x="6"/>
        <item x="7"/>
        <item x="8"/>
        <item x="9"/>
        <item x="10"/>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Empresa" compact="0" outline="0" multipleItemSelectionAllowed="1" showAll="0">
      <items>
        <item x="0"/>
        <item x="1"/>
        <item x="2"/>
        <item x="3"/>
        <item x="4"/>
        <item x="5"/>
        <item x="6"/>
        <item x="7"/>
        <item x="8"/>
        <item x="9"/>
        <item x="10"/>
        <item x="11"/>
        <item x="12"/>
        <item x="13"/>
        <item x="14"/>
        <item t="default"/>
      </items>
    </pivotField>
    <pivotField name="Ciudad" compact="0" outline="0" multipleItemSelectionAllowed="1" showAll="0">
      <items>
        <item x="0"/>
        <item x="1"/>
        <item x="2"/>
        <item x="3"/>
        <item x="4"/>
        <item x="5"/>
        <item x="6"/>
        <item x="7"/>
        <item x="8"/>
        <item x="9"/>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Vïa comunicación" compact="0" outline="0" multipleItemSelectionAllowed="1" showAll="0">
      <items>
        <item x="0"/>
        <item t="default"/>
      </items>
    </pivotField>
    <pivotField name="Respondio" compact="0" outline="0" multipleItemSelectionAllowed="1" showAll="0">
      <items>
        <item x="0"/>
        <item x="1"/>
        <item t="default"/>
      </items>
    </pivotField>
    <pivotField name="Producto" axis="axisRow" compact="0" outline="0" multipleItemSelectionAllowed="1" showAll="0" sortType="ascending">
      <items>
        <item x="3"/>
        <item x="14"/>
        <item x="15"/>
        <item x="4"/>
        <item x="5"/>
        <item x="16"/>
        <item x="17"/>
        <item x="18"/>
        <item x="6"/>
        <item x="19"/>
        <item x="0"/>
        <item x="10"/>
        <item x="7"/>
        <item x="1"/>
        <item x="8"/>
        <item x="11"/>
        <item x="12"/>
        <item x="9"/>
        <item x="2"/>
        <item x="13"/>
        <item t="default"/>
      </items>
    </pivotField>
    <pivotField name=" Valor cotización"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Status" compact="0" outline="0" multipleItemSelectionAllowed="1" showAll="0">
      <items>
        <item x="0"/>
        <item x="1"/>
        <item x="2"/>
        <item x="3"/>
        <item x="4"/>
        <item t="default"/>
      </items>
    </pivotField>
    <pivotField name="Asesor" compact="0" outline="0" multipleItemSelectionAllowed="1" showAll="0">
      <items>
        <item x="0"/>
        <item x="1"/>
        <item x="2"/>
        <item t="default"/>
      </items>
    </pivotField>
    <pivotField name="Fecha de seguimiento" compact="0" numFmtId="173" outline="0" multipleItemSelectionAllowed="1" showAll="0">
      <items>
        <item x="0"/>
        <item x="1"/>
        <item x="2"/>
        <item x="3"/>
        <item x="4"/>
        <item x="5"/>
        <item x="6"/>
        <item x="7"/>
        <item x="8"/>
        <item x="9"/>
        <item x="10"/>
        <item x="11"/>
        <item x="12"/>
        <item t="default"/>
      </items>
    </pivotField>
    <pivotField name="observacione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field x="10"/>
  </rowFields>
  <dataFields>
    <dataField name="SUM of  Valor cotización" fld="11" baseField="0"/>
  </dataFields>
</pivotTableDefinition>
</file>

<file path=xl/pivotTables/pivotTable25.xml><?xml version="1.0" encoding="utf-8"?>
<pivotTableDefinition xmlns="http://schemas.openxmlformats.org/spreadsheetml/2006/main" name="Analisis Abril 2025 3" cacheId="5" dataCaption="" compact="0" compactData="0">
  <location ref="H3:J9" firstHeaderRow="0" firstDataRow="2"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N°Personas en el dia" compact="0" outline="0" multipleItemSelectionAllowed="1" showAll="0">
      <items>
        <item x="0"/>
        <item x="1"/>
        <item x="2"/>
        <item x="3"/>
        <item x="4"/>
        <item x="5"/>
        <item x="6"/>
        <item x="7"/>
        <item x="8"/>
        <item x="9"/>
        <item x="10"/>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Empresa" compact="0" outline="0" multipleItemSelectionAllowed="1" showAll="0">
      <items>
        <item x="0"/>
        <item x="1"/>
        <item x="2"/>
        <item x="3"/>
        <item x="4"/>
        <item x="5"/>
        <item x="6"/>
        <item x="7"/>
        <item x="8"/>
        <item x="9"/>
        <item x="10"/>
        <item x="11"/>
        <item x="12"/>
        <item x="13"/>
        <item x="14"/>
        <item t="default"/>
      </items>
    </pivotField>
    <pivotField name="Ciudad" compact="0" outline="0" multipleItemSelectionAllowed="1" showAll="0">
      <items>
        <item x="0"/>
        <item x="1"/>
        <item x="2"/>
        <item x="3"/>
        <item x="4"/>
        <item x="5"/>
        <item x="6"/>
        <item x="7"/>
        <item x="8"/>
        <item x="9"/>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Vïa comunicación" compact="0" outline="0" multipleItemSelectionAllowed="1" showAll="0">
      <items>
        <item x="0"/>
        <item t="default"/>
      </items>
    </pivotField>
    <pivotField name="Respondio" compact="0" outline="0" multipleItemSelectionAllowed="1" showAll="0">
      <items>
        <item x="0"/>
        <item x="1"/>
        <item t="default"/>
      </items>
    </pivotField>
    <pivotField name="Producto"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 Valor cotización"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Status" axis="axisRow" dataField="1" compact="0" outline="0" multipleItemSelectionAllowed="1" showAll="0" sortType="ascending">
      <items>
        <item x="4"/>
        <item x="0"/>
        <item x="1"/>
        <item x="2"/>
        <item x="3"/>
        <item t="default"/>
      </items>
    </pivotField>
    <pivotField name="Asesor" compact="0" outline="0" multipleItemSelectionAllowed="1" showAll="0">
      <items>
        <item x="0"/>
        <item x="1"/>
        <item x="2"/>
        <item t="default"/>
      </items>
    </pivotField>
    <pivotField name="Fecha de seguimiento" compact="0" numFmtId="173" outline="0" multipleItemSelectionAllowed="1" showAll="0">
      <items>
        <item x="0"/>
        <item x="1"/>
        <item x="2"/>
        <item x="3"/>
        <item x="4"/>
        <item x="5"/>
        <item x="6"/>
        <item x="7"/>
        <item x="8"/>
        <item x="9"/>
        <item x="10"/>
        <item x="11"/>
        <item x="12"/>
        <item t="default"/>
      </items>
    </pivotField>
    <pivotField name="observacione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field x="13"/>
  </rowFields>
  <colFields>
    <field x="-2"/>
  </colFields>
  <dataFields>
    <dataField name="Monto" fld="11" baseField="0"/>
    <dataField name="Cantidad" fld="13" subtotal="count" baseField="0"/>
  </dataFields>
</pivotTableDefinition>
</file>

<file path=xl/pivotTables/pivotTable26.xml><?xml version="1.0" encoding="utf-8"?>
<pivotTableDefinition xmlns="http://schemas.openxmlformats.org/spreadsheetml/2006/main" name="Analisis Abril 2025 4" cacheId="5" dataCaption="" compact="0" compactData="0">
  <location ref="B10:C12" firstHeaderRow="0" firstDataRow="1"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N°Personas en el dia" compact="0" outline="0" multipleItemSelectionAllowed="1" showAll="0">
      <items>
        <item x="0"/>
        <item x="1"/>
        <item x="2"/>
        <item x="3"/>
        <item x="4"/>
        <item x="5"/>
        <item x="6"/>
        <item x="7"/>
        <item x="8"/>
        <item x="9"/>
        <item x="10"/>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Empresa" compact="0" outline="0" multipleItemSelectionAllowed="1" showAll="0">
      <items>
        <item x="0"/>
        <item x="1"/>
        <item x="2"/>
        <item x="3"/>
        <item x="4"/>
        <item x="5"/>
        <item x="6"/>
        <item x="7"/>
        <item x="8"/>
        <item x="9"/>
        <item x="10"/>
        <item x="11"/>
        <item x="12"/>
        <item x="13"/>
        <item x="14"/>
        <item t="default"/>
      </items>
    </pivotField>
    <pivotField name="Ciudad" compact="0" outline="0" multipleItemSelectionAllowed="1" showAll="0">
      <items>
        <item x="0"/>
        <item x="1"/>
        <item x="2"/>
        <item x="3"/>
        <item x="4"/>
        <item x="5"/>
        <item x="6"/>
        <item x="7"/>
        <item x="8"/>
        <item x="9"/>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Vïa comunicación" axis="axisRow" dataField="1" compact="0" outline="0" multipleItemSelectionAllowed="1" showAll="0" sortType="ascending">
      <items>
        <item x="0"/>
        <item t="default"/>
      </items>
    </pivotField>
    <pivotField name="Respondio" compact="0" outline="0" multipleItemSelectionAllowed="1" showAll="0">
      <items>
        <item x="0"/>
        <item x="1"/>
        <item t="default"/>
      </items>
    </pivotField>
    <pivotField name="Producto"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 Valor cotización"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Status" compact="0" outline="0" multipleItemSelectionAllowed="1" showAll="0">
      <items>
        <item x="0"/>
        <item x="1"/>
        <item x="2"/>
        <item x="3"/>
        <item x="4"/>
        <item t="default"/>
      </items>
    </pivotField>
    <pivotField name="Asesor" compact="0" outline="0" multipleItemSelectionAllowed="1" showAll="0">
      <items>
        <item x="0"/>
        <item x="1"/>
        <item x="2"/>
        <item t="default"/>
      </items>
    </pivotField>
    <pivotField name="Fecha de seguimiento" compact="0" numFmtId="173" outline="0" multipleItemSelectionAllowed="1" showAll="0">
      <items>
        <item x="0"/>
        <item x="1"/>
        <item x="2"/>
        <item x="3"/>
        <item x="4"/>
        <item x="5"/>
        <item x="6"/>
        <item x="7"/>
        <item x="8"/>
        <item x="9"/>
        <item x="10"/>
        <item x="11"/>
        <item x="12"/>
        <item t="default"/>
      </items>
    </pivotField>
    <pivotField name="observacione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field x="8"/>
  </rowFields>
  <dataFields>
    <dataField name="COUNTA of Vïa comunicación" fld="8" subtotal="count" baseField="0"/>
  </dataFields>
</pivotTableDefinition>
</file>

<file path=xl/pivotTables/pivotTable27.xml><?xml version="1.0" encoding="utf-8"?>
<pivotTableDefinition xmlns="http://schemas.openxmlformats.org/spreadsheetml/2006/main" name="Analisis Abril 2025 5" cacheId="5" dataCaption="" compact="0" compactData="0">
  <location ref="B16:C43" firstHeaderRow="0" firstDataRow="1"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Fecha" axis="axisRow" compact="0" numFmtId="164" outline="0" multipleItemSelectionAllowed="1" showAll="0" sortType="ascending">
      <items>
        <item x="15"/>
        <item x="21"/>
        <item x="4"/>
        <item x="3"/>
        <item x="17"/>
        <item x="13"/>
        <item x="5"/>
        <item x="6"/>
        <item x="0"/>
        <item x="7"/>
        <item x="8"/>
        <item x="23"/>
        <item x="1"/>
        <item x="24"/>
        <item x="9"/>
        <item x="25"/>
        <item x="14"/>
        <item x="19"/>
        <item x="10"/>
        <item x="18"/>
        <item x="11"/>
        <item x="22"/>
        <item x="2"/>
        <item x="16"/>
        <item x="20"/>
        <item x="12"/>
        <item t="default"/>
      </items>
    </pivotField>
    <pivotField name="N°Personas en el dia" compact="0" outline="0" multipleItemSelectionAllowed="1" showAll="0">
      <items>
        <item x="0"/>
        <item x="1"/>
        <item x="2"/>
        <item x="3"/>
        <item x="4"/>
        <item x="5"/>
        <item x="6"/>
        <item x="7"/>
        <item x="8"/>
        <item x="9"/>
        <item x="10"/>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Empresa" compact="0" outline="0" multipleItemSelectionAllowed="1" showAll="0">
      <items>
        <item x="0"/>
        <item x="1"/>
        <item x="2"/>
        <item x="3"/>
        <item x="4"/>
        <item x="5"/>
        <item x="6"/>
        <item x="7"/>
        <item x="8"/>
        <item x="9"/>
        <item x="10"/>
        <item x="11"/>
        <item x="12"/>
        <item x="13"/>
        <item x="14"/>
        <item t="default"/>
      </items>
    </pivotField>
    <pivotField name="Ciudad" compact="0" outline="0" multipleItemSelectionAllowed="1" showAll="0">
      <items>
        <item x="0"/>
        <item x="1"/>
        <item x="2"/>
        <item x="3"/>
        <item x="4"/>
        <item x="5"/>
        <item x="6"/>
        <item x="7"/>
        <item x="8"/>
        <item x="9"/>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Vïa comunicación" compact="0" outline="0" multipleItemSelectionAllowed="1" showAll="0">
      <items>
        <item x="0"/>
        <item t="default"/>
      </items>
    </pivotField>
    <pivotField name="Respondio" compact="0" outline="0" multipleItemSelectionAllowed="1" showAll="0">
      <items>
        <item x="0"/>
        <item x="1"/>
        <item t="default"/>
      </items>
    </pivotField>
    <pivotField name="Producto"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 Valor cotización"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Status" compact="0" outline="0" multipleItemSelectionAllowed="1" showAll="0">
      <items>
        <item x="0"/>
        <item x="1"/>
        <item x="2"/>
        <item x="3"/>
        <item x="4"/>
        <item t="default"/>
      </items>
    </pivotField>
    <pivotField name="Asesor" compact="0" outline="0" multipleItemSelectionAllowed="1" showAll="0">
      <items>
        <item x="0"/>
        <item x="1"/>
        <item x="2"/>
        <item t="default"/>
      </items>
    </pivotField>
    <pivotField name="Fecha de seguimiento" compact="0" numFmtId="173" outline="0" multipleItemSelectionAllowed="1" showAll="0">
      <items>
        <item x="0"/>
        <item x="1"/>
        <item x="2"/>
        <item x="3"/>
        <item x="4"/>
        <item x="5"/>
        <item x="6"/>
        <item x="7"/>
        <item x="8"/>
        <item x="9"/>
        <item x="10"/>
        <item x="11"/>
        <item x="12"/>
        <item t="default"/>
      </items>
    </pivotField>
    <pivotField name="observacione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field x="1"/>
  </rowFields>
  <dataFields>
    <dataField name="SUM of  Valor cotización" fld="11" baseField="0"/>
  </dataFields>
</pivotTableDefinition>
</file>

<file path=xl/pivotTables/pivotTable28.xml><?xml version="1.0" encoding="utf-8"?>
<pivotTableDefinition xmlns="http://schemas.openxmlformats.org/spreadsheetml/2006/main" name="Marzo" cacheId="6" dataCaption="" compact="0" compactData="0">
  <location ref="Q26:S30" firstHeaderRow="0" firstDataRow="2"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t="default"/>
      </items>
    </pivotField>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t="default"/>
      </items>
    </pivotField>
    <pivotField name="Ciudad" compact="0" outline="0" multipleItemSelectionAllowed="1" showAll="0">
      <items>
        <item x="0"/>
        <item x="1"/>
        <item x="2"/>
        <item x="3"/>
        <item x="4"/>
        <item x="5"/>
        <item x="6"/>
        <item x="7"/>
        <item x="8"/>
        <item x="9"/>
        <item x="10"/>
        <item x="11"/>
        <item x="12"/>
        <item x="13"/>
        <item x="14"/>
        <item x="15"/>
        <item x="16"/>
        <item x="17"/>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name="Vïa comunicación" compact="0" outline="0" multipleItemSelectionAllowed="1" showAll="0">
      <items>
        <item x="0"/>
        <item x="1"/>
        <item x="2"/>
        <item x="3"/>
        <item t="default"/>
      </items>
    </pivotField>
    <pivotField name="Respondio" axis="axisRow" dataField="1" compact="0" outline="0" multipleItemSelectionAllowed="1" showAll="0" sortType="ascending">
      <items>
        <item x="2"/>
        <item x="1"/>
        <item x="0"/>
        <item t="default"/>
      </items>
    </pivotField>
    <pivotField name="Producto" compact="0" outline="0" multipleItemSelectionAllowed="1" showAll="0">
      <items>
        <item x="0"/>
        <item x="1"/>
        <item x="2"/>
        <item x="3"/>
        <item x="4"/>
        <item x="5"/>
        <item x="6"/>
        <item x="7"/>
        <item x="8"/>
        <item x="9"/>
        <item x="10"/>
        <item x="11"/>
        <item x="12"/>
        <item x="13"/>
        <item x="14"/>
        <item x="15"/>
        <item x="16"/>
        <item x="17"/>
        <item t="default"/>
      </items>
    </pivotField>
    <pivotField name=" Valor cotización"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Status" compact="0" outline="0" multipleItemSelectionAllowed="1" showAll="0">
      <items>
        <item x="0"/>
        <item x="1"/>
        <item x="2"/>
        <item x="3"/>
        <item t="default"/>
      </items>
    </pivotField>
    <pivotField name="Fecha de seguimiento" compact="0" outline="0" multipleItemSelectionAllowed="1" showAll="0">
      <items>
        <item x="0"/>
        <item x="1"/>
        <item x="2"/>
        <item x="3"/>
        <item x="4"/>
        <item x="5"/>
        <item x="6"/>
        <item x="7"/>
        <item x="8"/>
        <item x="9"/>
        <item t="default"/>
      </items>
    </pivotField>
  </pivotFields>
  <rowFields>
    <field x="8"/>
  </rowFields>
  <colFields>
    <field x="-2"/>
  </colFields>
  <dataFields>
    <dataField name="COUNTA of Respondio" fld="8" subtotal="count" baseField="0"/>
    <dataField name="COUNTA of Respondio" fld="8" subtotal="count" showDataAs="percentOfCol" baseField="0" numFmtId="10"/>
  </dataFields>
</pivotTableDefinition>
</file>

<file path=xl/pivotTables/pivotTable29.xml><?xml version="1.0" encoding="utf-8"?>
<pivotTableDefinition xmlns="http://schemas.openxmlformats.org/spreadsheetml/2006/main" name="Marzo 2" cacheId="6" dataCaption="" compact="0" compactData="0">
  <location ref="Q49:S54" firstHeaderRow="0" firstDataRow="2"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t="default"/>
      </items>
    </pivotField>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t="default"/>
      </items>
    </pivotField>
    <pivotField name="Ciudad" compact="0" outline="0" multipleItemSelectionAllowed="1" showAll="0">
      <items>
        <item x="0"/>
        <item x="1"/>
        <item x="2"/>
        <item x="3"/>
        <item x="4"/>
        <item x="5"/>
        <item x="6"/>
        <item x="7"/>
        <item x="8"/>
        <item x="9"/>
        <item x="10"/>
        <item x="11"/>
        <item x="12"/>
        <item x="13"/>
        <item x="14"/>
        <item x="15"/>
        <item x="16"/>
        <item x="17"/>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name="Vïa comunicación" compact="0" outline="0" multipleItemSelectionAllowed="1" showAll="0">
      <items>
        <item x="0"/>
        <item x="1"/>
        <item x="2"/>
        <item x="3"/>
        <item t="default"/>
      </items>
    </pivotField>
    <pivotField name="Respondio" compact="0" outline="0" multipleItemSelectionAllowed="1" showAll="0">
      <items>
        <item x="0"/>
        <item x="1"/>
        <item x="2"/>
        <item t="default"/>
      </items>
    </pivotField>
    <pivotField name="Producto" compact="0" outline="0" multipleItemSelectionAllowed="1" showAll="0">
      <items>
        <item x="0"/>
        <item x="1"/>
        <item x="2"/>
        <item x="3"/>
        <item x="4"/>
        <item x="5"/>
        <item x="6"/>
        <item x="7"/>
        <item x="8"/>
        <item x="9"/>
        <item x="10"/>
        <item x="11"/>
        <item x="12"/>
        <item x="13"/>
        <item x="14"/>
        <item x="15"/>
        <item x="16"/>
        <item x="17"/>
        <item t="default"/>
      </items>
    </pivotField>
    <pivotField name=" Valor cotización"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Status" axis="axisRow" dataField="1" compact="0" outline="0" multipleItemSelectionAllowed="1" showAll="0" sortType="ascending">
      <items>
        <item x="3"/>
        <item x="0"/>
        <item x="1"/>
        <item x="2"/>
        <item t="default"/>
      </items>
    </pivotField>
    <pivotField name="Fecha de seguimiento" compact="0" outline="0" multipleItemSelectionAllowed="1" showAll="0">
      <items>
        <item x="0"/>
        <item x="1"/>
        <item x="2"/>
        <item x="3"/>
        <item x="4"/>
        <item x="5"/>
        <item x="6"/>
        <item x="7"/>
        <item x="8"/>
        <item x="9"/>
        <item t="default"/>
      </items>
    </pivotField>
  </pivotFields>
  <rowFields>
    <field x="12"/>
  </rowFields>
  <colFields>
    <field x="-2"/>
  </colFields>
  <dataFields>
    <dataField name="SUM of  Valor cotización" fld="10" baseField="0"/>
    <dataField name="COUNTA of Status" fld="12" subtotal="count" baseField="0"/>
  </dataFields>
</pivotTableDefinition>
</file>

<file path=xl/pivotTables/pivotTable30.xml><?xml version="1.0" encoding="utf-8"?>
<pivotTableDefinition xmlns="http://schemas.openxmlformats.org/spreadsheetml/2006/main" name="Marzo 3" cacheId="6" dataCaption="" compact="0" compactData="0">
  <location ref="Q135:R140" firstHeaderRow="0" firstDataRow="1"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t="default"/>
      </items>
    </pivotField>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name="Apell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Empresa" compact="0" outline="0" multipleItemSelectionAllowed="1" showAll="0">
      <items>
        <item x="0"/>
        <item x="1"/>
        <item x="2"/>
        <item x="3"/>
        <item x="4"/>
        <item x="5"/>
        <item x="6"/>
        <item x="7"/>
        <item x="8"/>
        <item x="9"/>
        <item x="10"/>
        <item x="11"/>
        <item x="12"/>
        <item x="13"/>
        <item x="14"/>
        <item x="15"/>
        <item x="16"/>
        <item x="17"/>
        <item x="18"/>
        <item t="default"/>
      </items>
    </pivotField>
    <pivotField name="Ciudad" compact="0" outline="0" multipleItemSelectionAllowed="1" showAll="0">
      <items>
        <item x="0"/>
        <item x="1"/>
        <item x="2"/>
        <item x="3"/>
        <item x="4"/>
        <item x="5"/>
        <item x="6"/>
        <item x="7"/>
        <item x="8"/>
        <item x="9"/>
        <item x="10"/>
        <item x="11"/>
        <item x="12"/>
        <item x="13"/>
        <item x="14"/>
        <item x="15"/>
        <item x="16"/>
        <item x="17"/>
        <item t="default"/>
      </items>
    </pivotField>
    <pivotField name="Telé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name="Vïa comunicación" axis="axisRow" compact="0" outline="0" multipleItemSelectionAllowed="1" showAll="0" sortType="ascending">
      <items>
        <item x="3"/>
        <item x="2"/>
        <item x="1"/>
        <item x="0"/>
        <item t="default"/>
      </items>
    </pivotField>
    <pivotField name="Respondio" dataField="1" compact="0" outline="0" multipleItemSelectionAllowed="1" showAll="0">
      <items>
        <item x="0"/>
        <item x="1"/>
        <item x="2"/>
        <item t="default"/>
      </items>
    </pivotField>
    <pivotField name="Producto" compact="0" outline="0" multipleItemSelectionAllowed="1" showAll="0">
      <items>
        <item x="0"/>
        <item x="1"/>
        <item x="2"/>
        <item x="3"/>
        <item x="4"/>
        <item x="5"/>
        <item x="6"/>
        <item x="7"/>
        <item x="8"/>
        <item x="9"/>
        <item x="10"/>
        <item x="11"/>
        <item x="12"/>
        <item x="13"/>
        <item x="14"/>
        <item x="15"/>
        <item x="16"/>
        <item x="17"/>
        <item t="default"/>
      </items>
    </pivotField>
    <pivotField name=" Valor cotización"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Status" compact="0" outline="0" multipleItemSelectionAllowed="1" showAll="0">
      <items>
        <item x="0"/>
        <item x="1"/>
        <item x="2"/>
        <item x="3"/>
        <item t="default"/>
      </items>
    </pivotField>
    <pivotField name="Fecha de seguimiento" compact="0" outline="0" multipleItemSelectionAllowed="1" showAll="0">
      <items>
        <item x="0"/>
        <item x="1"/>
        <item x="2"/>
        <item x="3"/>
        <item x="4"/>
        <item x="5"/>
        <item x="6"/>
        <item x="7"/>
        <item x="8"/>
        <item x="9"/>
        <item t="default"/>
      </items>
    </pivotField>
  </pivotFields>
  <rowFields>
    <field x="7"/>
  </rowFields>
  <dataFields>
    <dataField name="COUNTA of Respondio" fld="8" subtotal="count" baseField="0"/>
  </dataFields>
</pivotTableDefinition>
</file>

<file path=xl/pivotTables/pivotTable31.xml><?xml version="1.0" encoding="utf-8"?>
<pivotTableDefinition xmlns="http://schemas.openxmlformats.org/spreadsheetml/2006/main" name="Original" cacheId="7" dataCaption="" compact="0" compactData="0">
  <location ref="Q20:S22" firstHeaderRow="0" firstDataRow="2"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Fecha" compact="0" outline="0" multipleItemSelectionAllowed="1" showAll="0">
      <items>
        <item x="0"/>
        <item t="default"/>
      </items>
    </pivotField>
    <pivotField name="Nombre" compact="0" outline="0" multipleItemSelectionAllowed="1" showAll="0">
      <items>
        <item x="0"/>
        <item t="default"/>
      </items>
    </pivotField>
    <pivotField name="Apellido" compact="0" outline="0" multipleItemSelectionAllowed="1" showAll="0">
      <items>
        <item x="0"/>
        <item t="default"/>
      </items>
    </pivotField>
    <pivotField name="Empresa" compact="0" outline="0" multipleItemSelectionAllowed="1" showAll="0">
      <items>
        <item x="0"/>
        <item t="default"/>
      </items>
    </pivotField>
    <pivotField name="Ciudad" compact="0" outline="0" multipleItemSelectionAllowed="1" showAll="0">
      <items>
        <item x="0"/>
        <item t="default"/>
      </items>
    </pivotField>
    <pivotField name="Teléfono" compact="0" outline="0" multipleItemSelectionAllowed="1" showAll="0">
      <items>
        <item x="0"/>
        <item t="default"/>
      </items>
    </pivotField>
    <pivotField name="Vïa comunicación" compact="0" outline="0" multipleItemSelectionAllowed="1" showAll="0">
      <items>
        <item x="0"/>
        <item t="default"/>
      </items>
    </pivotField>
    <pivotField name="Respondio" compact="0" outline="0" multipleItemSelectionAllowed="1" showAll="0">
      <items>
        <item x="0"/>
        <item t="default"/>
      </items>
    </pivotField>
    <pivotField name="Producto" compact="0" outline="0" multipleItemSelectionAllowed="1" showAll="0">
      <items>
        <item x="0"/>
        <item t="default"/>
      </items>
    </pivotField>
    <pivotField name=" Valor cotización" dataField="1" compact="0" outline="0" multipleItemSelectionAllowed="1" showAll="0">
      <items>
        <item x="0"/>
        <item t="default"/>
      </items>
    </pivotField>
    <pivotField name="Observaciones" compact="0" outline="0" multipleItemSelectionAllowed="1" showAll="0">
      <items>
        <item x="0"/>
        <item t="default"/>
      </items>
    </pivotField>
    <pivotField name="Status" axis="axisRow" dataField="1" compact="0" outline="0" multipleItemSelectionAllowed="1" showAll="0" sortType="ascending">
      <items>
        <item x="0"/>
        <item t="default"/>
      </items>
    </pivotField>
    <pivotField name="Fecha de seguimiento" compact="0" outline="0" multipleItemSelectionAllowed="1" showAll="0">
      <items>
        <item x="0"/>
        <item t="default"/>
      </items>
    </pivotField>
  </pivotFields>
  <rowFields>
    <field x="12"/>
  </rowFields>
  <colFields>
    <field x="-2"/>
  </colFields>
  <dataFields>
    <dataField name="SUM of  Valor cotización" fld="10" baseField="0"/>
    <dataField name="COUNTA of Status" fld="12" subtotal="count" baseField="0"/>
  </dataFields>
</pivotTableDefinition>
</file>

<file path=xl/pivotTables/pivotTable32.xml><?xml version="1.0" encoding="utf-8"?>
<pivotTableDefinition xmlns="http://schemas.openxmlformats.org/spreadsheetml/2006/main" name="Original 2" cacheId="7" dataCaption="" compact="0" compactData="0">
  <location ref="Q27:R29" firstHeaderRow="0" firstDataRow="1"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Fecha" compact="0" outline="0" multipleItemSelectionAllowed="1" showAll="0">
      <items>
        <item x="0"/>
        <item t="default"/>
      </items>
    </pivotField>
    <pivotField name="Nombre" compact="0" outline="0" multipleItemSelectionAllowed="1" showAll="0">
      <items>
        <item x="0"/>
        <item t="default"/>
      </items>
    </pivotField>
    <pivotField name="Apellido" compact="0" outline="0" multipleItemSelectionAllowed="1" showAll="0">
      <items>
        <item x="0"/>
        <item t="default"/>
      </items>
    </pivotField>
    <pivotField name="Empresa" compact="0" outline="0" multipleItemSelectionAllowed="1" showAll="0">
      <items>
        <item x="0"/>
        <item t="default"/>
      </items>
    </pivotField>
    <pivotField name="Ciudad" compact="0" outline="0" multipleItemSelectionAllowed="1" showAll="0">
      <items>
        <item x="0"/>
        <item t="default"/>
      </items>
    </pivotField>
    <pivotField name="Teléfono" compact="0" outline="0" multipleItemSelectionAllowed="1" showAll="0">
      <items>
        <item x="0"/>
        <item t="default"/>
      </items>
    </pivotField>
    <pivotField name="Vïa comunicación" axis="axisRow" compact="0" outline="0" multipleItemSelectionAllowed="1" showAll="0" sortType="ascending">
      <items>
        <item x="0"/>
        <item t="default"/>
      </items>
    </pivotField>
    <pivotField name="Respondio" dataField="1" compact="0" outline="0" multipleItemSelectionAllowed="1" showAll="0">
      <items>
        <item x="0"/>
        <item t="default"/>
      </items>
    </pivotField>
    <pivotField name="Producto" compact="0" outline="0" multipleItemSelectionAllowed="1" showAll="0">
      <items>
        <item x="0"/>
        <item t="default"/>
      </items>
    </pivotField>
    <pivotField name=" Valor cotización" compact="0" outline="0" multipleItemSelectionAllowed="1" showAll="0">
      <items>
        <item x="0"/>
        <item t="default"/>
      </items>
    </pivotField>
    <pivotField name="Observaciones" compact="0" outline="0" multipleItemSelectionAllowed="1" showAll="0">
      <items>
        <item x="0"/>
        <item t="default"/>
      </items>
    </pivotField>
    <pivotField name="Status" compact="0" outline="0" multipleItemSelectionAllowed="1" showAll="0">
      <items>
        <item x="0"/>
        <item t="default"/>
      </items>
    </pivotField>
    <pivotField name="Fecha de seguimiento" compact="0" outline="0" multipleItemSelectionAllowed="1" showAll="0">
      <items>
        <item x="0"/>
        <item t="default"/>
      </items>
    </pivotField>
  </pivotFields>
  <rowFields>
    <field x="7"/>
  </rowFields>
  <dataFields>
    <dataField name="COUNTA of Respondio" fld="8" subtotal="count" baseField="0"/>
  </dataFields>
</pivotTableDefinition>
</file>

<file path=xl/pivotTables/pivotTable33.xml><?xml version="1.0" encoding="utf-8"?>
<pivotTableDefinition xmlns="http://schemas.openxmlformats.org/spreadsheetml/2006/main" name="Original 3" cacheId="7" dataCaption="" compact="0" compactData="0">
  <location ref="Q35:S37" firstHeaderRow="0" firstDataRow="2"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Fecha" compact="0" outline="0" multipleItemSelectionAllowed="1" showAll="0">
      <items>
        <item x="0"/>
        <item t="default"/>
      </items>
    </pivotField>
    <pivotField name="Nombre" compact="0" outline="0" multipleItemSelectionAllowed="1" showAll="0">
      <items>
        <item x="0"/>
        <item t="default"/>
      </items>
    </pivotField>
    <pivotField name="Apellido" compact="0" outline="0" multipleItemSelectionAllowed="1" showAll="0">
      <items>
        <item x="0"/>
        <item t="default"/>
      </items>
    </pivotField>
    <pivotField name="Empresa" compact="0" outline="0" multipleItemSelectionAllowed="1" showAll="0">
      <items>
        <item x="0"/>
        <item t="default"/>
      </items>
    </pivotField>
    <pivotField name="Ciudad" compact="0" outline="0" multipleItemSelectionAllowed="1" showAll="0">
      <items>
        <item x="0"/>
        <item t="default"/>
      </items>
    </pivotField>
    <pivotField name="Teléfono" compact="0" outline="0" multipleItemSelectionAllowed="1" showAll="0">
      <items>
        <item x="0"/>
        <item t="default"/>
      </items>
    </pivotField>
    <pivotField name="Vïa comunicación" compact="0" outline="0" multipleItemSelectionAllowed="1" showAll="0">
      <items>
        <item x="0"/>
        <item t="default"/>
      </items>
    </pivotField>
    <pivotField name="Respondio" axis="axisRow" dataField="1" compact="0" outline="0" multipleItemSelectionAllowed="1" showAll="0" sortType="ascending">
      <items>
        <item x="0"/>
        <item t="default"/>
      </items>
    </pivotField>
    <pivotField name="Producto" compact="0" outline="0" multipleItemSelectionAllowed="1" showAll="0">
      <items>
        <item x="0"/>
        <item t="default"/>
      </items>
    </pivotField>
    <pivotField name=" Valor cotización" compact="0" outline="0" multipleItemSelectionAllowed="1" showAll="0">
      <items>
        <item x="0"/>
        <item t="default"/>
      </items>
    </pivotField>
    <pivotField name="Observaciones" compact="0" outline="0" multipleItemSelectionAllowed="1" showAll="0">
      <items>
        <item x="0"/>
        <item t="default"/>
      </items>
    </pivotField>
    <pivotField name="Status" compact="0" outline="0" multipleItemSelectionAllowed="1" showAll="0">
      <items>
        <item x="0"/>
        <item t="default"/>
      </items>
    </pivotField>
    <pivotField name="Fecha de seguimiento" compact="0" outline="0" multipleItemSelectionAllowed="1" showAll="0">
      <items>
        <item x="0"/>
        <item t="default"/>
      </items>
    </pivotField>
  </pivotFields>
  <rowFields>
    <field x="8"/>
  </rowFields>
  <colFields>
    <field x="-2"/>
  </colFields>
  <dataFields>
    <dataField name="COUNTA of Respondio" fld="8" subtotal="count" baseField="0"/>
    <dataField name="COUNTA of Respondio" fld="8" subtotal="count" showDataAs="percentOfCol" baseField="0" numFmtId="10"/>
  </dataFields>
</pivotTableDefinition>
</file>

<file path=xl/tables/table1.xml><?xml version="1.0" encoding="utf-8"?>
<table xmlns="http://schemas.openxmlformats.org/spreadsheetml/2006/main" headerRowCount="0" ref="A1:Q16" displayName="Table_1" name="Table_1" id="1">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Datos1-Pérgola-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pivotTable" Target="../pivotTables/pivotTable7.xml"/><Relationship Id="rId3" Type="http://schemas.openxmlformats.org/officeDocument/2006/relationships/pivotTable" Target="../pivotTables/pivotTable8.xml"/><Relationship Id="rId4" Type="http://schemas.openxmlformats.org/officeDocument/2006/relationships/pivotTable" Target="../pivotTables/pivotTable9.xm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0.xml"/><Relationship Id="rId2" Type="http://schemas.openxmlformats.org/officeDocument/2006/relationships/pivotTable" Target="../pivotTables/pivotTable11.xml"/><Relationship Id="rId3" Type="http://schemas.openxmlformats.org/officeDocument/2006/relationships/pivotTable" Target="../pivotTables/pivotTable12.xm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3.xml"/><Relationship Id="rId2" Type="http://schemas.openxmlformats.org/officeDocument/2006/relationships/pivotTable" Target="../pivotTables/pivotTable14.xml"/><Relationship Id="rId3" Type="http://schemas.openxmlformats.org/officeDocument/2006/relationships/pivotTable" Target="../pivotTables/pivotTable15.xml"/><Relationship Id="rId4" Type="http://schemas.openxmlformats.org/officeDocument/2006/relationships/pivotTable" Target="../pivotTables/pivotTable16.xml"/><Relationship Id="rId5" Type="http://schemas.openxmlformats.org/officeDocument/2006/relationships/pivotTable" Target="../pivotTables/pivotTable17.xml"/><Relationship Id="rId6" Type="http://schemas.openxmlformats.org/officeDocument/2006/relationships/pivotTable" Target="../pivotTables/pivotTable18.xml"/><Relationship Id="rId7"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9.xml"/><Relationship Id="rId2" Type="http://schemas.openxmlformats.org/officeDocument/2006/relationships/pivotTable" Target="../pivotTables/pivotTable20.xml"/><Relationship Id="rId3" Type="http://schemas.openxmlformats.org/officeDocument/2006/relationships/pivotTable" Target="../pivotTables/pivotTable21.xml"/><Relationship Id="rId4" Type="http://schemas.openxmlformats.org/officeDocument/2006/relationships/pivotTable" Target="../pivotTables/pivotTable22.xml"/><Relationship Id="rId5"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3.xml"/><Relationship Id="rId2" Type="http://schemas.openxmlformats.org/officeDocument/2006/relationships/pivotTable" Target="../pivotTables/pivotTable24.xml"/><Relationship Id="rId3" Type="http://schemas.openxmlformats.org/officeDocument/2006/relationships/pivotTable" Target="../pivotTables/pivotTable25.xml"/><Relationship Id="rId4" Type="http://schemas.openxmlformats.org/officeDocument/2006/relationships/pivotTable" Target="../pivotTables/pivotTable26.xml"/><Relationship Id="rId5" Type="http://schemas.openxmlformats.org/officeDocument/2006/relationships/pivotTable" Target="../pivotTables/pivotTable27.xml"/><Relationship Id="rId6"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pivotTable" Target="../pivotTables/pivotTable28.xml"/><Relationship Id="rId3" Type="http://schemas.openxmlformats.org/officeDocument/2006/relationships/pivotTable" Target="../pivotTables/pivotTable29.xml"/><Relationship Id="rId4" Type="http://schemas.openxmlformats.org/officeDocument/2006/relationships/pivotTable" Target="../pivotTables/pivotTable30.xml"/><Relationship Id="rId5" Type="http://schemas.openxmlformats.org/officeDocument/2006/relationships/drawing" Target="../drawings/drawing17.xml"/><Relationship Id="rId6" Type="http://schemas.openxmlformats.org/officeDocument/2006/relationships/vmlDrawing" Target="../drawings/vmlDrawing1.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31.xml"/><Relationship Id="rId2" Type="http://schemas.openxmlformats.org/officeDocument/2006/relationships/pivotTable" Target="../pivotTables/pivotTable32.xml"/><Relationship Id="rId3" Type="http://schemas.openxmlformats.org/officeDocument/2006/relationships/pivotTable" Target="../pivotTables/pivotTable33.xml"/><Relationship Id="rId4"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25"/>
    <col customWidth="1" min="2" max="2" width="18.88"/>
    <col customWidth="1" min="3" max="3" width="11.75"/>
    <col customWidth="1" min="4" max="4" width="20.25"/>
    <col customWidth="1" min="5" max="5" width="19.5"/>
    <col customWidth="1" min="6" max="6" width="37.75"/>
    <col customWidth="1" min="7" max="7" width="17.38"/>
    <col customWidth="1" min="8" max="8" width="21.75"/>
    <col customWidth="1" min="9" max="9" width="19.38"/>
    <col customWidth="1" min="10" max="11" width="18.63"/>
    <col customWidth="1" min="12" max="12" width="20.75"/>
    <col customWidth="1" min="13" max="14" width="18.38"/>
    <col customWidth="1" min="15" max="15" width="20.13"/>
    <col customWidth="1" min="16" max="16" width="17.75"/>
    <col customWidth="1" min="17" max="17" width="46.5"/>
    <col customWidth="1" min="18" max="18" width="51.38"/>
    <col customWidth="1" min="19" max="20" width="60.75"/>
  </cols>
  <sheetData>
    <row r="1" ht="24.75" customHeight="1">
      <c r="A1" s="1"/>
      <c r="B1" s="2" t="s">
        <v>0</v>
      </c>
      <c r="C1" s="3" t="s">
        <v>1</v>
      </c>
      <c r="D1" s="4" t="s">
        <v>2</v>
      </c>
      <c r="E1" s="5" t="s">
        <v>3</v>
      </c>
      <c r="F1" s="1" t="s">
        <v>4</v>
      </c>
      <c r="G1" s="6" t="s">
        <v>5</v>
      </c>
      <c r="H1" s="3" t="s">
        <v>6</v>
      </c>
      <c r="I1" s="1" t="s">
        <v>7</v>
      </c>
      <c r="J1" s="7" t="s">
        <v>8</v>
      </c>
      <c r="K1" s="1" t="s">
        <v>9</v>
      </c>
      <c r="L1" s="8" t="s">
        <v>10</v>
      </c>
      <c r="M1" s="9" t="s">
        <v>11</v>
      </c>
      <c r="N1" s="1" t="s">
        <v>12</v>
      </c>
      <c r="O1" s="1" t="s">
        <v>13</v>
      </c>
      <c r="P1" s="1" t="s">
        <v>14</v>
      </c>
      <c r="Q1" s="1" t="s">
        <v>15</v>
      </c>
      <c r="R1" s="1" t="s">
        <v>16</v>
      </c>
      <c r="S1" s="1" t="s">
        <v>17</v>
      </c>
      <c r="T1" s="1" t="s">
        <v>18</v>
      </c>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row>
    <row r="2" ht="25.5" customHeight="1">
      <c r="A2" s="11">
        <v>1.0</v>
      </c>
      <c r="B2" s="12">
        <v>6715259.0</v>
      </c>
      <c r="C2" s="13">
        <v>14.0</v>
      </c>
      <c r="D2" s="14" t="s">
        <v>19</v>
      </c>
      <c r="E2" s="14"/>
      <c r="F2" s="11"/>
      <c r="G2" s="15" t="s">
        <v>20</v>
      </c>
      <c r="H2" s="11">
        <v>3.206694904E9</v>
      </c>
      <c r="I2" s="14" t="s">
        <v>21</v>
      </c>
      <c r="J2" s="16" t="s">
        <v>22</v>
      </c>
      <c r="K2" s="11" t="s">
        <v>23</v>
      </c>
      <c r="L2" s="11" t="s">
        <v>24</v>
      </c>
      <c r="M2" s="17"/>
      <c r="N2" s="18"/>
      <c r="O2" s="11" t="s">
        <v>25</v>
      </c>
      <c r="P2" s="11" t="s">
        <v>26</v>
      </c>
      <c r="Q2" s="19"/>
      <c r="R2" s="20" t="s">
        <v>27</v>
      </c>
      <c r="S2" s="21"/>
      <c r="T2" s="20"/>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row>
    <row r="3" ht="25.5" customHeight="1">
      <c r="A3" s="11">
        <v>2.0</v>
      </c>
      <c r="B3" s="12">
        <v>45931.0</v>
      </c>
      <c r="C3" s="23"/>
      <c r="D3" s="14" t="s">
        <v>28</v>
      </c>
      <c r="E3" s="24"/>
      <c r="F3" s="11"/>
      <c r="G3" s="15" t="s">
        <v>29</v>
      </c>
      <c r="H3" s="11" t="s">
        <v>30</v>
      </c>
      <c r="I3" s="14" t="s">
        <v>31</v>
      </c>
      <c r="J3" s="16" t="s">
        <v>22</v>
      </c>
      <c r="K3" s="11" t="s">
        <v>32</v>
      </c>
      <c r="L3" s="11"/>
      <c r="M3" s="17"/>
      <c r="N3" s="18"/>
      <c r="O3" s="11"/>
      <c r="P3" s="11"/>
      <c r="Q3" s="11"/>
      <c r="R3" s="20" t="s">
        <v>33</v>
      </c>
      <c r="S3" s="20"/>
      <c r="T3" s="20" t="s">
        <v>34</v>
      </c>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row>
    <row r="4" ht="25.5" customHeight="1">
      <c r="A4" s="11">
        <v>3.0</v>
      </c>
      <c r="B4" s="12">
        <v>45931.0</v>
      </c>
      <c r="C4" s="23"/>
      <c r="D4" s="14" t="s">
        <v>35</v>
      </c>
      <c r="E4" s="24" t="s">
        <v>36</v>
      </c>
      <c r="F4" s="11"/>
      <c r="G4" s="15" t="s">
        <v>29</v>
      </c>
      <c r="H4" s="11" t="s">
        <v>37</v>
      </c>
      <c r="I4" s="14" t="s">
        <v>31</v>
      </c>
      <c r="J4" s="16" t="s">
        <v>22</v>
      </c>
      <c r="K4" s="11" t="s">
        <v>23</v>
      </c>
      <c r="L4" s="11" t="s">
        <v>38</v>
      </c>
      <c r="M4" s="17">
        <v>10224.0</v>
      </c>
      <c r="N4" s="25">
        <v>1.0285014E7</v>
      </c>
      <c r="O4" s="11" t="s">
        <v>39</v>
      </c>
      <c r="P4" s="11" t="s">
        <v>26</v>
      </c>
      <c r="Q4" s="26" t="s">
        <v>40</v>
      </c>
      <c r="R4" s="20"/>
      <c r="S4" s="20"/>
      <c r="T4" s="20"/>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row>
    <row r="5" ht="25.5" customHeight="1">
      <c r="A5" s="11">
        <v>4.0</v>
      </c>
      <c r="B5" s="12">
        <v>45931.0</v>
      </c>
      <c r="C5" s="23"/>
      <c r="D5" s="14" t="s">
        <v>41</v>
      </c>
      <c r="E5" s="14" t="s">
        <v>42</v>
      </c>
      <c r="F5" s="11"/>
      <c r="G5" s="15" t="s">
        <v>20</v>
      </c>
      <c r="H5" s="11" t="s">
        <v>43</v>
      </c>
      <c r="I5" s="14" t="s">
        <v>31</v>
      </c>
      <c r="J5" s="16" t="s">
        <v>22</v>
      </c>
      <c r="K5" s="11" t="s">
        <v>23</v>
      </c>
      <c r="L5" s="11" t="s">
        <v>44</v>
      </c>
      <c r="M5" s="17"/>
      <c r="N5" s="18"/>
      <c r="O5" s="11"/>
      <c r="P5" s="11"/>
      <c r="Q5" s="11"/>
      <c r="R5" s="20" t="s">
        <v>45</v>
      </c>
      <c r="S5" s="20"/>
      <c r="T5" s="20" t="s">
        <v>46</v>
      </c>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row>
    <row r="6" ht="25.5" customHeight="1">
      <c r="A6" s="11">
        <v>5.0</v>
      </c>
      <c r="B6" s="12">
        <v>45931.0</v>
      </c>
      <c r="C6" s="23"/>
      <c r="D6" s="14" t="s">
        <v>47</v>
      </c>
      <c r="E6" s="24" t="s">
        <v>48</v>
      </c>
      <c r="F6" s="19"/>
      <c r="G6" s="15" t="s">
        <v>29</v>
      </c>
      <c r="H6" s="11" t="s">
        <v>49</v>
      </c>
      <c r="I6" s="14" t="s">
        <v>31</v>
      </c>
      <c r="J6" s="16" t="s">
        <v>22</v>
      </c>
      <c r="K6" s="11" t="s">
        <v>23</v>
      </c>
      <c r="L6" s="11" t="s">
        <v>50</v>
      </c>
      <c r="M6" s="17">
        <v>10218.0</v>
      </c>
      <c r="N6" s="25">
        <v>528104.0</v>
      </c>
      <c r="O6" s="11" t="s">
        <v>51</v>
      </c>
      <c r="P6" s="11" t="s">
        <v>26</v>
      </c>
      <c r="Q6" s="11" t="s">
        <v>52</v>
      </c>
      <c r="R6" s="20"/>
      <c r="S6" s="20"/>
      <c r="T6" s="20" t="s">
        <v>53</v>
      </c>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row>
    <row r="7" ht="25.5" customHeight="1">
      <c r="A7" s="11">
        <v>6.0</v>
      </c>
      <c r="B7" s="12">
        <v>45931.0</v>
      </c>
      <c r="C7" s="23"/>
      <c r="D7" s="14" t="s">
        <v>54</v>
      </c>
      <c r="E7" s="24" t="s">
        <v>55</v>
      </c>
      <c r="F7" s="19"/>
      <c r="G7" s="15" t="s">
        <v>29</v>
      </c>
      <c r="H7" s="11" t="s">
        <v>56</v>
      </c>
      <c r="I7" s="14" t="s">
        <v>31</v>
      </c>
      <c r="J7" s="16" t="s">
        <v>22</v>
      </c>
      <c r="K7" s="11" t="s">
        <v>23</v>
      </c>
      <c r="L7" s="11" t="s">
        <v>44</v>
      </c>
      <c r="M7" s="17"/>
      <c r="N7" s="18">
        <f>429800/1.19</f>
        <v>361176.4706</v>
      </c>
      <c r="O7" s="11" t="s">
        <v>57</v>
      </c>
      <c r="P7" s="11" t="s">
        <v>58</v>
      </c>
      <c r="Q7" s="11"/>
      <c r="R7" s="20"/>
      <c r="S7" s="20"/>
      <c r="T7" s="20" t="s">
        <v>59</v>
      </c>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row>
    <row r="8" ht="32.25" customHeight="1">
      <c r="A8" s="11">
        <v>7.0</v>
      </c>
      <c r="B8" s="12">
        <v>45931.0</v>
      </c>
      <c r="C8" s="23"/>
      <c r="D8" s="14" t="s">
        <v>60</v>
      </c>
      <c r="E8" s="14" t="s">
        <v>61</v>
      </c>
      <c r="F8" s="19"/>
      <c r="G8" s="15" t="s">
        <v>29</v>
      </c>
      <c r="H8" s="11" t="s">
        <v>62</v>
      </c>
      <c r="I8" s="14" t="s">
        <v>31</v>
      </c>
      <c r="J8" s="16" t="s">
        <v>22</v>
      </c>
      <c r="K8" s="11" t="s">
        <v>23</v>
      </c>
      <c r="L8" s="11" t="s">
        <v>63</v>
      </c>
      <c r="M8" s="17">
        <v>10213.0</v>
      </c>
      <c r="N8" s="18">
        <v>1232000.0</v>
      </c>
      <c r="O8" s="11" t="s">
        <v>51</v>
      </c>
      <c r="P8" s="11" t="s">
        <v>64</v>
      </c>
      <c r="Q8" s="27" t="s">
        <v>65</v>
      </c>
      <c r="R8" s="20" t="s">
        <v>66</v>
      </c>
      <c r="S8" s="20"/>
      <c r="T8" s="20"/>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row>
    <row r="9" ht="25.5" customHeight="1">
      <c r="A9" s="11">
        <v>8.0</v>
      </c>
      <c r="B9" s="12">
        <v>45931.0</v>
      </c>
      <c r="C9" s="23"/>
      <c r="D9" s="14"/>
      <c r="E9" s="28"/>
      <c r="F9" s="19"/>
      <c r="G9" s="15" t="s">
        <v>29</v>
      </c>
      <c r="H9" s="11" t="s">
        <v>67</v>
      </c>
      <c r="I9" s="14" t="s">
        <v>31</v>
      </c>
      <c r="J9" s="16" t="s">
        <v>22</v>
      </c>
      <c r="K9" s="11" t="s">
        <v>23</v>
      </c>
      <c r="L9" s="11"/>
      <c r="M9" s="17"/>
      <c r="N9" s="18"/>
      <c r="O9" s="11"/>
      <c r="P9" s="11"/>
      <c r="Q9" s="11"/>
      <c r="R9" s="20" t="s">
        <v>68</v>
      </c>
      <c r="S9" s="20"/>
      <c r="T9" s="20" t="s">
        <v>69</v>
      </c>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row>
    <row r="10" ht="25.5" customHeight="1">
      <c r="A10" s="11">
        <v>9.0</v>
      </c>
      <c r="B10" s="12">
        <v>45931.0</v>
      </c>
      <c r="C10" s="23"/>
      <c r="D10" s="14" t="s">
        <v>70</v>
      </c>
      <c r="E10" s="24" t="s">
        <v>71</v>
      </c>
      <c r="F10" s="11"/>
      <c r="G10" s="15" t="s">
        <v>20</v>
      </c>
      <c r="H10" s="11" t="s">
        <v>72</v>
      </c>
      <c r="I10" s="14" t="s">
        <v>31</v>
      </c>
      <c r="J10" s="16" t="s">
        <v>22</v>
      </c>
      <c r="K10" s="11" t="s">
        <v>23</v>
      </c>
      <c r="L10" s="11" t="s">
        <v>38</v>
      </c>
      <c r="M10" s="17">
        <v>10221.0</v>
      </c>
      <c r="N10" s="18">
        <v>888589.0</v>
      </c>
      <c r="O10" s="11" t="s">
        <v>51</v>
      </c>
      <c r="P10" s="11" t="s">
        <v>64</v>
      </c>
      <c r="Q10" s="11" t="s">
        <v>73</v>
      </c>
      <c r="R10" s="20"/>
      <c r="S10" s="20"/>
      <c r="T10" s="20" t="s">
        <v>34</v>
      </c>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row>
    <row r="11" ht="25.5" customHeight="1">
      <c r="A11" s="11">
        <v>10.0</v>
      </c>
      <c r="B11" s="12">
        <v>45931.0</v>
      </c>
      <c r="C11" s="23"/>
      <c r="D11" s="14"/>
      <c r="E11" s="29"/>
      <c r="F11" s="11"/>
      <c r="G11" s="15"/>
      <c r="H11" s="11" t="s">
        <v>74</v>
      </c>
      <c r="I11" s="14" t="s">
        <v>31</v>
      </c>
      <c r="J11" s="16" t="s">
        <v>22</v>
      </c>
      <c r="K11" s="11"/>
      <c r="L11" s="11" t="s">
        <v>75</v>
      </c>
      <c r="M11" s="17"/>
      <c r="N11" s="18"/>
      <c r="O11" s="11"/>
      <c r="P11" s="11"/>
      <c r="Q11" s="11"/>
      <c r="R11" s="20"/>
      <c r="S11" s="20"/>
      <c r="T11" s="20"/>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row>
    <row r="12" ht="25.5" customHeight="1">
      <c r="A12" s="11">
        <v>11.0</v>
      </c>
      <c r="B12" s="12">
        <v>45931.0</v>
      </c>
      <c r="C12" s="23"/>
      <c r="D12" s="14" t="s">
        <v>76</v>
      </c>
      <c r="E12" s="28"/>
      <c r="F12" s="11"/>
      <c r="G12" s="15" t="s">
        <v>20</v>
      </c>
      <c r="H12" s="11" t="s">
        <v>77</v>
      </c>
      <c r="I12" s="14" t="s">
        <v>31</v>
      </c>
      <c r="J12" s="16" t="s">
        <v>22</v>
      </c>
      <c r="K12" s="11" t="s">
        <v>23</v>
      </c>
      <c r="L12" s="11" t="s">
        <v>44</v>
      </c>
      <c r="M12" s="17"/>
      <c r="N12" s="18"/>
      <c r="O12" s="11"/>
      <c r="P12" s="11"/>
      <c r="Q12" s="11"/>
      <c r="R12" s="20" t="s">
        <v>78</v>
      </c>
      <c r="S12" s="20"/>
      <c r="T12" s="20"/>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row>
    <row r="13" ht="25.5" customHeight="1">
      <c r="A13" s="11">
        <v>12.0</v>
      </c>
      <c r="B13" s="12">
        <v>45931.0</v>
      </c>
      <c r="C13" s="23"/>
      <c r="D13" s="14" t="s">
        <v>79</v>
      </c>
      <c r="E13" s="14" t="s">
        <v>80</v>
      </c>
      <c r="F13" s="11"/>
      <c r="G13" s="15"/>
      <c r="H13" s="11" t="s">
        <v>81</v>
      </c>
      <c r="I13" s="14" t="s">
        <v>31</v>
      </c>
      <c r="J13" s="16" t="s">
        <v>22</v>
      </c>
      <c r="K13" s="11" t="s">
        <v>23</v>
      </c>
      <c r="L13" s="11" t="s">
        <v>44</v>
      </c>
      <c r="M13" s="17"/>
      <c r="N13" s="18"/>
      <c r="O13" s="11"/>
      <c r="P13" s="11"/>
      <c r="Q13" s="11"/>
      <c r="R13" s="20" t="s">
        <v>82</v>
      </c>
      <c r="S13" s="20"/>
      <c r="T13" s="20"/>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row>
    <row r="14" ht="25.5" customHeight="1">
      <c r="A14" s="11">
        <v>13.0</v>
      </c>
      <c r="B14" s="12">
        <v>45931.0</v>
      </c>
      <c r="C14" s="23"/>
      <c r="D14" s="14" t="s">
        <v>83</v>
      </c>
      <c r="E14" s="24" t="s">
        <v>84</v>
      </c>
      <c r="F14" s="11"/>
      <c r="G14" s="15" t="s">
        <v>29</v>
      </c>
      <c r="H14" s="11" t="s">
        <v>85</v>
      </c>
      <c r="I14" s="14" t="s">
        <v>31</v>
      </c>
      <c r="J14" s="16" t="s">
        <v>22</v>
      </c>
      <c r="K14" s="11" t="s">
        <v>23</v>
      </c>
      <c r="L14" s="11" t="s">
        <v>86</v>
      </c>
      <c r="M14" s="17"/>
      <c r="N14" s="18">
        <f>747400/1.19</f>
        <v>628067.2269</v>
      </c>
      <c r="O14" s="11" t="s">
        <v>57</v>
      </c>
      <c r="P14" s="11" t="s">
        <v>58</v>
      </c>
      <c r="Q14" s="11"/>
      <c r="R14" s="20"/>
      <c r="S14" s="20"/>
      <c r="T14" s="20"/>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row>
    <row r="15" ht="25.5" customHeight="1">
      <c r="A15" s="11">
        <v>14.0</v>
      </c>
      <c r="B15" s="12">
        <v>45931.0</v>
      </c>
      <c r="C15" s="30"/>
      <c r="D15" s="14" t="s">
        <v>87</v>
      </c>
      <c r="E15" s="24" t="s">
        <v>88</v>
      </c>
      <c r="F15" s="11"/>
      <c r="G15" s="15" t="s">
        <v>29</v>
      </c>
      <c r="H15" s="11" t="s">
        <v>89</v>
      </c>
      <c r="I15" s="14" t="s">
        <v>31</v>
      </c>
      <c r="J15" s="16" t="s">
        <v>22</v>
      </c>
      <c r="K15" s="11" t="s">
        <v>23</v>
      </c>
      <c r="L15" s="11" t="s">
        <v>44</v>
      </c>
      <c r="M15" s="17"/>
      <c r="N15" s="18">
        <f>1146140/1.19</f>
        <v>963142.8571</v>
      </c>
      <c r="O15" s="11" t="s">
        <v>57</v>
      </c>
      <c r="P15" s="11" t="s">
        <v>58</v>
      </c>
      <c r="Q15" s="11" t="s">
        <v>90</v>
      </c>
      <c r="R15" s="20"/>
      <c r="S15" s="20"/>
      <c r="T15" s="20" t="s">
        <v>91</v>
      </c>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row>
    <row r="16" ht="25.5" customHeight="1">
      <c r="A16" s="11">
        <v>15.0</v>
      </c>
      <c r="B16" s="12">
        <v>45932.0</v>
      </c>
      <c r="C16" s="31">
        <v>15.0</v>
      </c>
      <c r="D16" s="14" t="s">
        <v>92</v>
      </c>
      <c r="E16" s="24" t="s">
        <v>93</v>
      </c>
      <c r="F16" s="11"/>
      <c r="G16" s="15"/>
      <c r="H16" s="11" t="s">
        <v>94</v>
      </c>
      <c r="I16" s="14" t="s">
        <v>31</v>
      </c>
      <c r="J16" s="16" t="s">
        <v>22</v>
      </c>
      <c r="K16" s="11" t="s">
        <v>95</v>
      </c>
      <c r="L16" s="11"/>
      <c r="M16" s="17"/>
      <c r="N16" s="18"/>
      <c r="O16" s="11"/>
      <c r="P16" s="11"/>
      <c r="Q16" s="11" t="s">
        <v>96</v>
      </c>
      <c r="R16" s="20"/>
      <c r="S16" s="20"/>
      <c r="T16" s="20"/>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row>
    <row r="17" ht="25.5" customHeight="1">
      <c r="A17" s="11">
        <v>16.0</v>
      </c>
      <c r="B17" s="12">
        <v>45932.0</v>
      </c>
      <c r="C17" s="23"/>
      <c r="D17" s="14" t="s">
        <v>97</v>
      </c>
      <c r="E17" s="24" t="s">
        <v>98</v>
      </c>
      <c r="F17" s="11"/>
      <c r="G17" s="15" t="s">
        <v>29</v>
      </c>
      <c r="H17" s="11" t="s">
        <v>99</v>
      </c>
      <c r="I17" s="14" t="s">
        <v>31</v>
      </c>
      <c r="J17" s="16" t="s">
        <v>22</v>
      </c>
      <c r="K17" s="11" t="s">
        <v>23</v>
      </c>
      <c r="L17" s="11" t="s">
        <v>100</v>
      </c>
      <c r="M17" s="17" t="s">
        <v>101</v>
      </c>
      <c r="N17" s="18">
        <v>795894.0</v>
      </c>
      <c r="O17" s="11" t="s">
        <v>57</v>
      </c>
      <c r="P17" s="11" t="s">
        <v>58</v>
      </c>
      <c r="Q17" s="11" t="s">
        <v>102</v>
      </c>
      <c r="R17" s="20"/>
      <c r="S17" s="20"/>
      <c r="T17" s="20"/>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row>
    <row r="18" ht="25.5" customHeight="1">
      <c r="A18" s="11">
        <v>17.0</v>
      </c>
      <c r="B18" s="12">
        <v>45932.0</v>
      </c>
      <c r="C18" s="23"/>
      <c r="D18" s="14" t="s">
        <v>103</v>
      </c>
      <c r="E18" s="24" t="s">
        <v>104</v>
      </c>
      <c r="F18" s="11"/>
      <c r="G18" s="15"/>
      <c r="H18" s="11" t="s">
        <v>105</v>
      </c>
      <c r="I18" s="14" t="s">
        <v>31</v>
      </c>
      <c r="J18" s="16" t="s">
        <v>22</v>
      </c>
      <c r="K18" s="11" t="s">
        <v>23</v>
      </c>
      <c r="L18" s="11" t="s">
        <v>50</v>
      </c>
      <c r="M18" s="17">
        <v>10232.0</v>
      </c>
      <c r="N18" s="18">
        <v>1454049.0</v>
      </c>
      <c r="O18" s="11" t="s">
        <v>51</v>
      </c>
      <c r="P18" s="11" t="s">
        <v>26</v>
      </c>
      <c r="Q18" s="26" t="s">
        <v>106</v>
      </c>
      <c r="R18" s="20"/>
      <c r="S18" s="20"/>
      <c r="T18" s="20" t="s">
        <v>107</v>
      </c>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row>
    <row r="19" ht="25.5" customHeight="1">
      <c r="A19" s="11">
        <v>18.0</v>
      </c>
      <c r="B19" s="12">
        <v>45932.0</v>
      </c>
      <c r="C19" s="23"/>
      <c r="D19" s="14" t="s">
        <v>108</v>
      </c>
      <c r="E19" s="24" t="s">
        <v>109</v>
      </c>
      <c r="F19" s="11"/>
      <c r="G19" s="15"/>
      <c r="H19" s="11" t="s">
        <v>110</v>
      </c>
      <c r="I19" s="14" t="s">
        <v>31</v>
      </c>
      <c r="J19" s="16" t="s">
        <v>22</v>
      </c>
      <c r="K19" s="11" t="s">
        <v>95</v>
      </c>
      <c r="L19" s="11" t="s">
        <v>50</v>
      </c>
      <c r="M19" s="17"/>
      <c r="N19" s="18"/>
      <c r="O19" s="11"/>
      <c r="P19" s="11"/>
      <c r="Q19" s="11"/>
      <c r="R19" s="20"/>
      <c r="S19" s="20"/>
      <c r="T19" s="20" t="s">
        <v>111</v>
      </c>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row>
    <row r="20" ht="25.5" customHeight="1">
      <c r="A20" s="11">
        <v>19.0</v>
      </c>
      <c r="B20" s="12">
        <v>45932.0</v>
      </c>
      <c r="C20" s="23"/>
      <c r="D20" s="14" t="s">
        <v>19</v>
      </c>
      <c r="E20" s="24" t="s">
        <v>112</v>
      </c>
      <c r="F20" s="11"/>
      <c r="G20" s="15" t="s">
        <v>29</v>
      </c>
      <c r="H20" s="11" t="s">
        <v>113</v>
      </c>
      <c r="I20" s="14" t="s">
        <v>31</v>
      </c>
      <c r="J20" s="16" t="s">
        <v>22</v>
      </c>
      <c r="K20" s="11" t="s">
        <v>23</v>
      </c>
      <c r="L20" s="11" t="s">
        <v>44</v>
      </c>
      <c r="M20" s="17"/>
      <c r="N20" s="18">
        <f>429754/1.19</f>
        <v>361137.8151</v>
      </c>
      <c r="O20" s="11" t="s">
        <v>51</v>
      </c>
      <c r="P20" s="11" t="s">
        <v>58</v>
      </c>
      <c r="Q20" s="11" t="s">
        <v>114</v>
      </c>
      <c r="R20" s="20"/>
      <c r="S20" s="20"/>
      <c r="T20" s="20" t="s">
        <v>115</v>
      </c>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row>
    <row r="21" ht="25.5" customHeight="1">
      <c r="A21" s="11">
        <v>20.0</v>
      </c>
      <c r="B21" s="12">
        <v>45932.0</v>
      </c>
      <c r="C21" s="23"/>
      <c r="D21" s="14" t="s">
        <v>116</v>
      </c>
      <c r="E21" s="28"/>
      <c r="F21" s="11"/>
      <c r="G21" s="15" t="s">
        <v>117</v>
      </c>
      <c r="H21" s="11" t="s">
        <v>118</v>
      </c>
      <c r="I21" s="14" t="s">
        <v>31</v>
      </c>
      <c r="J21" s="16" t="s">
        <v>22</v>
      </c>
      <c r="K21" s="11" t="s">
        <v>23</v>
      </c>
      <c r="L21" s="11" t="s">
        <v>119</v>
      </c>
      <c r="M21" s="17"/>
      <c r="N21" s="18"/>
      <c r="O21" s="11"/>
      <c r="P21" s="11"/>
      <c r="Q21" s="11"/>
      <c r="R21" s="20" t="s">
        <v>120</v>
      </c>
      <c r="S21" s="20"/>
      <c r="T21" s="20"/>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row>
    <row r="22" ht="25.5" customHeight="1">
      <c r="A22" s="11">
        <v>21.0</v>
      </c>
      <c r="B22" s="12">
        <v>45932.0</v>
      </c>
      <c r="C22" s="23"/>
      <c r="D22" s="14" t="s">
        <v>121</v>
      </c>
      <c r="E22" s="14" t="s">
        <v>122</v>
      </c>
      <c r="F22" s="11"/>
      <c r="G22" s="15"/>
      <c r="H22" s="11" t="s">
        <v>123</v>
      </c>
      <c r="I22" s="14" t="s">
        <v>31</v>
      </c>
      <c r="J22" s="16" t="s">
        <v>22</v>
      </c>
      <c r="K22" s="11" t="s">
        <v>23</v>
      </c>
      <c r="L22" s="11" t="s">
        <v>38</v>
      </c>
      <c r="M22" s="17"/>
      <c r="N22" s="18"/>
      <c r="O22" s="11"/>
      <c r="P22" s="11"/>
      <c r="Q22" s="11"/>
      <c r="R22" s="20" t="s">
        <v>124</v>
      </c>
      <c r="S22" s="20"/>
      <c r="T22" s="20" t="s">
        <v>34</v>
      </c>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row>
    <row r="23" ht="25.5" customHeight="1">
      <c r="A23" s="11">
        <v>22.0</v>
      </c>
      <c r="B23" s="12">
        <v>45932.0</v>
      </c>
      <c r="C23" s="23"/>
      <c r="D23" s="14" t="s">
        <v>125</v>
      </c>
      <c r="E23" s="29"/>
      <c r="F23" s="11"/>
      <c r="G23" s="15" t="s">
        <v>29</v>
      </c>
      <c r="H23" s="11" t="s">
        <v>126</v>
      </c>
      <c r="I23" s="14" t="s">
        <v>31</v>
      </c>
      <c r="J23" s="16" t="s">
        <v>22</v>
      </c>
      <c r="K23" s="11"/>
      <c r="L23" s="11"/>
      <c r="M23" s="17"/>
      <c r="N23" s="18">
        <v>800000.0</v>
      </c>
      <c r="O23" s="11" t="s">
        <v>51</v>
      </c>
      <c r="P23" s="11" t="s">
        <v>26</v>
      </c>
      <c r="Q23" s="11" t="s">
        <v>127</v>
      </c>
      <c r="R23" s="20"/>
      <c r="S23" s="20"/>
      <c r="T23" s="20" t="s">
        <v>91</v>
      </c>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row>
    <row r="24" ht="25.5" customHeight="1">
      <c r="A24" s="11">
        <v>23.0</v>
      </c>
      <c r="B24" s="12">
        <v>45932.0</v>
      </c>
      <c r="C24" s="23"/>
      <c r="D24" s="14" t="s">
        <v>128</v>
      </c>
      <c r="E24" s="24" t="s">
        <v>129</v>
      </c>
      <c r="F24" s="11"/>
      <c r="G24" s="15" t="s">
        <v>29</v>
      </c>
      <c r="H24" s="11" t="s">
        <v>130</v>
      </c>
      <c r="I24" s="14" t="s">
        <v>31</v>
      </c>
      <c r="J24" s="16" t="s">
        <v>22</v>
      </c>
      <c r="K24" s="11" t="s">
        <v>23</v>
      </c>
      <c r="L24" s="11" t="s">
        <v>38</v>
      </c>
      <c r="M24" s="17">
        <v>10259.0</v>
      </c>
      <c r="N24" s="18">
        <f>927463/1.19</f>
        <v>779380.6723</v>
      </c>
      <c r="O24" s="11" t="s">
        <v>51</v>
      </c>
      <c r="P24" s="11" t="s">
        <v>26</v>
      </c>
      <c r="Q24" s="11" t="s">
        <v>127</v>
      </c>
      <c r="R24" s="20"/>
      <c r="S24" s="20"/>
      <c r="T24" s="20" t="s">
        <v>131</v>
      </c>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row>
    <row r="25" ht="25.5" customHeight="1">
      <c r="A25" s="11">
        <v>24.0</v>
      </c>
      <c r="B25" s="12">
        <v>45932.0</v>
      </c>
      <c r="C25" s="23"/>
      <c r="D25" s="14" t="s">
        <v>132</v>
      </c>
      <c r="E25" s="24" t="s">
        <v>98</v>
      </c>
      <c r="F25" s="11"/>
      <c r="G25" s="15" t="s">
        <v>29</v>
      </c>
      <c r="H25" s="11" t="s">
        <v>133</v>
      </c>
      <c r="I25" s="14" t="s">
        <v>31</v>
      </c>
      <c r="J25" s="16" t="s">
        <v>22</v>
      </c>
      <c r="K25" s="11" t="s">
        <v>23</v>
      </c>
      <c r="L25" s="11" t="s">
        <v>38</v>
      </c>
      <c r="M25" s="17">
        <v>10269.0</v>
      </c>
      <c r="N25" s="18">
        <v>267569.0</v>
      </c>
      <c r="O25" s="11" t="s">
        <v>57</v>
      </c>
      <c r="P25" s="11" t="s">
        <v>58</v>
      </c>
      <c r="Q25" s="11"/>
      <c r="R25" s="20"/>
      <c r="S25" s="20"/>
      <c r="T25" s="20"/>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row>
    <row r="26" ht="25.5" customHeight="1">
      <c r="A26" s="11">
        <v>25.0</v>
      </c>
      <c r="B26" s="12">
        <v>45932.0</v>
      </c>
      <c r="C26" s="23"/>
      <c r="D26" s="14" t="s">
        <v>134</v>
      </c>
      <c r="E26" s="24" t="s">
        <v>135</v>
      </c>
      <c r="F26" s="11"/>
      <c r="G26" s="15" t="s">
        <v>29</v>
      </c>
      <c r="H26" s="11" t="s">
        <v>136</v>
      </c>
      <c r="I26" s="14" t="s">
        <v>31</v>
      </c>
      <c r="J26" s="16" t="s">
        <v>22</v>
      </c>
      <c r="K26" s="11" t="s">
        <v>23</v>
      </c>
      <c r="L26" s="11" t="s">
        <v>24</v>
      </c>
      <c r="M26" s="17">
        <v>10229.0</v>
      </c>
      <c r="N26" s="18">
        <v>269119.0</v>
      </c>
      <c r="O26" s="11" t="s">
        <v>57</v>
      </c>
      <c r="P26" s="11" t="s">
        <v>58</v>
      </c>
      <c r="Q26" s="11"/>
      <c r="R26" s="20"/>
      <c r="S26" s="20"/>
      <c r="T26" s="20" t="s">
        <v>53</v>
      </c>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row>
    <row r="27" ht="25.5" customHeight="1">
      <c r="A27" s="11">
        <v>26.0</v>
      </c>
      <c r="B27" s="12">
        <v>45932.0</v>
      </c>
      <c r="C27" s="23"/>
      <c r="D27" s="14" t="s">
        <v>137</v>
      </c>
      <c r="E27" s="24" t="s">
        <v>138</v>
      </c>
      <c r="F27" s="11"/>
      <c r="G27" s="15" t="s">
        <v>20</v>
      </c>
      <c r="H27" s="11" t="s">
        <v>139</v>
      </c>
      <c r="I27" s="14" t="s">
        <v>31</v>
      </c>
      <c r="J27" s="16" t="s">
        <v>22</v>
      </c>
      <c r="K27" s="11" t="s">
        <v>23</v>
      </c>
      <c r="L27" s="11" t="s">
        <v>44</v>
      </c>
      <c r="M27" s="17">
        <v>10228.0</v>
      </c>
      <c r="N27" s="18">
        <v>630252.0</v>
      </c>
      <c r="O27" s="11" t="s">
        <v>51</v>
      </c>
      <c r="P27" s="11" t="s">
        <v>64</v>
      </c>
      <c r="Q27" s="11"/>
      <c r="R27" s="20"/>
      <c r="S27" s="20"/>
      <c r="T27" s="20"/>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row>
    <row r="28" ht="25.5" customHeight="1">
      <c r="A28" s="11">
        <v>27.0</v>
      </c>
      <c r="B28" s="12">
        <v>45932.0</v>
      </c>
      <c r="C28" s="23"/>
      <c r="D28" s="14" t="s">
        <v>140</v>
      </c>
      <c r="E28" s="28"/>
      <c r="F28" s="11" t="s">
        <v>141</v>
      </c>
      <c r="G28" s="15" t="s">
        <v>20</v>
      </c>
      <c r="H28" s="11" t="s">
        <v>142</v>
      </c>
      <c r="I28" s="14" t="s">
        <v>31</v>
      </c>
      <c r="J28" s="16" t="s">
        <v>22</v>
      </c>
      <c r="K28" s="11" t="s">
        <v>23</v>
      </c>
      <c r="L28" s="11" t="s">
        <v>38</v>
      </c>
      <c r="M28" s="17"/>
      <c r="N28" s="18">
        <f>190000/1.19</f>
        <v>159663.8655</v>
      </c>
      <c r="O28" s="11" t="s">
        <v>57</v>
      </c>
      <c r="P28" s="11" t="s">
        <v>26</v>
      </c>
      <c r="Q28" s="26" t="s">
        <v>143</v>
      </c>
      <c r="R28" s="20" t="s">
        <v>144</v>
      </c>
      <c r="S28" s="20"/>
      <c r="T28" s="20"/>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row>
    <row r="29" ht="25.5" customHeight="1">
      <c r="A29" s="11">
        <v>28.0</v>
      </c>
      <c r="B29" s="12">
        <v>45932.0</v>
      </c>
      <c r="C29" s="23"/>
      <c r="D29" s="14" t="s">
        <v>145</v>
      </c>
      <c r="E29" s="28"/>
      <c r="F29" s="11"/>
      <c r="G29" s="15" t="s">
        <v>20</v>
      </c>
      <c r="H29" s="11" t="s">
        <v>146</v>
      </c>
      <c r="I29" s="14" t="s">
        <v>31</v>
      </c>
      <c r="J29" s="16" t="s">
        <v>22</v>
      </c>
      <c r="K29" s="11" t="s">
        <v>23</v>
      </c>
      <c r="L29" s="11" t="s">
        <v>38</v>
      </c>
      <c r="M29" s="17"/>
      <c r="N29" s="18"/>
      <c r="O29" s="11"/>
      <c r="P29" s="11"/>
      <c r="Q29" s="11"/>
      <c r="R29" s="20" t="s">
        <v>147</v>
      </c>
      <c r="S29" s="20"/>
      <c r="T29" s="20"/>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row>
    <row r="30" ht="25.5" customHeight="1">
      <c r="A30" s="11">
        <v>29.0</v>
      </c>
      <c r="B30" s="12">
        <v>45932.0</v>
      </c>
      <c r="C30" s="30"/>
      <c r="D30" s="14" t="s">
        <v>148</v>
      </c>
      <c r="E30" s="24" t="s">
        <v>149</v>
      </c>
      <c r="G30" s="15"/>
      <c r="H30" s="11" t="s">
        <v>150</v>
      </c>
      <c r="I30" s="14" t="s">
        <v>31</v>
      </c>
      <c r="J30" s="16" t="s">
        <v>22</v>
      </c>
      <c r="K30" s="11" t="s">
        <v>95</v>
      </c>
      <c r="L30" s="11" t="s">
        <v>75</v>
      </c>
      <c r="M30" s="17"/>
      <c r="N30" s="18"/>
      <c r="O30" s="11"/>
      <c r="P30" s="11"/>
      <c r="Q30" s="11"/>
      <c r="R30" s="20"/>
      <c r="S30" s="20"/>
      <c r="T30" s="20" t="s">
        <v>91</v>
      </c>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row>
    <row r="31" ht="25.5" customHeight="1">
      <c r="A31" s="11">
        <v>30.0</v>
      </c>
      <c r="B31" s="12">
        <v>45933.0</v>
      </c>
      <c r="C31" s="31">
        <v>10.0</v>
      </c>
      <c r="D31" s="14"/>
      <c r="E31" s="28"/>
      <c r="F31" s="11"/>
      <c r="G31" s="15"/>
      <c r="H31" s="11" t="s">
        <v>151</v>
      </c>
      <c r="I31" s="14" t="s">
        <v>31</v>
      </c>
      <c r="J31" s="16" t="s">
        <v>22</v>
      </c>
      <c r="K31" s="11" t="s">
        <v>95</v>
      </c>
      <c r="L31" s="11"/>
      <c r="M31" s="17"/>
      <c r="N31" s="18"/>
      <c r="O31" s="11"/>
      <c r="P31" s="11"/>
      <c r="Q31" s="11"/>
      <c r="R31" s="20" t="s">
        <v>152</v>
      </c>
      <c r="S31" s="20"/>
      <c r="T31" s="20" t="s">
        <v>34</v>
      </c>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row>
    <row r="32" ht="25.5" customHeight="1">
      <c r="A32" s="11">
        <v>31.0</v>
      </c>
      <c r="B32" s="12">
        <v>45933.0</v>
      </c>
      <c r="C32" s="23"/>
      <c r="D32" s="14" t="s">
        <v>153</v>
      </c>
      <c r="E32" s="14" t="s">
        <v>154</v>
      </c>
      <c r="F32" s="11"/>
      <c r="G32" s="15" t="s">
        <v>29</v>
      </c>
      <c r="H32" s="11" t="s">
        <v>155</v>
      </c>
      <c r="I32" s="14" t="s">
        <v>31</v>
      </c>
      <c r="J32" s="16" t="s">
        <v>22</v>
      </c>
      <c r="K32" s="11" t="s">
        <v>23</v>
      </c>
      <c r="L32" s="11" t="s">
        <v>156</v>
      </c>
      <c r="M32" s="17"/>
      <c r="N32" s="18">
        <f>696800/1.19</f>
        <v>585546.2185</v>
      </c>
      <c r="O32" s="11" t="s">
        <v>51</v>
      </c>
      <c r="P32" s="11" t="s">
        <v>58</v>
      </c>
      <c r="Q32" s="11" t="s">
        <v>157</v>
      </c>
      <c r="R32" s="20" t="s">
        <v>152</v>
      </c>
      <c r="S32" s="20"/>
      <c r="T32" s="20"/>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row>
    <row r="33" ht="25.5" customHeight="1">
      <c r="A33" s="11">
        <v>32.0</v>
      </c>
      <c r="B33" s="12">
        <v>45933.0</v>
      </c>
      <c r="C33" s="23"/>
      <c r="D33" s="14" t="s">
        <v>35</v>
      </c>
      <c r="E33" s="29"/>
      <c r="F33" s="11"/>
      <c r="G33" s="15" t="s">
        <v>29</v>
      </c>
      <c r="H33" s="11" t="s">
        <v>158</v>
      </c>
      <c r="I33" s="14" t="s">
        <v>31</v>
      </c>
      <c r="J33" s="16" t="s">
        <v>22</v>
      </c>
      <c r="K33" s="11" t="s">
        <v>23</v>
      </c>
      <c r="L33" s="11" t="s">
        <v>50</v>
      </c>
      <c r="M33" s="17">
        <v>10239.0</v>
      </c>
      <c r="N33" s="18">
        <v>1057974.0</v>
      </c>
      <c r="O33" s="11" t="s">
        <v>39</v>
      </c>
      <c r="P33" s="11" t="s">
        <v>58</v>
      </c>
      <c r="Q33" s="11" t="s">
        <v>159</v>
      </c>
      <c r="R33" s="20"/>
      <c r="S33" s="20"/>
      <c r="T33" s="20"/>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row>
    <row r="34" ht="25.5" customHeight="1">
      <c r="A34" s="11">
        <v>33.0</v>
      </c>
      <c r="B34" s="12">
        <v>45933.0</v>
      </c>
      <c r="C34" s="23"/>
      <c r="D34" s="14"/>
      <c r="E34" s="29"/>
      <c r="F34" s="11"/>
      <c r="G34" s="15"/>
      <c r="H34" s="11" t="s">
        <v>160</v>
      </c>
      <c r="I34" s="14" t="s">
        <v>31</v>
      </c>
      <c r="J34" s="16" t="s">
        <v>22</v>
      </c>
      <c r="K34" s="11" t="s">
        <v>95</v>
      </c>
      <c r="L34" s="11"/>
      <c r="M34" s="17"/>
      <c r="N34" s="18"/>
      <c r="O34" s="11"/>
      <c r="P34" s="11"/>
      <c r="Q34" s="11"/>
      <c r="R34" s="20"/>
      <c r="S34" s="20"/>
      <c r="T34" s="20"/>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row>
    <row r="35" ht="25.5" customHeight="1">
      <c r="A35" s="11">
        <v>34.0</v>
      </c>
      <c r="B35" s="12">
        <v>45933.0</v>
      </c>
      <c r="C35" s="23"/>
      <c r="D35" s="14" t="s">
        <v>161</v>
      </c>
      <c r="E35" s="29"/>
      <c r="F35" s="11"/>
      <c r="G35" s="15" t="s">
        <v>29</v>
      </c>
      <c r="H35" s="11" t="s">
        <v>162</v>
      </c>
      <c r="I35" s="14" t="s">
        <v>31</v>
      </c>
      <c r="J35" s="16" t="s">
        <v>22</v>
      </c>
      <c r="K35" s="11" t="s">
        <v>23</v>
      </c>
      <c r="L35" s="11"/>
      <c r="M35" s="17"/>
      <c r="N35" s="18">
        <v>380000.0</v>
      </c>
      <c r="O35" s="11" t="s">
        <v>51</v>
      </c>
      <c r="P35" s="11" t="s">
        <v>26</v>
      </c>
      <c r="Q35" s="11" t="s">
        <v>163</v>
      </c>
      <c r="R35" s="20"/>
      <c r="S35" s="20"/>
      <c r="T35" s="20"/>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row>
    <row r="36" ht="25.5" customHeight="1">
      <c r="A36" s="11">
        <v>35.0</v>
      </c>
      <c r="B36" s="12">
        <v>45933.0</v>
      </c>
      <c r="C36" s="23"/>
      <c r="D36" s="14" t="s">
        <v>164</v>
      </c>
      <c r="E36" s="24" t="s">
        <v>165</v>
      </c>
      <c r="F36" s="11"/>
      <c r="G36" s="15" t="s">
        <v>29</v>
      </c>
      <c r="H36" s="11" t="s">
        <v>166</v>
      </c>
      <c r="I36" s="14" t="s">
        <v>31</v>
      </c>
      <c r="J36" s="16" t="s">
        <v>22</v>
      </c>
      <c r="K36" s="11" t="s">
        <v>23</v>
      </c>
      <c r="L36" s="11" t="s">
        <v>167</v>
      </c>
      <c r="M36" s="17"/>
      <c r="N36" s="18"/>
      <c r="O36" s="11"/>
      <c r="P36" s="11" t="s">
        <v>64</v>
      </c>
      <c r="Q36" s="11" t="s">
        <v>168</v>
      </c>
      <c r="R36" s="20"/>
      <c r="S36" s="20"/>
      <c r="T36" s="20" t="s">
        <v>91</v>
      </c>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row>
    <row r="37" ht="25.5" customHeight="1">
      <c r="A37" s="11">
        <v>36.0</v>
      </c>
      <c r="B37" s="12">
        <v>38628.0</v>
      </c>
      <c r="C37" s="23"/>
      <c r="D37" s="14" t="s">
        <v>169</v>
      </c>
      <c r="E37" s="28"/>
      <c r="F37" s="11"/>
      <c r="G37" s="15"/>
      <c r="H37" s="11" t="s">
        <v>170</v>
      </c>
      <c r="I37" s="14" t="s">
        <v>31</v>
      </c>
      <c r="J37" s="16" t="s">
        <v>22</v>
      </c>
      <c r="K37" s="11" t="s">
        <v>23</v>
      </c>
      <c r="L37" s="11"/>
      <c r="M37" s="17"/>
      <c r="N37" s="18"/>
      <c r="O37" s="11"/>
      <c r="P37" s="11"/>
      <c r="Q37" s="11"/>
      <c r="R37" s="20" t="s">
        <v>171</v>
      </c>
      <c r="S37" s="20"/>
      <c r="T37" s="20"/>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row>
    <row r="38" ht="25.5" customHeight="1">
      <c r="A38" s="11">
        <v>37.0</v>
      </c>
      <c r="B38" s="12">
        <v>45933.0</v>
      </c>
      <c r="C38" s="23"/>
      <c r="D38" s="14" t="s">
        <v>172</v>
      </c>
      <c r="E38" s="24" t="s">
        <v>173</v>
      </c>
      <c r="F38" s="11"/>
      <c r="G38" s="15"/>
      <c r="H38" s="11" t="s">
        <v>174</v>
      </c>
      <c r="I38" s="14" t="s">
        <v>31</v>
      </c>
      <c r="J38" s="16" t="s">
        <v>22</v>
      </c>
      <c r="K38" s="11" t="s">
        <v>95</v>
      </c>
      <c r="L38" s="11"/>
      <c r="M38" s="17"/>
      <c r="N38" s="18"/>
      <c r="O38" s="11"/>
      <c r="P38" s="11"/>
      <c r="Q38" s="11"/>
      <c r="R38" s="20"/>
      <c r="S38" s="20"/>
      <c r="T38" s="20" t="s">
        <v>59</v>
      </c>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row>
    <row r="39" ht="25.5" customHeight="1">
      <c r="A39" s="11">
        <v>38.0</v>
      </c>
      <c r="B39" s="12">
        <v>45933.0</v>
      </c>
      <c r="C39" s="23"/>
      <c r="D39" s="14" t="s">
        <v>175</v>
      </c>
      <c r="E39" s="24" t="s">
        <v>176</v>
      </c>
      <c r="F39" s="11"/>
      <c r="G39" s="15" t="s">
        <v>29</v>
      </c>
      <c r="H39" s="11" t="s">
        <v>177</v>
      </c>
      <c r="I39" s="14" t="s">
        <v>31</v>
      </c>
      <c r="J39" s="16" t="s">
        <v>22</v>
      </c>
      <c r="K39" s="11" t="s">
        <v>23</v>
      </c>
      <c r="L39" s="11" t="s">
        <v>38</v>
      </c>
      <c r="M39" s="17"/>
      <c r="N39" s="18"/>
      <c r="O39" s="11"/>
      <c r="P39" s="11" t="s">
        <v>26</v>
      </c>
      <c r="Q39" s="11"/>
      <c r="R39" s="20"/>
      <c r="S39" s="20"/>
      <c r="T39" s="20"/>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row>
    <row r="40" ht="25.5" customHeight="1">
      <c r="A40" s="11">
        <v>39.0</v>
      </c>
      <c r="B40" s="12">
        <v>45933.0</v>
      </c>
      <c r="C40" s="30"/>
      <c r="D40" s="14" t="s">
        <v>178</v>
      </c>
      <c r="E40" s="29"/>
      <c r="F40" s="11"/>
      <c r="G40" s="15"/>
      <c r="H40" s="11" t="s">
        <v>179</v>
      </c>
      <c r="I40" s="14" t="s">
        <v>31</v>
      </c>
      <c r="J40" s="16" t="s">
        <v>22</v>
      </c>
      <c r="K40" s="11"/>
      <c r="L40" s="11"/>
      <c r="M40" s="17"/>
      <c r="N40" s="18"/>
      <c r="O40" s="11"/>
      <c r="P40" s="11"/>
      <c r="Q40" s="11"/>
      <c r="R40" s="20" t="s">
        <v>180</v>
      </c>
      <c r="S40" s="20"/>
      <c r="T40" s="20"/>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row>
    <row r="41" ht="25.5" customHeight="1">
      <c r="A41" s="11">
        <v>40.0</v>
      </c>
      <c r="B41" s="12">
        <v>45934.0</v>
      </c>
      <c r="C41" s="31">
        <v>4.0</v>
      </c>
      <c r="D41" s="14"/>
      <c r="E41" s="29"/>
      <c r="F41" s="11"/>
      <c r="G41" s="15"/>
      <c r="H41" s="11" t="s">
        <v>181</v>
      </c>
      <c r="I41" s="14" t="s">
        <v>31</v>
      </c>
      <c r="J41" s="16" t="s">
        <v>22</v>
      </c>
      <c r="K41" s="11" t="s">
        <v>95</v>
      </c>
      <c r="L41" s="11"/>
      <c r="M41" s="17"/>
      <c r="N41" s="18"/>
      <c r="O41" s="11"/>
      <c r="P41" s="11"/>
      <c r="Q41" s="11"/>
      <c r="R41" s="20"/>
      <c r="S41" s="20"/>
      <c r="T41" s="20" t="s">
        <v>182</v>
      </c>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row>
    <row r="42" ht="25.5" customHeight="1">
      <c r="A42" s="11">
        <v>41.0</v>
      </c>
      <c r="B42" s="12">
        <v>45934.0</v>
      </c>
      <c r="C42" s="23"/>
      <c r="D42" s="14" t="s">
        <v>183</v>
      </c>
      <c r="E42" s="29"/>
      <c r="F42" s="11"/>
      <c r="G42" s="15" t="s">
        <v>29</v>
      </c>
      <c r="H42" s="11" t="s">
        <v>184</v>
      </c>
      <c r="I42" s="14" t="s">
        <v>31</v>
      </c>
      <c r="J42" s="16" t="s">
        <v>22</v>
      </c>
      <c r="K42" s="11" t="s">
        <v>23</v>
      </c>
      <c r="L42" s="11" t="s">
        <v>50</v>
      </c>
      <c r="M42" s="17">
        <v>10238.0</v>
      </c>
      <c r="N42" s="18">
        <v>700000.0</v>
      </c>
      <c r="O42" s="11" t="s">
        <v>51</v>
      </c>
      <c r="P42" s="11" t="s">
        <v>64</v>
      </c>
      <c r="Q42" s="11"/>
      <c r="R42" s="20"/>
      <c r="S42" s="20"/>
      <c r="T42" s="20" t="s">
        <v>185</v>
      </c>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row>
    <row r="43" ht="25.5" customHeight="1">
      <c r="A43" s="11">
        <v>42.0</v>
      </c>
      <c r="B43" s="12">
        <v>45934.0</v>
      </c>
      <c r="C43" s="23"/>
      <c r="D43" s="14" t="s">
        <v>186</v>
      </c>
      <c r="E43" s="24" t="s">
        <v>187</v>
      </c>
      <c r="F43" s="11"/>
      <c r="G43" s="15"/>
      <c r="H43" s="11" t="s">
        <v>188</v>
      </c>
      <c r="I43" s="14" t="s">
        <v>31</v>
      </c>
      <c r="J43" s="16" t="s">
        <v>22</v>
      </c>
      <c r="K43" s="11" t="s">
        <v>95</v>
      </c>
      <c r="L43" s="11" t="s">
        <v>50</v>
      </c>
      <c r="M43" s="17"/>
      <c r="N43" s="18"/>
      <c r="O43" s="11"/>
      <c r="P43" s="11"/>
      <c r="Q43" s="11"/>
      <c r="R43" s="20"/>
      <c r="S43" s="20"/>
      <c r="T43" s="20" t="s">
        <v>53</v>
      </c>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row>
    <row r="44" ht="25.5" customHeight="1">
      <c r="A44" s="11">
        <v>43.0</v>
      </c>
      <c r="B44" s="12">
        <v>45934.0</v>
      </c>
      <c r="C44" s="30"/>
      <c r="D44" s="14" t="s">
        <v>186</v>
      </c>
      <c r="E44" s="24" t="s">
        <v>189</v>
      </c>
      <c r="F44" s="11"/>
      <c r="G44" s="15"/>
      <c r="H44" s="11" t="s">
        <v>190</v>
      </c>
      <c r="I44" s="14" t="s">
        <v>31</v>
      </c>
      <c r="J44" s="16" t="s">
        <v>22</v>
      </c>
      <c r="K44" s="11" t="s">
        <v>23</v>
      </c>
      <c r="L44" s="11"/>
      <c r="M44" s="17">
        <v>10245.0</v>
      </c>
      <c r="N44" s="18">
        <f>1046413/1.19</f>
        <v>879338.6555</v>
      </c>
      <c r="O44" s="11" t="s">
        <v>51</v>
      </c>
      <c r="P44" s="11" t="s">
        <v>26</v>
      </c>
      <c r="Q44" s="11" t="s">
        <v>191</v>
      </c>
      <c r="R44" s="20"/>
      <c r="S44" s="20"/>
      <c r="T44" s="20" t="s">
        <v>53</v>
      </c>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row>
    <row r="45" ht="25.5" customHeight="1">
      <c r="A45" s="11">
        <v>44.0</v>
      </c>
      <c r="B45" s="12">
        <v>56893.0</v>
      </c>
      <c r="C45" s="31">
        <v>17.0</v>
      </c>
      <c r="D45" s="14" t="s">
        <v>192</v>
      </c>
      <c r="E45" s="24" t="s">
        <v>193</v>
      </c>
      <c r="F45" s="11"/>
      <c r="G45" s="15"/>
      <c r="H45" s="11" t="s">
        <v>194</v>
      </c>
      <c r="I45" s="14" t="s">
        <v>31</v>
      </c>
      <c r="J45" s="16" t="s">
        <v>22</v>
      </c>
      <c r="K45" s="11" t="s">
        <v>23</v>
      </c>
      <c r="L45" s="11" t="s">
        <v>50</v>
      </c>
      <c r="M45" s="17">
        <v>10252.0</v>
      </c>
      <c r="N45" s="18">
        <v>1519299.0</v>
      </c>
      <c r="O45" s="11" t="s">
        <v>51</v>
      </c>
      <c r="P45" s="11" t="s">
        <v>26</v>
      </c>
      <c r="Q45" s="11" t="s">
        <v>195</v>
      </c>
      <c r="R45" s="20"/>
      <c r="S45" s="20"/>
      <c r="T45" s="20"/>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row>
    <row r="46" ht="25.5" customHeight="1">
      <c r="A46" s="11">
        <v>45.0</v>
      </c>
      <c r="B46" s="12">
        <v>45936.0</v>
      </c>
      <c r="C46" s="23"/>
      <c r="D46" s="14" t="s">
        <v>196</v>
      </c>
      <c r="E46" s="24" t="s">
        <v>197</v>
      </c>
      <c r="F46" s="11"/>
      <c r="G46" s="15" t="s">
        <v>20</v>
      </c>
      <c r="H46" s="11" t="s">
        <v>198</v>
      </c>
      <c r="I46" s="14" t="s">
        <v>31</v>
      </c>
      <c r="J46" s="16" t="s">
        <v>22</v>
      </c>
      <c r="K46" s="11" t="s">
        <v>23</v>
      </c>
      <c r="L46" s="11" t="s">
        <v>167</v>
      </c>
      <c r="M46" s="17">
        <v>10261.0</v>
      </c>
      <c r="N46" s="18">
        <v>7534930.0</v>
      </c>
      <c r="O46" s="11" t="s">
        <v>51</v>
      </c>
      <c r="P46" s="11" t="s">
        <v>58</v>
      </c>
      <c r="Q46" s="32" t="s">
        <v>199</v>
      </c>
      <c r="R46" s="20"/>
      <c r="S46" s="20"/>
      <c r="T46" s="20"/>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row>
    <row r="47" ht="25.5" customHeight="1">
      <c r="A47" s="11">
        <v>46.0</v>
      </c>
      <c r="B47" s="12">
        <v>45936.0</v>
      </c>
      <c r="C47" s="23"/>
      <c r="D47" s="14" t="s">
        <v>200</v>
      </c>
      <c r="E47" s="14" t="s">
        <v>201</v>
      </c>
      <c r="F47" s="11"/>
      <c r="G47" s="15" t="s">
        <v>29</v>
      </c>
      <c r="H47" s="11" t="s">
        <v>202</v>
      </c>
      <c r="I47" s="14" t="s">
        <v>31</v>
      </c>
      <c r="J47" s="16" t="s">
        <v>22</v>
      </c>
      <c r="K47" s="11" t="s">
        <v>23</v>
      </c>
      <c r="L47" s="11" t="s">
        <v>50</v>
      </c>
      <c r="M47" s="17">
        <v>10259.0</v>
      </c>
      <c r="N47" s="18">
        <v>754615.0</v>
      </c>
      <c r="O47" s="11" t="s">
        <v>51</v>
      </c>
      <c r="P47" s="11" t="s">
        <v>26</v>
      </c>
      <c r="Q47" s="11" t="s">
        <v>203</v>
      </c>
      <c r="R47" s="20" t="s">
        <v>204</v>
      </c>
      <c r="S47" s="20"/>
      <c r="T47" s="20"/>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row>
    <row r="48" ht="25.5" customHeight="1">
      <c r="A48" s="11">
        <v>47.0</v>
      </c>
      <c r="B48" s="12">
        <v>45936.0</v>
      </c>
      <c r="C48" s="23"/>
      <c r="D48" s="14" t="s">
        <v>205</v>
      </c>
      <c r="E48" s="14" t="s">
        <v>206</v>
      </c>
      <c r="F48" s="11"/>
      <c r="G48" s="15"/>
      <c r="H48" s="11" t="s">
        <v>207</v>
      </c>
      <c r="I48" s="14" t="s">
        <v>31</v>
      </c>
      <c r="J48" s="16" t="s">
        <v>22</v>
      </c>
      <c r="K48" s="11" t="s">
        <v>23</v>
      </c>
      <c r="L48" s="11" t="s">
        <v>100</v>
      </c>
      <c r="M48" s="17"/>
      <c r="N48" s="18"/>
      <c r="O48" s="11"/>
      <c r="P48" s="11"/>
      <c r="Q48" s="11"/>
      <c r="R48" s="20" t="s">
        <v>208</v>
      </c>
      <c r="S48" s="20"/>
      <c r="T48" s="20" t="s">
        <v>34</v>
      </c>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row>
    <row r="49" ht="25.5" customHeight="1">
      <c r="A49" s="11">
        <v>48.0</v>
      </c>
      <c r="B49" s="12">
        <v>45936.0</v>
      </c>
      <c r="C49" s="23"/>
      <c r="D49" s="14" t="s">
        <v>209</v>
      </c>
      <c r="E49" s="24" t="s">
        <v>210</v>
      </c>
      <c r="F49" s="11"/>
      <c r="G49" s="15"/>
      <c r="H49" s="11" t="s">
        <v>211</v>
      </c>
      <c r="I49" s="14" t="s">
        <v>31</v>
      </c>
      <c r="J49" s="16" t="s">
        <v>22</v>
      </c>
      <c r="K49" s="11" t="s">
        <v>23</v>
      </c>
      <c r="L49" s="11" t="s">
        <v>86</v>
      </c>
      <c r="M49" s="17">
        <v>10253.0</v>
      </c>
      <c r="N49" s="18">
        <v>1256000.0</v>
      </c>
      <c r="O49" s="11" t="s">
        <v>51</v>
      </c>
      <c r="P49" s="11" t="s">
        <v>64</v>
      </c>
      <c r="Q49" s="11" t="s">
        <v>168</v>
      </c>
      <c r="R49" s="20"/>
      <c r="S49" s="20"/>
      <c r="T49" s="20"/>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row>
    <row r="50" ht="25.5" customHeight="1">
      <c r="A50" s="11">
        <v>49.0</v>
      </c>
      <c r="B50" s="12">
        <v>45936.0</v>
      </c>
      <c r="C50" s="23"/>
      <c r="D50" s="14" t="s">
        <v>212</v>
      </c>
      <c r="E50" s="28"/>
      <c r="F50" s="11"/>
      <c r="G50" s="15"/>
      <c r="H50" s="11" t="s">
        <v>213</v>
      </c>
      <c r="I50" s="14" t="s">
        <v>31</v>
      </c>
      <c r="J50" s="16" t="s">
        <v>22</v>
      </c>
      <c r="K50" s="11" t="s">
        <v>23</v>
      </c>
      <c r="L50" s="11"/>
      <c r="M50" s="17"/>
      <c r="N50" s="18"/>
      <c r="O50" s="11"/>
      <c r="P50" s="11"/>
      <c r="Q50" s="11"/>
      <c r="R50" s="20" t="s">
        <v>214</v>
      </c>
      <c r="S50" s="20"/>
      <c r="T50" s="20"/>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row>
    <row r="51" ht="25.5" customHeight="1">
      <c r="A51" s="11">
        <v>50.0</v>
      </c>
      <c r="B51" s="12">
        <v>45936.0</v>
      </c>
      <c r="C51" s="23"/>
      <c r="D51" s="14" t="s">
        <v>215</v>
      </c>
      <c r="E51" s="29"/>
      <c r="F51" s="11"/>
      <c r="G51" s="15"/>
      <c r="H51" s="11" t="s">
        <v>216</v>
      </c>
      <c r="I51" s="14" t="s">
        <v>31</v>
      </c>
      <c r="J51" s="16" t="s">
        <v>22</v>
      </c>
      <c r="K51" s="11" t="s">
        <v>95</v>
      </c>
      <c r="L51" s="11"/>
      <c r="M51" s="17"/>
      <c r="N51" s="18"/>
      <c r="O51" s="11"/>
      <c r="P51" s="11"/>
      <c r="Q51" s="11"/>
      <c r="R51" s="20"/>
      <c r="S51" s="20"/>
      <c r="T51" s="20"/>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row>
    <row r="52" ht="25.5" customHeight="1">
      <c r="A52" s="11">
        <v>51.0</v>
      </c>
      <c r="B52" s="12">
        <v>45936.0</v>
      </c>
      <c r="C52" s="23"/>
      <c r="D52" s="14" t="s">
        <v>217</v>
      </c>
      <c r="E52" s="29" t="s">
        <v>218</v>
      </c>
      <c r="F52" s="11"/>
      <c r="G52" s="15"/>
      <c r="H52" s="11" t="s">
        <v>219</v>
      </c>
      <c r="I52" s="14" t="s">
        <v>31</v>
      </c>
      <c r="J52" s="16" t="s">
        <v>22</v>
      </c>
      <c r="K52" s="11" t="s">
        <v>95</v>
      </c>
      <c r="L52" s="11" t="s">
        <v>44</v>
      </c>
      <c r="M52" s="17"/>
      <c r="N52" s="18"/>
      <c r="O52" s="11"/>
      <c r="P52" s="11"/>
      <c r="Q52" s="11"/>
      <c r="R52" s="20"/>
      <c r="S52" s="20"/>
      <c r="T52" s="20"/>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row>
    <row r="53" ht="25.5" customHeight="1">
      <c r="A53" s="11">
        <v>52.0</v>
      </c>
      <c r="B53" s="12">
        <v>45936.0</v>
      </c>
      <c r="C53" s="23"/>
      <c r="D53" s="14" t="s">
        <v>220</v>
      </c>
      <c r="E53" s="14" t="s">
        <v>221</v>
      </c>
      <c r="F53" s="11"/>
      <c r="G53" s="15" t="s">
        <v>29</v>
      </c>
      <c r="H53" s="11" t="s">
        <v>222</v>
      </c>
      <c r="I53" s="14" t="s">
        <v>31</v>
      </c>
      <c r="J53" s="16" t="s">
        <v>22</v>
      </c>
      <c r="K53" s="11" t="s">
        <v>95</v>
      </c>
      <c r="L53" s="11" t="s">
        <v>38</v>
      </c>
      <c r="M53" s="17"/>
      <c r="N53" s="18">
        <v>950000.0</v>
      </c>
      <c r="O53" s="11" t="s">
        <v>51</v>
      </c>
      <c r="P53" s="11" t="s">
        <v>26</v>
      </c>
      <c r="Q53" s="11" t="s">
        <v>195</v>
      </c>
      <c r="R53" s="20" t="s">
        <v>223</v>
      </c>
      <c r="S53" s="20"/>
      <c r="T53" s="20"/>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row>
    <row r="54" ht="25.5" customHeight="1">
      <c r="A54" s="11">
        <v>53.0</v>
      </c>
      <c r="B54" s="12">
        <v>45936.0</v>
      </c>
      <c r="C54" s="23"/>
      <c r="D54" s="14" t="s">
        <v>224</v>
      </c>
      <c r="E54" s="24" t="s">
        <v>225</v>
      </c>
      <c r="F54" s="11"/>
      <c r="G54" s="15" t="s">
        <v>29</v>
      </c>
      <c r="H54" s="11" t="s">
        <v>226</v>
      </c>
      <c r="I54" s="14" t="s">
        <v>31</v>
      </c>
      <c r="J54" s="16" t="s">
        <v>22</v>
      </c>
      <c r="K54" s="11"/>
      <c r="L54" s="11"/>
      <c r="M54" s="17"/>
      <c r="N54" s="18">
        <f>571873+685127/1.19</f>
        <v>1147609.975</v>
      </c>
      <c r="O54" s="11" t="s">
        <v>51</v>
      </c>
      <c r="P54" s="11" t="s">
        <v>58</v>
      </c>
      <c r="Q54" s="11" t="s">
        <v>227</v>
      </c>
      <c r="R54" s="20"/>
      <c r="S54" s="20"/>
      <c r="T54" s="20"/>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row>
    <row r="55" ht="25.5" customHeight="1">
      <c r="A55" s="11">
        <v>54.0</v>
      </c>
      <c r="B55" s="12">
        <v>45936.0</v>
      </c>
      <c r="C55" s="23"/>
      <c r="D55" s="14"/>
      <c r="E55" s="29"/>
      <c r="F55" s="11"/>
      <c r="G55" s="15"/>
      <c r="H55" s="11" t="s">
        <v>228</v>
      </c>
      <c r="I55" s="14" t="s">
        <v>31</v>
      </c>
      <c r="J55" s="16" t="s">
        <v>22</v>
      </c>
      <c r="K55" s="11" t="s">
        <v>95</v>
      </c>
      <c r="L55" s="11" t="s">
        <v>86</v>
      </c>
      <c r="M55" s="17"/>
      <c r="N55" s="18"/>
      <c r="O55" s="11"/>
      <c r="P55" s="11"/>
      <c r="Q55" s="11"/>
      <c r="R55" s="20"/>
      <c r="S55" s="20"/>
      <c r="T55" s="20"/>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row>
    <row r="56" ht="25.5" customHeight="1">
      <c r="A56" s="11">
        <v>55.0</v>
      </c>
      <c r="B56" s="12">
        <v>45936.0</v>
      </c>
      <c r="C56" s="23"/>
      <c r="D56" s="14" t="s">
        <v>229</v>
      </c>
      <c r="E56" s="24" t="s">
        <v>230</v>
      </c>
      <c r="F56" s="11" t="s">
        <v>231</v>
      </c>
      <c r="G56" s="15" t="s">
        <v>232</v>
      </c>
      <c r="H56" s="11" t="s">
        <v>233</v>
      </c>
      <c r="I56" s="14" t="s">
        <v>31</v>
      </c>
      <c r="J56" s="16" t="s">
        <v>22</v>
      </c>
      <c r="K56" s="11" t="s">
        <v>23</v>
      </c>
      <c r="L56" s="11" t="s">
        <v>38</v>
      </c>
      <c r="M56" s="17">
        <v>10258.0</v>
      </c>
      <c r="N56" s="18">
        <f>12458875/1.19</f>
        <v>10469642.86</v>
      </c>
      <c r="O56" s="11" t="s">
        <v>51</v>
      </c>
      <c r="P56" s="11" t="s">
        <v>26</v>
      </c>
      <c r="Q56" s="11" t="s">
        <v>195</v>
      </c>
      <c r="R56" s="20"/>
      <c r="S56" s="20"/>
      <c r="T56" s="20"/>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row>
    <row r="57" ht="25.5" customHeight="1">
      <c r="A57" s="11">
        <v>56.0</v>
      </c>
      <c r="B57" s="12">
        <v>45936.0</v>
      </c>
      <c r="C57" s="23"/>
      <c r="D57" s="14"/>
      <c r="E57" s="29"/>
      <c r="F57" s="11"/>
      <c r="G57" s="15"/>
      <c r="H57" s="11" t="s">
        <v>234</v>
      </c>
      <c r="I57" s="14" t="s">
        <v>31</v>
      </c>
      <c r="J57" s="16" t="s">
        <v>22</v>
      </c>
      <c r="K57" s="11" t="s">
        <v>95</v>
      </c>
      <c r="L57" s="11" t="s">
        <v>24</v>
      </c>
      <c r="M57" s="17"/>
      <c r="N57" s="18"/>
      <c r="O57" s="11"/>
      <c r="P57" s="11"/>
      <c r="Q57" s="11"/>
      <c r="R57" s="20" t="s">
        <v>235</v>
      </c>
      <c r="S57" s="20"/>
      <c r="T57" s="20"/>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row>
    <row r="58" ht="25.5" customHeight="1">
      <c r="A58" s="11">
        <v>57.0</v>
      </c>
      <c r="B58" s="12">
        <v>45936.0</v>
      </c>
      <c r="C58" s="23"/>
      <c r="D58" s="14" t="s">
        <v>236</v>
      </c>
      <c r="E58" s="28"/>
      <c r="F58" s="11"/>
      <c r="G58" s="15" t="s">
        <v>29</v>
      </c>
      <c r="H58" s="11" t="s">
        <v>237</v>
      </c>
      <c r="I58" s="14" t="s">
        <v>31</v>
      </c>
      <c r="J58" s="16" t="s">
        <v>22</v>
      </c>
      <c r="K58" s="11" t="s">
        <v>23</v>
      </c>
      <c r="L58" s="11" t="s">
        <v>24</v>
      </c>
      <c r="M58" s="17"/>
      <c r="N58" s="18"/>
      <c r="O58" s="11"/>
      <c r="P58" s="11"/>
      <c r="Q58" s="11"/>
      <c r="R58" s="20" t="s">
        <v>238</v>
      </c>
      <c r="S58" s="20"/>
      <c r="T58" s="20"/>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row>
    <row r="59" ht="25.5" customHeight="1">
      <c r="A59" s="11">
        <v>58.0</v>
      </c>
      <c r="B59" s="33">
        <v>45936.0</v>
      </c>
      <c r="C59" s="23"/>
      <c r="D59" s="14"/>
      <c r="E59" s="29"/>
      <c r="F59" s="11"/>
      <c r="G59" s="15" t="s">
        <v>29</v>
      </c>
      <c r="H59" s="11" t="s">
        <v>239</v>
      </c>
      <c r="I59" s="14" t="s">
        <v>31</v>
      </c>
      <c r="J59" s="16" t="s">
        <v>22</v>
      </c>
      <c r="K59" s="11" t="s">
        <v>23</v>
      </c>
      <c r="L59" s="11" t="s">
        <v>38</v>
      </c>
      <c r="M59" s="17">
        <v>10290.0</v>
      </c>
      <c r="N59" s="18">
        <f>30894400/1.19</f>
        <v>25961680.67</v>
      </c>
      <c r="O59" s="11" t="s">
        <v>51</v>
      </c>
      <c r="P59" s="11" t="s">
        <v>26</v>
      </c>
      <c r="Q59" s="11" t="s">
        <v>240</v>
      </c>
      <c r="R59" s="20"/>
      <c r="S59" s="20"/>
      <c r="T59" s="20"/>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row>
    <row r="60" ht="25.5" customHeight="1">
      <c r="A60" s="11">
        <v>59.0</v>
      </c>
      <c r="B60" s="12">
        <v>45936.0</v>
      </c>
      <c r="C60" s="23"/>
      <c r="D60" s="14"/>
      <c r="E60" s="29"/>
      <c r="F60" s="11"/>
      <c r="G60" s="15" t="s">
        <v>117</v>
      </c>
      <c r="H60" s="11" t="s">
        <v>241</v>
      </c>
      <c r="I60" s="14" t="s">
        <v>31</v>
      </c>
      <c r="J60" s="16" t="s">
        <v>22</v>
      </c>
      <c r="K60" s="11" t="s">
        <v>23</v>
      </c>
      <c r="L60" s="11"/>
      <c r="M60" s="17"/>
      <c r="N60" s="18"/>
      <c r="O60" s="11"/>
      <c r="P60" s="11" t="s">
        <v>64</v>
      </c>
      <c r="Q60" s="11" t="s">
        <v>168</v>
      </c>
      <c r="R60" s="20"/>
      <c r="S60" s="20"/>
      <c r="T60" s="20" t="s">
        <v>34</v>
      </c>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row>
    <row r="61" ht="25.5" customHeight="1">
      <c r="A61" s="11">
        <v>60.0</v>
      </c>
      <c r="B61" s="12">
        <v>45936.0</v>
      </c>
      <c r="C61" s="30"/>
      <c r="D61" s="14" t="s">
        <v>242</v>
      </c>
      <c r="E61" s="28"/>
      <c r="F61" s="11"/>
      <c r="G61" s="15" t="s">
        <v>29</v>
      </c>
      <c r="H61" s="11" t="s">
        <v>243</v>
      </c>
      <c r="I61" s="14" t="s">
        <v>31</v>
      </c>
      <c r="J61" s="16" t="s">
        <v>22</v>
      </c>
      <c r="K61" s="11" t="s">
        <v>23</v>
      </c>
      <c r="L61" s="11" t="s">
        <v>100</v>
      </c>
      <c r="M61" s="17"/>
      <c r="N61" s="18"/>
      <c r="O61" s="11"/>
      <c r="P61" s="11"/>
      <c r="Q61" s="11"/>
      <c r="R61" s="20" t="s">
        <v>244</v>
      </c>
      <c r="S61" s="20"/>
      <c r="T61" s="20"/>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row>
    <row r="62" ht="25.5" customHeight="1">
      <c r="A62" s="11">
        <v>61.0</v>
      </c>
      <c r="B62" s="12">
        <v>45937.0</v>
      </c>
      <c r="C62" s="31">
        <v>8.0</v>
      </c>
      <c r="D62" s="14" t="s">
        <v>245</v>
      </c>
      <c r="E62" s="14" t="s">
        <v>246</v>
      </c>
      <c r="F62" s="11"/>
      <c r="G62" s="15" t="s">
        <v>29</v>
      </c>
      <c r="H62" s="11" t="s">
        <v>247</v>
      </c>
      <c r="I62" s="14" t="s">
        <v>31</v>
      </c>
      <c r="J62" s="16" t="s">
        <v>22</v>
      </c>
      <c r="K62" s="11" t="s">
        <v>23</v>
      </c>
      <c r="L62" s="11" t="s">
        <v>38</v>
      </c>
      <c r="M62" s="17">
        <v>10271.0</v>
      </c>
      <c r="N62" s="18">
        <v>6767708.0</v>
      </c>
      <c r="O62" s="11" t="s">
        <v>51</v>
      </c>
      <c r="P62" s="11" t="s">
        <v>26</v>
      </c>
      <c r="Q62" s="11" t="s">
        <v>248</v>
      </c>
      <c r="R62" s="20" t="s">
        <v>249</v>
      </c>
      <c r="S62" s="20"/>
      <c r="T62" s="20"/>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row>
    <row r="63" ht="25.5" customHeight="1">
      <c r="A63" s="11">
        <v>62.0</v>
      </c>
      <c r="B63" s="12">
        <v>45937.0</v>
      </c>
      <c r="C63" s="23"/>
      <c r="D63" s="14" t="s">
        <v>250</v>
      </c>
      <c r="E63" s="29"/>
      <c r="F63" s="11"/>
      <c r="G63" s="15" t="s">
        <v>29</v>
      </c>
      <c r="H63" s="11" t="s">
        <v>251</v>
      </c>
      <c r="I63" s="14" t="s">
        <v>31</v>
      </c>
      <c r="J63" s="16" t="s">
        <v>22</v>
      </c>
      <c r="K63" s="11" t="s">
        <v>23</v>
      </c>
      <c r="L63" s="11" t="s">
        <v>63</v>
      </c>
      <c r="M63" s="17">
        <v>10279.0</v>
      </c>
      <c r="N63" s="18">
        <v>2043906.0</v>
      </c>
      <c r="O63" s="11" t="s">
        <v>51</v>
      </c>
      <c r="P63" s="11" t="s">
        <v>26</v>
      </c>
      <c r="Q63" s="11" t="s">
        <v>203</v>
      </c>
      <c r="R63" s="20"/>
      <c r="S63" s="20"/>
      <c r="T63" s="20"/>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row>
    <row r="64" ht="25.5" customHeight="1">
      <c r="A64" s="11">
        <v>63.0</v>
      </c>
      <c r="B64" s="12">
        <v>45937.0</v>
      </c>
      <c r="C64" s="23"/>
      <c r="D64" s="14" t="s">
        <v>252</v>
      </c>
      <c r="E64" s="29"/>
      <c r="F64" s="11"/>
      <c r="G64" s="15" t="s">
        <v>29</v>
      </c>
      <c r="H64" s="11" t="s">
        <v>253</v>
      </c>
      <c r="I64" s="14" t="s">
        <v>31</v>
      </c>
      <c r="J64" s="16" t="s">
        <v>22</v>
      </c>
      <c r="K64" s="11" t="s">
        <v>23</v>
      </c>
      <c r="L64" s="11" t="s">
        <v>100</v>
      </c>
      <c r="M64" s="17">
        <v>10267.0</v>
      </c>
      <c r="N64" s="18">
        <v>365281.0</v>
      </c>
      <c r="O64" s="11" t="s">
        <v>51</v>
      </c>
      <c r="P64" s="11" t="s">
        <v>58</v>
      </c>
      <c r="Q64" s="26" t="s">
        <v>254</v>
      </c>
      <c r="R64" s="20"/>
      <c r="S64" s="20"/>
      <c r="T64" s="20"/>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row>
    <row r="65" ht="25.5" customHeight="1">
      <c r="A65" s="11">
        <v>64.0</v>
      </c>
      <c r="B65" s="12">
        <v>45937.0</v>
      </c>
      <c r="C65" s="23"/>
      <c r="D65" s="14" t="s">
        <v>255</v>
      </c>
      <c r="E65" s="14" t="s">
        <v>256</v>
      </c>
      <c r="F65" s="11" t="s">
        <v>257</v>
      </c>
      <c r="G65" s="15" t="s">
        <v>20</v>
      </c>
      <c r="H65" s="11" t="s">
        <v>258</v>
      </c>
      <c r="I65" s="14" t="s">
        <v>31</v>
      </c>
      <c r="J65" s="16" t="s">
        <v>22</v>
      </c>
      <c r="K65" s="11" t="s">
        <v>23</v>
      </c>
      <c r="L65" s="11" t="s">
        <v>156</v>
      </c>
      <c r="M65" s="17">
        <v>10170.0</v>
      </c>
      <c r="N65" s="18">
        <v>3924549.0</v>
      </c>
      <c r="O65" s="11" t="s">
        <v>51</v>
      </c>
      <c r="P65" s="11" t="s">
        <v>26</v>
      </c>
      <c r="Q65" s="11" t="s">
        <v>127</v>
      </c>
      <c r="R65" s="20" t="s">
        <v>259</v>
      </c>
      <c r="S65" s="20"/>
      <c r="T65" s="20"/>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row>
    <row r="66" ht="25.5" customHeight="1">
      <c r="A66" s="11">
        <v>65.0</v>
      </c>
      <c r="B66" s="12">
        <v>45937.0</v>
      </c>
      <c r="C66" s="23"/>
      <c r="D66" s="14" t="s">
        <v>128</v>
      </c>
      <c r="E66" s="24" t="s">
        <v>260</v>
      </c>
      <c r="F66" s="11"/>
      <c r="G66" s="15" t="s">
        <v>29</v>
      </c>
      <c r="H66" s="11" t="s">
        <v>261</v>
      </c>
      <c r="I66" s="14" t="s">
        <v>31</v>
      </c>
      <c r="J66" s="16" t="s">
        <v>22</v>
      </c>
      <c r="K66" s="11" t="s">
        <v>23</v>
      </c>
      <c r="L66" s="11" t="s">
        <v>38</v>
      </c>
      <c r="M66" s="17"/>
      <c r="N66" s="18">
        <v>201681.0</v>
      </c>
      <c r="O66" s="11" t="s">
        <v>57</v>
      </c>
      <c r="P66" s="11" t="s">
        <v>26</v>
      </c>
      <c r="Q66" s="11"/>
      <c r="R66" s="20"/>
      <c r="S66" s="20"/>
      <c r="T66" s="20"/>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row>
    <row r="67" ht="25.5" customHeight="1">
      <c r="A67" s="11">
        <v>66.0</v>
      </c>
      <c r="B67" s="12">
        <v>45937.0</v>
      </c>
      <c r="C67" s="23"/>
      <c r="D67" s="14" t="s">
        <v>262</v>
      </c>
      <c r="E67" s="24" t="s">
        <v>263</v>
      </c>
      <c r="F67" s="11"/>
      <c r="G67" s="15" t="s">
        <v>20</v>
      </c>
      <c r="H67" s="11" t="s">
        <v>264</v>
      </c>
      <c r="I67" s="14" t="s">
        <v>31</v>
      </c>
      <c r="J67" s="16" t="s">
        <v>22</v>
      </c>
      <c r="K67" s="11" t="s">
        <v>23</v>
      </c>
      <c r="L67" s="11" t="s">
        <v>167</v>
      </c>
      <c r="M67" s="17">
        <v>10273.0</v>
      </c>
      <c r="N67" s="18">
        <v>2438160.0</v>
      </c>
      <c r="O67" s="11" t="s">
        <v>51</v>
      </c>
      <c r="P67" s="11" t="s">
        <v>26</v>
      </c>
      <c r="Q67" s="11" t="s">
        <v>265</v>
      </c>
      <c r="R67" s="20"/>
      <c r="S67" s="20"/>
      <c r="T67" s="20"/>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row>
    <row r="68" ht="25.5" customHeight="1">
      <c r="A68" s="11">
        <v>67.0</v>
      </c>
      <c r="B68" s="12">
        <v>45937.0</v>
      </c>
      <c r="C68" s="23"/>
      <c r="D68" s="14" t="s">
        <v>175</v>
      </c>
      <c r="E68" s="28"/>
      <c r="F68" s="11"/>
      <c r="G68" s="15" t="s">
        <v>29</v>
      </c>
      <c r="H68" s="11" t="s">
        <v>266</v>
      </c>
      <c r="I68" s="14" t="s">
        <v>31</v>
      </c>
      <c r="J68" s="16" t="s">
        <v>22</v>
      </c>
      <c r="K68" s="11" t="s">
        <v>23</v>
      </c>
      <c r="L68" s="11" t="s">
        <v>50</v>
      </c>
      <c r="M68" s="17">
        <v>10281.0</v>
      </c>
      <c r="N68" s="18">
        <v>1053000.0</v>
      </c>
      <c r="O68" s="11" t="s">
        <v>51</v>
      </c>
      <c r="P68" s="11" t="s">
        <v>64</v>
      </c>
      <c r="Q68" s="11"/>
      <c r="R68" s="20" t="s">
        <v>267</v>
      </c>
      <c r="S68" s="20"/>
      <c r="T68" s="20"/>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row>
    <row r="69" ht="25.5" customHeight="1">
      <c r="A69" s="11">
        <v>68.0</v>
      </c>
      <c r="B69" s="12">
        <v>45937.0</v>
      </c>
      <c r="C69" s="23"/>
      <c r="D69" s="14" t="s">
        <v>268</v>
      </c>
      <c r="E69" s="24" t="s">
        <v>269</v>
      </c>
      <c r="F69" s="11"/>
      <c r="G69" s="15" t="s">
        <v>29</v>
      </c>
      <c r="H69" s="11" t="s">
        <v>270</v>
      </c>
      <c r="I69" s="14" t="s">
        <v>31</v>
      </c>
      <c r="J69" s="16" t="s">
        <v>22</v>
      </c>
      <c r="K69" s="11" t="s">
        <v>23</v>
      </c>
      <c r="L69" s="11" t="s">
        <v>100</v>
      </c>
      <c r="M69" s="17"/>
      <c r="N69" s="18">
        <v>171008.0</v>
      </c>
      <c r="O69" s="11" t="s">
        <v>57</v>
      </c>
      <c r="P69" s="11" t="s">
        <v>58</v>
      </c>
      <c r="Q69" s="11"/>
      <c r="R69" s="20"/>
      <c r="S69" s="20"/>
      <c r="T69" s="20"/>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row>
    <row r="70" ht="25.5" customHeight="1">
      <c r="A70" s="11">
        <v>69.0</v>
      </c>
      <c r="B70" s="12">
        <v>45937.0</v>
      </c>
      <c r="C70" s="30"/>
      <c r="D70" s="14" t="s">
        <v>271</v>
      </c>
      <c r="E70" s="24" t="s">
        <v>272</v>
      </c>
      <c r="F70" s="11"/>
      <c r="G70" s="15"/>
      <c r="H70" s="11" t="s">
        <v>273</v>
      </c>
      <c r="I70" s="14" t="s">
        <v>31</v>
      </c>
      <c r="J70" s="16" t="s">
        <v>22</v>
      </c>
      <c r="K70" s="11" t="s">
        <v>23</v>
      </c>
      <c r="L70" s="11" t="s">
        <v>86</v>
      </c>
      <c r="M70" s="17"/>
      <c r="N70" s="18">
        <v>870000.0</v>
      </c>
      <c r="O70" s="11" t="s">
        <v>51</v>
      </c>
      <c r="P70" s="11" t="s">
        <v>26</v>
      </c>
      <c r="Q70" s="11" t="s">
        <v>274</v>
      </c>
      <c r="R70" s="20"/>
      <c r="S70" s="20"/>
      <c r="T70" s="20"/>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row>
    <row r="71" ht="25.5" customHeight="1">
      <c r="A71" s="11">
        <v>70.0</v>
      </c>
      <c r="B71" s="12">
        <v>56895.0</v>
      </c>
      <c r="C71" s="31">
        <v>22.0</v>
      </c>
      <c r="D71" s="14" t="s">
        <v>275</v>
      </c>
      <c r="E71" s="14" t="s">
        <v>276</v>
      </c>
      <c r="F71" s="11"/>
      <c r="G71" s="15" t="s">
        <v>29</v>
      </c>
      <c r="H71" s="11" t="s">
        <v>277</v>
      </c>
      <c r="I71" s="14" t="s">
        <v>31</v>
      </c>
      <c r="J71" s="16" t="s">
        <v>22</v>
      </c>
      <c r="K71" s="11" t="s">
        <v>23</v>
      </c>
      <c r="L71" s="11" t="s">
        <v>50</v>
      </c>
      <c r="M71" s="17">
        <v>10282.0</v>
      </c>
      <c r="N71" s="18">
        <f>9428453/1.19</f>
        <v>7923069.748</v>
      </c>
      <c r="O71" s="11" t="s">
        <v>51</v>
      </c>
      <c r="P71" s="11" t="s">
        <v>26</v>
      </c>
      <c r="Q71" s="11" t="s">
        <v>278</v>
      </c>
      <c r="R71" s="20" t="s">
        <v>279</v>
      </c>
      <c r="S71" s="20"/>
      <c r="T71" s="20" t="s">
        <v>111</v>
      </c>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row>
    <row r="72" ht="25.5" customHeight="1">
      <c r="A72" s="11">
        <v>71.0</v>
      </c>
      <c r="B72" s="12">
        <v>45938.0</v>
      </c>
      <c r="C72" s="23"/>
      <c r="D72" s="14" t="s">
        <v>209</v>
      </c>
      <c r="E72" s="24" t="s">
        <v>280</v>
      </c>
      <c r="F72" s="11" t="s">
        <v>281</v>
      </c>
      <c r="G72" s="15" t="s">
        <v>20</v>
      </c>
      <c r="H72" s="11" t="s">
        <v>282</v>
      </c>
      <c r="I72" s="14" t="s">
        <v>31</v>
      </c>
      <c r="J72" s="16" t="s">
        <v>22</v>
      </c>
      <c r="K72" s="11" t="s">
        <v>23</v>
      </c>
      <c r="L72" s="11" t="s">
        <v>100</v>
      </c>
      <c r="M72" s="17">
        <v>10280.0</v>
      </c>
      <c r="N72" s="18">
        <v>674238.0</v>
      </c>
      <c r="O72" s="11" t="s">
        <v>57</v>
      </c>
      <c r="P72" s="11" t="s">
        <v>26</v>
      </c>
      <c r="Q72" s="11"/>
      <c r="R72" s="20"/>
      <c r="S72" s="20"/>
      <c r="T72" s="20" t="s">
        <v>34</v>
      </c>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row>
    <row r="73" ht="25.5" customHeight="1">
      <c r="A73" s="11">
        <v>72.0</v>
      </c>
      <c r="B73" s="12">
        <v>45938.0</v>
      </c>
      <c r="C73" s="23"/>
      <c r="D73" s="14" t="s">
        <v>128</v>
      </c>
      <c r="E73" s="24" t="s">
        <v>283</v>
      </c>
      <c r="F73" s="11"/>
      <c r="G73" s="15" t="s">
        <v>20</v>
      </c>
      <c r="H73" s="11" t="s">
        <v>284</v>
      </c>
      <c r="I73" s="14" t="s">
        <v>31</v>
      </c>
      <c r="J73" s="16" t="s">
        <v>22</v>
      </c>
      <c r="K73" s="11" t="s">
        <v>23</v>
      </c>
      <c r="L73" s="11" t="s">
        <v>50</v>
      </c>
      <c r="M73" s="17">
        <v>10286.0</v>
      </c>
      <c r="N73" s="18">
        <v>3324857.0</v>
      </c>
      <c r="O73" s="11" t="s">
        <v>51</v>
      </c>
      <c r="P73" s="11" t="s">
        <v>58</v>
      </c>
      <c r="Q73" s="26" t="s">
        <v>285</v>
      </c>
      <c r="R73" s="20"/>
      <c r="S73" s="20"/>
      <c r="T73" s="20"/>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row>
    <row r="74" ht="25.5" customHeight="1">
      <c r="A74" s="11">
        <v>73.0</v>
      </c>
      <c r="B74" s="12">
        <v>45938.0</v>
      </c>
      <c r="C74" s="23"/>
      <c r="D74" s="14"/>
      <c r="E74" s="29"/>
      <c r="F74" s="11"/>
      <c r="G74" s="15" t="s">
        <v>29</v>
      </c>
      <c r="H74" s="11" t="s">
        <v>286</v>
      </c>
      <c r="I74" s="14" t="s">
        <v>31</v>
      </c>
      <c r="J74" s="16" t="s">
        <v>22</v>
      </c>
      <c r="K74" s="11" t="s">
        <v>95</v>
      </c>
      <c r="L74" s="11" t="s">
        <v>86</v>
      </c>
      <c r="M74" s="17"/>
      <c r="N74" s="18"/>
      <c r="O74" s="11"/>
      <c r="P74" s="11"/>
      <c r="Q74" s="11"/>
      <c r="R74" s="20"/>
      <c r="S74" s="20"/>
      <c r="T74" s="20"/>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row>
    <row r="75" ht="25.5" customHeight="1">
      <c r="A75" s="11">
        <v>74.0</v>
      </c>
      <c r="B75" s="12" t="s">
        <v>287</v>
      </c>
      <c r="C75" s="23"/>
      <c r="D75" s="14" t="s">
        <v>288</v>
      </c>
      <c r="E75" s="28"/>
      <c r="F75" s="11"/>
      <c r="G75" s="15" t="s">
        <v>29</v>
      </c>
      <c r="H75" s="11" t="s">
        <v>289</v>
      </c>
      <c r="I75" s="14" t="s">
        <v>31</v>
      </c>
      <c r="J75" s="16" t="s">
        <v>22</v>
      </c>
      <c r="K75" s="11" t="s">
        <v>23</v>
      </c>
      <c r="L75" s="11" t="s">
        <v>38</v>
      </c>
      <c r="M75" s="17"/>
      <c r="N75" s="18"/>
      <c r="O75" s="11"/>
      <c r="P75" s="11"/>
      <c r="Q75" s="11"/>
      <c r="R75" s="20" t="s">
        <v>290</v>
      </c>
      <c r="S75" s="20"/>
      <c r="T75" s="20"/>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row>
    <row r="76" ht="25.5" customHeight="1">
      <c r="A76" s="11">
        <v>75.0</v>
      </c>
      <c r="B76" s="12">
        <v>45938.0</v>
      </c>
      <c r="C76" s="23"/>
      <c r="D76" s="14"/>
      <c r="E76" s="29"/>
      <c r="F76" s="11"/>
      <c r="G76" s="15" t="s">
        <v>29</v>
      </c>
      <c r="H76" s="11" t="s">
        <v>270</v>
      </c>
      <c r="I76" s="14" t="s">
        <v>31</v>
      </c>
      <c r="J76" s="16" t="s">
        <v>22</v>
      </c>
      <c r="K76" s="11" t="s">
        <v>95</v>
      </c>
      <c r="L76" s="11" t="s">
        <v>38</v>
      </c>
      <c r="M76" s="17"/>
      <c r="N76" s="18"/>
      <c r="O76" s="11"/>
      <c r="P76" s="11" t="s">
        <v>58</v>
      </c>
      <c r="Q76" s="11"/>
      <c r="R76" s="20"/>
      <c r="S76" s="20"/>
      <c r="T76" s="20"/>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row>
    <row r="77" ht="25.5" customHeight="1">
      <c r="A77" s="11">
        <v>76.0</v>
      </c>
      <c r="B77" s="12">
        <v>45938.0</v>
      </c>
      <c r="C77" s="23"/>
      <c r="D77" s="14" t="s">
        <v>291</v>
      </c>
      <c r="E77" s="24" t="s">
        <v>292</v>
      </c>
      <c r="F77" s="11"/>
      <c r="G77" s="15" t="s">
        <v>29</v>
      </c>
      <c r="H77" s="11" t="s">
        <v>293</v>
      </c>
      <c r="I77" s="14" t="s">
        <v>31</v>
      </c>
      <c r="J77" s="16" t="s">
        <v>22</v>
      </c>
      <c r="K77" s="11" t="s">
        <v>23</v>
      </c>
      <c r="L77" s="11" t="s">
        <v>86</v>
      </c>
      <c r="M77" s="17">
        <v>10283.0</v>
      </c>
      <c r="N77" s="18">
        <v>3812365.0</v>
      </c>
      <c r="O77" s="11" t="s">
        <v>51</v>
      </c>
      <c r="P77" s="11" t="s">
        <v>26</v>
      </c>
      <c r="Q77" s="11" t="s">
        <v>127</v>
      </c>
      <c r="R77" s="20"/>
      <c r="S77" s="20"/>
      <c r="T77" s="20"/>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row>
    <row r="78" ht="25.5" customHeight="1">
      <c r="A78" s="11">
        <v>77.0</v>
      </c>
      <c r="B78" s="12">
        <v>45938.0</v>
      </c>
      <c r="C78" s="23"/>
      <c r="D78" s="14" t="s">
        <v>294</v>
      </c>
      <c r="E78" s="29"/>
      <c r="F78" s="11"/>
      <c r="G78" s="15" t="s">
        <v>29</v>
      </c>
      <c r="H78" s="11" t="s">
        <v>295</v>
      </c>
      <c r="I78" s="14" t="s">
        <v>31</v>
      </c>
      <c r="J78" s="16" t="s">
        <v>22</v>
      </c>
      <c r="K78" s="11" t="s">
        <v>23</v>
      </c>
      <c r="L78" s="11" t="s">
        <v>296</v>
      </c>
      <c r="M78" s="17">
        <v>10292.0</v>
      </c>
      <c r="N78" s="18">
        <v>492000.0</v>
      </c>
      <c r="O78" s="11" t="s">
        <v>51</v>
      </c>
      <c r="P78" s="11" t="s">
        <v>26</v>
      </c>
      <c r="Q78" s="11" t="s">
        <v>297</v>
      </c>
      <c r="R78" s="20"/>
      <c r="S78" s="20"/>
      <c r="T78" s="20"/>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row>
    <row r="79" ht="25.5" customHeight="1">
      <c r="A79" s="11">
        <v>78.0</v>
      </c>
      <c r="B79" s="12">
        <v>45938.0</v>
      </c>
      <c r="C79" s="23"/>
      <c r="D79" s="14" t="s">
        <v>298</v>
      </c>
      <c r="E79" s="14" t="s">
        <v>218</v>
      </c>
      <c r="F79" s="11"/>
      <c r="G79" s="15" t="s">
        <v>20</v>
      </c>
      <c r="H79" s="11" t="s">
        <v>219</v>
      </c>
      <c r="I79" s="14" t="s">
        <v>31</v>
      </c>
      <c r="J79" s="16" t="s">
        <v>22</v>
      </c>
      <c r="K79" s="11" t="s">
        <v>23</v>
      </c>
      <c r="L79" s="11" t="s">
        <v>44</v>
      </c>
      <c r="M79" s="17"/>
      <c r="N79" s="18"/>
      <c r="O79" s="11"/>
      <c r="P79" s="11" t="s">
        <v>58</v>
      </c>
      <c r="Q79" s="11"/>
      <c r="R79" s="20" t="s">
        <v>299</v>
      </c>
      <c r="S79" s="20"/>
      <c r="T79" s="20"/>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row>
    <row r="80" ht="25.5" customHeight="1">
      <c r="A80" s="11">
        <v>79.0</v>
      </c>
      <c r="B80" s="12">
        <v>45938.0</v>
      </c>
      <c r="C80" s="23"/>
      <c r="D80" s="14" t="s">
        <v>300</v>
      </c>
      <c r="E80" s="28"/>
      <c r="F80" s="11"/>
      <c r="G80" s="15" t="s">
        <v>20</v>
      </c>
      <c r="H80" s="11" t="s">
        <v>301</v>
      </c>
      <c r="I80" s="14" t="s">
        <v>31</v>
      </c>
      <c r="J80" s="16" t="s">
        <v>22</v>
      </c>
      <c r="K80" s="11" t="s">
        <v>23</v>
      </c>
      <c r="L80" s="11" t="s">
        <v>302</v>
      </c>
      <c r="M80" s="17">
        <v>10291.0</v>
      </c>
      <c r="N80" s="18">
        <v>4176422.0</v>
      </c>
      <c r="O80" s="11" t="s">
        <v>51</v>
      </c>
      <c r="P80" s="11" t="s">
        <v>26</v>
      </c>
      <c r="Q80" s="11" t="s">
        <v>303</v>
      </c>
      <c r="R80" s="20" t="s">
        <v>304</v>
      </c>
      <c r="S80" s="20"/>
      <c r="T80" s="20" t="s">
        <v>91</v>
      </c>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row>
    <row r="81" ht="25.5" customHeight="1">
      <c r="A81" s="11">
        <v>80.0</v>
      </c>
      <c r="B81" s="12">
        <v>45938.0</v>
      </c>
      <c r="C81" s="23"/>
      <c r="D81" s="14" t="s">
        <v>305</v>
      </c>
      <c r="E81" s="28"/>
      <c r="F81" s="11"/>
      <c r="G81" s="15" t="s">
        <v>29</v>
      </c>
      <c r="H81" s="11" t="s">
        <v>306</v>
      </c>
      <c r="I81" s="14" t="s">
        <v>31</v>
      </c>
      <c r="J81" s="16" t="s">
        <v>22</v>
      </c>
      <c r="K81" s="11" t="s">
        <v>23</v>
      </c>
      <c r="L81" s="11" t="s">
        <v>86</v>
      </c>
      <c r="M81" s="17"/>
      <c r="N81" s="18">
        <f>1302800+788991/1.19</f>
        <v>1965817.647</v>
      </c>
      <c r="O81" s="11" t="s">
        <v>51</v>
      </c>
      <c r="P81" s="11" t="s">
        <v>58</v>
      </c>
      <c r="Q81" s="11" t="s">
        <v>307</v>
      </c>
      <c r="R81" s="20" t="s">
        <v>308</v>
      </c>
      <c r="S81" s="20"/>
      <c r="T81" s="20"/>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row>
    <row r="82" ht="25.5" customHeight="1">
      <c r="A82" s="11">
        <v>81.0</v>
      </c>
      <c r="B82" s="12">
        <v>45938.0</v>
      </c>
      <c r="C82" s="23"/>
      <c r="D82" s="14"/>
      <c r="E82" s="28"/>
      <c r="F82" s="11"/>
      <c r="G82" s="15"/>
      <c r="H82" s="11" t="s">
        <v>309</v>
      </c>
      <c r="I82" s="14" t="s">
        <v>31</v>
      </c>
      <c r="J82" s="16" t="s">
        <v>22</v>
      </c>
      <c r="K82" s="11" t="s">
        <v>23</v>
      </c>
      <c r="L82" s="11" t="s">
        <v>44</v>
      </c>
      <c r="M82" s="17"/>
      <c r="N82" s="18"/>
      <c r="O82" s="11"/>
      <c r="P82" s="11"/>
      <c r="Q82" s="11"/>
      <c r="R82" s="20" t="s">
        <v>310</v>
      </c>
      <c r="S82" s="20"/>
      <c r="T82" s="20"/>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row>
    <row r="83" ht="25.5" customHeight="1">
      <c r="A83" s="11">
        <v>82.0</v>
      </c>
      <c r="B83" s="12">
        <v>45938.0</v>
      </c>
      <c r="C83" s="23"/>
      <c r="D83" s="14" t="s">
        <v>311</v>
      </c>
      <c r="E83" s="24" t="s">
        <v>312</v>
      </c>
      <c r="F83" s="11"/>
      <c r="G83" s="15"/>
      <c r="H83" s="11" t="s">
        <v>313</v>
      </c>
      <c r="I83" s="14" t="s">
        <v>31</v>
      </c>
      <c r="J83" s="16" t="s">
        <v>22</v>
      </c>
      <c r="K83" s="11" t="s">
        <v>95</v>
      </c>
      <c r="L83" s="11" t="s">
        <v>156</v>
      </c>
      <c r="M83" s="17"/>
      <c r="N83" s="18"/>
      <c r="O83" s="11"/>
      <c r="P83" s="11"/>
      <c r="Q83" s="11"/>
      <c r="R83" s="20"/>
      <c r="S83" s="20"/>
      <c r="T83" s="20"/>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row>
    <row r="84" ht="25.5" customHeight="1">
      <c r="A84" s="11">
        <v>83.0</v>
      </c>
      <c r="B84" s="12">
        <v>45938.0</v>
      </c>
      <c r="C84" s="23"/>
      <c r="D84" s="14" t="s">
        <v>314</v>
      </c>
      <c r="E84" s="29"/>
      <c r="F84" s="11"/>
      <c r="G84" s="15" t="s">
        <v>29</v>
      </c>
      <c r="H84" s="11" t="s">
        <v>315</v>
      </c>
      <c r="I84" s="14" t="s">
        <v>31</v>
      </c>
      <c r="J84" s="16" t="s">
        <v>22</v>
      </c>
      <c r="K84" s="11" t="s">
        <v>23</v>
      </c>
      <c r="L84" s="11" t="s">
        <v>316</v>
      </c>
      <c r="M84" s="17">
        <v>10288.0</v>
      </c>
      <c r="N84" s="18">
        <v>3181500.0</v>
      </c>
      <c r="O84" s="11" t="s">
        <v>51</v>
      </c>
      <c r="P84" s="11" t="s">
        <v>26</v>
      </c>
      <c r="Q84" s="11" t="s">
        <v>127</v>
      </c>
      <c r="R84" s="20"/>
      <c r="S84" s="20"/>
      <c r="T84" s="20"/>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row>
    <row r="85" ht="25.5" customHeight="1">
      <c r="A85" s="11">
        <v>84.0</v>
      </c>
      <c r="B85" s="12">
        <v>45938.0</v>
      </c>
      <c r="C85" s="23"/>
      <c r="D85" s="14" t="s">
        <v>317</v>
      </c>
      <c r="E85" s="14" t="s">
        <v>318</v>
      </c>
      <c r="F85" s="11"/>
      <c r="G85" s="15" t="s">
        <v>29</v>
      </c>
      <c r="H85" s="11" t="s">
        <v>319</v>
      </c>
      <c r="I85" s="14" t="s">
        <v>31</v>
      </c>
      <c r="J85" s="16" t="s">
        <v>22</v>
      </c>
      <c r="K85" s="11" t="s">
        <v>23</v>
      </c>
      <c r="L85" s="11" t="s">
        <v>24</v>
      </c>
      <c r="M85" s="17"/>
      <c r="N85" s="18">
        <v>178500.0</v>
      </c>
      <c r="O85" s="11" t="s">
        <v>51</v>
      </c>
      <c r="P85" s="11" t="s">
        <v>26</v>
      </c>
      <c r="Q85" s="11" t="s">
        <v>195</v>
      </c>
      <c r="R85" s="20" t="s">
        <v>320</v>
      </c>
      <c r="S85" s="20"/>
      <c r="T85" s="20"/>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row>
    <row r="86" ht="25.5" customHeight="1">
      <c r="A86" s="11">
        <v>85.0</v>
      </c>
      <c r="B86" s="12">
        <v>45938.0</v>
      </c>
      <c r="C86" s="23"/>
      <c r="D86" s="14" t="s">
        <v>298</v>
      </c>
      <c r="E86" s="24" t="s">
        <v>321</v>
      </c>
      <c r="F86" s="11"/>
      <c r="G86" s="15" t="s">
        <v>29</v>
      </c>
      <c r="H86" s="11" t="s">
        <v>322</v>
      </c>
      <c r="I86" s="14" t="s">
        <v>31</v>
      </c>
      <c r="J86" s="16" t="s">
        <v>22</v>
      </c>
      <c r="K86" s="11" t="s">
        <v>23</v>
      </c>
      <c r="L86" s="11" t="s">
        <v>50</v>
      </c>
      <c r="M86" s="17">
        <v>10287.0</v>
      </c>
      <c r="N86" s="18">
        <v>1126000.0</v>
      </c>
      <c r="O86" s="11" t="s">
        <v>51</v>
      </c>
      <c r="P86" s="11" t="s">
        <v>64</v>
      </c>
      <c r="Q86" s="11"/>
      <c r="R86" s="20"/>
      <c r="S86" s="20"/>
      <c r="T86" s="20"/>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row>
    <row r="87" ht="25.5" customHeight="1">
      <c r="A87" s="11">
        <v>86.0</v>
      </c>
      <c r="B87" s="12">
        <v>45938.0</v>
      </c>
      <c r="C87" s="23"/>
      <c r="D87" s="14" t="s">
        <v>323</v>
      </c>
      <c r="E87" s="24" t="s">
        <v>324</v>
      </c>
      <c r="F87" s="11" t="s">
        <v>325</v>
      </c>
      <c r="G87" s="15" t="s">
        <v>20</v>
      </c>
      <c r="H87" s="11" t="s">
        <v>326</v>
      </c>
      <c r="I87" s="14" t="s">
        <v>31</v>
      </c>
      <c r="J87" s="16" t="s">
        <v>22</v>
      </c>
      <c r="K87" s="11" t="s">
        <v>23</v>
      </c>
      <c r="L87" s="11" t="s">
        <v>44</v>
      </c>
      <c r="M87" s="17"/>
      <c r="N87" s="18">
        <f>984800/1.19</f>
        <v>827563.0252</v>
      </c>
      <c r="O87" s="11" t="s">
        <v>51</v>
      </c>
      <c r="P87" s="11" t="s">
        <v>58</v>
      </c>
      <c r="Q87" s="11" t="s">
        <v>327</v>
      </c>
      <c r="R87" s="20"/>
      <c r="S87" s="20"/>
      <c r="T87" s="20" t="s">
        <v>91</v>
      </c>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row>
    <row r="88" ht="25.5" customHeight="1">
      <c r="A88" s="11">
        <v>87.0</v>
      </c>
      <c r="B88" s="12">
        <v>45938.0</v>
      </c>
      <c r="C88" s="23"/>
      <c r="D88" s="14" t="s">
        <v>132</v>
      </c>
      <c r="E88" s="14" t="s">
        <v>328</v>
      </c>
      <c r="F88" s="11"/>
      <c r="G88" s="15" t="s">
        <v>29</v>
      </c>
      <c r="H88" s="11" t="s">
        <v>329</v>
      </c>
      <c r="I88" s="14" t="s">
        <v>31</v>
      </c>
      <c r="J88" s="16" t="s">
        <v>22</v>
      </c>
      <c r="K88" s="11" t="s">
        <v>23</v>
      </c>
      <c r="L88" s="11" t="s">
        <v>86</v>
      </c>
      <c r="M88" s="17"/>
      <c r="N88" s="18"/>
      <c r="O88" s="11"/>
      <c r="P88" s="11"/>
      <c r="Q88" s="11"/>
      <c r="R88" s="20" t="s">
        <v>330</v>
      </c>
      <c r="S88" s="20"/>
      <c r="T88" s="20" t="s">
        <v>331</v>
      </c>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row>
    <row r="89" ht="25.5" customHeight="1">
      <c r="A89" s="11">
        <v>88.0</v>
      </c>
      <c r="B89" s="12">
        <v>45938.0</v>
      </c>
      <c r="C89" s="23"/>
      <c r="D89" s="14" t="s">
        <v>332</v>
      </c>
      <c r="E89" s="28"/>
      <c r="F89" s="11"/>
      <c r="G89" s="15"/>
      <c r="H89" s="11" t="s">
        <v>333</v>
      </c>
      <c r="I89" s="14" t="s">
        <v>31</v>
      </c>
      <c r="J89" s="16" t="s">
        <v>22</v>
      </c>
      <c r="K89" s="11" t="s">
        <v>23</v>
      </c>
      <c r="L89" s="11" t="s">
        <v>38</v>
      </c>
      <c r="M89" s="17"/>
      <c r="N89" s="18"/>
      <c r="O89" s="11"/>
      <c r="P89" s="11"/>
      <c r="Q89" s="11"/>
      <c r="R89" s="20" t="s">
        <v>334</v>
      </c>
      <c r="S89" s="20"/>
      <c r="T89" s="20" t="s">
        <v>34</v>
      </c>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row>
    <row r="90" ht="25.5" customHeight="1">
      <c r="A90" s="11">
        <v>89.0</v>
      </c>
      <c r="B90" s="12">
        <v>45938.0</v>
      </c>
      <c r="C90" s="23"/>
      <c r="D90" s="14" t="s">
        <v>335</v>
      </c>
      <c r="E90" s="14" t="s">
        <v>336</v>
      </c>
      <c r="F90" s="11"/>
      <c r="G90" s="15"/>
      <c r="H90" s="11" t="s">
        <v>337</v>
      </c>
      <c r="I90" s="14" t="s">
        <v>31</v>
      </c>
      <c r="J90" s="16" t="s">
        <v>22</v>
      </c>
      <c r="K90" s="11" t="s">
        <v>23</v>
      </c>
      <c r="L90" s="11" t="s">
        <v>38</v>
      </c>
      <c r="M90" s="17"/>
      <c r="N90" s="18"/>
      <c r="O90" s="11"/>
      <c r="P90" s="11"/>
      <c r="Q90" s="11"/>
      <c r="R90" s="20" t="s">
        <v>334</v>
      </c>
      <c r="S90" s="20"/>
      <c r="T90" s="20"/>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row>
    <row r="91" ht="25.5" customHeight="1">
      <c r="A91" s="11">
        <v>90.0</v>
      </c>
      <c r="B91" s="12">
        <v>45938.0</v>
      </c>
      <c r="C91" s="23"/>
      <c r="D91" s="14" t="s">
        <v>338</v>
      </c>
      <c r="E91" s="24" t="s">
        <v>339</v>
      </c>
      <c r="F91" s="11"/>
      <c r="G91" s="15" t="s">
        <v>29</v>
      </c>
      <c r="H91" s="11" t="s">
        <v>340</v>
      </c>
      <c r="I91" s="14" t="s">
        <v>21</v>
      </c>
      <c r="J91" s="16" t="s">
        <v>22</v>
      </c>
      <c r="K91" s="11" t="s">
        <v>23</v>
      </c>
      <c r="L91" s="11" t="s">
        <v>63</v>
      </c>
      <c r="M91" s="17">
        <v>10293.0</v>
      </c>
      <c r="N91" s="18">
        <v>1126000.0</v>
      </c>
      <c r="O91" s="11" t="s">
        <v>51</v>
      </c>
      <c r="P91" s="11" t="s">
        <v>26</v>
      </c>
      <c r="Q91" s="34" t="s">
        <v>265</v>
      </c>
      <c r="R91" s="20"/>
      <c r="S91" s="20"/>
      <c r="T91" s="20"/>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row>
    <row r="92" ht="25.5" customHeight="1">
      <c r="A92" s="11">
        <v>91.0</v>
      </c>
      <c r="B92" s="33" t="s">
        <v>341</v>
      </c>
      <c r="C92" s="30"/>
      <c r="D92" s="14" t="s">
        <v>342</v>
      </c>
      <c r="E92" s="24" t="s">
        <v>343</v>
      </c>
      <c r="F92" s="11" t="s">
        <v>344</v>
      </c>
      <c r="G92" s="15" t="s">
        <v>29</v>
      </c>
      <c r="H92" s="11" t="s">
        <v>345</v>
      </c>
      <c r="I92" s="14" t="s">
        <v>31</v>
      </c>
      <c r="J92" s="16" t="s">
        <v>22</v>
      </c>
      <c r="K92" s="11" t="s">
        <v>23</v>
      </c>
      <c r="L92" s="11" t="s">
        <v>346</v>
      </c>
      <c r="M92" s="17">
        <v>10296.0</v>
      </c>
      <c r="N92" s="18">
        <v>1165754.0</v>
      </c>
      <c r="O92" s="11" t="s">
        <v>51</v>
      </c>
      <c r="P92" s="11" t="s">
        <v>64</v>
      </c>
      <c r="Q92" s="11"/>
      <c r="R92" s="20"/>
      <c r="S92" s="20"/>
      <c r="T92" s="20"/>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row>
    <row r="93" ht="25.5" customHeight="1">
      <c r="A93" s="11">
        <v>92.0</v>
      </c>
      <c r="B93" s="33">
        <v>45939.0</v>
      </c>
      <c r="C93" s="31">
        <v>14.0</v>
      </c>
      <c r="D93" s="14" t="s">
        <v>347</v>
      </c>
      <c r="E93" s="14" t="s">
        <v>321</v>
      </c>
      <c r="F93" s="11"/>
      <c r="G93" s="15" t="s">
        <v>20</v>
      </c>
      <c r="H93" s="11" t="s">
        <v>348</v>
      </c>
      <c r="I93" s="14" t="s">
        <v>31</v>
      </c>
      <c r="J93" s="16" t="s">
        <v>22</v>
      </c>
      <c r="K93" s="11" t="s">
        <v>23</v>
      </c>
      <c r="L93" s="11" t="s">
        <v>24</v>
      </c>
      <c r="M93" s="17"/>
      <c r="N93" s="18"/>
      <c r="O93" s="11"/>
      <c r="P93" s="11"/>
      <c r="Q93" s="11"/>
      <c r="R93" s="20" t="s">
        <v>349</v>
      </c>
      <c r="S93" s="20"/>
      <c r="T93" s="20"/>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row>
    <row r="94" ht="25.5" customHeight="1">
      <c r="A94" s="11">
        <v>93.0</v>
      </c>
      <c r="B94" s="12">
        <v>45939.0</v>
      </c>
      <c r="C94" s="23"/>
      <c r="D94" s="14" t="s">
        <v>350</v>
      </c>
      <c r="E94" s="24" t="s">
        <v>351</v>
      </c>
      <c r="F94" s="11"/>
      <c r="G94" s="15" t="s">
        <v>29</v>
      </c>
      <c r="H94" s="11" t="s">
        <v>352</v>
      </c>
      <c r="I94" s="14" t="s">
        <v>31</v>
      </c>
      <c r="J94" s="16" t="s">
        <v>22</v>
      </c>
      <c r="K94" s="11" t="s">
        <v>23</v>
      </c>
      <c r="L94" s="11" t="s">
        <v>100</v>
      </c>
      <c r="M94" s="17"/>
      <c r="N94" s="35">
        <v>576800.0</v>
      </c>
      <c r="O94" s="11" t="s">
        <v>51</v>
      </c>
      <c r="P94" s="11" t="s">
        <v>58</v>
      </c>
      <c r="Q94" s="11" t="s">
        <v>168</v>
      </c>
      <c r="R94" s="20"/>
      <c r="S94" s="20"/>
      <c r="T94" s="20"/>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row>
    <row r="95" ht="25.5" customHeight="1">
      <c r="A95" s="11">
        <v>94.0</v>
      </c>
      <c r="B95" s="12">
        <v>45939.0</v>
      </c>
      <c r="C95" s="23"/>
      <c r="D95" s="14" t="s">
        <v>353</v>
      </c>
      <c r="E95" s="28"/>
      <c r="F95" s="11" t="s">
        <v>354</v>
      </c>
      <c r="G95" s="15" t="s">
        <v>20</v>
      </c>
      <c r="H95" s="11" t="s">
        <v>355</v>
      </c>
      <c r="I95" s="14" t="s">
        <v>31</v>
      </c>
      <c r="J95" s="16" t="s">
        <v>22</v>
      </c>
      <c r="K95" s="11" t="s">
        <v>23</v>
      </c>
      <c r="L95" s="11" t="s">
        <v>75</v>
      </c>
      <c r="M95" s="17">
        <v>10298.0</v>
      </c>
      <c r="N95" s="18">
        <v>7680000.0</v>
      </c>
      <c r="O95" s="11" t="s">
        <v>51</v>
      </c>
      <c r="P95" s="11" t="s">
        <v>26</v>
      </c>
      <c r="Q95" s="26" t="s">
        <v>356</v>
      </c>
      <c r="R95" s="20" t="s">
        <v>357</v>
      </c>
      <c r="S95" s="20"/>
      <c r="T95" s="20"/>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row>
    <row r="96" ht="25.5" customHeight="1">
      <c r="A96" s="11">
        <v>95.0</v>
      </c>
      <c r="B96" s="12">
        <v>45939.0</v>
      </c>
      <c r="C96" s="23"/>
      <c r="D96" s="14" t="s">
        <v>358</v>
      </c>
      <c r="E96" s="14" t="s">
        <v>359</v>
      </c>
      <c r="F96" s="11"/>
      <c r="G96" s="15" t="s">
        <v>29</v>
      </c>
      <c r="H96" s="11" t="s">
        <v>360</v>
      </c>
      <c r="I96" s="14" t="s">
        <v>31</v>
      </c>
      <c r="J96" s="16" t="s">
        <v>22</v>
      </c>
      <c r="K96" s="11" t="s">
        <v>23</v>
      </c>
      <c r="L96" s="11" t="s">
        <v>100</v>
      </c>
      <c r="M96" s="17"/>
      <c r="N96" s="18">
        <f>360000/1.19</f>
        <v>302521.0084</v>
      </c>
      <c r="O96" s="11" t="s">
        <v>51</v>
      </c>
      <c r="P96" s="11" t="s">
        <v>26</v>
      </c>
      <c r="Q96" s="11" t="s">
        <v>127</v>
      </c>
      <c r="R96" s="20" t="s">
        <v>144</v>
      </c>
      <c r="S96" s="20"/>
      <c r="T96" s="20"/>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row>
    <row r="97" ht="25.5" customHeight="1">
      <c r="A97" s="11">
        <v>96.0</v>
      </c>
      <c r="B97" s="12">
        <v>45939.0</v>
      </c>
      <c r="C97" s="23"/>
      <c r="D97" s="14" t="s">
        <v>60</v>
      </c>
      <c r="E97" s="24" t="s">
        <v>361</v>
      </c>
      <c r="F97" s="11"/>
      <c r="G97" s="15" t="s">
        <v>20</v>
      </c>
      <c r="H97" s="11" t="s">
        <v>362</v>
      </c>
      <c r="I97" s="14" t="s">
        <v>31</v>
      </c>
      <c r="J97" s="16" t="s">
        <v>22</v>
      </c>
      <c r="K97" s="11" t="s">
        <v>23</v>
      </c>
      <c r="L97" s="11" t="s">
        <v>44</v>
      </c>
      <c r="M97" s="17">
        <v>10300.0</v>
      </c>
      <c r="N97" s="18">
        <v>1099000.0</v>
      </c>
      <c r="O97" s="11" t="s">
        <v>51</v>
      </c>
      <c r="P97" s="11" t="s">
        <v>64</v>
      </c>
      <c r="Q97" s="11"/>
      <c r="R97" s="20"/>
      <c r="S97" s="20"/>
      <c r="T97" s="20"/>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row>
    <row r="98" ht="25.5" customHeight="1">
      <c r="A98" s="11">
        <v>97.0</v>
      </c>
      <c r="B98" s="12">
        <v>45939.0</v>
      </c>
      <c r="C98" s="23"/>
      <c r="D98" s="14" t="s">
        <v>363</v>
      </c>
      <c r="E98" s="14" t="s">
        <v>104</v>
      </c>
      <c r="F98" s="11"/>
      <c r="G98" s="15"/>
      <c r="H98" s="11" t="s">
        <v>364</v>
      </c>
      <c r="I98" s="14" t="s">
        <v>31</v>
      </c>
      <c r="J98" s="16" t="s">
        <v>22</v>
      </c>
      <c r="K98" s="11" t="s">
        <v>23</v>
      </c>
      <c r="L98" s="11" t="s">
        <v>38</v>
      </c>
      <c r="M98" s="17"/>
      <c r="N98" s="18"/>
      <c r="O98" s="11"/>
      <c r="P98" s="11"/>
      <c r="Q98" s="11"/>
      <c r="R98" s="20" t="s">
        <v>365</v>
      </c>
      <c r="S98" s="20"/>
      <c r="T98" s="20"/>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row>
    <row r="99" ht="25.5" customHeight="1">
      <c r="A99" s="11">
        <v>98.0</v>
      </c>
      <c r="B99" s="12">
        <v>38634.0</v>
      </c>
      <c r="C99" s="23"/>
      <c r="D99" s="14"/>
      <c r="E99" s="29"/>
      <c r="F99" s="11"/>
      <c r="G99" s="15"/>
      <c r="H99" s="11" t="s">
        <v>366</v>
      </c>
      <c r="I99" s="14" t="s">
        <v>31</v>
      </c>
      <c r="J99" s="16" t="s">
        <v>22</v>
      </c>
      <c r="K99" s="11"/>
      <c r="L99" s="11"/>
      <c r="M99" s="17"/>
      <c r="N99" s="18"/>
      <c r="O99" s="11"/>
      <c r="P99" s="11"/>
      <c r="Q99" s="11"/>
      <c r="R99" s="20"/>
      <c r="S99" s="20"/>
      <c r="T99" s="20"/>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row>
    <row r="100" ht="25.5" customHeight="1">
      <c r="A100" s="11">
        <v>99.0</v>
      </c>
      <c r="B100" s="12">
        <v>45939.0</v>
      </c>
      <c r="C100" s="23"/>
      <c r="D100" s="14"/>
      <c r="E100" s="28"/>
      <c r="F100" s="11"/>
      <c r="G100" s="15" t="s">
        <v>29</v>
      </c>
      <c r="H100" s="11" t="s">
        <v>367</v>
      </c>
      <c r="I100" s="14" t="s">
        <v>31</v>
      </c>
      <c r="J100" s="16" t="s">
        <v>22</v>
      </c>
      <c r="K100" s="11" t="s">
        <v>23</v>
      </c>
      <c r="L100" s="11" t="s">
        <v>316</v>
      </c>
      <c r="M100" s="17"/>
      <c r="N100" s="18"/>
      <c r="O100" s="11"/>
      <c r="P100" s="11"/>
      <c r="Q100" s="11"/>
      <c r="R100" s="20" t="s">
        <v>368</v>
      </c>
      <c r="S100" s="20"/>
      <c r="T100" s="20"/>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row>
    <row r="101" ht="25.5" customHeight="1">
      <c r="A101" s="11">
        <v>100.0</v>
      </c>
      <c r="B101" s="12">
        <v>45939.0</v>
      </c>
      <c r="C101" s="23"/>
      <c r="D101" s="14" t="s">
        <v>369</v>
      </c>
      <c r="E101" s="28"/>
      <c r="F101" s="11"/>
      <c r="G101" s="15" t="s">
        <v>29</v>
      </c>
      <c r="H101" s="11" t="s">
        <v>370</v>
      </c>
      <c r="I101" s="14" t="s">
        <v>31</v>
      </c>
      <c r="J101" s="16" t="s">
        <v>22</v>
      </c>
      <c r="K101" s="11" t="s">
        <v>23</v>
      </c>
      <c r="L101" s="11" t="s">
        <v>38</v>
      </c>
      <c r="M101" s="17"/>
      <c r="N101" s="18"/>
      <c r="O101" s="11"/>
      <c r="P101" s="11" t="s">
        <v>26</v>
      </c>
      <c r="Q101" s="11"/>
      <c r="R101" s="20" t="s">
        <v>371</v>
      </c>
      <c r="S101" s="20"/>
      <c r="T101" s="20"/>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row>
    <row r="102" ht="25.5" customHeight="1">
      <c r="A102" s="11">
        <v>101.0</v>
      </c>
      <c r="B102" s="12">
        <v>45939.0</v>
      </c>
      <c r="C102" s="23"/>
      <c r="D102" s="14"/>
      <c r="E102" s="29"/>
      <c r="F102" s="11"/>
      <c r="G102" s="15"/>
      <c r="H102" s="11" t="s">
        <v>372</v>
      </c>
      <c r="I102" s="14" t="s">
        <v>31</v>
      </c>
      <c r="J102" s="16" t="s">
        <v>22</v>
      </c>
      <c r="K102" s="11" t="s">
        <v>95</v>
      </c>
      <c r="L102" s="11"/>
      <c r="M102" s="17"/>
      <c r="N102" s="18"/>
      <c r="O102" s="11"/>
      <c r="P102" s="11"/>
      <c r="Q102" s="11"/>
      <c r="R102" s="20"/>
      <c r="S102" s="20"/>
      <c r="T102" s="20"/>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row>
    <row r="103" ht="25.5" customHeight="1">
      <c r="A103" s="11">
        <v>102.0</v>
      </c>
      <c r="B103" s="12">
        <v>45939.0</v>
      </c>
      <c r="C103" s="23"/>
      <c r="D103" s="14" t="s">
        <v>373</v>
      </c>
      <c r="E103" s="28"/>
      <c r="F103" s="11"/>
      <c r="G103" s="15" t="s">
        <v>20</v>
      </c>
      <c r="H103" s="11" t="s">
        <v>374</v>
      </c>
      <c r="I103" s="14" t="s">
        <v>31</v>
      </c>
      <c r="J103" s="16" t="s">
        <v>22</v>
      </c>
      <c r="K103" s="11" t="s">
        <v>23</v>
      </c>
      <c r="L103" s="11" t="s">
        <v>38</v>
      </c>
      <c r="M103" s="17"/>
      <c r="N103" s="18"/>
      <c r="O103" s="11"/>
      <c r="P103" s="11" t="s">
        <v>64</v>
      </c>
      <c r="Q103" s="11"/>
      <c r="R103" s="20" t="s">
        <v>375</v>
      </c>
      <c r="S103" s="20"/>
      <c r="T103" s="20"/>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row>
    <row r="104" ht="25.5" customHeight="1">
      <c r="A104" s="11">
        <v>103.0</v>
      </c>
      <c r="B104" s="12">
        <v>45939.0</v>
      </c>
      <c r="C104" s="23"/>
      <c r="D104" s="14" t="s">
        <v>271</v>
      </c>
      <c r="E104" s="14" t="s">
        <v>376</v>
      </c>
      <c r="F104" s="11"/>
      <c r="G104" s="15" t="s">
        <v>29</v>
      </c>
      <c r="H104" s="11" t="s">
        <v>273</v>
      </c>
      <c r="I104" s="14" t="s">
        <v>31</v>
      </c>
      <c r="J104" s="16" t="s">
        <v>22</v>
      </c>
      <c r="K104" s="11" t="s">
        <v>23</v>
      </c>
      <c r="L104" s="11" t="s">
        <v>86</v>
      </c>
      <c r="M104" s="17"/>
      <c r="N104" s="18">
        <v>870000.0</v>
      </c>
      <c r="O104" s="11" t="s">
        <v>51</v>
      </c>
      <c r="P104" s="11" t="s">
        <v>26</v>
      </c>
      <c r="Q104" s="11" t="s">
        <v>195</v>
      </c>
      <c r="R104" s="20" t="s">
        <v>144</v>
      </c>
      <c r="S104" s="20"/>
      <c r="T104" s="20"/>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row>
    <row r="105" ht="25.5" customHeight="1">
      <c r="A105" s="11">
        <v>104.0</v>
      </c>
      <c r="B105" s="12">
        <v>45939.0</v>
      </c>
      <c r="C105" s="30"/>
      <c r="D105" s="14" t="s">
        <v>377</v>
      </c>
      <c r="E105" s="28"/>
      <c r="F105" s="11"/>
      <c r="G105" s="15" t="s">
        <v>20</v>
      </c>
      <c r="H105" s="11" t="s">
        <v>378</v>
      </c>
      <c r="I105" s="14" t="s">
        <v>31</v>
      </c>
      <c r="J105" s="16" t="s">
        <v>22</v>
      </c>
      <c r="K105" s="11" t="s">
        <v>23</v>
      </c>
      <c r="L105" s="11" t="s">
        <v>44</v>
      </c>
      <c r="M105" s="17"/>
      <c r="N105" s="18"/>
      <c r="O105" s="11"/>
      <c r="P105" s="11"/>
      <c r="Q105" s="11"/>
      <c r="R105" s="20" t="s">
        <v>379</v>
      </c>
      <c r="S105" s="20"/>
      <c r="T105" s="20"/>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row>
    <row r="106" ht="25.5" customHeight="1">
      <c r="A106" s="11">
        <v>105.0</v>
      </c>
      <c r="B106" s="12">
        <v>45940.0</v>
      </c>
      <c r="C106" s="31">
        <v>9.0</v>
      </c>
      <c r="D106" s="14" t="s">
        <v>271</v>
      </c>
      <c r="E106" s="28"/>
      <c r="F106" s="11"/>
      <c r="G106" s="15" t="s">
        <v>29</v>
      </c>
      <c r="H106" s="11" t="s">
        <v>380</v>
      </c>
      <c r="I106" s="14" t="s">
        <v>31</v>
      </c>
      <c r="J106" s="16" t="s">
        <v>22</v>
      </c>
      <c r="K106" s="11" t="s">
        <v>23</v>
      </c>
      <c r="L106" s="11" t="s">
        <v>86</v>
      </c>
      <c r="M106" s="17"/>
      <c r="N106" s="18"/>
      <c r="O106" s="11"/>
      <c r="P106" s="11" t="s">
        <v>26</v>
      </c>
      <c r="Q106" s="11"/>
      <c r="R106" s="20" t="s">
        <v>381</v>
      </c>
      <c r="S106" s="20"/>
      <c r="T106" s="20"/>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row>
    <row r="107" ht="25.5" customHeight="1">
      <c r="A107" s="11">
        <v>106.0</v>
      </c>
      <c r="B107" s="12">
        <v>45940.0</v>
      </c>
      <c r="C107" s="23"/>
      <c r="D107" s="14" t="s">
        <v>382</v>
      </c>
      <c r="E107" s="14" t="s">
        <v>383</v>
      </c>
      <c r="F107" s="11" t="s">
        <v>384</v>
      </c>
      <c r="G107" s="15"/>
      <c r="H107" s="11" t="s">
        <v>385</v>
      </c>
      <c r="I107" s="14" t="s">
        <v>31</v>
      </c>
      <c r="J107" s="16" t="s">
        <v>22</v>
      </c>
      <c r="K107" s="11" t="s">
        <v>23</v>
      </c>
      <c r="L107" s="11" t="s">
        <v>167</v>
      </c>
      <c r="M107" s="17"/>
      <c r="N107" s="18"/>
      <c r="O107" s="11"/>
      <c r="P107" s="11"/>
      <c r="Q107" s="11"/>
      <c r="R107" s="20" t="s">
        <v>386</v>
      </c>
      <c r="S107" s="20"/>
      <c r="T107" s="20"/>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row>
    <row r="108" ht="25.5" customHeight="1">
      <c r="A108" s="11">
        <v>107.0</v>
      </c>
      <c r="B108" s="12">
        <v>45940.0</v>
      </c>
      <c r="C108" s="23"/>
      <c r="D108" s="14"/>
      <c r="E108" s="29"/>
      <c r="F108" s="11"/>
      <c r="G108" s="15"/>
      <c r="H108" s="11" t="s">
        <v>387</v>
      </c>
      <c r="I108" s="14" t="s">
        <v>31</v>
      </c>
      <c r="J108" s="16" t="s">
        <v>22</v>
      </c>
      <c r="K108" s="11" t="s">
        <v>95</v>
      </c>
      <c r="L108" s="11"/>
      <c r="M108" s="17"/>
      <c r="N108" s="18"/>
      <c r="O108" s="11"/>
      <c r="P108" s="11"/>
      <c r="Q108" s="11"/>
      <c r="R108" s="20"/>
      <c r="S108" s="20"/>
      <c r="T108" s="20" t="s">
        <v>34</v>
      </c>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row>
    <row r="109" ht="25.5" customHeight="1">
      <c r="A109" s="11">
        <v>108.0</v>
      </c>
      <c r="B109" s="12">
        <v>45940.0</v>
      </c>
      <c r="C109" s="23"/>
      <c r="D109" s="14"/>
      <c r="E109" s="29"/>
      <c r="F109" s="11"/>
      <c r="G109" s="15"/>
      <c r="H109" s="11" t="s">
        <v>388</v>
      </c>
      <c r="I109" s="14" t="s">
        <v>31</v>
      </c>
      <c r="J109" s="16" t="s">
        <v>22</v>
      </c>
      <c r="K109" s="11" t="s">
        <v>95</v>
      </c>
      <c r="L109" s="11"/>
      <c r="M109" s="17"/>
      <c r="N109" s="18"/>
      <c r="O109" s="11"/>
      <c r="P109" s="11"/>
      <c r="Q109" s="11"/>
      <c r="R109" s="20"/>
      <c r="S109" s="20"/>
      <c r="T109" s="20" t="s">
        <v>34</v>
      </c>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row>
    <row r="110" ht="25.5" customHeight="1">
      <c r="A110" s="11">
        <v>109.0</v>
      </c>
      <c r="B110" s="12">
        <v>45940.0</v>
      </c>
      <c r="C110" s="23"/>
      <c r="D110" s="14" t="s">
        <v>132</v>
      </c>
      <c r="E110" s="29"/>
      <c r="F110" s="11"/>
      <c r="G110" s="15" t="s">
        <v>29</v>
      </c>
      <c r="H110" s="11" t="s">
        <v>389</v>
      </c>
      <c r="I110" s="14" t="s">
        <v>31</v>
      </c>
      <c r="J110" s="16" t="s">
        <v>22</v>
      </c>
      <c r="K110" s="11" t="s">
        <v>23</v>
      </c>
      <c r="L110" s="11" t="s">
        <v>24</v>
      </c>
      <c r="M110" s="17"/>
      <c r="N110" s="18">
        <v>1300000.0</v>
      </c>
      <c r="O110" s="11" t="s">
        <v>51</v>
      </c>
      <c r="P110" s="11" t="s">
        <v>26</v>
      </c>
      <c r="Q110" s="36" t="s">
        <v>390</v>
      </c>
      <c r="R110" s="20"/>
      <c r="S110" s="20"/>
      <c r="T110" s="20"/>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row>
    <row r="111" ht="25.5" customHeight="1">
      <c r="A111" s="11">
        <v>110.0</v>
      </c>
      <c r="B111" s="12">
        <v>45940.0</v>
      </c>
      <c r="C111" s="23"/>
      <c r="D111" s="14" t="s">
        <v>391</v>
      </c>
      <c r="E111" s="24" t="s">
        <v>392</v>
      </c>
      <c r="F111" s="11"/>
      <c r="G111" s="15" t="s">
        <v>29</v>
      </c>
      <c r="H111" s="11" t="s">
        <v>393</v>
      </c>
      <c r="I111" s="14" t="s">
        <v>31</v>
      </c>
      <c r="J111" s="16" t="s">
        <v>22</v>
      </c>
      <c r="K111" s="11" t="s">
        <v>23</v>
      </c>
      <c r="L111" s="11" t="s">
        <v>50</v>
      </c>
      <c r="M111" s="17"/>
      <c r="N111" s="18">
        <f>1117600/1.19</f>
        <v>939159.6639</v>
      </c>
      <c r="O111" s="11" t="s">
        <v>51</v>
      </c>
      <c r="P111" s="11" t="s">
        <v>58</v>
      </c>
      <c r="Q111" s="11" t="s">
        <v>394</v>
      </c>
      <c r="R111" s="20"/>
      <c r="S111" s="20"/>
      <c r="T111" s="20" t="s">
        <v>91</v>
      </c>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row>
    <row r="112" ht="25.5" customHeight="1">
      <c r="A112" s="11">
        <v>111.0</v>
      </c>
      <c r="B112" s="12">
        <v>45940.0</v>
      </c>
      <c r="C112" s="23"/>
      <c r="D112" s="14" t="s">
        <v>395</v>
      </c>
      <c r="E112" s="14" t="s">
        <v>280</v>
      </c>
      <c r="F112" s="11"/>
      <c r="G112" s="15" t="s">
        <v>29</v>
      </c>
      <c r="H112" s="11" t="s">
        <v>396</v>
      </c>
      <c r="I112" s="14" t="s">
        <v>31</v>
      </c>
      <c r="J112" s="16" t="s">
        <v>22</v>
      </c>
      <c r="K112" s="11" t="s">
        <v>23</v>
      </c>
      <c r="L112" s="11" t="s">
        <v>316</v>
      </c>
      <c r="M112" s="17"/>
      <c r="N112" s="18"/>
      <c r="O112" s="11"/>
      <c r="P112" s="11"/>
      <c r="Q112" s="11"/>
      <c r="R112" s="20" t="s">
        <v>397</v>
      </c>
      <c r="S112" s="20"/>
      <c r="T112" s="20"/>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row>
    <row r="113" ht="25.5" customHeight="1">
      <c r="A113" s="11">
        <v>112.0</v>
      </c>
      <c r="B113" s="12">
        <v>45940.0</v>
      </c>
      <c r="C113" s="23"/>
      <c r="D113" s="14" t="s">
        <v>311</v>
      </c>
      <c r="E113" s="24" t="s">
        <v>398</v>
      </c>
      <c r="F113" s="11"/>
      <c r="G113" s="15" t="s">
        <v>20</v>
      </c>
      <c r="H113" s="11" t="s">
        <v>399</v>
      </c>
      <c r="I113" s="14" t="s">
        <v>31</v>
      </c>
      <c r="J113" s="16" t="s">
        <v>22</v>
      </c>
      <c r="K113" s="11"/>
      <c r="L113" s="11"/>
      <c r="M113" s="17"/>
      <c r="N113" s="18"/>
      <c r="O113" s="11"/>
      <c r="P113" s="11"/>
      <c r="Q113" s="11"/>
      <c r="R113" s="20"/>
      <c r="S113" s="20"/>
      <c r="T113" s="20" t="s">
        <v>34</v>
      </c>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row>
    <row r="114" ht="25.5" customHeight="1">
      <c r="A114" s="11">
        <v>113.0</v>
      </c>
      <c r="B114" s="12">
        <v>45940.0</v>
      </c>
      <c r="C114" s="30"/>
      <c r="D114" s="14" t="s">
        <v>400</v>
      </c>
      <c r="E114" s="29"/>
      <c r="F114" s="11"/>
      <c r="G114" s="15" t="s">
        <v>29</v>
      </c>
      <c r="H114" s="11" t="s">
        <v>401</v>
      </c>
      <c r="I114" s="14" t="s">
        <v>31</v>
      </c>
      <c r="J114" s="16" t="s">
        <v>22</v>
      </c>
      <c r="K114" s="11" t="s">
        <v>23</v>
      </c>
      <c r="L114" s="11" t="s">
        <v>50</v>
      </c>
      <c r="M114" s="17"/>
      <c r="N114" s="18">
        <v>320000.0</v>
      </c>
      <c r="O114" s="11" t="s">
        <v>51</v>
      </c>
      <c r="P114" s="11" t="s">
        <v>26</v>
      </c>
      <c r="Q114" s="11" t="s">
        <v>195</v>
      </c>
      <c r="R114" s="20"/>
      <c r="S114" s="20"/>
      <c r="T114" s="20" t="s">
        <v>107</v>
      </c>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row>
    <row r="115" ht="25.5" customHeight="1">
      <c r="A115" s="11">
        <v>114.0</v>
      </c>
      <c r="B115" s="12">
        <v>45941.0</v>
      </c>
      <c r="C115" s="31">
        <v>2.0</v>
      </c>
      <c r="D115" s="14" t="s">
        <v>402</v>
      </c>
      <c r="E115" s="14" t="s">
        <v>403</v>
      </c>
      <c r="F115" s="11"/>
      <c r="G115" s="15" t="s">
        <v>20</v>
      </c>
      <c r="H115" s="11" t="s">
        <v>404</v>
      </c>
      <c r="I115" s="14" t="s">
        <v>31</v>
      </c>
      <c r="J115" s="16" t="s">
        <v>22</v>
      </c>
      <c r="K115" s="11" t="s">
        <v>23</v>
      </c>
      <c r="L115" s="11" t="s">
        <v>167</v>
      </c>
      <c r="M115" s="17"/>
      <c r="N115" s="18"/>
      <c r="O115" s="11"/>
      <c r="P115" s="11"/>
      <c r="Q115" s="11"/>
      <c r="R115" s="20" t="s">
        <v>405</v>
      </c>
      <c r="S115" s="20"/>
      <c r="T115" s="20"/>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row>
    <row r="116" ht="25.5" customHeight="1">
      <c r="A116" s="11">
        <v>115.0</v>
      </c>
      <c r="B116" s="12">
        <v>45941.0</v>
      </c>
      <c r="C116" s="30"/>
      <c r="D116" s="14"/>
      <c r="E116" s="29"/>
      <c r="F116" s="11"/>
      <c r="G116" s="15"/>
      <c r="H116" s="11" t="s">
        <v>406</v>
      </c>
      <c r="I116" s="14" t="s">
        <v>31</v>
      </c>
      <c r="J116" s="16" t="s">
        <v>22</v>
      </c>
      <c r="K116" s="11"/>
      <c r="L116" s="11"/>
      <c r="M116" s="17"/>
      <c r="N116" s="18"/>
      <c r="O116" s="11"/>
      <c r="P116" s="11"/>
      <c r="Q116" s="11"/>
      <c r="R116" s="20" t="s">
        <v>407</v>
      </c>
      <c r="S116" s="20"/>
      <c r="T116" s="20" t="s">
        <v>182</v>
      </c>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row>
    <row r="117" ht="25.5" customHeight="1">
      <c r="A117" s="11">
        <v>116.0</v>
      </c>
      <c r="B117" s="12">
        <v>45944.0</v>
      </c>
      <c r="C117" s="13">
        <v>27.0</v>
      </c>
      <c r="D117" s="14" t="s">
        <v>408</v>
      </c>
      <c r="E117" s="24" t="s">
        <v>109</v>
      </c>
      <c r="F117" s="11"/>
      <c r="G117" s="15" t="s">
        <v>29</v>
      </c>
      <c r="H117" s="11" t="s">
        <v>409</v>
      </c>
      <c r="I117" s="14" t="s">
        <v>31</v>
      </c>
      <c r="J117" s="16" t="s">
        <v>22</v>
      </c>
      <c r="K117" s="11" t="s">
        <v>23</v>
      </c>
      <c r="L117" s="11" t="s">
        <v>50</v>
      </c>
      <c r="M117" s="17"/>
      <c r="N117" s="18" t="s">
        <v>410</v>
      </c>
      <c r="O117" s="11" t="s">
        <v>51</v>
      </c>
      <c r="P117" s="11" t="s">
        <v>26</v>
      </c>
      <c r="Q117" s="11" t="s">
        <v>411</v>
      </c>
      <c r="R117" s="20"/>
      <c r="S117" s="20"/>
      <c r="T117" s="20"/>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row>
    <row r="118" ht="25.5" customHeight="1">
      <c r="A118" s="11">
        <v>117.0</v>
      </c>
      <c r="B118" s="12">
        <v>45944.0</v>
      </c>
      <c r="C118" s="23"/>
      <c r="D118" s="14"/>
      <c r="E118" s="29"/>
      <c r="F118" s="11"/>
      <c r="G118" s="15"/>
      <c r="H118" s="11" t="s">
        <v>412</v>
      </c>
      <c r="I118" s="14" t="s">
        <v>31</v>
      </c>
      <c r="J118" s="16" t="s">
        <v>22</v>
      </c>
      <c r="K118" s="11" t="s">
        <v>95</v>
      </c>
      <c r="L118" s="11"/>
      <c r="M118" s="17"/>
      <c r="N118" s="18"/>
      <c r="O118" s="11"/>
      <c r="P118" s="11"/>
      <c r="Q118" s="11"/>
      <c r="R118" s="20"/>
      <c r="S118" s="20"/>
      <c r="T118" s="20"/>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row>
    <row r="119" ht="25.5" customHeight="1">
      <c r="A119" s="11">
        <v>118.0</v>
      </c>
      <c r="B119" s="12">
        <v>45944.0</v>
      </c>
      <c r="C119" s="23"/>
      <c r="D119" s="14" t="s">
        <v>271</v>
      </c>
      <c r="E119" s="14" t="s">
        <v>413</v>
      </c>
      <c r="F119" s="11"/>
      <c r="G119" s="15"/>
      <c r="H119" s="11" t="s">
        <v>414</v>
      </c>
      <c r="I119" s="14" t="s">
        <v>31</v>
      </c>
      <c r="J119" s="16" t="s">
        <v>22</v>
      </c>
      <c r="K119" s="11" t="s">
        <v>23</v>
      </c>
      <c r="L119" s="11" t="s">
        <v>38</v>
      </c>
      <c r="M119" s="17"/>
      <c r="N119" s="18"/>
      <c r="O119" s="11"/>
      <c r="P119" s="11"/>
      <c r="Q119" s="11"/>
      <c r="R119" s="20" t="s">
        <v>415</v>
      </c>
      <c r="S119" s="20"/>
      <c r="T119" s="20"/>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row>
    <row r="120" ht="25.5" customHeight="1">
      <c r="A120" s="11">
        <v>119.0</v>
      </c>
      <c r="B120" s="12">
        <v>45944.0</v>
      </c>
      <c r="C120" s="23"/>
      <c r="D120" s="14"/>
      <c r="E120" s="29"/>
      <c r="F120" s="11"/>
      <c r="G120" s="15"/>
      <c r="H120" s="11" t="s">
        <v>416</v>
      </c>
      <c r="I120" s="14" t="s">
        <v>31</v>
      </c>
      <c r="J120" s="16" t="s">
        <v>22</v>
      </c>
      <c r="K120" s="11" t="s">
        <v>95</v>
      </c>
      <c r="L120" s="11"/>
      <c r="M120" s="17"/>
      <c r="N120" s="18"/>
      <c r="O120" s="11"/>
      <c r="P120" s="11"/>
      <c r="Q120" s="11"/>
      <c r="R120" s="20"/>
      <c r="S120" s="20"/>
      <c r="T120" s="20"/>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row>
    <row r="121" ht="25.5" customHeight="1">
      <c r="A121" s="11">
        <v>120.0</v>
      </c>
      <c r="B121" s="12" t="s">
        <v>417</v>
      </c>
      <c r="C121" s="23"/>
      <c r="D121" s="14" t="s">
        <v>54</v>
      </c>
      <c r="E121" s="24" t="s">
        <v>418</v>
      </c>
      <c r="F121" s="11"/>
      <c r="G121" s="15" t="s">
        <v>29</v>
      </c>
      <c r="H121" s="11" t="s">
        <v>419</v>
      </c>
      <c r="I121" s="14" t="s">
        <v>31</v>
      </c>
      <c r="J121" s="16" t="s">
        <v>22</v>
      </c>
      <c r="K121" s="11" t="s">
        <v>23</v>
      </c>
      <c r="L121" s="11" t="s">
        <v>100</v>
      </c>
      <c r="M121" s="17"/>
      <c r="N121" s="18">
        <f>465200/1.19</f>
        <v>390924.3697</v>
      </c>
      <c r="O121" s="11" t="s">
        <v>51</v>
      </c>
      <c r="P121" s="11" t="s">
        <v>58</v>
      </c>
      <c r="Q121" s="11" t="s">
        <v>420</v>
      </c>
      <c r="R121" s="20"/>
      <c r="S121" s="20"/>
      <c r="T121" s="20"/>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row>
    <row r="122" ht="25.5" customHeight="1">
      <c r="A122" s="11">
        <v>121.0</v>
      </c>
      <c r="B122" s="12">
        <v>45944.0</v>
      </c>
      <c r="C122" s="23"/>
      <c r="D122" s="14" t="s">
        <v>200</v>
      </c>
      <c r="E122" s="24" t="s">
        <v>421</v>
      </c>
      <c r="F122" s="11"/>
      <c r="G122" s="15" t="s">
        <v>29</v>
      </c>
      <c r="H122" s="11" t="s">
        <v>422</v>
      </c>
      <c r="I122" s="14" t="s">
        <v>31</v>
      </c>
      <c r="J122" s="16" t="s">
        <v>22</v>
      </c>
      <c r="K122" s="11" t="s">
        <v>23</v>
      </c>
      <c r="L122" s="11" t="s">
        <v>100</v>
      </c>
      <c r="M122" s="17"/>
      <c r="N122" s="18">
        <f>120000/1.19</f>
        <v>100840.3361</v>
      </c>
      <c r="O122" s="11" t="s">
        <v>51</v>
      </c>
      <c r="P122" s="11" t="s">
        <v>58</v>
      </c>
      <c r="Q122" s="11" t="s">
        <v>420</v>
      </c>
      <c r="R122" s="20"/>
      <c r="S122" s="20"/>
      <c r="T122" s="20"/>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row>
    <row r="123" ht="25.5" customHeight="1">
      <c r="A123" s="11">
        <v>122.0</v>
      </c>
      <c r="B123" s="12">
        <v>129949.0</v>
      </c>
      <c r="C123" s="23"/>
      <c r="D123" s="14" t="s">
        <v>128</v>
      </c>
      <c r="E123" s="14" t="s">
        <v>423</v>
      </c>
      <c r="F123" s="11"/>
      <c r="G123" s="15" t="s">
        <v>29</v>
      </c>
      <c r="H123" s="11" t="s">
        <v>424</v>
      </c>
      <c r="I123" s="14" t="s">
        <v>31</v>
      </c>
      <c r="J123" s="16" t="s">
        <v>22</v>
      </c>
      <c r="K123" s="11" t="s">
        <v>23</v>
      </c>
      <c r="L123" s="11" t="s">
        <v>100</v>
      </c>
      <c r="M123" s="17"/>
      <c r="N123" s="18"/>
      <c r="O123" s="11"/>
      <c r="P123" s="11"/>
      <c r="Q123" s="11"/>
      <c r="R123" s="20" t="s">
        <v>425</v>
      </c>
      <c r="S123" s="20"/>
      <c r="T123" s="20"/>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row>
    <row r="124" ht="25.5" customHeight="1">
      <c r="A124" s="11">
        <v>123.0</v>
      </c>
      <c r="B124" s="12">
        <v>45944.0</v>
      </c>
      <c r="C124" s="23"/>
      <c r="D124" s="14" t="s">
        <v>426</v>
      </c>
      <c r="E124" s="29"/>
      <c r="F124" s="11"/>
      <c r="G124" s="15" t="s">
        <v>29</v>
      </c>
      <c r="H124" s="11" t="s">
        <v>427</v>
      </c>
      <c r="I124" s="14" t="s">
        <v>31</v>
      </c>
      <c r="J124" s="16" t="s">
        <v>22</v>
      </c>
      <c r="K124" s="11" t="s">
        <v>23</v>
      </c>
      <c r="L124" s="11" t="s">
        <v>50</v>
      </c>
      <c r="M124" s="17"/>
      <c r="N124" s="18">
        <f>959300/1.19</f>
        <v>806134.4538</v>
      </c>
      <c r="O124" s="11" t="s">
        <v>51</v>
      </c>
      <c r="P124" s="11" t="s">
        <v>58</v>
      </c>
      <c r="Q124" s="11" t="s">
        <v>428</v>
      </c>
      <c r="R124" s="20"/>
      <c r="S124" s="20"/>
      <c r="T124" s="20"/>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row>
    <row r="125" ht="25.5" customHeight="1">
      <c r="A125" s="11">
        <v>124.0</v>
      </c>
      <c r="B125" s="12">
        <v>45944.0</v>
      </c>
      <c r="C125" s="23"/>
      <c r="D125" s="14"/>
      <c r="E125" s="29"/>
      <c r="F125" s="11"/>
      <c r="G125" s="15"/>
      <c r="H125" s="11" t="s">
        <v>429</v>
      </c>
      <c r="I125" s="14" t="s">
        <v>31</v>
      </c>
      <c r="J125" s="16" t="s">
        <v>22</v>
      </c>
      <c r="K125" s="11" t="s">
        <v>95</v>
      </c>
      <c r="L125" s="11"/>
      <c r="M125" s="17"/>
      <c r="N125" s="18"/>
      <c r="O125" s="11"/>
      <c r="P125" s="11"/>
      <c r="Q125" s="11"/>
      <c r="R125" s="20"/>
      <c r="S125" s="20"/>
      <c r="T125" s="20"/>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row>
    <row r="126" ht="25.5" customHeight="1">
      <c r="A126" s="11">
        <v>125.0</v>
      </c>
      <c r="B126" s="12">
        <v>45944.0</v>
      </c>
      <c r="C126" s="23"/>
      <c r="D126" s="14" t="s">
        <v>430</v>
      </c>
      <c r="E126" s="24" t="s">
        <v>431</v>
      </c>
      <c r="F126" s="11"/>
      <c r="G126" s="15" t="s">
        <v>29</v>
      </c>
      <c r="H126" s="11" t="s">
        <v>432</v>
      </c>
      <c r="I126" s="14" t="s">
        <v>31</v>
      </c>
      <c r="J126" s="16" t="s">
        <v>22</v>
      </c>
      <c r="K126" s="11" t="s">
        <v>23</v>
      </c>
      <c r="L126" s="11" t="s">
        <v>44</v>
      </c>
      <c r="M126" s="17">
        <v>10344.0</v>
      </c>
      <c r="N126" s="18" t="s">
        <v>433</v>
      </c>
      <c r="O126" s="11" t="s">
        <v>51</v>
      </c>
      <c r="P126" s="11" t="s">
        <v>26</v>
      </c>
      <c r="Q126" s="11" t="s">
        <v>434</v>
      </c>
      <c r="R126" s="20"/>
      <c r="S126" s="20"/>
      <c r="T126" s="20"/>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row>
    <row r="127" ht="25.5" customHeight="1">
      <c r="A127" s="11">
        <v>126.0</v>
      </c>
      <c r="B127" s="12">
        <v>45944.0</v>
      </c>
      <c r="C127" s="23"/>
      <c r="D127" s="14" t="s">
        <v>28</v>
      </c>
      <c r="E127" s="24" t="s">
        <v>435</v>
      </c>
      <c r="F127" s="11"/>
      <c r="G127" s="15" t="s">
        <v>29</v>
      </c>
      <c r="H127" s="11" t="s">
        <v>436</v>
      </c>
      <c r="I127" s="14" t="s">
        <v>31</v>
      </c>
      <c r="J127" s="16" t="s">
        <v>22</v>
      </c>
      <c r="K127" s="11" t="s">
        <v>23</v>
      </c>
      <c r="L127" s="11" t="s">
        <v>50</v>
      </c>
      <c r="M127" s="17">
        <v>10323.0</v>
      </c>
      <c r="N127" s="18">
        <v>3451000.0</v>
      </c>
      <c r="O127" s="11" t="s">
        <v>39</v>
      </c>
      <c r="P127" s="11" t="s">
        <v>58</v>
      </c>
      <c r="Q127" s="11" t="s">
        <v>437</v>
      </c>
      <c r="R127" s="20"/>
      <c r="S127" s="20"/>
      <c r="T127" s="20"/>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row>
    <row r="128" ht="25.5" customHeight="1">
      <c r="A128" s="11">
        <v>127.0</v>
      </c>
      <c r="B128" s="12">
        <v>45944.0</v>
      </c>
      <c r="C128" s="23"/>
      <c r="D128" s="14"/>
      <c r="E128" s="28"/>
      <c r="F128" s="11"/>
      <c r="G128" s="15" t="s">
        <v>29</v>
      </c>
      <c r="H128" s="11" t="s">
        <v>438</v>
      </c>
      <c r="I128" s="14" t="s">
        <v>31</v>
      </c>
      <c r="J128" s="16" t="s">
        <v>22</v>
      </c>
      <c r="K128" s="11" t="s">
        <v>23</v>
      </c>
      <c r="L128" s="11"/>
      <c r="M128" s="17"/>
      <c r="N128" s="18"/>
      <c r="O128" s="11"/>
      <c r="P128" s="11"/>
      <c r="Q128" s="11"/>
      <c r="R128" s="20" t="s">
        <v>439</v>
      </c>
      <c r="S128" s="20"/>
      <c r="T128" s="20"/>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row>
    <row r="129" ht="25.5" customHeight="1">
      <c r="A129" s="11">
        <v>128.0</v>
      </c>
      <c r="B129" s="37">
        <v>45944.0</v>
      </c>
      <c r="C129" s="23"/>
      <c r="D129" s="14" t="s">
        <v>311</v>
      </c>
      <c r="E129" s="24" t="s">
        <v>312</v>
      </c>
      <c r="F129" s="11"/>
      <c r="G129" s="15" t="s">
        <v>29</v>
      </c>
      <c r="H129" s="11" t="s">
        <v>313</v>
      </c>
      <c r="I129" s="14" t="s">
        <v>31</v>
      </c>
      <c r="J129" s="16" t="s">
        <v>22</v>
      </c>
      <c r="K129" s="11" t="s">
        <v>23</v>
      </c>
      <c r="L129" s="11" t="s">
        <v>63</v>
      </c>
      <c r="M129" s="17">
        <v>10343.0</v>
      </c>
      <c r="N129" s="18">
        <v>1122658.0</v>
      </c>
      <c r="O129" s="11" t="s">
        <v>51</v>
      </c>
      <c r="P129" s="11" t="s">
        <v>26</v>
      </c>
      <c r="Q129" s="11" t="s">
        <v>440</v>
      </c>
      <c r="R129" s="20"/>
      <c r="S129" s="20"/>
      <c r="T129" s="20"/>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row>
    <row r="130" ht="25.5" customHeight="1">
      <c r="A130" s="11">
        <v>129.0</v>
      </c>
      <c r="B130" s="12" t="s">
        <v>417</v>
      </c>
      <c r="C130" s="23"/>
      <c r="D130" s="14"/>
      <c r="E130" s="29"/>
      <c r="F130" s="11"/>
      <c r="G130" s="15"/>
      <c r="H130" s="11" t="s">
        <v>441</v>
      </c>
      <c r="I130" s="14" t="s">
        <v>31</v>
      </c>
      <c r="J130" s="16" t="s">
        <v>22</v>
      </c>
      <c r="K130" s="11" t="s">
        <v>95</v>
      </c>
      <c r="L130" s="11"/>
      <c r="M130" s="17"/>
      <c r="N130" s="18"/>
      <c r="O130" s="11"/>
      <c r="P130" s="11"/>
      <c r="Q130" s="11"/>
      <c r="R130" s="20"/>
      <c r="S130" s="20"/>
      <c r="T130" s="20"/>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row>
    <row r="131" ht="25.5" customHeight="1">
      <c r="A131" s="11">
        <v>130.0</v>
      </c>
      <c r="B131" s="12">
        <v>45944.0</v>
      </c>
      <c r="C131" s="23"/>
      <c r="D131" s="14" t="s">
        <v>442</v>
      </c>
      <c r="E131" s="28"/>
      <c r="F131" s="11"/>
      <c r="G131" s="15" t="s">
        <v>29</v>
      </c>
      <c r="H131" s="11" t="s">
        <v>443</v>
      </c>
      <c r="I131" s="14" t="s">
        <v>31</v>
      </c>
      <c r="J131" s="16" t="s">
        <v>22</v>
      </c>
      <c r="K131" s="11" t="s">
        <v>23</v>
      </c>
      <c r="L131" s="11" t="s">
        <v>100</v>
      </c>
      <c r="M131" s="17"/>
      <c r="N131" s="18"/>
      <c r="O131" s="11"/>
      <c r="P131" s="11"/>
      <c r="Q131" s="11"/>
      <c r="R131" s="20" t="s">
        <v>444</v>
      </c>
      <c r="S131" s="20"/>
      <c r="T131" s="20"/>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row>
    <row r="132" ht="25.5" customHeight="1">
      <c r="A132" s="11">
        <v>131.0</v>
      </c>
      <c r="B132" s="12">
        <v>45944.0</v>
      </c>
      <c r="C132" s="23"/>
      <c r="D132" s="14" t="s">
        <v>445</v>
      </c>
      <c r="E132" s="14" t="s">
        <v>446</v>
      </c>
      <c r="F132" s="11"/>
      <c r="G132" s="15" t="s">
        <v>29</v>
      </c>
      <c r="H132" s="11" t="s">
        <v>447</v>
      </c>
      <c r="I132" s="14" t="s">
        <v>31</v>
      </c>
      <c r="J132" s="16" t="s">
        <v>22</v>
      </c>
      <c r="K132" s="11" t="s">
        <v>23</v>
      </c>
      <c r="L132" s="11" t="s">
        <v>100</v>
      </c>
      <c r="M132" s="17"/>
      <c r="N132" s="18"/>
      <c r="O132" s="11" t="s">
        <v>39</v>
      </c>
      <c r="P132" s="11" t="s">
        <v>58</v>
      </c>
      <c r="Q132" s="11"/>
      <c r="R132" s="20" t="s">
        <v>448</v>
      </c>
      <c r="S132" s="20"/>
      <c r="T132" s="20"/>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row>
    <row r="133" ht="25.5" customHeight="1">
      <c r="A133" s="11">
        <v>132.0</v>
      </c>
      <c r="B133" s="12">
        <v>45944.0</v>
      </c>
      <c r="C133" s="23"/>
      <c r="D133" s="14" t="s">
        <v>449</v>
      </c>
      <c r="E133" s="24" t="s">
        <v>109</v>
      </c>
      <c r="F133" s="11"/>
      <c r="G133" s="15" t="s">
        <v>29</v>
      </c>
      <c r="H133" s="11" t="s">
        <v>450</v>
      </c>
      <c r="I133" s="14" t="s">
        <v>31</v>
      </c>
      <c r="J133" s="16" t="s">
        <v>22</v>
      </c>
      <c r="K133" s="11" t="s">
        <v>23</v>
      </c>
      <c r="L133" s="11" t="s">
        <v>50</v>
      </c>
      <c r="M133" s="17">
        <v>10368.0</v>
      </c>
      <c r="N133" s="18" t="s">
        <v>451</v>
      </c>
      <c r="O133" s="11"/>
      <c r="P133" s="11" t="s">
        <v>26</v>
      </c>
      <c r="Q133" s="11" t="s">
        <v>452</v>
      </c>
      <c r="R133" s="20"/>
      <c r="S133" s="20"/>
      <c r="T133" s="20"/>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row>
    <row r="134" ht="25.5" customHeight="1">
      <c r="A134" s="11">
        <v>133.0</v>
      </c>
      <c r="B134" s="12">
        <v>45944.0</v>
      </c>
      <c r="C134" s="23"/>
      <c r="D134" s="14" t="s">
        <v>453</v>
      </c>
      <c r="E134" s="24" t="s">
        <v>454</v>
      </c>
      <c r="F134" s="11"/>
      <c r="G134" s="15" t="s">
        <v>29</v>
      </c>
      <c r="H134" s="11" t="s">
        <v>455</v>
      </c>
      <c r="I134" s="14" t="s">
        <v>31</v>
      </c>
      <c r="J134" s="16" t="s">
        <v>22</v>
      </c>
      <c r="K134" s="11" t="s">
        <v>95</v>
      </c>
      <c r="L134" s="11" t="s">
        <v>63</v>
      </c>
      <c r="M134" s="17"/>
      <c r="N134" s="18"/>
      <c r="O134" s="11"/>
      <c r="P134" s="11"/>
      <c r="Q134" s="11"/>
      <c r="R134" s="20"/>
      <c r="S134" s="20"/>
      <c r="T134" s="20"/>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row>
    <row r="135" ht="25.5" customHeight="1">
      <c r="A135" s="11">
        <v>134.0</v>
      </c>
      <c r="B135" s="12">
        <v>45944.0</v>
      </c>
      <c r="C135" s="23"/>
      <c r="D135" s="14"/>
      <c r="E135" s="28"/>
      <c r="F135" s="11"/>
      <c r="G135" s="15" t="s">
        <v>20</v>
      </c>
      <c r="H135" s="11" t="s">
        <v>444</v>
      </c>
      <c r="I135" s="14" t="s">
        <v>31</v>
      </c>
      <c r="J135" s="16" t="s">
        <v>22</v>
      </c>
      <c r="K135" s="11" t="s">
        <v>23</v>
      </c>
      <c r="L135" s="11" t="s">
        <v>316</v>
      </c>
      <c r="M135" s="17"/>
      <c r="N135" s="18"/>
      <c r="O135" s="11"/>
      <c r="P135" s="11"/>
      <c r="Q135" s="11"/>
      <c r="R135" s="20" t="s">
        <v>456</v>
      </c>
      <c r="S135" s="20"/>
      <c r="T135" s="20"/>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row>
    <row r="136" ht="25.5" customHeight="1">
      <c r="A136" s="11">
        <v>135.0</v>
      </c>
      <c r="B136" s="12">
        <v>45944.0</v>
      </c>
      <c r="C136" s="23"/>
      <c r="D136" s="14" t="s">
        <v>35</v>
      </c>
      <c r="E136" s="24" t="s">
        <v>457</v>
      </c>
      <c r="F136" s="11"/>
      <c r="G136" s="15" t="s">
        <v>29</v>
      </c>
      <c r="H136" s="11" t="s">
        <v>458</v>
      </c>
      <c r="I136" s="14" t="s">
        <v>31</v>
      </c>
      <c r="J136" s="16" t="s">
        <v>22</v>
      </c>
      <c r="K136" s="11" t="s">
        <v>23</v>
      </c>
      <c r="L136" s="11" t="s">
        <v>100</v>
      </c>
      <c r="M136" s="17">
        <v>10345.0</v>
      </c>
      <c r="N136" s="18">
        <v>226756.0</v>
      </c>
      <c r="O136" s="11" t="s">
        <v>51</v>
      </c>
      <c r="P136" s="11" t="s">
        <v>26</v>
      </c>
      <c r="Q136" s="11" t="s">
        <v>459</v>
      </c>
      <c r="R136" s="20"/>
      <c r="S136" s="20"/>
      <c r="T136" s="20"/>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row>
    <row r="137" ht="25.5" customHeight="1">
      <c r="A137" s="11">
        <v>136.0</v>
      </c>
      <c r="B137" s="12">
        <v>45944.0</v>
      </c>
      <c r="C137" s="23"/>
      <c r="D137" s="14" t="s">
        <v>460</v>
      </c>
      <c r="E137" s="29"/>
      <c r="F137" s="11" t="s">
        <v>461</v>
      </c>
      <c r="G137" s="15" t="s">
        <v>20</v>
      </c>
      <c r="H137" s="11" t="s">
        <v>462</v>
      </c>
      <c r="I137" s="14" t="s">
        <v>31</v>
      </c>
      <c r="J137" s="16" t="s">
        <v>22</v>
      </c>
      <c r="K137" s="11" t="s">
        <v>23</v>
      </c>
      <c r="L137" s="11" t="s">
        <v>44</v>
      </c>
      <c r="M137" s="17"/>
      <c r="N137" s="18">
        <f>582661/1.19</f>
        <v>489631.0924</v>
      </c>
      <c r="O137" s="11" t="s">
        <v>51</v>
      </c>
      <c r="P137" s="11" t="s">
        <v>58</v>
      </c>
      <c r="Q137" s="11" t="s">
        <v>459</v>
      </c>
      <c r="R137" s="20"/>
      <c r="S137" s="20"/>
      <c r="T137" s="20"/>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row>
    <row r="138" ht="25.5" customHeight="1">
      <c r="A138" s="11">
        <v>137.0</v>
      </c>
      <c r="B138" s="12">
        <v>45944.0</v>
      </c>
      <c r="C138" s="23"/>
      <c r="D138" s="14" t="s">
        <v>463</v>
      </c>
      <c r="E138" s="28"/>
      <c r="F138" s="11"/>
      <c r="G138" s="15" t="s">
        <v>20</v>
      </c>
      <c r="H138" s="11" t="s">
        <v>464</v>
      </c>
      <c r="I138" s="14" t="s">
        <v>31</v>
      </c>
      <c r="J138" s="16" t="s">
        <v>22</v>
      </c>
      <c r="K138" s="11" t="s">
        <v>23</v>
      </c>
      <c r="L138" s="11" t="s">
        <v>63</v>
      </c>
      <c r="M138" s="17"/>
      <c r="N138" s="18"/>
      <c r="O138" s="11"/>
      <c r="P138" s="11"/>
      <c r="Q138" s="11"/>
      <c r="R138" s="20" t="s">
        <v>465</v>
      </c>
      <c r="S138" s="20"/>
      <c r="T138" s="20"/>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row>
    <row r="139" ht="25.5" customHeight="1">
      <c r="A139" s="11">
        <v>138.0</v>
      </c>
      <c r="B139" s="12">
        <v>45944.0</v>
      </c>
      <c r="C139" s="23"/>
      <c r="D139" s="14"/>
      <c r="E139" s="29"/>
      <c r="F139" s="11"/>
      <c r="G139" s="15"/>
      <c r="H139" s="11" t="s">
        <v>466</v>
      </c>
      <c r="I139" s="14" t="s">
        <v>31</v>
      </c>
      <c r="J139" s="16" t="s">
        <v>22</v>
      </c>
      <c r="K139" s="11" t="s">
        <v>95</v>
      </c>
      <c r="L139" s="11"/>
      <c r="M139" s="17"/>
      <c r="N139" s="18"/>
      <c r="O139" s="11"/>
      <c r="P139" s="11"/>
      <c r="Q139" s="11"/>
      <c r="R139" s="20"/>
      <c r="S139" s="20"/>
      <c r="T139" s="20"/>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row>
    <row r="140" ht="25.5" customHeight="1">
      <c r="A140" s="11">
        <v>139.0</v>
      </c>
      <c r="B140" s="12">
        <v>56901.0</v>
      </c>
      <c r="C140" s="23"/>
      <c r="D140" s="14"/>
      <c r="E140" s="29"/>
      <c r="F140" s="11"/>
      <c r="G140" s="15"/>
      <c r="H140" s="11" t="s">
        <v>467</v>
      </c>
      <c r="I140" s="14" t="s">
        <v>31</v>
      </c>
      <c r="J140" s="16" t="s">
        <v>22</v>
      </c>
      <c r="K140" s="11" t="s">
        <v>95</v>
      </c>
      <c r="L140" s="11"/>
      <c r="M140" s="17"/>
      <c r="N140" s="18"/>
      <c r="O140" s="11"/>
      <c r="P140" s="11"/>
      <c r="Q140" s="11"/>
      <c r="R140" s="20"/>
      <c r="S140" s="20"/>
      <c r="T140" s="20"/>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row>
    <row r="141" ht="25.5" customHeight="1">
      <c r="A141" s="11">
        <v>140.0</v>
      </c>
      <c r="B141" s="12">
        <v>45944.0</v>
      </c>
      <c r="C141" s="23"/>
      <c r="D141" s="14" t="s">
        <v>338</v>
      </c>
      <c r="E141" s="29"/>
      <c r="F141" s="11"/>
      <c r="G141" s="15" t="s">
        <v>20</v>
      </c>
      <c r="H141" s="11" t="s">
        <v>468</v>
      </c>
      <c r="I141" s="14" t="s">
        <v>31</v>
      </c>
      <c r="J141" s="16" t="s">
        <v>22</v>
      </c>
      <c r="K141" s="11" t="s">
        <v>23</v>
      </c>
      <c r="L141" s="11" t="s">
        <v>38</v>
      </c>
      <c r="M141" s="17">
        <v>10347.0</v>
      </c>
      <c r="N141" s="18">
        <v>2329212.0</v>
      </c>
      <c r="O141" s="11" t="s">
        <v>51</v>
      </c>
      <c r="P141" s="11" t="s">
        <v>26</v>
      </c>
      <c r="Q141" s="11" t="s">
        <v>469</v>
      </c>
      <c r="R141" s="20"/>
      <c r="S141" s="20"/>
      <c r="T141" s="20"/>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row>
    <row r="142" ht="25.5" customHeight="1">
      <c r="A142" s="11">
        <v>141.0</v>
      </c>
      <c r="B142" s="12">
        <v>45944.0</v>
      </c>
      <c r="C142" s="30"/>
      <c r="D142" s="14" t="s">
        <v>271</v>
      </c>
      <c r="E142" s="29"/>
      <c r="F142" s="11" t="s">
        <v>470</v>
      </c>
      <c r="G142" s="15" t="s">
        <v>20</v>
      </c>
      <c r="H142" s="11" t="s">
        <v>471</v>
      </c>
      <c r="I142" s="14" t="s">
        <v>31</v>
      </c>
      <c r="J142" s="16" t="s">
        <v>22</v>
      </c>
      <c r="K142" s="11" t="s">
        <v>23</v>
      </c>
      <c r="L142" s="11" t="s">
        <v>24</v>
      </c>
      <c r="M142" s="17"/>
      <c r="N142" s="18"/>
      <c r="O142" s="11"/>
      <c r="P142" s="11" t="s">
        <v>26</v>
      </c>
      <c r="Q142" s="11" t="s">
        <v>472</v>
      </c>
      <c r="R142" s="20"/>
      <c r="S142" s="20"/>
      <c r="T142" s="20"/>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row>
    <row r="143" ht="25.5" customHeight="1">
      <c r="A143" s="11">
        <v>142.0</v>
      </c>
      <c r="B143" s="11" t="s">
        <v>473</v>
      </c>
      <c r="C143" s="31">
        <v>16.0</v>
      </c>
      <c r="D143" s="14" t="s">
        <v>474</v>
      </c>
      <c r="E143" s="24" t="s">
        <v>61</v>
      </c>
      <c r="F143" s="11"/>
      <c r="G143" s="15" t="s">
        <v>29</v>
      </c>
      <c r="H143" s="11" t="s">
        <v>475</v>
      </c>
      <c r="I143" s="14" t="s">
        <v>31</v>
      </c>
      <c r="J143" s="16" t="s">
        <v>22</v>
      </c>
      <c r="K143" s="11" t="s">
        <v>23</v>
      </c>
      <c r="L143" s="11" t="s">
        <v>50</v>
      </c>
      <c r="M143" s="17"/>
      <c r="N143" s="18">
        <f>488039/1.19</f>
        <v>410116.8067</v>
      </c>
      <c r="O143" s="11" t="s">
        <v>51</v>
      </c>
      <c r="P143" s="11" t="s">
        <v>58</v>
      </c>
      <c r="Q143" s="11" t="s">
        <v>469</v>
      </c>
      <c r="R143" s="20"/>
      <c r="S143" s="20"/>
      <c r="T143" s="20"/>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row>
    <row r="144" ht="25.5" customHeight="1">
      <c r="A144" s="11">
        <v>143.0</v>
      </c>
      <c r="B144" s="12">
        <v>45945.0</v>
      </c>
      <c r="C144" s="23"/>
      <c r="D144" s="14" t="s">
        <v>54</v>
      </c>
      <c r="E144" s="24" t="s">
        <v>476</v>
      </c>
      <c r="F144" s="11"/>
      <c r="G144" s="15" t="s">
        <v>29</v>
      </c>
      <c r="H144" s="11" t="s">
        <v>477</v>
      </c>
      <c r="I144" s="14" t="s">
        <v>31</v>
      </c>
      <c r="J144" s="16" t="s">
        <v>22</v>
      </c>
      <c r="K144" s="11" t="s">
        <v>23</v>
      </c>
      <c r="L144" s="11" t="s">
        <v>63</v>
      </c>
      <c r="M144" s="17">
        <v>10350.0</v>
      </c>
      <c r="N144" s="18">
        <f>2271931/1.19</f>
        <v>1909185.714</v>
      </c>
      <c r="O144" s="11" t="s">
        <v>57</v>
      </c>
      <c r="P144" s="11" t="s">
        <v>26</v>
      </c>
      <c r="Q144" s="11"/>
      <c r="R144" s="20"/>
      <c r="S144" s="20"/>
      <c r="T144" s="20"/>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row>
    <row r="145" ht="25.5" customHeight="1">
      <c r="A145" s="11">
        <v>144.0</v>
      </c>
      <c r="B145" s="12">
        <v>45945.0</v>
      </c>
      <c r="C145" s="23"/>
      <c r="D145" s="14" t="s">
        <v>79</v>
      </c>
      <c r="E145" s="24" t="s">
        <v>104</v>
      </c>
      <c r="F145" s="11"/>
      <c r="G145" s="15"/>
      <c r="H145" s="11" t="s">
        <v>478</v>
      </c>
      <c r="I145" s="14" t="s">
        <v>31</v>
      </c>
      <c r="J145" s="16" t="s">
        <v>22</v>
      </c>
      <c r="K145" s="11" t="s">
        <v>95</v>
      </c>
      <c r="L145" s="11" t="s">
        <v>50</v>
      </c>
      <c r="M145" s="17"/>
      <c r="N145" s="18"/>
      <c r="O145" s="11"/>
      <c r="P145" s="11"/>
      <c r="Q145" s="11"/>
      <c r="R145" s="20"/>
      <c r="S145" s="20"/>
      <c r="T145" s="20"/>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row>
    <row r="146" ht="25.5" customHeight="1">
      <c r="A146" s="11">
        <v>145.0</v>
      </c>
      <c r="B146" s="12">
        <v>45945.0</v>
      </c>
      <c r="C146" s="23"/>
      <c r="D146" s="14"/>
      <c r="E146" s="28"/>
      <c r="F146" s="11"/>
      <c r="G146" s="15" t="s">
        <v>29</v>
      </c>
      <c r="H146" s="11" t="s">
        <v>479</v>
      </c>
      <c r="I146" s="14" t="s">
        <v>31</v>
      </c>
      <c r="J146" s="16" t="s">
        <v>22</v>
      </c>
      <c r="K146" s="11" t="s">
        <v>23</v>
      </c>
      <c r="L146" s="11" t="s">
        <v>302</v>
      </c>
      <c r="M146" s="17"/>
      <c r="N146" s="18"/>
      <c r="O146" s="11"/>
      <c r="P146" s="11"/>
      <c r="Q146" s="11"/>
      <c r="R146" s="20" t="s">
        <v>480</v>
      </c>
      <c r="S146" s="20"/>
      <c r="T146" s="20" t="s">
        <v>481</v>
      </c>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row>
    <row r="147" ht="25.5" customHeight="1">
      <c r="A147" s="11">
        <v>146.0</v>
      </c>
      <c r="B147" s="12">
        <v>45945.0</v>
      </c>
      <c r="C147" s="23"/>
      <c r="D147" s="14" t="s">
        <v>482</v>
      </c>
      <c r="E147" s="14" t="s">
        <v>483</v>
      </c>
      <c r="F147" s="11"/>
      <c r="G147" s="15" t="s">
        <v>29</v>
      </c>
      <c r="H147" s="11" t="s">
        <v>484</v>
      </c>
      <c r="I147" s="14" t="s">
        <v>21</v>
      </c>
      <c r="J147" s="16" t="s">
        <v>22</v>
      </c>
      <c r="K147" s="11" t="s">
        <v>23</v>
      </c>
      <c r="L147" s="11" t="s">
        <v>24</v>
      </c>
      <c r="M147" s="17"/>
      <c r="N147" s="18">
        <v>200000.0</v>
      </c>
      <c r="O147" s="11" t="s">
        <v>51</v>
      </c>
      <c r="P147" s="11" t="s">
        <v>26</v>
      </c>
      <c r="Q147" s="11"/>
      <c r="R147" s="20" t="s">
        <v>485</v>
      </c>
      <c r="S147" s="20"/>
      <c r="T147" s="20"/>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row>
    <row r="148" ht="25.5" customHeight="1">
      <c r="A148" s="11">
        <v>147.0</v>
      </c>
      <c r="B148" s="12">
        <v>45945.0</v>
      </c>
      <c r="C148" s="23"/>
      <c r="D148" s="14"/>
      <c r="E148" s="29"/>
      <c r="F148" s="11"/>
      <c r="G148" s="15" t="s">
        <v>29</v>
      </c>
      <c r="H148" s="11" t="s">
        <v>486</v>
      </c>
      <c r="I148" s="14" t="s">
        <v>21</v>
      </c>
      <c r="J148" s="16" t="s">
        <v>22</v>
      </c>
      <c r="K148" s="11" t="s">
        <v>23</v>
      </c>
      <c r="L148" s="11" t="s">
        <v>100</v>
      </c>
      <c r="M148" s="17"/>
      <c r="N148" s="18">
        <f>305200/1.19</f>
        <v>256470.5882</v>
      </c>
      <c r="O148" s="11" t="s">
        <v>51</v>
      </c>
      <c r="P148" s="11" t="s">
        <v>58</v>
      </c>
      <c r="Q148" s="11" t="s">
        <v>487</v>
      </c>
      <c r="R148" s="20"/>
      <c r="S148" s="20"/>
      <c r="T148" s="20"/>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row>
    <row r="149" ht="25.5" customHeight="1">
      <c r="A149" s="11">
        <v>148.0</v>
      </c>
      <c r="B149" s="12">
        <v>45945.0</v>
      </c>
      <c r="C149" s="23"/>
      <c r="D149" s="14" t="s">
        <v>488</v>
      </c>
      <c r="E149" s="24" t="s">
        <v>230</v>
      </c>
      <c r="F149" s="11"/>
      <c r="G149" s="15" t="s">
        <v>29</v>
      </c>
      <c r="H149" s="11" t="s">
        <v>489</v>
      </c>
      <c r="I149" s="14" t="s">
        <v>31</v>
      </c>
      <c r="J149" s="16" t="s">
        <v>22</v>
      </c>
      <c r="K149" s="11" t="s">
        <v>95</v>
      </c>
      <c r="L149" s="11"/>
      <c r="M149" s="17"/>
      <c r="N149" s="18"/>
      <c r="O149" s="11"/>
      <c r="P149" s="11"/>
      <c r="Q149" s="11"/>
      <c r="R149" s="20"/>
      <c r="S149" s="20"/>
      <c r="T149" s="20"/>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row>
    <row r="150" ht="25.5" customHeight="1">
      <c r="A150" s="11">
        <v>149.0</v>
      </c>
      <c r="B150" s="12">
        <v>45945.0</v>
      </c>
      <c r="C150" s="23"/>
      <c r="D150" s="14" t="s">
        <v>490</v>
      </c>
      <c r="E150" s="14" t="s">
        <v>491</v>
      </c>
      <c r="F150" s="11"/>
      <c r="G150" s="15" t="s">
        <v>29</v>
      </c>
      <c r="H150" s="11" t="s">
        <v>492</v>
      </c>
      <c r="I150" s="14" t="s">
        <v>31</v>
      </c>
      <c r="J150" s="16" t="s">
        <v>22</v>
      </c>
      <c r="K150" s="11" t="s">
        <v>23</v>
      </c>
      <c r="L150" s="11" t="s">
        <v>38</v>
      </c>
      <c r="M150" s="17"/>
      <c r="N150" s="18"/>
      <c r="O150" s="11"/>
      <c r="P150" s="11"/>
      <c r="Q150" s="11"/>
      <c r="R150" s="20" t="s">
        <v>493</v>
      </c>
      <c r="S150" s="20"/>
      <c r="T150" s="20"/>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row>
    <row r="151" ht="25.5" customHeight="1">
      <c r="A151" s="11">
        <v>150.0</v>
      </c>
      <c r="B151" s="12">
        <v>45945.0</v>
      </c>
      <c r="C151" s="23"/>
      <c r="D151" s="14"/>
      <c r="E151" s="28"/>
      <c r="F151" s="11"/>
      <c r="G151" s="15" t="s">
        <v>29</v>
      </c>
      <c r="H151" s="11" t="s">
        <v>494</v>
      </c>
      <c r="I151" s="14" t="s">
        <v>31</v>
      </c>
      <c r="J151" s="16" t="s">
        <v>22</v>
      </c>
      <c r="K151" s="11" t="s">
        <v>23</v>
      </c>
      <c r="L151" s="11" t="s">
        <v>100</v>
      </c>
      <c r="M151" s="17"/>
      <c r="N151" s="18"/>
      <c r="O151" s="11"/>
      <c r="P151" s="11"/>
      <c r="Q151" s="11"/>
      <c r="R151" s="20" t="s">
        <v>495</v>
      </c>
      <c r="S151" s="20"/>
      <c r="T151" s="20"/>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row>
    <row r="152" ht="25.5" customHeight="1">
      <c r="A152" s="11">
        <v>151.0</v>
      </c>
      <c r="B152" s="12">
        <v>45945.0</v>
      </c>
      <c r="C152" s="23"/>
      <c r="D152" s="14"/>
      <c r="E152" s="29"/>
      <c r="F152" s="11"/>
      <c r="G152" s="15"/>
      <c r="H152" s="11" t="s">
        <v>496</v>
      </c>
      <c r="I152" s="14" t="s">
        <v>31</v>
      </c>
      <c r="J152" s="16" t="s">
        <v>22</v>
      </c>
      <c r="K152" s="11" t="s">
        <v>95</v>
      </c>
      <c r="L152" s="11"/>
      <c r="M152" s="17"/>
      <c r="N152" s="18"/>
      <c r="O152" s="11"/>
      <c r="P152" s="11"/>
      <c r="Q152" s="11"/>
      <c r="R152" s="20"/>
      <c r="S152" s="20"/>
      <c r="T152" s="20"/>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row>
    <row r="153" ht="25.5" customHeight="1">
      <c r="A153" s="11">
        <v>152.0</v>
      </c>
      <c r="B153" s="12">
        <v>45945.0</v>
      </c>
      <c r="C153" s="23"/>
      <c r="D153" s="14" t="s">
        <v>41</v>
      </c>
      <c r="E153" s="29"/>
      <c r="F153" s="11"/>
      <c r="G153" s="15"/>
      <c r="H153" s="11" t="s">
        <v>497</v>
      </c>
      <c r="I153" s="14" t="s">
        <v>31</v>
      </c>
      <c r="J153" s="16" t="s">
        <v>22</v>
      </c>
      <c r="K153" s="11" t="s">
        <v>23</v>
      </c>
      <c r="L153" s="11" t="s">
        <v>63</v>
      </c>
      <c r="M153" s="17">
        <v>10334.0</v>
      </c>
      <c r="N153" s="18">
        <v>4502740.0</v>
      </c>
      <c r="O153" s="11" t="s">
        <v>51</v>
      </c>
      <c r="P153" s="11" t="s">
        <v>26</v>
      </c>
      <c r="Q153" s="11" t="s">
        <v>498</v>
      </c>
      <c r="R153" s="20"/>
      <c r="S153" s="20"/>
      <c r="T153" s="20"/>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row>
    <row r="154" ht="25.5" customHeight="1">
      <c r="A154" s="11">
        <v>153.0</v>
      </c>
      <c r="B154" s="12">
        <v>45945.0</v>
      </c>
      <c r="C154" s="23"/>
      <c r="D154" s="14" t="s">
        <v>499</v>
      </c>
      <c r="E154" s="24" t="s">
        <v>500</v>
      </c>
      <c r="F154" s="11"/>
      <c r="G154" s="15" t="s">
        <v>29</v>
      </c>
      <c r="H154" s="11" t="s">
        <v>501</v>
      </c>
      <c r="I154" s="14" t="s">
        <v>31</v>
      </c>
      <c r="J154" s="16" t="s">
        <v>22</v>
      </c>
      <c r="K154" s="11" t="s">
        <v>23</v>
      </c>
      <c r="L154" s="11" t="s">
        <v>44</v>
      </c>
      <c r="M154" s="17"/>
      <c r="N154" s="18">
        <f>336000/1.19</f>
        <v>282352.9412</v>
      </c>
      <c r="O154" s="11" t="s">
        <v>502</v>
      </c>
      <c r="P154" s="11" t="s">
        <v>58</v>
      </c>
      <c r="Q154" s="11"/>
      <c r="R154" s="20" t="s">
        <v>503</v>
      </c>
      <c r="S154" s="20"/>
      <c r="T154" s="20" t="s">
        <v>46</v>
      </c>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row>
    <row r="155" ht="25.5" customHeight="1">
      <c r="A155" s="11">
        <v>154.0</v>
      </c>
      <c r="B155" s="12">
        <v>45945.0</v>
      </c>
      <c r="C155" s="23"/>
      <c r="D155" s="14" t="s">
        <v>79</v>
      </c>
      <c r="E155" s="28"/>
      <c r="F155" s="11"/>
      <c r="G155" s="15" t="s">
        <v>20</v>
      </c>
      <c r="H155" s="11" t="s">
        <v>504</v>
      </c>
      <c r="I155" s="14" t="s">
        <v>31</v>
      </c>
      <c r="J155" s="16" t="s">
        <v>22</v>
      </c>
      <c r="K155" s="11" t="s">
        <v>23</v>
      </c>
      <c r="L155" s="11" t="s">
        <v>167</v>
      </c>
      <c r="M155" s="17"/>
      <c r="N155" s="18"/>
      <c r="O155" s="11"/>
      <c r="P155" s="11"/>
      <c r="Q155" s="11"/>
      <c r="R155" s="20" t="s">
        <v>505</v>
      </c>
      <c r="S155" s="20"/>
      <c r="T155" s="20"/>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row>
    <row r="156" ht="25.5" customHeight="1">
      <c r="A156" s="11">
        <v>155.0</v>
      </c>
      <c r="B156" s="12">
        <v>45945.0</v>
      </c>
      <c r="C156" s="23"/>
      <c r="D156" s="14" t="s">
        <v>276</v>
      </c>
      <c r="E156" s="14" t="s">
        <v>321</v>
      </c>
      <c r="F156" s="11"/>
      <c r="G156" s="15" t="s">
        <v>29</v>
      </c>
      <c r="H156" s="11" t="s">
        <v>506</v>
      </c>
      <c r="I156" s="14" t="s">
        <v>21</v>
      </c>
      <c r="J156" s="16" t="s">
        <v>22</v>
      </c>
      <c r="K156" s="11" t="s">
        <v>23</v>
      </c>
      <c r="L156" s="11" t="s">
        <v>50</v>
      </c>
      <c r="M156" s="17">
        <v>10377.0</v>
      </c>
      <c r="N156" s="18">
        <v>8994192.0</v>
      </c>
      <c r="O156" s="11" t="s">
        <v>502</v>
      </c>
      <c r="P156" s="11" t="s">
        <v>26</v>
      </c>
      <c r="Q156" s="11"/>
      <c r="R156" s="20" t="s">
        <v>507</v>
      </c>
      <c r="S156" s="20"/>
      <c r="T156" s="20"/>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row>
    <row r="157" ht="25.5" customHeight="1">
      <c r="A157" s="11">
        <v>156.0</v>
      </c>
      <c r="B157" s="12">
        <v>45945.0</v>
      </c>
      <c r="C157" s="23"/>
      <c r="D157" s="14" t="s">
        <v>508</v>
      </c>
      <c r="E157" s="24" t="s">
        <v>509</v>
      </c>
      <c r="F157" s="11" t="s">
        <v>510</v>
      </c>
      <c r="G157" s="15" t="s">
        <v>20</v>
      </c>
      <c r="H157" s="11" t="s">
        <v>511</v>
      </c>
      <c r="I157" s="14" t="s">
        <v>21</v>
      </c>
      <c r="J157" s="16" t="s">
        <v>22</v>
      </c>
      <c r="K157" s="11" t="s">
        <v>95</v>
      </c>
      <c r="L157" s="11" t="s">
        <v>100</v>
      </c>
      <c r="M157" s="17"/>
      <c r="N157" s="18"/>
      <c r="O157" s="11"/>
      <c r="P157" s="11"/>
      <c r="Q157" s="11"/>
      <c r="R157" s="20"/>
      <c r="S157" s="20"/>
      <c r="T157" s="20"/>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row>
    <row r="158" ht="25.5" customHeight="1">
      <c r="A158" s="11">
        <v>157.0</v>
      </c>
      <c r="B158" s="12">
        <v>45945.0</v>
      </c>
      <c r="C158" s="23"/>
      <c r="D158" s="14"/>
      <c r="E158" s="29"/>
      <c r="F158" s="11"/>
      <c r="G158" s="15"/>
      <c r="H158" s="11" t="s">
        <v>512</v>
      </c>
      <c r="I158" s="14" t="s">
        <v>31</v>
      </c>
      <c r="J158" s="16" t="s">
        <v>22</v>
      </c>
      <c r="K158" s="11"/>
      <c r="L158" s="11"/>
      <c r="M158" s="17"/>
      <c r="N158" s="18"/>
      <c r="O158" s="11"/>
      <c r="P158" s="11" t="s">
        <v>26</v>
      </c>
      <c r="Q158" s="11"/>
      <c r="R158" s="20"/>
      <c r="S158" s="20"/>
      <c r="T158" s="20"/>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row>
    <row r="159" ht="25.5" customHeight="1">
      <c r="A159" s="11">
        <v>158.0</v>
      </c>
      <c r="B159" s="12">
        <v>45945.0</v>
      </c>
      <c r="C159" s="30"/>
      <c r="D159" s="14"/>
      <c r="E159" s="29"/>
      <c r="F159" s="11"/>
      <c r="G159" s="15"/>
      <c r="H159" s="11" t="s">
        <v>513</v>
      </c>
      <c r="I159" s="14" t="s">
        <v>31</v>
      </c>
      <c r="J159" s="16" t="s">
        <v>22</v>
      </c>
      <c r="K159" s="11" t="s">
        <v>95</v>
      </c>
      <c r="L159" s="11"/>
      <c r="M159" s="17"/>
      <c r="N159" s="18"/>
      <c r="O159" s="11"/>
      <c r="P159" s="11"/>
      <c r="Q159" s="11"/>
      <c r="R159" s="20"/>
      <c r="S159" s="20"/>
      <c r="T159" s="20"/>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row>
    <row r="160" ht="25.5" customHeight="1">
      <c r="A160" s="11">
        <v>159.0</v>
      </c>
      <c r="B160" s="12">
        <v>45946.0</v>
      </c>
      <c r="C160" s="31">
        <v>12.0</v>
      </c>
      <c r="D160" s="14" t="s">
        <v>514</v>
      </c>
      <c r="E160" s="24" t="s">
        <v>515</v>
      </c>
      <c r="F160" s="11"/>
      <c r="G160" s="15" t="s">
        <v>20</v>
      </c>
      <c r="H160" s="11" t="s">
        <v>516</v>
      </c>
      <c r="I160" s="14" t="s">
        <v>31</v>
      </c>
      <c r="J160" s="16" t="s">
        <v>22</v>
      </c>
      <c r="K160" s="11" t="s">
        <v>23</v>
      </c>
      <c r="L160" s="11" t="s">
        <v>167</v>
      </c>
      <c r="M160" s="17"/>
      <c r="N160" s="18"/>
      <c r="O160" s="11"/>
      <c r="P160" s="11" t="s">
        <v>58</v>
      </c>
      <c r="Q160" s="11"/>
      <c r="R160" s="20"/>
      <c r="S160" s="20"/>
      <c r="T160" s="20"/>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row>
    <row r="161" ht="25.5" customHeight="1">
      <c r="A161" s="11">
        <v>160.0</v>
      </c>
      <c r="B161" s="12">
        <v>45946.0</v>
      </c>
      <c r="C161" s="23"/>
      <c r="D161" s="14" t="s">
        <v>517</v>
      </c>
      <c r="E161" s="24" t="s">
        <v>398</v>
      </c>
      <c r="F161" s="11"/>
      <c r="G161" s="15" t="s">
        <v>29</v>
      </c>
      <c r="H161" s="11" t="s">
        <v>518</v>
      </c>
      <c r="I161" s="14" t="s">
        <v>31</v>
      </c>
      <c r="J161" s="16" t="s">
        <v>22</v>
      </c>
      <c r="K161" s="11" t="s">
        <v>23</v>
      </c>
      <c r="L161" s="11" t="s">
        <v>50</v>
      </c>
      <c r="M161" s="17"/>
      <c r="N161" s="18"/>
      <c r="O161" s="11"/>
      <c r="P161" s="11" t="s">
        <v>58</v>
      </c>
      <c r="Q161" s="11"/>
      <c r="R161" s="20"/>
      <c r="S161" s="20"/>
      <c r="T161" s="20" t="s">
        <v>107</v>
      </c>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row>
    <row r="162" ht="25.5" customHeight="1">
      <c r="A162" s="11">
        <v>161.0</v>
      </c>
      <c r="B162" s="12">
        <v>45946.0</v>
      </c>
      <c r="C162" s="23"/>
      <c r="D162" s="14" t="s">
        <v>519</v>
      </c>
      <c r="E162" s="24" t="s">
        <v>520</v>
      </c>
      <c r="F162" s="11"/>
      <c r="G162" s="15" t="s">
        <v>29</v>
      </c>
      <c r="H162" s="11" t="s">
        <v>521</v>
      </c>
      <c r="I162" s="14" t="s">
        <v>31</v>
      </c>
      <c r="J162" s="16" t="s">
        <v>22</v>
      </c>
      <c r="K162" s="11"/>
      <c r="L162" s="11"/>
      <c r="M162" s="17"/>
      <c r="N162" s="18"/>
      <c r="O162" s="11"/>
      <c r="P162" s="11"/>
      <c r="Q162" s="11"/>
      <c r="R162" s="20"/>
      <c r="S162" s="20"/>
      <c r="T162" s="20"/>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row>
    <row r="163" ht="25.5" customHeight="1">
      <c r="A163" s="11">
        <v>162.0</v>
      </c>
      <c r="B163" s="12">
        <v>45946.0</v>
      </c>
      <c r="C163" s="23"/>
      <c r="D163" s="14" t="s">
        <v>474</v>
      </c>
      <c r="E163" s="24" t="s">
        <v>522</v>
      </c>
      <c r="F163" s="11"/>
      <c r="G163" s="15" t="s">
        <v>29</v>
      </c>
      <c r="H163" s="11" t="s">
        <v>523</v>
      </c>
      <c r="I163" s="14" t="s">
        <v>31</v>
      </c>
      <c r="J163" s="16" t="s">
        <v>22</v>
      </c>
      <c r="K163" s="11" t="s">
        <v>23</v>
      </c>
      <c r="L163" s="11" t="s">
        <v>50</v>
      </c>
      <c r="M163" s="17"/>
      <c r="N163" s="18"/>
      <c r="O163" s="11"/>
      <c r="P163" s="11" t="s">
        <v>58</v>
      </c>
      <c r="Q163" s="11"/>
      <c r="R163" s="20"/>
      <c r="S163" s="20"/>
      <c r="T163" s="20"/>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row>
    <row r="164" ht="25.5" customHeight="1">
      <c r="A164" s="11">
        <v>163.0</v>
      </c>
      <c r="B164" s="37">
        <v>45946.0</v>
      </c>
      <c r="C164" s="23"/>
      <c r="D164" s="14"/>
      <c r="E164" s="29"/>
      <c r="F164" s="11"/>
      <c r="G164" s="15" t="s">
        <v>29</v>
      </c>
      <c r="H164" s="11" t="s">
        <v>524</v>
      </c>
      <c r="I164" s="14" t="s">
        <v>31</v>
      </c>
      <c r="J164" s="16" t="s">
        <v>22</v>
      </c>
      <c r="K164" s="11" t="s">
        <v>95</v>
      </c>
      <c r="L164" s="11" t="s">
        <v>50</v>
      </c>
      <c r="M164" s="17"/>
      <c r="N164" s="18"/>
      <c r="O164" s="11"/>
      <c r="P164" s="11"/>
      <c r="Q164" s="11"/>
      <c r="R164" s="20"/>
      <c r="S164" s="20"/>
      <c r="T164" s="20" t="s">
        <v>53</v>
      </c>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row>
    <row r="165" ht="25.5" customHeight="1">
      <c r="A165" s="11">
        <v>164.0</v>
      </c>
      <c r="B165" s="12">
        <v>56903.0</v>
      </c>
      <c r="C165" s="23"/>
      <c r="D165" s="14" t="s">
        <v>525</v>
      </c>
      <c r="E165" s="24" t="s">
        <v>526</v>
      </c>
      <c r="F165" s="11"/>
      <c r="G165" s="15" t="s">
        <v>29</v>
      </c>
      <c r="H165" s="11" t="s">
        <v>527</v>
      </c>
      <c r="I165" s="14" t="s">
        <v>31</v>
      </c>
      <c r="J165" s="16" t="s">
        <v>22</v>
      </c>
      <c r="K165" s="11" t="s">
        <v>23</v>
      </c>
      <c r="L165" s="11" t="s">
        <v>75</v>
      </c>
      <c r="M165" s="17"/>
      <c r="N165" s="18"/>
      <c r="O165" s="11"/>
      <c r="P165" s="11" t="s">
        <v>58</v>
      </c>
      <c r="Q165" s="11"/>
      <c r="R165" s="20"/>
      <c r="S165" s="20"/>
      <c r="T165" s="20" t="s">
        <v>331</v>
      </c>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row>
    <row r="166" ht="25.5" customHeight="1">
      <c r="A166" s="11">
        <v>165.0</v>
      </c>
      <c r="B166" s="12">
        <v>45946.0</v>
      </c>
      <c r="C166" s="23"/>
      <c r="D166" s="14"/>
      <c r="E166" s="29"/>
      <c r="F166" s="11"/>
      <c r="G166" s="15"/>
      <c r="H166" s="11" t="s">
        <v>528</v>
      </c>
      <c r="I166" s="14" t="s">
        <v>31</v>
      </c>
      <c r="J166" s="16" t="s">
        <v>22</v>
      </c>
      <c r="K166" s="11" t="s">
        <v>23</v>
      </c>
      <c r="L166" s="11" t="s">
        <v>50</v>
      </c>
      <c r="M166" s="17"/>
      <c r="N166" s="18"/>
      <c r="O166" s="11"/>
      <c r="P166" s="11"/>
      <c r="Q166" s="11"/>
      <c r="R166" s="20"/>
      <c r="S166" s="20"/>
      <c r="T166" s="20"/>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row>
    <row r="167" ht="25.5" customHeight="1">
      <c r="A167" s="11">
        <v>166.0</v>
      </c>
      <c r="B167" s="12">
        <v>45946.0</v>
      </c>
      <c r="C167" s="23"/>
      <c r="D167" s="14" t="s">
        <v>529</v>
      </c>
      <c r="E167" s="24" t="s">
        <v>104</v>
      </c>
      <c r="F167" s="11"/>
      <c r="G167" s="15" t="s">
        <v>29</v>
      </c>
      <c r="H167" s="11" t="s">
        <v>530</v>
      </c>
      <c r="I167" s="14" t="s">
        <v>31</v>
      </c>
      <c r="J167" s="16" t="s">
        <v>22</v>
      </c>
      <c r="K167" s="11" t="s">
        <v>23</v>
      </c>
      <c r="L167" s="11" t="s">
        <v>38</v>
      </c>
      <c r="M167" s="17"/>
      <c r="N167" s="18"/>
      <c r="O167" s="11"/>
      <c r="P167" s="11"/>
      <c r="Q167" s="11"/>
      <c r="R167" s="20"/>
      <c r="S167" s="20"/>
      <c r="T167" s="20"/>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row>
    <row r="168" ht="25.5" customHeight="1">
      <c r="A168" s="11">
        <v>167.0</v>
      </c>
      <c r="B168" s="12">
        <v>45946.0</v>
      </c>
      <c r="C168" s="23"/>
      <c r="D168" s="14" t="s">
        <v>145</v>
      </c>
      <c r="E168" s="24" t="s">
        <v>531</v>
      </c>
      <c r="F168" s="11"/>
      <c r="G168" s="15"/>
      <c r="H168" s="11" t="s">
        <v>532</v>
      </c>
      <c r="I168" s="14" t="s">
        <v>31</v>
      </c>
      <c r="J168" s="16" t="s">
        <v>22</v>
      </c>
      <c r="K168" s="11"/>
      <c r="L168" s="11"/>
      <c r="M168" s="17"/>
      <c r="N168" s="18"/>
      <c r="O168" s="11"/>
      <c r="P168" s="11"/>
      <c r="Q168" s="11"/>
      <c r="R168" s="20"/>
      <c r="S168" s="20"/>
      <c r="T168" s="20"/>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row>
    <row r="169" ht="25.5" customHeight="1">
      <c r="A169" s="11">
        <v>168.0</v>
      </c>
      <c r="B169" s="12">
        <v>45946.0</v>
      </c>
      <c r="C169" s="23"/>
      <c r="D169" s="14" t="s">
        <v>533</v>
      </c>
      <c r="E169" s="24" t="s">
        <v>534</v>
      </c>
      <c r="F169" s="11" t="s">
        <v>535</v>
      </c>
      <c r="G169" s="15" t="s">
        <v>20</v>
      </c>
      <c r="H169" s="11" t="s">
        <v>536</v>
      </c>
      <c r="I169" s="14" t="s">
        <v>31</v>
      </c>
      <c r="J169" s="16" t="s">
        <v>22</v>
      </c>
      <c r="K169" s="11" t="s">
        <v>23</v>
      </c>
      <c r="L169" s="11" t="s">
        <v>156</v>
      </c>
      <c r="M169" s="17">
        <v>10340.0</v>
      </c>
      <c r="N169" s="18">
        <v>1375975.0</v>
      </c>
      <c r="O169" s="11" t="s">
        <v>51</v>
      </c>
      <c r="P169" s="11" t="s">
        <v>26</v>
      </c>
      <c r="Q169" s="11" t="s">
        <v>537</v>
      </c>
      <c r="R169" s="20"/>
      <c r="S169" s="20"/>
      <c r="T169" s="20"/>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row>
    <row r="170" ht="25.5" customHeight="1">
      <c r="A170" s="11">
        <v>169.0</v>
      </c>
      <c r="B170" s="12">
        <v>45946.0</v>
      </c>
      <c r="C170" s="23"/>
      <c r="D170" s="14" t="s">
        <v>538</v>
      </c>
      <c r="E170" s="29"/>
      <c r="F170" s="11" t="s">
        <v>539</v>
      </c>
      <c r="G170" s="15" t="s">
        <v>20</v>
      </c>
      <c r="H170" s="11" t="s">
        <v>540</v>
      </c>
      <c r="I170" s="14" t="s">
        <v>31</v>
      </c>
      <c r="J170" s="16" t="s">
        <v>22</v>
      </c>
      <c r="K170" s="11" t="s">
        <v>23</v>
      </c>
      <c r="L170" s="11" t="s">
        <v>100</v>
      </c>
      <c r="M170" s="17"/>
      <c r="N170" s="18"/>
      <c r="O170" s="11"/>
      <c r="P170" s="11" t="s">
        <v>58</v>
      </c>
      <c r="Q170" s="11"/>
      <c r="R170" s="20"/>
      <c r="S170" s="20"/>
      <c r="T170" s="20"/>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row>
    <row r="171" ht="25.5" customHeight="1">
      <c r="A171" s="11">
        <v>170.0</v>
      </c>
      <c r="B171" s="37">
        <v>45946.0</v>
      </c>
      <c r="C171" s="30"/>
      <c r="D171" s="14"/>
      <c r="E171" s="29"/>
      <c r="F171" s="11"/>
      <c r="G171" s="15"/>
      <c r="H171" s="11" t="s">
        <v>541</v>
      </c>
      <c r="I171" s="14" t="s">
        <v>31</v>
      </c>
      <c r="J171" s="16" t="s">
        <v>22</v>
      </c>
      <c r="K171" s="11" t="s">
        <v>23</v>
      </c>
      <c r="L171" s="11" t="s">
        <v>100</v>
      </c>
      <c r="M171" s="17"/>
      <c r="N171" s="18"/>
      <c r="O171" s="11"/>
      <c r="P171" s="11"/>
      <c r="Q171" s="11"/>
      <c r="R171" s="20"/>
      <c r="S171" s="20"/>
      <c r="T171" s="20"/>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row>
    <row r="172" ht="25.5" customHeight="1">
      <c r="A172" s="11">
        <v>171.0</v>
      </c>
      <c r="B172" s="12">
        <v>45947.0</v>
      </c>
      <c r="C172" s="19"/>
      <c r="D172" s="14" t="s">
        <v>542</v>
      </c>
      <c r="E172" s="28"/>
      <c r="F172" s="11"/>
      <c r="G172" s="15"/>
      <c r="H172" s="11" t="s">
        <v>543</v>
      </c>
      <c r="I172" s="14" t="s">
        <v>31</v>
      </c>
      <c r="J172" s="16" t="s">
        <v>22</v>
      </c>
      <c r="K172" s="11" t="s">
        <v>23</v>
      </c>
      <c r="L172" s="11" t="s">
        <v>38</v>
      </c>
      <c r="M172" s="17"/>
      <c r="N172" s="18"/>
      <c r="O172" s="11"/>
      <c r="P172" s="11"/>
      <c r="Q172" s="11"/>
      <c r="R172" s="20" t="s">
        <v>544</v>
      </c>
      <c r="S172" s="20"/>
      <c r="T172" s="20"/>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row>
    <row r="173" ht="25.5" customHeight="1">
      <c r="A173" s="11">
        <v>172.0</v>
      </c>
      <c r="B173" s="12">
        <v>45947.0</v>
      </c>
      <c r="C173" s="19"/>
      <c r="D173" s="14" t="s">
        <v>128</v>
      </c>
      <c r="E173" s="29"/>
      <c r="F173" s="11"/>
      <c r="G173" s="15" t="s">
        <v>29</v>
      </c>
      <c r="H173" s="11" t="s">
        <v>545</v>
      </c>
      <c r="I173" s="14" t="s">
        <v>31</v>
      </c>
      <c r="J173" s="16" t="s">
        <v>22</v>
      </c>
      <c r="K173" s="11" t="s">
        <v>23</v>
      </c>
      <c r="L173" s="11" t="s">
        <v>50</v>
      </c>
      <c r="M173" s="17"/>
      <c r="N173" s="18"/>
      <c r="O173" s="11"/>
      <c r="P173" s="11" t="s">
        <v>58</v>
      </c>
      <c r="Q173" s="11"/>
      <c r="R173" s="20"/>
      <c r="S173" s="20"/>
      <c r="T173" s="20" t="s">
        <v>546</v>
      </c>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row>
    <row r="174" ht="25.5" customHeight="1">
      <c r="A174" s="11">
        <v>173.0</v>
      </c>
      <c r="B174" s="12">
        <v>45947.0</v>
      </c>
      <c r="C174" s="19"/>
      <c r="D174" s="14" t="s">
        <v>547</v>
      </c>
      <c r="E174" s="24" t="s">
        <v>398</v>
      </c>
      <c r="F174" s="11"/>
      <c r="G174" s="15" t="s">
        <v>29</v>
      </c>
      <c r="H174" s="11" t="s">
        <v>548</v>
      </c>
      <c r="I174" s="14" t="s">
        <v>31</v>
      </c>
      <c r="J174" s="16" t="s">
        <v>22</v>
      </c>
      <c r="K174" s="11" t="s">
        <v>23</v>
      </c>
      <c r="L174" s="11"/>
      <c r="M174" s="17"/>
      <c r="N174" s="18">
        <v>1517659.0</v>
      </c>
      <c r="O174" s="11" t="s">
        <v>51</v>
      </c>
      <c r="P174" s="11" t="s">
        <v>26</v>
      </c>
      <c r="Q174" s="11" t="s">
        <v>549</v>
      </c>
      <c r="R174" s="20"/>
      <c r="S174" s="20"/>
      <c r="T174" s="20" t="s">
        <v>550</v>
      </c>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row>
    <row r="175" ht="25.5" customHeight="1">
      <c r="A175" s="11">
        <v>174.0</v>
      </c>
      <c r="B175" s="12">
        <v>45947.0</v>
      </c>
      <c r="C175" s="19"/>
      <c r="D175" s="14" t="s">
        <v>242</v>
      </c>
      <c r="E175" s="14" t="s">
        <v>551</v>
      </c>
      <c r="F175" s="11"/>
      <c r="G175" s="15"/>
      <c r="H175" s="11" t="s">
        <v>552</v>
      </c>
      <c r="I175" s="14" t="s">
        <v>31</v>
      </c>
      <c r="J175" s="16" t="s">
        <v>22</v>
      </c>
      <c r="K175" s="11" t="s">
        <v>23</v>
      </c>
      <c r="L175" s="11"/>
      <c r="M175" s="17"/>
      <c r="N175" s="18"/>
      <c r="O175" s="11"/>
      <c r="P175" s="11"/>
      <c r="Q175" s="11"/>
      <c r="R175" s="20" t="s">
        <v>553</v>
      </c>
      <c r="S175" s="20"/>
      <c r="T175" s="20"/>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row>
    <row r="176" ht="25.5" customHeight="1">
      <c r="A176" s="11">
        <v>175.0</v>
      </c>
      <c r="B176" s="12">
        <v>45947.0</v>
      </c>
      <c r="C176" s="19"/>
      <c r="D176" s="14"/>
      <c r="E176" s="29"/>
      <c r="F176" s="11"/>
      <c r="G176" s="15"/>
      <c r="H176" s="11" t="s">
        <v>554</v>
      </c>
      <c r="I176" s="14" t="s">
        <v>31</v>
      </c>
      <c r="J176" s="16" t="s">
        <v>22</v>
      </c>
      <c r="K176" s="11" t="s">
        <v>95</v>
      </c>
      <c r="L176" s="11"/>
      <c r="M176" s="17"/>
      <c r="N176" s="18"/>
      <c r="O176" s="11"/>
      <c r="P176" s="11"/>
      <c r="Q176" s="11"/>
      <c r="R176" s="20"/>
      <c r="S176" s="20"/>
      <c r="T176" s="20"/>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row>
    <row r="177" ht="25.5" customHeight="1">
      <c r="A177" s="11">
        <v>176.0</v>
      </c>
      <c r="B177" s="12">
        <v>45947.0</v>
      </c>
      <c r="C177" s="19"/>
      <c r="D177" s="14" t="s">
        <v>555</v>
      </c>
      <c r="E177" s="29"/>
      <c r="F177" s="11" t="s">
        <v>556</v>
      </c>
      <c r="G177" s="15" t="s">
        <v>20</v>
      </c>
      <c r="H177" s="11" t="s">
        <v>557</v>
      </c>
      <c r="I177" s="14" t="s">
        <v>31</v>
      </c>
      <c r="J177" s="16" t="s">
        <v>22</v>
      </c>
      <c r="K177" s="11" t="s">
        <v>23</v>
      </c>
      <c r="L177" s="11" t="s">
        <v>44</v>
      </c>
      <c r="M177" s="17">
        <v>10358.0</v>
      </c>
      <c r="N177" s="18">
        <v>706622.0</v>
      </c>
      <c r="O177" s="11" t="s">
        <v>51</v>
      </c>
      <c r="P177" s="11" t="s">
        <v>26</v>
      </c>
      <c r="Q177" s="11" t="s">
        <v>537</v>
      </c>
      <c r="R177" s="20"/>
      <c r="S177" s="20"/>
      <c r="T177" s="20"/>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row>
    <row r="178" ht="25.5" customHeight="1">
      <c r="A178" s="11">
        <v>177.0</v>
      </c>
      <c r="B178" s="12">
        <v>45947.0</v>
      </c>
      <c r="C178" s="19"/>
      <c r="D178" s="14" t="s">
        <v>558</v>
      </c>
      <c r="E178" s="29"/>
      <c r="F178" s="11"/>
      <c r="G178" s="15" t="s">
        <v>29</v>
      </c>
      <c r="H178" s="11" t="s">
        <v>559</v>
      </c>
      <c r="I178" s="14" t="s">
        <v>31</v>
      </c>
      <c r="J178" s="16" t="s">
        <v>22</v>
      </c>
      <c r="K178" s="11" t="s">
        <v>23</v>
      </c>
      <c r="L178" s="11" t="s">
        <v>50</v>
      </c>
      <c r="M178" s="17">
        <v>10357.0</v>
      </c>
      <c r="N178" s="18">
        <f>786081/1.19</f>
        <v>660572.2689</v>
      </c>
      <c r="O178" s="11" t="s">
        <v>51</v>
      </c>
      <c r="P178" s="11" t="s">
        <v>26</v>
      </c>
      <c r="Q178" s="11" t="s">
        <v>537</v>
      </c>
      <c r="R178" s="20"/>
      <c r="S178" s="20"/>
      <c r="T178" s="20"/>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row>
    <row r="179" ht="25.5" customHeight="1">
      <c r="A179" s="11">
        <v>178.0</v>
      </c>
      <c r="B179" s="12">
        <v>45948.0</v>
      </c>
      <c r="C179" s="19"/>
      <c r="D179" s="14"/>
      <c r="E179" s="29"/>
      <c r="F179" s="11"/>
      <c r="G179" s="15"/>
      <c r="H179" s="11" t="s">
        <v>560</v>
      </c>
      <c r="I179" s="14" t="s">
        <v>31</v>
      </c>
      <c r="J179" s="16" t="s">
        <v>22</v>
      </c>
      <c r="K179" s="11" t="s">
        <v>23</v>
      </c>
      <c r="L179" s="11"/>
      <c r="M179" s="17"/>
      <c r="N179" s="18"/>
      <c r="O179" s="11"/>
      <c r="P179" s="11"/>
      <c r="Q179" s="11"/>
      <c r="R179" s="20" t="s">
        <v>561</v>
      </c>
      <c r="S179" s="20"/>
      <c r="T179" s="20" t="s">
        <v>562</v>
      </c>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row>
    <row r="180" ht="25.5" customHeight="1">
      <c r="A180" s="11">
        <v>179.0</v>
      </c>
      <c r="B180" s="12">
        <v>45948.0</v>
      </c>
      <c r="C180" s="19"/>
      <c r="D180" s="14"/>
      <c r="E180" s="29"/>
      <c r="F180" s="11"/>
      <c r="G180" s="15"/>
      <c r="H180" s="11" t="s">
        <v>563</v>
      </c>
      <c r="I180" s="14" t="s">
        <v>31</v>
      </c>
      <c r="J180" s="16" t="s">
        <v>22</v>
      </c>
      <c r="K180" s="11" t="s">
        <v>23</v>
      </c>
      <c r="L180" s="11"/>
      <c r="M180" s="17"/>
      <c r="N180" s="18"/>
      <c r="O180" s="11" t="s">
        <v>564</v>
      </c>
      <c r="P180" s="11"/>
      <c r="Q180" s="11"/>
      <c r="R180" s="20" t="s">
        <v>565</v>
      </c>
      <c r="S180" s="20"/>
      <c r="T180" s="20"/>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row>
    <row r="181" ht="25.5" customHeight="1">
      <c r="A181" s="11">
        <v>180.0</v>
      </c>
      <c r="B181" s="12">
        <v>45948.0</v>
      </c>
      <c r="C181" s="19"/>
      <c r="D181" s="14"/>
      <c r="E181" s="29"/>
      <c r="F181" s="11"/>
      <c r="G181" s="15"/>
      <c r="H181" s="11" t="s">
        <v>566</v>
      </c>
      <c r="I181" s="14" t="s">
        <v>31</v>
      </c>
      <c r="J181" s="16" t="s">
        <v>22</v>
      </c>
      <c r="K181" s="11" t="s">
        <v>23</v>
      </c>
      <c r="L181" s="11"/>
      <c r="M181" s="17"/>
      <c r="N181" s="18"/>
      <c r="O181" s="11" t="s">
        <v>564</v>
      </c>
      <c r="P181" s="11"/>
      <c r="Q181" s="11"/>
      <c r="R181" s="20" t="s">
        <v>567</v>
      </c>
      <c r="S181" s="20"/>
      <c r="T181" s="20"/>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row>
    <row r="182" ht="25.5" customHeight="1">
      <c r="A182" s="11">
        <v>181.0</v>
      </c>
      <c r="B182" s="12">
        <v>45950.0</v>
      </c>
      <c r="C182" s="19"/>
      <c r="D182" s="14" t="s">
        <v>200</v>
      </c>
      <c r="E182" s="29"/>
      <c r="F182" s="11"/>
      <c r="G182" s="15" t="s">
        <v>20</v>
      </c>
      <c r="H182" s="11" t="s">
        <v>568</v>
      </c>
      <c r="I182" s="14" t="s">
        <v>31</v>
      </c>
      <c r="J182" s="38" t="s">
        <v>22</v>
      </c>
      <c r="K182" s="11" t="s">
        <v>23</v>
      </c>
      <c r="L182" s="11"/>
      <c r="M182" s="17"/>
      <c r="N182" s="18"/>
      <c r="O182" s="11"/>
      <c r="P182" s="11"/>
      <c r="Q182" s="11"/>
      <c r="R182" s="20"/>
      <c r="S182" s="20"/>
      <c r="T182" s="20"/>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row>
    <row r="183" ht="25.5" customHeight="1">
      <c r="A183" s="11">
        <v>182.0</v>
      </c>
      <c r="B183" s="12">
        <v>45950.0</v>
      </c>
      <c r="C183" s="19"/>
      <c r="D183" s="14" t="s">
        <v>140</v>
      </c>
      <c r="E183" s="24" t="s">
        <v>283</v>
      </c>
      <c r="F183" s="11"/>
      <c r="G183" s="15" t="s">
        <v>29</v>
      </c>
      <c r="H183" s="11" t="s">
        <v>569</v>
      </c>
      <c r="I183" s="14" t="s">
        <v>31</v>
      </c>
      <c r="J183" s="16" t="s">
        <v>22</v>
      </c>
      <c r="K183" s="11" t="s">
        <v>23</v>
      </c>
      <c r="L183" s="11" t="s">
        <v>570</v>
      </c>
      <c r="M183" s="17"/>
      <c r="N183" s="18"/>
      <c r="O183" s="11"/>
      <c r="P183" s="11" t="s">
        <v>58</v>
      </c>
      <c r="Q183" s="11"/>
      <c r="R183" s="20"/>
      <c r="S183" s="20"/>
      <c r="T183" s="20"/>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row>
    <row r="184" ht="25.5" customHeight="1">
      <c r="A184" s="11">
        <v>183.0</v>
      </c>
      <c r="B184" s="12">
        <v>45950.0</v>
      </c>
      <c r="C184" s="19"/>
      <c r="D184" s="14" t="s">
        <v>571</v>
      </c>
      <c r="E184" s="29"/>
      <c r="F184" s="11"/>
      <c r="G184" s="15" t="s">
        <v>29</v>
      </c>
      <c r="H184" s="11" t="s">
        <v>572</v>
      </c>
      <c r="I184" s="14" t="s">
        <v>31</v>
      </c>
      <c r="J184" s="16" t="s">
        <v>22</v>
      </c>
      <c r="K184" s="11" t="s">
        <v>23</v>
      </c>
      <c r="L184" s="11" t="s">
        <v>63</v>
      </c>
      <c r="M184" s="17"/>
      <c r="N184" s="18"/>
      <c r="O184" s="11"/>
      <c r="P184" s="11" t="s">
        <v>26</v>
      </c>
      <c r="Q184" s="11"/>
      <c r="R184" s="20"/>
      <c r="S184" s="20"/>
      <c r="T184" s="20"/>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row>
    <row r="185" ht="25.5" customHeight="1">
      <c r="A185" s="11">
        <v>184.0</v>
      </c>
      <c r="B185" s="12">
        <v>45950.0</v>
      </c>
      <c r="C185" s="19"/>
      <c r="D185" s="14"/>
      <c r="E185" s="29"/>
      <c r="F185" s="11"/>
      <c r="G185" s="15" t="s">
        <v>29</v>
      </c>
      <c r="H185" s="11" t="s">
        <v>573</v>
      </c>
      <c r="I185" s="14" t="s">
        <v>31</v>
      </c>
      <c r="J185" s="16" t="s">
        <v>22</v>
      </c>
      <c r="K185" s="11" t="s">
        <v>23</v>
      </c>
      <c r="L185" s="11" t="s">
        <v>63</v>
      </c>
      <c r="M185" s="17"/>
      <c r="N185" s="18"/>
      <c r="O185" s="11"/>
      <c r="P185" s="11"/>
      <c r="Q185" s="11"/>
      <c r="R185" s="20"/>
      <c r="S185" s="20"/>
      <c r="T185" s="20"/>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row>
    <row r="186" ht="25.5" customHeight="1">
      <c r="A186" s="11">
        <v>185.0</v>
      </c>
      <c r="B186" s="12">
        <v>45950.0</v>
      </c>
      <c r="C186" s="19"/>
      <c r="D186" s="14" t="s">
        <v>574</v>
      </c>
      <c r="E186" s="24" t="s">
        <v>575</v>
      </c>
      <c r="F186" s="11"/>
      <c r="G186" s="15" t="s">
        <v>29</v>
      </c>
      <c r="H186" s="11" t="s">
        <v>576</v>
      </c>
      <c r="I186" s="14" t="s">
        <v>31</v>
      </c>
      <c r="J186" s="16" t="s">
        <v>22</v>
      </c>
      <c r="K186" s="11" t="s">
        <v>23</v>
      </c>
      <c r="L186" s="11" t="s">
        <v>50</v>
      </c>
      <c r="M186" s="17"/>
      <c r="N186" s="18"/>
      <c r="O186" s="11"/>
      <c r="P186" s="11"/>
      <c r="Q186" s="11"/>
      <c r="R186" s="20"/>
      <c r="S186" s="20"/>
      <c r="T186" s="20" t="s">
        <v>107</v>
      </c>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row>
    <row r="187" ht="25.5" customHeight="1">
      <c r="A187" s="11">
        <v>186.0</v>
      </c>
      <c r="B187" s="12">
        <v>45950.0</v>
      </c>
      <c r="C187" s="19"/>
      <c r="D187" s="14" t="s">
        <v>132</v>
      </c>
      <c r="E187" s="24" t="s">
        <v>577</v>
      </c>
      <c r="F187" s="11"/>
      <c r="G187" s="15" t="s">
        <v>29</v>
      </c>
      <c r="H187" s="11" t="s">
        <v>578</v>
      </c>
      <c r="I187" s="14" t="s">
        <v>31</v>
      </c>
      <c r="J187" s="16" t="s">
        <v>22</v>
      </c>
      <c r="K187" s="11" t="s">
        <v>23</v>
      </c>
      <c r="L187" s="11" t="s">
        <v>86</v>
      </c>
      <c r="M187" s="17"/>
      <c r="N187" s="18"/>
      <c r="O187" s="11"/>
      <c r="P187" s="11" t="s">
        <v>64</v>
      </c>
      <c r="Q187" s="11"/>
      <c r="R187" s="20"/>
      <c r="S187" s="20"/>
      <c r="T187" s="20"/>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row>
    <row r="188" ht="25.5" customHeight="1">
      <c r="A188" s="11">
        <v>187.0</v>
      </c>
      <c r="B188" s="12">
        <v>45950.0</v>
      </c>
      <c r="C188" s="19"/>
      <c r="D188" s="14"/>
      <c r="E188" s="29"/>
      <c r="F188" s="11"/>
      <c r="G188" s="15"/>
      <c r="H188" s="11" t="s">
        <v>579</v>
      </c>
      <c r="I188" s="14" t="s">
        <v>31</v>
      </c>
      <c r="J188" s="16" t="s">
        <v>22</v>
      </c>
      <c r="K188" s="11" t="s">
        <v>23</v>
      </c>
      <c r="L188" s="11" t="s">
        <v>50</v>
      </c>
      <c r="M188" s="17"/>
      <c r="N188" s="18"/>
      <c r="O188" s="11"/>
      <c r="P188" s="11" t="s">
        <v>58</v>
      </c>
      <c r="Q188" s="11"/>
      <c r="R188" s="20"/>
      <c r="S188" s="20"/>
      <c r="T188" s="20"/>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row>
    <row r="189" ht="25.5" customHeight="1">
      <c r="A189" s="11">
        <v>188.0</v>
      </c>
      <c r="B189" s="12">
        <v>45950.0</v>
      </c>
      <c r="C189" s="19"/>
      <c r="D189" s="14" t="s">
        <v>169</v>
      </c>
      <c r="E189" s="24" t="s">
        <v>580</v>
      </c>
      <c r="F189" s="11"/>
      <c r="G189" s="15"/>
      <c r="H189" s="11" t="s">
        <v>581</v>
      </c>
      <c r="I189" s="14" t="s">
        <v>31</v>
      </c>
      <c r="J189" s="16" t="s">
        <v>22</v>
      </c>
      <c r="K189" s="11" t="s">
        <v>23</v>
      </c>
      <c r="L189" s="11" t="s">
        <v>50</v>
      </c>
      <c r="M189" s="17"/>
      <c r="N189" s="18"/>
      <c r="O189" s="11"/>
      <c r="P189" s="11" t="s">
        <v>26</v>
      </c>
      <c r="Q189" s="11"/>
      <c r="R189" s="20"/>
      <c r="S189" s="20"/>
      <c r="T189" s="20" t="s">
        <v>107</v>
      </c>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row>
    <row r="190" ht="25.5" customHeight="1">
      <c r="A190" s="11">
        <v>189.0</v>
      </c>
      <c r="B190" s="12" t="s">
        <v>582</v>
      </c>
      <c r="C190" s="19"/>
      <c r="D190" s="14" t="s">
        <v>583</v>
      </c>
      <c r="E190" s="24" t="s">
        <v>584</v>
      </c>
      <c r="F190" s="11" t="s">
        <v>585</v>
      </c>
      <c r="G190" s="15" t="s">
        <v>29</v>
      </c>
      <c r="H190" s="11" t="s">
        <v>586</v>
      </c>
      <c r="I190" s="14" t="s">
        <v>31</v>
      </c>
      <c r="J190" s="16" t="s">
        <v>22</v>
      </c>
      <c r="K190" s="11" t="s">
        <v>23</v>
      </c>
      <c r="L190" s="11" t="s">
        <v>302</v>
      </c>
      <c r="M190" s="17"/>
      <c r="N190" s="18"/>
      <c r="O190" s="11" t="s">
        <v>587</v>
      </c>
      <c r="P190" s="11"/>
      <c r="Q190" s="11"/>
      <c r="R190" s="20"/>
      <c r="S190" s="20"/>
      <c r="T190" s="20"/>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row>
    <row r="191" ht="25.5" customHeight="1">
      <c r="A191" s="11">
        <v>190.0</v>
      </c>
      <c r="B191" s="37">
        <v>45950.0</v>
      </c>
      <c r="C191" s="19"/>
      <c r="D191" s="14"/>
      <c r="E191" s="29"/>
      <c r="F191" s="11"/>
      <c r="G191" s="15"/>
      <c r="H191" s="11" t="s">
        <v>588</v>
      </c>
      <c r="I191" s="14" t="s">
        <v>31</v>
      </c>
      <c r="J191" s="16" t="s">
        <v>22</v>
      </c>
      <c r="K191" s="11" t="s">
        <v>23</v>
      </c>
      <c r="L191" s="11" t="s">
        <v>38</v>
      </c>
      <c r="M191" s="17"/>
      <c r="N191" s="18"/>
      <c r="O191" s="11" t="s">
        <v>589</v>
      </c>
      <c r="P191" s="11"/>
      <c r="Q191" s="11"/>
      <c r="R191" s="20" t="s">
        <v>590</v>
      </c>
      <c r="S191" s="20"/>
      <c r="T191" s="20" t="s">
        <v>591</v>
      </c>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row>
    <row r="192" ht="25.5" customHeight="1">
      <c r="A192" s="11">
        <v>191.0</v>
      </c>
      <c r="B192" s="12">
        <v>45950.0</v>
      </c>
      <c r="C192" s="19"/>
      <c r="D192" s="14" t="s">
        <v>592</v>
      </c>
      <c r="E192" s="24" t="s">
        <v>593</v>
      </c>
      <c r="F192" s="11"/>
      <c r="G192" s="15" t="s">
        <v>29</v>
      </c>
      <c r="H192" s="11" t="s">
        <v>594</v>
      </c>
      <c r="I192" s="14" t="s">
        <v>31</v>
      </c>
      <c r="J192" s="16" t="s">
        <v>22</v>
      </c>
      <c r="K192" s="11" t="s">
        <v>23</v>
      </c>
      <c r="L192" s="11" t="s">
        <v>38</v>
      </c>
      <c r="M192" s="17"/>
      <c r="N192" s="18">
        <f>2540000/1.19</f>
        <v>2134453.782</v>
      </c>
      <c r="O192" s="11" t="s">
        <v>51</v>
      </c>
      <c r="P192" s="11" t="s">
        <v>26</v>
      </c>
      <c r="Q192" s="11" t="s">
        <v>595</v>
      </c>
      <c r="R192" s="20"/>
      <c r="S192" s="20"/>
      <c r="T192" s="20"/>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row>
    <row r="193" ht="25.5" customHeight="1">
      <c r="A193" s="11">
        <v>193.0</v>
      </c>
      <c r="B193" s="12">
        <v>45951.0</v>
      </c>
      <c r="C193" s="19"/>
      <c r="D193" s="14"/>
      <c r="E193" s="29"/>
      <c r="F193" s="11"/>
      <c r="G193" s="15"/>
      <c r="H193" s="11" t="s">
        <v>596</v>
      </c>
      <c r="I193" s="14" t="s">
        <v>31</v>
      </c>
      <c r="J193" s="16" t="s">
        <v>22</v>
      </c>
      <c r="K193" s="11" t="s">
        <v>95</v>
      </c>
      <c r="L193" s="11"/>
      <c r="M193" s="17"/>
      <c r="N193" s="18"/>
      <c r="O193" s="11"/>
      <c r="P193" s="11"/>
      <c r="Q193" s="11"/>
      <c r="R193" s="20"/>
      <c r="S193" s="20"/>
      <c r="T193" s="20" t="s">
        <v>69</v>
      </c>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row>
    <row r="194" ht="25.5" customHeight="1">
      <c r="A194" s="11">
        <v>194.0</v>
      </c>
      <c r="B194" s="12">
        <v>45951.0</v>
      </c>
      <c r="C194" s="19"/>
      <c r="D194" s="14" t="s">
        <v>597</v>
      </c>
      <c r="E194" s="29"/>
      <c r="F194" s="11"/>
      <c r="G194" s="15" t="s">
        <v>29</v>
      </c>
      <c r="H194" s="11" t="s">
        <v>598</v>
      </c>
      <c r="I194" s="14" t="s">
        <v>31</v>
      </c>
      <c r="J194" s="16" t="s">
        <v>22</v>
      </c>
      <c r="K194" s="11" t="s">
        <v>23</v>
      </c>
      <c r="L194" s="11" t="s">
        <v>156</v>
      </c>
      <c r="M194" s="17"/>
      <c r="N194" s="18"/>
      <c r="O194" s="11"/>
      <c r="P194" s="11"/>
      <c r="Q194" s="11"/>
      <c r="R194" s="20"/>
      <c r="S194" s="20"/>
      <c r="T194" s="20"/>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row>
    <row r="195" ht="25.5" customHeight="1">
      <c r="A195" s="11">
        <v>195.0</v>
      </c>
      <c r="B195" s="12">
        <v>56908.0</v>
      </c>
      <c r="C195" s="19"/>
      <c r="D195" s="14" t="s">
        <v>599</v>
      </c>
      <c r="E195" s="24" t="s">
        <v>435</v>
      </c>
      <c r="F195" s="11"/>
      <c r="G195" s="15" t="s">
        <v>20</v>
      </c>
      <c r="H195" s="11" t="s">
        <v>600</v>
      </c>
      <c r="I195" s="14" t="s">
        <v>31</v>
      </c>
      <c r="J195" s="16" t="s">
        <v>22</v>
      </c>
      <c r="K195" s="11" t="s">
        <v>23</v>
      </c>
      <c r="L195" s="11" t="s">
        <v>156</v>
      </c>
      <c r="M195" s="17"/>
      <c r="N195" s="18"/>
      <c r="O195" s="11"/>
      <c r="P195" s="11" t="s">
        <v>64</v>
      </c>
      <c r="Q195" s="11"/>
      <c r="R195" s="20"/>
      <c r="S195" s="20"/>
      <c r="T195" s="20" t="s">
        <v>34</v>
      </c>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row>
    <row r="196" ht="25.5" customHeight="1">
      <c r="A196" s="11">
        <v>196.0</v>
      </c>
      <c r="B196" s="12">
        <v>45951.0</v>
      </c>
      <c r="C196" s="19"/>
      <c r="D196" s="14"/>
      <c r="E196" s="29"/>
      <c r="F196" s="11"/>
      <c r="G196" s="15"/>
      <c r="H196" s="11" t="s">
        <v>601</v>
      </c>
      <c r="I196" s="14" t="s">
        <v>31</v>
      </c>
      <c r="J196" s="16" t="s">
        <v>22</v>
      </c>
      <c r="K196" s="11" t="s">
        <v>95</v>
      </c>
      <c r="L196" s="11"/>
      <c r="M196" s="17"/>
      <c r="N196" s="18"/>
      <c r="O196" s="11"/>
      <c r="P196" s="11"/>
      <c r="Q196" s="11"/>
      <c r="R196" s="20"/>
      <c r="S196" s="20"/>
      <c r="T196" s="20"/>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row>
    <row r="197" ht="25.5" customHeight="1">
      <c r="A197" s="11">
        <v>197.0</v>
      </c>
      <c r="B197" s="12">
        <v>45951.0</v>
      </c>
      <c r="C197" s="19"/>
      <c r="D197" s="14"/>
      <c r="E197" s="29"/>
      <c r="F197" s="11"/>
      <c r="G197" s="15"/>
      <c r="H197" s="11" t="s">
        <v>602</v>
      </c>
      <c r="I197" s="14" t="s">
        <v>31</v>
      </c>
      <c r="J197" s="16" t="s">
        <v>22</v>
      </c>
      <c r="K197" s="11" t="s">
        <v>95</v>
      </c>
      <c r="L197" s="11"/>
      <c r="M197" s="17"/>
      <c r="N197" s="18"/>
      <c r="O197" s="11"/>
      <c r="P197" s="11"/>
      <c r="Q197" s="11"/>
      <c r="R197" s="20"/>
      <c r="S197" s="20"/>
      <c r="T197" s="20" t="s">
        <v>331</v>
      </c>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row>
    <row r="198" ht="25.5" customHeight="1">
      <c r="A198" s="11">
        <v>198.0</v>
      </c>
      <c r="B198" s="12">
        <v>45951.0</v>
      </c>
      <c r="C198" s="19"/>
      <c r="D198" s="14" t="s">
        <v>603</v>
      </c>
      <c r="E198" s="24" t="s">
        <v>454</v>
      </c>
      <c r="F198" s="11" t="s">
        <v>604</v>
      </c>
      <c r="G198" s="15" t="s">
        <v>20</v>
      </c>
      <c r="H198" s="11" t="s">
        <v>605</v>
      </c>
      <c r="I198" s="14" t="s">
        <v>31</v>
      </c>
      <c r="J198" s="16" t="s">
        <v>22</v>
      </c>
      <c r="K198" s="11" t="s">
        <v>23</v>
      </c>
      <c r="L198" s="11" t="s">
        <v>302</v>
      </c>
      <c r="M198" s="17"/>
      <c r="N198" s="18"/>
      <c r="O198" s="11"/>
      <c r="P198" s="11"/>
      <c r="Q198" s="11"/>
      <c r="R198" s="20"/>
      <c r="S198" s="20"/>
      <c r="T198" s="20"/>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row>
    <row r="199" ht="25.5" customHeight="1">
      <c r="A199" s="11">
        <v>199.0</v>
      </c>
      <c r="B199" s="12">
        <v>45951.0</v>
      </c>
      <c r="C199" s="19"/>
      <c r="D199" s="14"/>
      <c r="E199" s="29"/>
      <c r="F199" s="11"/>
      <c r="G199" s="15"/>
      <c r="H199" s="11" t="s">
        <v>606</v>
      </c>
      <c r="I199" s="14" t="s">
        <v>31</v>
      </c>
      <c r="J199" s="16" t="s">
        <v>22</v>
      </c>
      <c r="K199" s="11" t="s">
        <v>23</v>
      </c>
      <c r="L199" s="11" t="s">
        <v>38</v>
      </c>
      <c r="M199" s="17"/>
      <c r="N199" s="18"/>
      <c r="O199" s="11"/>
      <c r="P199" s="11"/>
      <c r="Q199" s="11"/>
      <c r="R199" s="20"/>
      <c r="S199" s="20"/>
      <c r="T199" s="20"/>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row>
    <row r="200" ht="25.5" customHeight="1">
      <c r="A200" s="11">
        <v>200.0</v>
      </c>
      <c r="B200" s="12">
        <v>45951.0</v>
      </c>
      <c r="C200" s="19"/>
      <c r="D200" s="14" t="s">
        <v>474</v>
      </c>
      <c r="E200" s="24" t="s">
        <v>61</v>
      </c>
      <c r="F200" s="11"/>
      <c r="G200" s="15" t="s">
        <v>29</v>
      </c>
      <c r="H200" s="11" t="s">
        <v>607</v>
      </c>
      <c r="I200" s="14" t="s">
        <v>31</v>
      </c>
      <c r="J200" s="16" t="s">
        <v>22</v>
      </c>
      <c r="K200" s="11" t="s">
        <v>23</v>
      </c>
      <c r="L200" s="11" t="s">
        <v>100</v>
      </c>
      <c r="M200" s="17"/>
      <c r="N200" s="18"/>
      <c r="O200" s="11"/>
      <c r="P200" s="11" t="s">
        <v>58</v>
      </c>
      <c r="Q200" s="11"/>
      <c r="R200" s="20" t="s">
        <v>608</v>
      </c>
      <c r="S200" s="20"/>
      <c r="T200" s="20"/>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row>
    <row r="201" ht="25.5" customHeight="1">
      <c r="A201" s="11">
        <v>201.0</v>
      </c>
      <c r="B201" s="12">
        <v>45951.0</v>
      </c>
      <c r="C201" s="19"/>
      <c r="D201" s="14" t="s">
        <v>609</v>
      </c>
      <c r="E201" s="24" t="s">
        <v>610</v>
      </c>
      <c r="F201" s="11"/>
      <c r="G201" s="15" t="s">
        <v>29</v>
      </c>
      <c r="H201" s="11" t="s">
        <v>611</v>
      </c>
      <c r="I201" s="14" t="s">
        <v>31</v>
      </c>
      <c r="J201" s="16" t="s">
        <v>22</v>
      </c>
      <c r="K201" s="11" t="s">
        <v>23</v>
      </c>
      <c r="L201" s="11" t="s">
        <v>50</v>
      </c>
      <c r="M201" s="17"/>
      <c r="N201" s="18"/>
      <c r="O201" s="11"/>
      <c r="P201" s="11" t="s">
        <v>64</v>
      </c>
      <c r="Q201" s="11"/>
      <c r="R201" s="20"/>
      <c r="S201" s="20"/>
      <c r="T201" s="20"/>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row>
    <row r="202" ht="25.5" customHeight="1">
      <c r="A202" s="11">
        <v>202.0</v>
      </c>
      <c r="B202" s="12">
        <v>45951.0</v>
      </c>
      <c r="C202" s="19"/>
      <c r="D202" s="14"/>
      <c r="E202" s="29"/>
      <c r="F202" s="11"/>
      <c r="G202" s="15"/>
      <c r="H202" s="11" t="s">
        <v>612</v>
      </c>
      <c r="I202" s="14" t="s">
        <v>31</v>
      </c>
      <c r="J202" s="16" t="s">
        <v>22</v>
      </c>
      <c r="K202" s="11" t="s">
        <v>95</v>
      </c>
      <c r="L202" s="11"/>
      <c r="M202" s="17"/>
      <c r="N202" s="18"/>
      <c r="O202" s="11"/>
      <c r="P202" s="11"/>
      <c r="Q202" s="11"/>
      <c r="R202" s="20"/>
      <c r="S202" s="20"/>
      <c r="T202" s="20"/>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row>
    <row r="203" ht="25.5" customHeight="1">
      <c r="A203" s="11">
        <v>203.0</v>
      </c>
      <c r="B203" s="12">
        <v>45951.0</v>
      </c>
      <c r="C203" s="19"/>
      <c r="D203" s="14" t="s">
        <v>613</v>
      </c>
      <c r="E203" s="29"/>
      <c r="F203" s="11"/>
      <c r="G203" s="15" t="s">
        <v>20</v>
      </c>
      <c r="H203" s="11" t="s">
        <v>614</v>
      </c>
      <c r="I203" s="14" t="s">
        <v>31</v>
      </c>
      <c r="J203" s="16" t="s">
        <v>22</v>
      </c>
      <c r="K203" s="11" t="s">
        <v>23</v>
      </c>
      <c r="L203" s="11" t="s">
        <v>156</v>
      </c>
      <c r="M203" s="17"/>
      <c r="N203" s="18"/>
      <c r="O203" s="11"/>
      <c r="P203" s="11" t="s">
        <v>58</v>
      </c>
      <c r="Q203" s="11"/>
      <c r="R203" s="20"/>
      <c r="S203" s="20"/>
      <c r="T203" s="20"/>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row>
    <row r="204" ht="25.5" customHeight="1">
      <c r="A204" s="11">
        <v>204.0</v>
      </c>
      <c r="B204" s="12">
        <v>45951.0</v>
      </c>
      <c r="C204" s="19"/>
      <c r="D204" s="14"/>
      <c r="E204" s="29"/>
      <c r="F204" s="11"/>
      <c r="G204" s="15" t="s">
        <v>20</v>
      </c>
      <c r="H204" s="11" t="s">
        <v>615</v>
      </c>
      <c r="I204" s="14" t="s">
        <v>31</v>
      </c>
      <c r="J204" s="16" t="s">
        <v>22</v>
      </c>
      <c r="K204" s="11" t="s">
        <v>23</v>
      </c>
      <c r="L204" s="11" t="s">
        <v>302</v>
      </c>
      <c r="M204" s="17"/>
      <c r="N204" s="18"/>
      <c r="O204" s="11"/>
      <c r="P204" s="11" t="s">
        <v>58</v>
      </c>
      <c r="Q204" s="11"/>
      <c r="R204" s="20"/>
      <c r="S204" s="20"/>
      <c r="T204" s="20"/>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row>
    <row r="205" ht="25.5" customHeight="1">
      <c r="A205" s="11">
        <v>205.0</v>
      </c>
      <c r="B205" s="12">
        <v>45951.0</v>
      </c>
      <c r="C205" s="19"/>
      <c r="D205" s="14" t="s">
        <v>616</v>
      </c>
      <c r="E205" s="29"/>
      <c r="F205" s="11"/>
      <c r="G205" s="15"/>
      <c r="H205" s="11" t="s">
        <v>617</v>
      </c>
      <c r="I205" s="14" t="s">
        <v>31</v>
      </c>
      <c r="J205" s="16" t="s">
        <v>22</v>
      </c>
      <c r="K205" s="11" t="s">
        <v>23</v>
      </c>
      <c r="L205" s="11" t="s">
        <v>75</v>
      </c>
      <c r="M205" s="17"/>
      <c r="N205" s="18"/>
      <c r="O205" s="11"/>
      <c r="P205" s="11" t="s">
        <v>64</v>
      </c>
      <c r="Q205" s="11"/>
      <c r="R205" s="20"/>
      <c r="S205" s="20"/>
      <c r="T205" s="20"/>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row>
    <row r="206" ht="25.5" customHeight="1">
      <c r="A206" s="11">
        <v>206.0</v>
      </c>
      <c r="B206" s="12">
        <v>45951.0</v>
      </c>
      <c r="C206" s="19"/>
      <c r="D206" s="14" t="s">
        <v>597</v>
      </c>
      <c r="E206" s="24" t="s">
        <v>109</v>
      </c>
      <c r="F206" s="11"/>
      <c r="G206" s="15" t="s">
        <v>29</v>
      </c>
      <c r="H206" s="11" t="s">
        <v>618</v>
      </c>
      <c r="I206" s="14" t="s">
        <v>31</v>
      </c>
      <c r="J206" s="16" t="s">
        <v>22</v>
      </c>
      <c r="K206" s="11" t="s">
        <v>23</v>
      </c>
      <c r="L206" s="11" t="s">
        <v>619</v>
      </c>
      <c r="M206" s="17">
        <v>10415.0</v>
      </c>
      <c r="N206" s="18">
        <v>1202544.0</v>
      </c>
      <c r="O206" s="11" t="s">
        <v>39</v>
      </c>
      <c r="P206" s="11"/>
      <c r="Q206" s="11"/>
      <c r="R206" s="20"/>
      <c r="S206" s="20"/>
      <c r="T206" s="20" t="s">
        <v>620</v>
      </c>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row>
    <row r="207" ht="25.5" customHeight="1">
      <c r="A207" s="11">
        <v>207.0</v>
      </c>
      <c r="B207" s="12">
        <v>45951.0</v>
      </c>
      <c r="C207" s="19"/>
      <c r="D207" s="14"/>
      <c r="E207" s="29"/>
      <c r="F207" s="11"/>
      <c r="G207" s="15"/>
      <c r="H207" s="11" t="s">
        <v>621</v>
      </c>
      <c r="I207" s="14" t="s">
        <v>31</v>
      </c>
      <c r="J207" s="16" t="s">
        <v>22</v>
      </c>
      <c r="K207" s="11" t="s">
        <v>23</v>
      </c>
      <c r="L207" s="11" t="s">
        <v>63</v>
      </c>
      <c r="M207" s="17">
        <v>10400.0</v>
      </c>
      <c r="N207" s="18">
        <v>27026.0</v>
      </c>
      <c r="O207" s="11" t="s">
        <v>502</v>
      </c>
      <c r="P207" s="11" t="s">
        <v>58</v>
      </c>
      <c r="Q207" s="11"/>
      <c r="R207" s="20"/>
      <c r="S207" s="20"/>
      <c r="T207" s="20"/>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row>
    <row r="208" ht="25.5" customHeight="1">
      <c r="A208" s="11">
        <v>208.0</v>
      </c>
      <c r="B208" s="12">
        <v>45951.0</v>
      </c>
      <c r="C208" s="19"/>
      <c r="D208" s="14"/>
      <c r="E208" s="29"/>
      <c r="F208" s="11"/>
      <c r="G208" s="15"/>
      <c r="H208" s="11" t="s">
        <v>622</v>
      </c>
      <c r="I208" s="14" t="s">
        <v>31</v>
      </c>
      <c r="J208" s="16" t="s">
        <v>22</v>
      </c>
      <c r="K208" s="11" t="s">
        <v>95</v>
      </c>
      <c r="L208" s="11"/>
      <c r="M208" s="17"/>
      <c r="N208" s="18"/>
      <c r="O208" s="11"/>
      <c r="P208" s="11"/>
      <c r="Q208" s="11"/>
      <c r="R208" s="20"/>
      <c r="S208" s="20"/>
      <c r="T208" s="20"/>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row>
    <row r="209" ht="25.5" customHeight="1">
      <c r="A209" s="11">
        <v>209.0</v>
      </c>
      <c r="B209" s="12">
        <v>45951.0</v>
      </c>
      <c r="C209" s="19"/>
      <c r="D209" s="14" t="s">
        <v>623</v>
      </c>
      <c r="E209" s="29"/>
      <c r="F209" s="11"/>
      <c r="G209" s="15" t="s">
        <v>29</v>
      </c>
      <c r="H209" s="11" t="s">
        <v>624</v>
      </c>
      <c r="I209" s="14" t="s">
        <v>31</v>
      </c>
      <c r="J209" s="16" t="s">
        <v>22</v>
      </c>
      <c r="K209" s="11" t="s">
        <v>23</v>
      </c>
      <c r="L209" s="11" t="s">
        <v>625</v>
      </c>
      <c r="M209" s="17"/>
      <c r="N209" s="18"/>
      <c r="O209" s="11"/>
      <c r="P209" s="11" t="s">
        <v>26</v>
      </c>
      <c r="Q209" s="11"/>
      <c r="R209" s="20"/>
      <c r="S209" s="20"/>
      <c r="T209" s="20"/>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row>
    <row r="210" ht="25.5" customHeight="1">
      <c r="A210" s="11">
        <v>210.0</v>
      </c>
      <c r="B210" s="12">
        <v>45951.0</v>
      </c>
      <c r="C210" s="19"/>
      <c r="D210" s="14"/>
      <c r="E210" s="29"/>
      <c r="F210" s="11"/>
      <c r="G210" s="15" t="s">
        <v>29</v>
      </c>
      <c r="H210" s="11" t="s">
        <v>626</v>
      </c>
      <c r="I210" s="14" t="s">
        <v>31</v>
      </c>
      <c r="J210" s="16" t="s">
        <v>22</v>
      </c>
      <c r="K210" s="11" t="s">
        <v>23</v>
      </c>
      <c r="L210" s="11" t="s">
        <v>50</v>
      </c>
      <c r="M210" s="17"/>
      <c r="N210" s="18"/>
      <c r="O210" s="11"/>
      <c r="P210" s="11"/>
      <c r="Q210" s="11"/>
      <c r="R210" s="20"/>
      <c r="S210" s="20"/>
      <c r="T210" s="20"/>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row>
    <row r="211" ht="25.5" customHeight="1">
      <c r="A211" s="11">
        <v>211.0</v>
      </c>
      <c r="B211" s="12">
        <v>45952.0</v>
      </c>
      <c r="C211" s="19"/>
      <c r="D211" s="14" t="s">
        <v>627</v>
      </c>
      <c r="E211" s="29"/>
      <c r="F211" s="11"/>
      <c r="G211" s="15"/>
      <c r="H211" s="11" t="s">
        <v>628</v>
      </c>
      <c r="I211" s="14" t="s">
        <v>31</v>
      </c>
      <c r="J211" s="16" t="s">
        <v>22</v>
      </c>
      <c r="K211" s="11" t="s">
        <v>95</v>
      </c>
      <c r="L211" s="11"/>
      <c r="M211" s="17"/>
      <c r="N211" s="18"/>
      <c r="O211" s="11"/>
      <c r="P211" s="11"/>
      <c r="Q211" s="11"/>
      <c r="R211" s="20" t="s">
        <v>629</v>
      </c>
      <c r="S211" s="20"/>
      <c r="T211" s="20"/>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row>
    <row r="212" ht="25.5" customHeight="1">
      <c r="A212" s="11">
        <v>212.0</v>
      </c>
      <c r="B212" s="12">
        <v>45952.0</v>
      </c>
      <c r="C212" s="19"/>
      <c r="D212" s="14"/>
      <c r="E212" s="29"/>
      <c r="F212" s="11"/>
      <c r="G212" s="15"/>
      <c r="H212" s="11" t="s">
        <v>630</v>
      </c>
      <c r="I212" s="14" t="s">
        <v>31</v>
      </c>
      <c r="J212" s="16" t="s">
        <v>22</v>
      </c>
      <c r="K212" s="11" t="s">
        <v>23</v>
      </c>
      <c r="L212" s="11"/>
      <c r="M212" s="17"/>
      <c r="N212" s="18"/>
      <c r="O212" s="11"/>
      <c r="P212" s="11" t="s">
        <v>26</v>
      </c>
      <c r="Q212" s="11"/>
      <c r="R212" s="20"/>
      <c r="S212" s="20"/>
      <c r="T212" s="20" t="s">
        <v>620</v>
      </c>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row>
    <row r="213" ht="25.5" customHeight="1">
      <c r="A213" s="11">
        <v>213.0</v>
      </c>
      <c r="B213" s="12">
        <v>45952.0</v>
      </c>
      <c r="C213" s="19"/>
      <c r="D213" s="14" t="s">
        <v>631</v>
      </c>
      <c r="E213" s="24" t="s">
        <v>418</v>
      </c>
      <c r="F213" s="11"/>
      <c r="G213" s="15" t="s">
        <v>29</v>
      </c>
      <c r="H213" s="11" t="s">
        <v>632</v>
      </c>
      <c r="I213" s="14" t="s">
        <v>31</v>
      </c>
      <c r="J213" s="16" t="s">
        <v>22</v>
      </c>
      <c r="K213" s="11" t="s">
        <v>23</v>
      </c>
      <c r="L213" s="11" t="s">
        <v>50</v>
      </c>
      <c r="M213" s="17"/>
      <c r="N213" s="18"/>
      <c r="O213" s="11"/>
      <c r="P213" s="11" t="s">
        <v>58</v>
      </c>
      <c r="Q213" s="11"/>
      <c r="R213" s="20"/>
      <c r="S213" s="20"/>
      <c r="T213" s="20"/>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row>
    <row r="214" ht="25.5" customHeight="1">
      <c r="A214" s="11">
        <v>214.0</v>
      </c>
      <c r="B214" s="12">
        <v>45952.0</v>
      </c>
      <c r="C214" s="19"/>
      <c r="D214" s="14"/>
      <c r="E214" s="29"/>
      <c r="F214" s="11"/>
      <c r="G214" s="15"/>
      <c r="H214" s="11" t="s">
        <v>633</v>
      </c>
      <c r="I214" s="14" t="s">
        <v>31</v>
      </c>
      <c r="J214" s="16" t="s">
        <v>22</v>
      </c>
      <c r="K214" s="11" t="s">
        <v>95</v>
      </c>
      <c r="L214" s="11"/>
      <c r="M214" s="17"/>
      <c r="N214" s="18"/>
      <c r="O214" s="11"/>
      <c r="P214" s="11"/>
      <c r="Q214" s="11"/>
      <c r="R214" s="20"/>
      <c r="S214" s="20"/>
      <c r="T214" s="20"/>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row>
    <row r="215" ht="25.5" customHeight="1">
      <c r="A215" s="11">
        <v>215.0</v>
      </c>
      <c r="B215" s="12">
        <v>45952.0</v>
      </c>
      <c r="C215" s="19"/>
      <c r="D215" s="14"/>
      <c r="E215" s="29"/>
      <c r="F215" s="11"/>
      <c r="G215" s="15"/>
      <c r="H215" s="11" t="s">
        <v>634</v>
      </c>
      <c r="I215" s="14" t="s">
        <v>31</v>
      </c>
      <c r="J215" s="16" t="s">
        <v>22</v>
      </c>
      <c r="K215" s="11" t="s">
        <v>95</v>
      </c>
      <c r="L215" s="11"/>
      <c r="M215" s="17"/>
      <c r="N215" s="18"/>
      <c r="O215" s="11"/>
      <c r="P215" s="11"/>
      <c r="Q215" s="11"/>
      <c r="R215" s="20"/>
      <c r="S215" s="20"/>
      <c r="T215" s="20"/>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row>
    <row r="216" ht="25.5" customHeight="1">
      <c r="A216" s="11">
        <v>216.0</v>
      </c>
      <c r="B216" s="12">
        <v>45952.0</v>
      </c>
      <c r="C216" s="19"/>
      <c r="D216" s="14"/>
      <c r="E216" s="29"/>
      <c r="F216" s="11"/>
      <c r="G216" s="15"/>
      <c r="H216" s="11" t="s">
        <v>635</v>
      </c>
      <c r="I216" s="14" t="s">
        <v>31</v>
      </c>
      <c r="J216" s="16" t="s">
        <v>22</v>
      </c>
      <c r="K216" s="11" t="s">
        <v>95</v>
      </c>
      <c r="L216" s="11"/>
      <c r="M216" s="17"/>
      <c r="N216" s="18"/>
      <c r="O216" s="11"/>
      <c r="P216" s="11"/>
      <c r="Q216" s="11"/>
      <c r="R216" s="20"/>
      <c r="S216" s="20"/>
      <c r="T216" s="20"/>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row>
    <row r="217" ht="25.5" customHeight="1">
      <c r="A217" s="11">
        <v>217.0</v>
      </c>
      <c r="B217" s="12">
        <v>45952.0</v>
      </c>
      <c r="C217" s="19"/>
      <c r="D217" s="14" t="s">
        <v>70</v>
      </c>
      <c r="E217" s="24" t="s">
        <v>636</v>
      </c>
      <c r="F217" s="11"/>
      <c r="G217" s="15" t="s">
        <v>20</v>
      </c>
      <c r="H217" s="11" t="s">
        <v>637</v>
      </c>
      <c r="I217" s="14" t="s">
        <v>31</v>
      </c>
      <c r="J217" s="16" t="s">
        <v>22</v>
      </c>
      <c r="K217" s="11" t="s">
        <v>23</v>
      </c>
      <c r="L217" s="11" t="s">
        <v>63</v>
      </c>
      <c r="M217" s="17"/>
      <c r="N217" s="18"/>
      <c r="O217" s="11"/>
      <c r="P217" s="11" t="s">
        <v>58</v>
      </c>
      <c r="Q217" s="11"/>
      <c r="R217" s="20"/>
      <c r="S217" s="20"/>
      <c r="T217" s="20"/>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row>
    <row r="218" ht="25.5" customHeight="1">
      <c r="A218" s="11">
        <v>218.0</v>
      </c>
      <c r="B218" s="12">
        <v>45952.0</v>
      </c>
      <c r="C218" s="19"/>
      <c r="D218" s="14"/>
      <c r="E218" s="29"/>
      <c r="F218" s="11"/>
      <c r="G218" s="15"/>
      <c r="H218" s="11" t="s">
        <v>588</v>
      </c>
      <c r="I218" s="14" t="s">
        <v>31</v>
      </c>
      <c r="J218" s="16" t="s">
        <v>22</v>
      </c>
      <c r="K218" s="11"/>
      <c r="L218" s="11"/>
      <c r="M218" s="17"/>
      <c r="N218" s="18"/>
      <c r="O218" s="11"/>
      <c r="P218" s="11"/>
      <c r="Q218" s="11"/>
      <c r="R218" s="20" t="s">
        <v>638</v>
      </c>
      <c r="S218" s="20"/>
      <c r="T218" s="20"/>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row>
    <row r="219" ht="25.5" customHeight="1">
      <c r="A219" s="11">
        <v>219.0</v>
      </c>
      <c r="B219" s="12">
        <v>45952.0</v>
      </c>
      <c r="C219" s="19"/>
      <c r="D219" s="14"/>
      <c r="E219" s="29"/>
      <c r="F219" s="11"/>
      <c r="G219" s="15"/>
      <c r="H219" s="11" t="s">
        <v>639</v>
      </c>
      <c r="I219" s="14" t="s">
        <v>31</v>
      </c>
      <c r="J219" s="16" t="s">
        <v>22</v>
      </c>
      <c r="K219" s="11" t="s">
        <v>23</v>
      </c>
      <c r="L219" s="11" t="s">
        <v>619</v>
      </c>
      <c r="M219" s="17"/>
      <c r="N219" s="18"/>
      <c r="O219" s="11"/>
      <c r="P219" s="11"/>
      <c r="Q219" s="11"/>
      <c r="R219" s="20" t="s">
        <v>640</v>
      </c>
      <c r="S219" s="20"/>
      <c r="T219" s="20" t="s">
        <v>641</v>
      </c>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row>
    <row r="220" ht="25.5" customHeight="1">
      <c r="A220" s="11">
        <v>220.0</v>
      </c>
      <c r="B220" s="12">
        <v>45952.0</v>
      </c>
      <c r="C220" s="19"/>
      <c r="D220" s="14" t="s">
        <v>642</v>
      </c>
      <c r="E220" s="24" t="s">
        <v>643</v>
      </c>
      <c r="F220" s="11"/>
      <c r="G220" s="15" t="s">
        <v>29</v>
      </c>
      <c r="H220" s="11" t="s">
        <v>644</v>
      </c>
      <c r="I220" s="14" t="s">
        <v>31</v>
      </c>
      <c r="J220" s="16" t="s">
        <v>22</v>
      </c>
      <c r="K220" s="11" t="s">
        <v>23</v>
      </c>
      <c r="L220" s="11" t="s">
        <v>63</v>
      </c>
      <c r="M220" s="17"/>
      <c r="N220" s="18"/>
      <c r="O220" s="11"/>
      <c r="P220" s="11" t="s">
        <v>26</v>
      </c>
      <c r="Q220" s="11"/>
      <c r="R220" s="20"/>
      <c r="S220" s="20"/>
      <c r="T220" s="20"/>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row>
    <row r="221" ht="25.5" customHeight="1">
      <c r="A221" s="11">
        <v>221.0</v>
      </c>
      <c r="B221" s="12">
        <v>45952.0</v>
      </c>
      <c r="C221" s="19"/>
      <c r="D221" s="14" t="s">
        <v>205</v>
      </c>
      <c r="E221" s="24" t="s">
        <v>197</v>
      </c>
      <c r="F221" s="11"/>
      <c r="G221" s="15"/>
      <c r="H221" s="11" t="s">
        <v>645</v>
      </c>
      <c r="I221" s="14" t="s">
        <v>31</v>
      </c>
      <c r="J221" s="16" t="s">
        <v>22</v>
      </c>
      <c r="K221" s="11" t="s">
        <v>23</v>
      </c>
      <c r="L221" s="11"/>
      <c r="M221" s="17"/>
      <c r="N221" s="18"/>
      <c r="O221" s="11"/>
      <c r="P221" s="11" t="s">
        <v>64</v>
      </c>
      <c r="Q221" s="11"/>
      <c r="R221" s="20"/>
      <c r="S221" s="20"/>
      <c r="T221" s="20"/>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row>
    <row r="222" ht="25.5" customHeight="1">
      <c r="A222" s="11">
        <v>222.0</v>
      </c>
      <c r="B222" s="12">
        <v>45952.0</v>
      </c>
      <c r="C222" s="19"/>
      <c r="D222" s="14"/>
      <c r="E222" s="29"/>
      <c r="F222" s="11"/>
      <c r="G222" s="15"/>
      <c r="H222" s="11" t="s">
        <v>646</v>
      </c>
      <c r="I222" s="14" t="s">
        <v>31</v>
      </c>
      <c r="J222" s="16" t="s">
        <v>22</v>
      </c>
      <c r="K222" s="11" t="s">
        <v>95</v>
      </c>
      <c r="L222" s="11"/>
      <c r="M222" s="17"/>
      <c r="N222" s="18"/>
      <c r="O222" s="11"/>
      <c r="P222" s="11"/>
      <c r="Q222" s="11"/>
      <c r="R222" s="20"/>
      <c r="S222" s="20"/>
      <c r="T222" s="20"/>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row>
    <row r="223" ht="25.5" customHeight="1">
      <c r="A223" s="11">
        <v>223.0</v>
      </c>
      <c r="B223" s="12">
        <v>45952.0</v>
      </c>
      <c r="C223" s="19"/>
      <c r="D223" s="14" t="s">
        <v>647</v>
      </c>
      <c r="E223" s="29"/>
      <c r="F223" s="11"/>
      <c r="G223" s="15"/>
      <c r="H223" s="11" t="s">
        <v>648</v>
      </c>
      <c r="I223" s="14" t="s">
        <v>31</v>
      </c>
      <c r="J223" s="16" t="s">
        <v>22</v>
      </c>
      <c r="K223" s="11" t="s">
        <v>23</v>
      </c>
      <c r="L223" s="11" t="s">
        <v>75</v>
      </c>
      <c r="M223" s="17"/>
      <c r="N223" s="18"/>
      <c r="O223" s="11"/>
      <c r="P223" s="11" t="s">
        <v>26</v>
      </c>
      <c r="Q223" s="11"/>
      <c r="R223" s="20"/>
      <c r="S223" s="20"/>
      <c r="T223" s="20"/>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row>
    <row r="224" ht="25.5" customHeight="1">
      <c r="A224" s="11">
        <v>224.0</v>
      </c>
      <c r="B224" s="12">
        <v>45952.0</v>
      </c>
      <c r="C224" s="19"/>
      <c r="D224" s="14" t="s">
        <v>300</v>
      </c>
      <c r="E224" s="24" t="s">
        <v>649</v>
      </c>
      <c r="F224" s="11"/>
      <c r="G224" s="15"/>
      <c r="H224" s="11" t="s">
        <v>650</v>
      </c>
      <c r="I224" s="14" t="s">
        <v>31</v>
      </c>
      <c r="J224" s="16" t="s">
        <v>22</v>
      </c>
      <c r="K224" s="11" t="s">
        <v>95</v>
      </c>
      <c r="L224" s="11"/>
      <c r="M224" s="17"/>
      <c r="N224" s="18"/>
      <c r="O224" s="11"/>
      <c r="P224" s="11"/>
      <c r="Q224" s="11"/>
      <c r="R224" s="20"/>
      <c r="S224" s="20"/>
      <c r="T224" s="20"/>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row>
    <row r="225" ht="25.5" customHeight="1">
      <c r="A225" s="11">
        <v>225.0</v>
      </c>
      <c r="B225" s="12">
        <v>45952.0</v>
      </c>
      <c r="C225" s="19"/>
      <c r="D225" s="14" t="s">
        <v>651</v>
      </c>
      <c r="E225" s="24" t="s">
        <v>93</v>
      </c>
      <c r="F225" s="11"/>
      <c r="G225" s="15" t="s">
        <v>29</v>
      </c>
      <c r="H225" s="11" t="s">
        <v>652</v>
      </c>
      <c r="I225" s="14" t="s">
        <v>31</v>
      </c>
      <c r="J225" s="16" t="s">
        <v>22</v>
      </c>
      <c r="K225" s="11" t="s">
        <v>23</v>
      </c>
      <c r="L225" s="11" t="s">
        <v>75</v>
      </c>
      <c r="M225" s="17"/>
      <c r="N225" s="18"/>
      <c r="O225" s="11"/>
      <c r="P225" s="11" t="s">
        <v>58</v>
      </c>
      <c r="Q225" s="11"/>
      <c r="R225" s="20"/>
      <c r="S225" s="20"/>
      <c r="T225" s="20"/>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row>
    <row r="226" ht="25.5" customHeight="1">
      <c r="A226" s="11">
        <v>226.0</v>
      </c>
      <c r="B226" s="12">
        <v>3698377.0</v>
      </c>
      <c r="C226" s="19"/>
      <c r="D226" s="14"/>
      <c r="E226" s="29"/>
      <c r="F226" s="11"/>
      <c r="G226" s="15"/>
      <c r="H226" s="11" t="s">
        <v>653</v>
      </c>
      <c r="I226" s="14" t="s">
        <v>31</v>
      </c>
      <c r="J226" s="16" t="s">
        <v>22</v>
      </c>
      <c r="K226" s="11" t="s">
        <v>95</v>
      </c>
      <c r="L226" s="11"/>
      <c r="M226" s="17"/>
      <c r="N226" s="18"/>
      <c r="O226" s="11"/>
      <c r="P226" s="11"/>
      <c r="Q226" s="11"/>
      <c r="R226" s="20"/>
      <c r="S226" s="20"/>
      <c r="T226" s="20"/>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row>
    <row r="227" ht="25.5" customHeight="1">
      <c r="A227" s="11">
        <v>227.0</v>
      </c>
      <c r="B227" s="12">
        <v>45952.0</v>
      </c>
      <c r="C227" s="19"/>
      <c r="D227" s="14" t="s">
        <v>212</v>
      </c>
      <c r="E227" s="24" t="s">
        <v>654</v>
      </c>
      <c r="F227" s="11"/>
      <c r="G227" s="15" t="s">
        <v>29</v>
      </c>
      <c r="H227" s="11" t="s">
        <v>655</v>
      </c>
      <c r="I227" s="14" t="s">
        <v>31</v>
      </c>
      <c r="J227" s="16" t="s">
        <v>22</v>
      </c>
      <c r="K227" s="11" t="s">
        <v>23</v>
      </c>
      <c r="L227" s="11" t="s">
        <v>156</v>
      </c>
      <c r="M227" s="17"/>
      <c r="N227" s="18"/>
      <c r="O227" s="11"/>
      <c r="P227" s="11" t="s">
        <v>58</v>
      </c>
      <c r="Q227" s="11"/>
      <c r="R227" s="20"/>
      <c r="S227" s="20"/>
      <c r="T227" s="20"/>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row>
    <row r="228" ht="25.5" customHeight="1">
      <c r="A228" s="11">
        <v>228.0</v>
      </c>
      <c r="B228" s="12">
        <v>45952.0</v>
      </c>
      <c r="C228" s="19"/>
      <c r="D228" s="14" t="s">
        <v>656</v>
      </c>
      <c r="E228" s="24" t="s">
        <v>657</v>
      </c>
      <c r="F228" s="11" t="s">
        <v>658</v>
      </c>
      <c r="G228" s="15" t="s">
        <v>20</v>
      </c>
      <c r="H228" s="11" t="s">
        <v>659</v>
      </c>
      <c r="I228" s="14" t="s">
        <v>31</v>
      </c>
      <c r="J228" s="16" t="s">
        <v>22</v>
      </c>
      <c r="K228" s="11" t="s">
        <v>23</v>
      </c>
      <c r="L228" s="11" t="s">
        <v>346</v>
      </c>
      <c r="M228" s="17"/>
      <c r="N228" s="18"/>
      <c r="O228" s="11"/>
      <c r="P228" s="11" t="s">
        <v>58</v>
      </c>
      <c r="Q228" s="11"/>
      <c r="R228" s="20"/>
      <c r="S228" s="20"/>
      <c r="T228" s="20"/>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row>
    <row r="229" ht="25.5" customHeight="1">
      <c r="A229" s="11">
        <v>229.0</v>
      </c>
      <c r="B229" s="12">
        <v>45952.0</v>
      </c>
      <c r="C229" s="19"/>
      <c r="D229" s="14" t="s">
        <v>660</v>
      </c>
      <c r="E229" s="24" t="s">
        <v>435</v>
      </c>
      <c r="F229" s="11"/>
      <c r="G229" s="15" t="s">
        <v>29</v>
      </c>
      <c r="H229" s="11" t="s">
        <v>661</v>
      </c>
      <c r="I229" s="14" t="s">
        <v>31</v>
      </c>
      <c r="J229" s="16" t="s">
        <v>22</v>
      </c>
      <c r="K229" s="11" t="s">
        <v>95</v>
      </c>
      <c r="L229" s="11" t="s">
        <v>38</v>
      </c>
      <c r="M229" s="17"/>
      <c r="N229" s="18"/>
      <c r="O229" s="11"/>
      <c r="P229" s="11" t="s">
        <v>58</v>
      </c>
      <c r="Q229" s="11"/>
      <c r="R229" s="20"/>
      <c r="S229" s="20"/>
      <c r="T229" s="20"/>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row>
    <row r="230" ht="25.5" customHeight="1">
      <c r="A230" s="11">
        <v>230.0</v>
      </c>
      <c r="B230" s="12">
        <v>45952.0</v>
      </c>
      <c r="C230" s="19"/>
      <c r="D230" s="14"/>
      <c r="E230" s="29"/>
      <c r="F230" s="11"/>
      <c r="G230" s="15"/>
      <c r="H230" s="11" t="s">
        <v>662</v>
      </c>
      <c r="I230" s="14" t="s">
        <v>31</v>
      </c>
      <c r="J230" s="16" t="s">
        <v>22</v>
      </c>
      <c r="K230" s="11" t="s">
        <v>95</v>
      </c>
      <c r="L230" s="11"/>
      <c r="M230" s="17"/>
      <c r="N230" s="18"/>
      <c r="O230" s="11"/>
      <c r="P230" s="11"/>
      <c r="Q230" s="11"/>
      <c r="R230" s="20"/>
      <c r="S230" s="20"/>
      <c r="T230" s="20"/>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row>
    <row r="231" ht="25.5" customHeight="1">
      <c r="A231" s="11">
        <v>231.0</v>
      </c>
      <c r="B231" s="12">
        <v>45952.0</v>
      </c>
      <c r="C231" s="19"/>
      <c r="D231" s="14"/>
      <c r="E231" s="29"/>
      <c r="F231" s="11"/>
      <c r="G231" s="15"/>
      <c r="H231" s="11" t="s">
        <v>635</v>
      </c>
      <c r="I231" s="14" t="s">
        <v>31</v>
      </c>
      <c r="J231" s="16" t="s">
        <v>22</v>
      </c>
      <c r="K231" s="11" t="s">
        <v>23</v>
      </c>
      <c r="L231" s="11" t="s">
        <v>63</v>
      </c>
      <c r="M231" s="17"/>
      <c r="N231" s="18"/>
      <c r="O231" s="11"/>
      <c r="P231" s="11"/>
      <c r="Q231" s="11"/>
      <c r="R231" s="20"/>
      <c r="S231" s="20"/>
      <c r="T231" s="20"/>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row>
    <row r="232" ht="25.5" customHeight="1">
      <c r="A232" s="11">
        <v>232.0</v>
      </c>
      <c r="B232" s="12">
        <v>45952.0</v>
      </c>
      <c r="C232" s="19"/>
      <c r="D232" s="14" t="s">
        <v>70</v>
      </c>
      <c r="E232" s="24" t="s">
        <v>636</v>
      </c>
      <c r="F232" s="11"/>
      <c r="G232" s="15" t="s">
        <v>20</v>
      </c>
      <c r="H232" s="11" t="s">
        <v>637</v>
      </c>
      <c r="I232" s="14" t="s">
        <v>31</v>
      </c>
      <c r="J232" s="16" t="s">
        <v>22</v>
      </c>
      <c r="K232" s="11"/>
      <c r="L232" s="11"/>
      <c r="M232" s="17"/>
      <c r="N232" s="18"/>
      <c r="O232" s="11"/>
      <c r="P232" s="11" t="s">
        <v>58</v>
      </c>
      <c r="Q232" s="11"/>
      <c r="R232" s="20"/>
      <c r="S232" s="20"/>
      <c r="T232" s="20"/>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row>
    <row r="233" ht="25.5" customHeight="1">
      <c r="A233" s="11">
        <v>233.0</v>
      </c>
      <c r="B233" s="12">
        <v>45952.0</v>
      </c>
      <c r="C233" s="19"/>
      <c r="D233" s="14" t="s">
        <v>663</v>
      </c>
      <c r="E233" s="24" t="s">
        <v>664</v>
      </c>
      <c r="F233" s="11"/>
      <c r="G233" s="15"/>
      <c r="H233" s="11" t="s">
        <v>665</v>
      </c>
      <c r="I233" s="14" t="s">
        <v>31</v>
      </c>
      <c r="J233" s="16" t="s">
        <v>22</v>
      </c>
      <c r="K233" s="11"/>
      <c r="L233" s="11"/>
      <c r="M233" s="17"/>
      <c r="N233" s="18"/>
      <c r="O233" s="11"/>
      <c r="P233" s="11"/>
      <c r="Q233" s="11"/>
      <c r="R233" s="20"/>
      <c r="S233" s="20"/>
      <c r="T233" s="20"/>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row>
    <row r="234" ht="25.5" customHeight="1">
      <c r="A234" s="11">
        <v>234.0</v>
      </c>
      <c r="B234" s="12">
        <v>45952.0</v>
      </c>
      <c r="C234" s="19"/>
      <c r="D234" s="14" t="s">
        <v>666</v>
      </c>
      <c r="E234" s="24" t="s">
        <v>667</v>
      </c>
      <c r="F234" s="11"/>
      <c r="G234" s="15"/>
      <c r="H234" s="11" t="s">
        <v>668</v>
      </c>
      <c r="I234" s="14" t="s">
        <v>31</v>
      </c>
      <c r="J234" s="16" t="s">
        <v>22</v>
      </c>
      <c r="K234" s="11" t="s">
        <v>95</v>
      </c>
      <c r="L234" s="11"/>
      <c r="M234" s="17"/>
      <c r="N234" s="18"/>
      <c r="O234" s="11"/>
      <c r="P234" s="11"/>
      <c r="Q234" s="11"/>
      <c r="R234" s="20"/>
      <c r="S234" s="20"/>
      <c r="T234" s="20"/>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row>
    <row r="235" ht="25.5" customHeight="1">
      <c r="A235" s="11">
        <v>235.0</v>
      </c>
      <c r="B235" s="12">
        <v>45952.0</v>
      </c>
      <c r="C235" s="19"/>
      <c r="D235" s="14" t="s">
        <v>474</v>
      </c>
      <c r="E235" s="24" t="s">
        <v>669</v>
      </c>
      <c r="F235" s="11"/>
      <c r="G235" s="15" t="s">
        <v>29</v>
      </c>
      <c r="H235" s="11" t="s">
        <v>670</v>
      </c>
      <c r="I235" s="14" t="s">
        <v>31</v>
      </c>
      <c r="J235" s="16" t="s">
        <v>22</v>
      </c>
      <c r="K235" s="11" t="s">
        <v>23</v>
      </c>
      <c r="L235" s="11" t="s">
        <v>86</v>
      </c>
      <c r="M235" s="17"/>
      <c r="N235" s="18"/>
      <c r="O235" s="11"/>
      <c r="P235" s="11" t="s">
        <v>26</v>
      </c>
      <c r="Q235" s="11"/>
      <c r="R235" s="20"/>
      <c r="S235" s="20"/>
      <c r="T235" s="20"/>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row>
    <row r="236" ht="25.5" customHeight="1">
      <c r="A236" s="11">
        <v>236.0</v>
      </c>
      <c r="B236" s="12">
        <v>38647.0</v>
      </c>
      <c r="C236" s="19"/>
      <c r="D236" s="14" t="s">
        <v>671</v>
      </c>
      <c r="E236" s="24" t="s">
        <v>672</v>
      </c>
      <c r="F236" s="11"/>
      <c r="G236" s="15" t="s">
        <v>20</v>
      </c>
      <c r="H236" s="11" t="s">
        <v>673</v>
      </c>
      <c r="I236" s="14" t="s">
        <v>31</v>
      </c>
      <c r="J236" s="16" t="s">
        <v>22</v>
      </c>
      <c r="K236" s="11" t="s">
        <v>23</v>
      </c>
      <c r="L236" s="11" t="s">
        <v>63</v>
      </c>
      <c r="M236" s="17"/>
      <c r="N236" s="18"/>
      <c r="O236" s="11"/>
      <c r="P236" s="11" t="s">
        <v>26</v>
      </c>
      <c r="Q236" s="11"/>
      <c r="R236" s="20"/>
      <c r="S236" s="20"/>
      <c r="T236" s="20"/>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row>
    <row r="237" ht="25.5" customHeight="1">
      <c r="A237" s="11">
        <v>237.0</v>
      </c>
      <c r="B237" s="12">
        <v>38647.0</v>
      </c>
      <c r="C237" s="19"/>
      <c r="D237" s="14" t="s">
        <v>674</v>
      </c>
      <c r="E237" s="24" t="s">
        <v>675</v>
      </c>
      <c r="F237" s="11"/>
      <c r="G237" s="15" t="s">
        <v>29</v>
      </c>
      <c r="H237" s="11" t="s">
        <v>676</v>
      </c>
      <c r="I237" s="14" t="s">
        <v>677</v>
      </c>
      <c r="J237" s="16" t="s">
        <v>22</v>
      </c>
      <c r="K237" s="11" t="s">
        <v>23</v>
      </c>
      <c r="L237" s="11" t="s">
        <v>44</v>
      </c>
      <c r="M237" s="17"/>
      <c r="N237" s="18"/>
      <c r="O237" s="11"/>
      <c r="P237" s="11" t="s">
        <v>26</v>
      </c>
      <c r="Q237" s="11"/>
      <c r="R237" s="20"/>
      <c r="S237" s="20"/>
      <c r="T237" s="20"/>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row>
    <row r="238" ht="25.5" customHeight="1">
      <c r="A238" s="11">
        <v>238.0</v>
      </c>
      <c r="B238" s="12">
        <v>45952.0</v>
      </c>
      <c r="C238" s="19"/>
      <c r="D238" s="14" t="s">
        <v>678</v>
      </c>
      <c r="E238" s="24" t="s">
        <v>679</v>
      </c>
      <c r="F238" s="11"/>
      <c r="G238" s="15"/>
      <c r="H238" s="11" t="s">
        <v>680</v>
      </c>
      <c r="I238" s="14" t="s">
        <v>31</v>
      </c>
      <c r="J238" s="16" t="s">
        <v>22</v>
      </c>
      <c r="K238" s="11"/>
      <c r="L238" s="11"/>
      <c r="M238" s="17"/>
      <c r="N238" s="18"/>
      <c r="O238" s="11"/>
      <c r="P238" s="11"/>
      <c r="Q238" s="11"/>
      <c r="R238" s="20" t="s">
        <v>681</v>
      </c>
      <c r="S238" s="20"/>
      <c r="T238" s="20"/>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row>
    <row r="239" ht="25.5" customHeight="1">
      <c r="A239" s="11">
        <v>239.0</v>
      </c>
      <c r="B239" s="12" t="s">
        <v>682</v>
      </c>
      <c r="C239" s="19"/>
      <c r="D239" s="14" t="s">
        <v>54</v>
      </c>
      <c r="E239" s="24" t="s">
        <v>669</v>
      </c>
      <c r="F239" s="11"/>
      <c r="G239" s="15"/>
      <c r="H239" s="11" t="s">
        <v>683</v>
      </c>
      <c r="I239" s="14" t="s">
        <v>677</v>
      </c>
      <c r="J239" s="16" t="s">
        <v>22</v>
      </c>
      <c r="K239" s="11" t="s">
        <v>23</v>
      </c>
      <c r="L239" s="11" t="s">
        <v>156</v>
      </c>
      <c r="M239" s="17"/>
      <c r="N239" s="18"/>
      <c r="O239" s="11"/>
      <c r="P239" s="11" t="s">
        <v>58</v>
      </c>
      <c r="Q239" s="11"/>
      <c r="R239" s="20"/>
      <c r="S239" s="20"/>
      <c r="T239" s="20"/>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row>
    <row r="240" ht="25.5" customHeight="1">
      <c r="A240" s="11">
        <v>240.0</v>
      </c>
      <c r="B240" s="12">
        <v>45952.0</v>
      </c>
      <c r="C240" s="19"/>
      <c r="D240" s="14" t="s">
        <v>599</v>
      </c>
      <c r="E240" s="24" t="s">
        <v>684</v>
      </c>
      <c r="F240" s="11"/>
      <c r="G240" s="15" t="s">
        <v>29</v>
      </c>
      <c r="H240" s="11" t="s">
        <v>685</v>
      </c>
      <c r="I240" s="14" t="s">
        <v>677</v>
      </c>
      <c r="J240" s="16" t="s">
        <v>22</v>
      </c>
      <c r="K240" s="11" t="s">
        <v>23</v>
      </c>
      <c r="L240" s="11" t="s">
        <v>100</v>
      </c>
      <c r="M240" s="17"/>
      <c r="N240" s="18"/>
      <c r="O240" s="11"/>
      <c r="P240" s="11"/>
      <c r="Q240" s="11"/>
      <c r="R240" s="20"/>
      <c r="S240" s="20"/>
      <c r="T240" s="20"/>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row>
    <row r="241" ht="25.5" customHeight="1">
      <c r="A241" s="11">
        <v>241.0</v>
      </c>
      <c r="B241" s="12">
        <v>45952.0</v>
      </c>
      <c r="C241" s="19"/>
      <c r="D241" s="14" t="s">
        <v>686</v>
      </c>
      <c r="E241" s="24" t="s">
        <v>283</v>
      </c>
      <c r="F241" s="11" t="s">
        <v>687</v>
      </c>
      <c r="G241" s="15"/>
      <c r="H241" s="11" t="s">
        <v>688</v>
      </c>
      <c r="I241" s="14" t="s">
        <v>31</v>
      </c>
      <c r="J241" s="16" t="s">
        <v>22</v>
      </c>
      <c r="K241" s="11"/>
      <c r="L241" s="11"/>
      <c r="M241" s="17"/>
      <c r="N241" s="18"/>
      <c r="O241" s="11"/>
      <c r="P241" s="11"/>
      <c r="Q241" s="11"/>
      <c r="R241" s="20"/>
      <c r="S241" s="20"/>
      <c r="T241" s="20"/>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row>
    <row r="242" ht="25.5" customHeight="1">
      <c r="A242" s="11">
        <v>242.0</v>
      </c>
      <c r="B242" s="12">
        <v>45952.0</v>
      </c>
      <c r="C242" s="19"/>
      <c r="D242" s="14"/>
      <c r="E242" s="29"/>
      <c r="F242" s="11"/>
      <c r="G242" s="15"/>
      <c r="H242" s="11" t="s">
        <v>689</v>
      </c>
      <c r="I242" s="14"/>
      <c r="J242" s="16" t="s">
        <v>22</v>
      </c>
      <c r="K242" s="11"/>
      <c r="L242" s="11"/>
      <c r="M242" s="17"/>
      <c r="N242" s="18"/>
      <c r="O242" s="11"/>
      <c r="P242" s="11"/>
      <c r="Q242" s="11"/>
      <c r="R242" s="20"/>
      <c r="S242" s="20"/>
      <c r="T242" s="20"/>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row>
    <row r="243" ht="25.5" customHeight="1">
      <c r="A243" s="11">
        <v>243.0</v>
      </c>
      <c r="B243" s="12">
        <v>45952.0</v>
      </c>
      <c r="C243" s="19"/>
      <c r="D243" s="14" t="s">
        <v>690</v>
      </c>
      <c r="E243" s="24" t="s">
        <v>691</v>
      </c>
      <c r="F243" s="11"/>
      <c r="G243" s="15" t="s">
        <v>29</v>
      </c>
      <c r="H243" s="11" t="s">
        <v>692</v>
      </c>
      <c r="I243" s="14" t="s">
        <v>31</v>
      </c>
      <c r="J243" s="16" t="s">
        <v>22</v>
      </c>
      <c r="K243" s="11" t="s">
        <v>23</v>
      </c>
      <c r="L243" s="11"/>
      <c r="M243" s="17"/>
      <c r="N243" s="18"/>
      <c r="O243" s="11"/>
      <c r="P243" s="11"/>
      <c r="Q243" s="11"/>
      <c r="R243" s="20" t="s">
        <v>693</v>
      </c>
      <c r="S243" s="20"/>
      <c r="T243" s="20"/>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row>
    <row r="244" ht="25.5" customHeight="1">
      <c r="A244" s="11">
        <v>244.0</v>
      </c>
      <c r="B244" s="12">
        <v>45952.0</v>
      </c>
      <c r="C244" s="19"/>
      <c r="D244" s="14"/>
      <c r="E244" s="29"/>
      <c r="F244" s="11"/>
      <c r="G244" s="15" t="s">
        <v>29</v>
      </c>
      <c r="H244" s="11" t="s">
        <v>694</v>
      </c>
      <c r="I244" s="14" t="s">
        <v>31</v>
      </c>
      <c r="J244" s="16" t="s">
        <v>22</v>
      </c>
      <c r="K244" s="11"/>
      <c r="L244" s="11"/>
      <c r="M244" s="17"/>
      <c r="N244" s="18"/>
      <c r="O244" s="11"/>
      <c r="P244" s="11"/>
      <c r="Q244" s="11"/>
      <c r="R244" s="20"/>
      <c r="S244" s="20"/>
      <c r="T244" s="20"/>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row>
    <row r="245" ht="25.5" customHeight="1">
      <c r="A245" s="11">
        <v>245.0</v>
      </c>
      <c r="B245" s="12">
        <v>45952.0</v>
      </c>
      <c r="C245" s="19"/>
      <c r="D245" s="14"/>
      <c r="E245" s="29"/>
      <c r="F245" s="11"/>
      <c r="G245" s="15"/>
      <c r="H245" s="11" t="s">
        <v>695</v>
      </c>
      <c r="I245" s="14" t="s">
        <v>31</v>
      </c>
      <c r="J245" s="16" t="s">
        <v>22</v>
      </c>
      <c r="K245" s="11"/>
      <c r="L245" s="11"/>
      <c r="M245" s="17"/>
      <c r="N245" s="18"/>
      <c r="O245" s="11"/>
      <c r="P245" s="11"/>
      <c r="Q245" s="11"/>
      <c r="R245" s="20"/>
      <c r="S245" s="20"/>
      <c r="T245" s="20"/>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row>
    <row r="246" ht="25.5" customHeight="1">
      <c r="A246" s="11">
        <v>246.0</v>
      </c>
      <c r="B246" s="12">
        <v>45952.0</v>
      </c>
      <c r="C246" s="19"/>
      <c r="D246" s="14"/>
      <c r="E246" s="29"/>
      <c r="F246" s="11"/>
      <c r="G246" s="15"/>
      <c r="H246" s="11" t="s">
        <v>696</v>
      </c>
      <c r="I246" s="14" t="s">
        <v>31</v>
      </c>
      <c r="J246" s="16" t="s">
        <v>22</v>
      </c>
      <c r="K246" s="11"/>
      <c r="L246" s="11"/>
      <c r="M246" s="17"/>
      <c r="N246" s="18"/>
      <c r="O246" s="11"/>
      <c r="P246" s="11"/>
      <c r="Q246" s="11"/>
      <c r="R246" s="20"/>
      <c r="S246" s="20"/>
      <c r="T246" s="20"/>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row>
    <row r="247" ht="25.5" customHeight="1">
      <c r="A247" s="11">
        <v>247.0</v>
      </c>
      <c r="B247" s="12">
        <v>45952.0</v>
      </c>
      <c r="C247" s="19"/>
      <c r="D247" s="14"/>
      <c r="E247" s="29"/>
      <c r="F247" s="11"/>
      <c r="G247" s="15"/>
      <c r="H247" s="11" t="s">
        <v>697</v>
      </c>
      <c r="I247" s="14" t="s">
        <v>31</v>
      </c>
      <c r="J247" s="16" t="s">
        <v>22</v>
      </c>
      <c r="K247" s="11"/>
      <c r="L247" s="11"/>
      <c r="M247" s="17"/>
      <c r="N247" s="18"/>
      <c r="O247" s="11"/>
      <c r="P247" s="11"/>
      <c r="Q247" s="11"/>
      <c r="R247" s="20"/>
      <c r="S247" s="20"/>
      <c r="T247" s="20" t="s">
        <v>641</v>
      </c>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row>
    <row r="248" ht="25.5" customHeight="1">
      <c r="A248" s="11">
        <v>248.0</v>
      </c>
      <c r="B248" s="12">
        <v>45952.0</v>
      </c>
      <c r="C248" s="19"/>
      <c r="D248" s="14"/>
      <c r="E248" s="29"/>
      <c r="F248" s="11"/>
      <c r="G248" s="15"/>
      <c r="H248" s="11" t="s">
        <v>698</v>
      </c>
      <c r="I248" s="14" t="s">
        <v>31</v>
      </c>
      <c r="J248" s="16" t="s">
        <v>22</v>
      </c>
      <c r="K248" s="11"/>
      <c r="L248" s="11"/>
      <c r="M248" s="17"/>
      <c r="N248" s="18"/>
      <c r="O248" s="11"/>
      <c r="P248" s="11"/>
      <c r="Q248" s="11"/>
      <c r="R248" s="20" t="s">
        <v>699</v>
      </c>
      <c r="S248" s="20"/>
      <c r="T248" s="20"/>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row>
    <row r="249" ht="25.5" customHeight="1">
      <c r="A249" s="11">
        <v>249.0</v>
      </c>
      <c r="B249" s="12">
        <v>45952.0</v>
      </c>
      <c r="C249" s="19"/>
      <c r="D249" s="14" t="s">
        <v>700</v>
      </c>
      <c r="E249" s="24" t="s">
        <v>701</v>
      </c>
      <c r="F249" s="11" t="s">
        <v>702</v>
      </c>
      <c r="G249" s="15" t="s">
        <v>20</v>
      </c>
      <c r="H249" s="11" t="s">
        <v>703</v>
      </c>
      <c r="I249" s="14" t="s">
        <v>31</v>
      </c>
      <c r="J249" s="16" t="s">
        <v>22</v>
      </c>
      <c r="K249" s="11" t="s">
        <v>23</v>
      </c>
      <c r="L249" s="11" t="s">
        <v>86</v>
      </c>
      <c r="M249" s="17">
        <v>10414.0</v>
      </c>
      <c r="N249" s="18">
        <v>2137651.0</v>
      </c>
      <c r="O249" s="11" t="s">
        <v>51</v>
      </c>
      <c r="P249" s="11" t="s">
        <v>64</v>
      </c>
      <c r="Q249" s="11"/>
      <c r="R249" s="20"/>
      <c r="S249" s="20"/>
      <c r="T249" s="20"/>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row>
    <row r="250" ht="25.5" customHeight="1">
      <c r="A250" s="11">
        <v>250.0</v>
      </c>
      <c r="B250" s="12">
        <v>45952.0</v>
      </c>
      <c r="C250" s="19"/>
      <c r="D250" s="14" t="s">
        <v>704</v>
      </c>
      <c r="E250" s="24" t="s">
        <v>705</v>
      </c>
      <c r="F250" s="11"/>
      <c r="G250" s="15"/>
      <c r="H250" s="11" t="s">
        <v>706</v>
      </c>
      <c r="I250" s="14" t="s">
        <v>31</v>
      </c>
      <c r="J250" s="16" t="s">
        <v>22</v>
      </c>
      <c r="K250" s="11" t="s">
        <v>23</v>
      </c>
      <c r="L250" s="11"/>
      <c r="M250" s="17"/>
      <c r="N250" s="18"/>
      <c r="O250" s="11" t="s">
        <v>589</v>
      </c>
      <c r="P250" s="11"/>
      <c r="Q250" s="11"/>
      <c r="R250" s="20" t="s">
        <v>707</v>
      </c>
      <c r="S250" s="20"/>
      <c r="T250" s="20" t="s">
        <v>641</v>
      </c>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row>
    <row r="251" ht="25.5" customHeight="1">
      <c r="A251" s="11">
        <v>251.0</v>
      </c>
      <c r="B251" s="12">
        <v>45952.0</v>
      </c>
      <c r="C251" s="19"/>
      <c r="D251" s="14" t="s">
        <v>169</v>
      </c>
      <c r="E251" s="24" t="s">
        <v>708</v>
      </c>
      <c r="F251" s="11"/>
      <c r="G251" s="15" t="s">
        <v>29</v>
      </c>
      <c r="H251" s="11" t="s">
        <v>709</v>
      </c>
      <c r="I251" s="14" t="s">
        <v>31</v>
      </c>
      <c r="J251" s="16" t="s">
        <v>22</v>
      </c>
      <c r="K251" s="11" t="s">
        <v>23</v>
      </c>
      <c r="L251" s="11" t="s">
        <v>100</v>
      </c>
      <c r="M251" s="17"/>
      <c r="N251" s="18"/>
      <c r="O251" s="11"/>
      <c r="P251" s="11" t="s">
        <v>26</v>
      </c>
      <c r="Q251" s="11"/>
      <c r="R251" s="20"/>
      <c r="S251" s="20"/>
      <c r="T251" s="20"/>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row>
    <row r="252" ht="25.5" customHeight="1">
      <c r="A252" s="11">
        <v>252.0</v>
      </c>
      <c r="B252" s="12">
        <v>45952.0</v>
      </c>
      <c r="C252" s="19"/>
      <c r="D252" s="14"/>
      <c r="E252" s="29"/>
      <c r="F252" s="11"/>
      <c r="G252" s="15"/>
      <c r="H252" s="11" t="s">
        <v>710</v>
      </c>
      <c r="I252" s="14" t="s">
        <v>31</v>
      </c>
      <c r="J252" s="16" t="s">
        <v>22</v>
      </c>
      <c r="K252" s="11" t="s">
        <v>23</v>
      </c>
      <c r="L252" s="11" t="s">
        <v>619</v>
      </c>
      <c r="M252" s="17"/>
      <c r="N252" s="18"/>
      <c r="O252" s="11"/>
      <c r="P252" s="11"/>
      <c r="Q252" s="11"/>
      <c r="R252" s="20" t="s">
        <v>711</v>
      </c>
      <c r="S252" s="20"/>
      <c r="T252" s="20"/>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row>
    <row r="253" ht="25.5" customHeight="1">
      <c r="A253" s="11">
        <v>253.0</v>
      </c>
      <c r="B253" s="12">
        <v>45679.0</v>
      </c>
      <c r="C253" s="19"/>
      <c r="D253" s="14" t="s">
        <v>291</v>
      </c>
      <c r="E253" s="24" t="s">
        <v>712</v>
      </c>
      <c r="F253" s="11"/>
      <c r="G253" s="15"/>
      <c r="H253" s="11" t="s">
        <v>713</v>
      </c>
      <c r="I253" s="14" t="s">
        <v>31</v>
      </c>
      <c r="J253" s="16" t="s">
        <v>22</v>
      </c>
      <c r="K253" s="11"/>
      <c r="L253" s="11"/>
      <c r="M253" s="17"/>
      <c r="N253" s="18"/>
      <c r="O253" s="11"/>
      <c r="P253" s="11"/>
      <c r="Q253" s="11"/>
      <c r="R253" s="20"/>
      <c r="S253" s="20"/>
      <c r="T253" s="20"/>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row>
    <row r="254" ht="25.5" customHeight="1">
      <c r="A254" s="11">
        <v>254.0</v>
      </c>
      <c r="B254" s="12">
        <v>45952.0</v>
      </c>
      <c r="C254" s="19"/>
      <c r="D254" s="14" t="s">
        <v>714</v>
      </c>
      <c r="E254" s="24" t="s">
        <v>715</v>
      </c>
      <c r="F254" s="11"/>
      <c r="G254" s="15" t="s">
        <v>29</v>
      </c>
      <c r="H254" s="11" t="s">
        <v>697</v>
      </c>
      <c r="I254" s="14" t="s">
        <v>31</v>
      </c>
      <c r="J254" s="16" t="s">
        <v>22</v>
      </c>
      <c r="K254" s="11" t="s">
        <v>23</v>
      </c>
      <c r="L254" s="11" t="s">
        <v>50</v>
      </c>
      <c r="M254" s="17"/>
      <c r="N254" s="18"/>
      <c r="O254" s="11"/>
      <c r="P254" s="11" t="s">
        <v>58</v>
      </c>
      <c r="Q254" s="11"/>
      <c r="R254" s="20"/>
      <c r="S254" s="20"/>
      <c r="T254" s="20"/>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row>
    <row r="255" ht="25.5" customHeight="1">
      <c r="A255" s="11">
        <v>255.0</v>
      </c>
      <c r="B255" s="12">
        <v>45952.0</v>
      </c>
      <c r="C255" s="19"/>
      <c r="D255" s="14"/>
      <c r="E255" s="29"/>
      <c r="F255" s="11"/>
      <c r="G255" s="15"/>
      <c r="H255" s="11" t="s">
        <v>716</v>
      </c>
      <c r="I255" s="14" t="s">
        <v>31</v>
      </c>
      <c r="J255" s="16" t="s">
        <v>22</v>
      </c>
      <c r="K255" s="11"/>
      <c r="L255" s="11"/>
      <c r="M255" s="17"/>
      <c r="N255" s="18"/>
      <c r="O255" s="11"/>
      <c r="P255" s="11"/>
      <c r="Q255" s="11"/>
      <c r="R255" s="20"/>
      <c r="S255" s="20"/>
      <c r="T255" s="20" t="s">
        <v>641</v>
      </c>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row>
    <row r="256" ht="25.5" customHeight="1">
      <c r="A256" s="11">
        <v>256.0</v>
      </c>
      <c r="B256" s="12">
        <v>45952.0</v>
      </c>
      <c r="C256" s="19"/>
      <c r="D256" s="14"/>
      <c r="E256" s="29"/>
      <c r="F256" s="11"/>
      <c r="G256" s="15"/>
      <c r="H256" s="11" t="s">
        <v>717</v>
      </c>
      <c r="I256" s="14" t="s">
        <v>31</v>
      </c>
      <c r="J256" s="16" t="s">
        <v>22</v>
      </c>
      <c r="K256" s="11"/>
      <c r="L256" s="11"/>
      <c r="M256" s="17"/>
      <c r="N256" s="18"/>
      <c r="O256" s="11"/>
      <c r="P256" s="11"/>
      <c r="Q256" s="11"/>
      <c r="R256" s="20"/>
      <c r="S256" s="20"/>
      <c r="T256" s="20" t="s">
        <v>641</v>
      </c>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row>
    <row r="257" ht="25.5" customHeight="1">
      <c r="A257" s="11">
        <v>257.0</v>
      </c>
      <c r="B257" s="12">
        <v>45952.0</v>
      </c>
      <c r="C257" s="19"/>
      <c r="D257" s="14" t="s">
        <v>718</v>
      </c>
      <c r="E257" s="24" t="s">
        <v>206</v>
      </c>
      <c r="F257" s="11"/>
      <c r="G257" s="15" t="s">
        <v>29</v>
      </c>
      <c r="H257" s="11" t="s">
        <v>719</v>
      </c>
      <c r="I257" s="14" t="s">
        <v>31</v>
      </c>
      <c r="J257" s="16" t="s">
        <v>22</v>
      </c>
      <c r="K257" s="11" t="s">
        <v>23</v>
      </c>
      <c r="L257" s="11" t="s">
        <v>75</v>
      </c>
      <c r="M257" s="17"/>
      <c r="N257" s="18"/>
      <c r="O257" s="11"/>
      <c r="P257" s="11" t="s">
        <v>26</v>
      </c>
      <c r="Q257" s="11"/>
      <c r="R257" s="20"/>
      <c r="S257" s="20"/>
      <c r="T257" s="20"/>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row>
    <row r="258" ht="25.5" customHeight="1">
      <c r="A258" s="11">
        <v>258.0</v>
      </c>
      <c r="B258" s="12">
        <v>45952.0</v>
      </c>
      <c r="C258" s="19"/>
      <c r="D258" s="14"/>
      <c r="E258" s="29"/>
      <c r="F258" s="11"/>
      <c r="G258" s="15"/>
      <c r="H258" s="11" t="s">
        <v>720</v>
      </c>
      <c r="I258" s="14" t="s">
        <v>31</v>
      </c>
      <c r="J258" s="16" t="s">
        <v>22</v>
      </c>
      <c r="K258" s="11"/>
      <c r="L258" s="11"/>
      <c r="M258" s="17"/>
      <c r="N258" s="18"/>
      <c r="O258" s="11"/>
      <c r="P258" s="11"/>
      <c r="Q258" s="11"/>
      <c r="R258" s="20"/>
      <c r="S258" s="20"/>
      <c r="T258" s="20"/>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row>
    <row r="259" ht="25.5" customHeight="1">
      <c r="A259" s="11">
        <v>259.0</v>
      </c>
      <c r="B259" s="12">
        <v>45952.0</v>
      </c>
      <c r="C259" s="19"/>
      <c r="D259" s="14" t="s">
        <v>205</v>
      </c>
      <c r="E259" s="24" t="s">
        <v>672</v>
      </c>
      <c r="F259" s="11"/>
      <c r="G259" s="15"/>
      <c r="H259" s="11" t="s">
        <v>721</v>
      </c>
      <c r="I259" s="14" t="s">
        <v>31</v>
      </c>
      <c r="J259" s="16" t="s">
        <v>22</v>
      </c>
      <c r="K259" s="11"/>
      <c r="L259" s="11"/>
      <c r="M259" s="17"/>
      <c r="N259" s="18"/>
      <c r="O259" s="11"/>
      <c r="P259" s="11"/>
      <c r="Q259" s="11"/>
      <c r="R259" s="20"/>
      <c r="S259" s="20"/>
      <c r="T259" s="20"/>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row>
    <row r="260" ht="25.5" customHeight="1">
      <c r="A260" s="11">
        <v>260.0</v>
      </c>
      <c r="B260" s="12">
        <v>45952.0</v>
      </c>
      <c r="C260" s="19"/>
      <c r="D260" s="14"/>
      <c r="E260" s="29"/>
      <c r="F260" s="11"/>
      <c r="G260" s="15"/>
      <c r="H260" s="11" t="s">
        <v>722</v>
      </c>
      <c r="I260" s="14" t="s">
        <v>31</v>
      </c>
      <c r="J260" s="16" t="s">
        <v>22</v>
      </c>
      <c r="K260" s="11"/>
      <c r="L260" s="11"/>
      <c r="M260" s="17"/>
      <c r="N260" s="18"/>
      <c r="O260" s="11"/>
      <c r="P260" s="11"/>
      <c r="Q260" s="11"/>
      <c r="R260" s="20"/>
      <c r="S260" s="20"/>
      <c r="T260" s="20"/>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row>
    <row r="261" ht="25.5" customHeight="1">
      <c r="A261" s="11">
        <v>261.0</v>
      </c>
      <c r="B261" s="12">
        <v>45952.0</v>
      </c>
      <c r="C261" s="19"/>
      <c r="D261" s="14" t="s">
        <v>542</v>
      </c>
      <c r="E261" s="29"/>
      <c r="F261" s="11"/>
      <c r="G261" s="15"/>
      <c r="H261" s="11" t="s">
        <v>723</v>
      </c>
      <c r="I261" s="14" t="s">
        <v>31</v>
      </c>
      <c r="J261" s="16" t="s">
        <v>22</v>
      </c>
      <c r="K261" s="11" t="s">
        <v>23</v>
      </c>
      <c r="L261" s="11" t="s">
        <v>156</v>
      </c>
      <c r="M261" s="17"/>
      <c r="N261" s="18"/>
      <c r="O261" s="11" t="s">
        <v>589</v>
      </c>
      <c r="P261" s="11"/>
      <c r="Q261" s="11"/>
      <c r="R261" s="20" t="s">
        <v>724</v>
      </c>
      <c r="S261" s="20"/>
      <c r="T261" s="20"/>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row>
    <row r="262" ht="25.5" customHeight="1">
      <c r="A262" s="11">
        <v>262.0</v>
      </c>
      <c r="B262" s="12">
        <v>45952.0</v>
      </c>
      <c r="C262" s="19"/>
      <c r="D262" s="14"/>
      <c r="E262" s="29"/>
      <c r="F262" s="11"/>
      <c r="G262" s="15"/>
      <c r="H262" s="11" t="s">
        <v>725</v>
      </c>
      <c r="I262" s="14" t="s">
        <v>31</v>
      </c>
      <c r="J262" s="16" t="s">
        <v>22</v>
      </c>
      <c r="K262" s="11"/>
      <c r="L262" s="11"/>
      <c r="M262" s="17"/>
      <c r="N262" s="18"/>
      <c r="O262" s="11"/>
      <c r="P262" s="11"/>
      <c r="Q262" s="11"/>
      <c r="R262" s="20"/>
      <c r="S262" s="20"/>
      <c r="T262" s="20"/>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row>
    <row r="263" ht="25.5" customHeight="1">
      <c r="A263" s="11">
        <v>263.0</v>
      </c>
      <c r="B263" s="12">
        <v>45952.0</v>
      </c>
      <c r="C263" s="19"/>
      <c r="D263" s="14" t="s">
        <v>726</v>
      </c>
      <c r="E263" s="29"/>
      <c r="F263" s="11"/>
      <c r="G263" s="15"/>
      <c r="H263" s="11" t="s">
        <v>727</v>
      </c>
      <c r="I263" s="14" t="s">
        <v>31</v>
      </c>
      <c r="J263" s="16" t="s">
        <v>22</v>
      </c>
      <c r="K263" s="11" t="s">
        <v>23</v>
      </c>
      <c r="L263" s="11" t="s">
        <v>50</v>
      </c>
      <c r="M263" s="17"/>
      <c r="N263" s="18"/>
      <c r="O263" s="11"/>
      <c r="P263" s="11"/>
      <c r="Q263" s="11"/>
      <c r="R263" s="20"/>
      <c r="S263" s="20"/>
      <c r="T263" s="20"/>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row>
    <row r="264" ht="25.5" customHeight="1">
      <c r="A264" s="11">
        <v>265.0</v>
      </c>
      <c r="B264" s="12">
        <v>45953.0</v>
      </c>
      <c r="C264" s="19"/>
      <c r="D264" s="14"/>
      <c r="E264" s="29"/>
      <c r="F264" s="11"/>
      <c r="G264" s="15"/>
      <c r="H264" s="11" t="s">
        <v>728</v>
      </c>
      <c r="I264" s="14" t="s">
        <v>31</v>
      </c>
      <c r="J264" s="16" t="s">
        <v>22</v>
      </c>
      <c r="K264" s="11" t="s">
        <v>95</v>
      </c>
      <c r="L264" s="11"/>
      <c r="M264" s="17"/>
      <c r="N264" s="18"/>
      <c r="O264" s="11" t="s">
        <v>25</v>
      </c>
      <c r="P264" s="11"/>
      <c r="Q264" s="11"/>
      <c r="R264" s="20"/>
      <c r="S264" s="20"/>
      <c r="T264" s="20" t="s">
        <v>729</v>
      </c>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row>
    <row r="265" ht="25.5" customHeight="1">
      <c r="A265" s="11">
        <v>266.0</v>
      </c>
      <c r="B265" s="12">
        <v>45953.0</v>
      </c>
      <c r="C265" s="19"/>
      <c r="D265" s="14" t="s">
        <v>730</v>
      </c>
      <c r="E265" s="24" t="s">
        <v>491</v>
      </c>
      <c r="F265" s="11"/>
      <c r="G265" s="15" t="s">
        <v>29</v>
      </c>
      <c r="H265" s="11" t="s">
        <v>731</v>
      </c>
      <c r="I265" s="14" t="s">
        <v>31</v>
      </c>
      <c r="J265" s="16" t="s">
        <v>22</v>
      </c>
      <c r="K265" s="11" t="s">
        <v>23</v>
      </c>
      <c r="L265" s="11" t="s">
        <v>44</v>
      </c>
      <c r="M265" s="17"/>
      <c r="N265" s="18">
        <v>445000.0</v>
      </c>
      <c r="O265" s="11" t="s">
        <v>502</v>
      </c>
      <c r="P265" s="11" t="s">
        <v>26</v>
      </c>
      <c r="Q265" s="11"/>
      <c r="R265" s="20"/>
      <c r="S265" s="20"/>
      <c r="T265" s="20"/>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row>
    <row r="266" ht="25.5" customHeight="1">
      <c r="A266" s="11">
        <v>267.0</v>
      </c>
      <c r="B266" s="12">
        <v>45953.0</v>
      </c>
      <c r="C266" s="19"/>
      <c r="D266" s="14" t="s">
        <v>140</v>
      </c>
      <c r="E266" s="24" t="s">
        <v>732</v>
      </c>
      <c r="F266" s="11"/>
      <c r="G266" s="15" t="s">
        <v>29</v>
      </c>
      <c r="H266" s="11" t="s">
        <v>733</v>
      </c>
      <c r="I266" s="14" t="s">
        <v>31</v>
      </c>
      <c r="J266" s="16" t="s">
        <v>22</v>
      </c>
      <c r="K266" s="11" t="s">
        <v>23</v>
      </c>
      <c r="L266" s="11" t="s">
        <v>619</v>
      </c>
      <c r="M266" s="17"/>
      <c r="N266" s="18"/>
      <c r="O266" s="11" t="s">
        <v>589</v>
      </c>
      <c r="P266" s="11"/>
      <c r="Q266" s="11"/>
      <c r="R266" s="20" t="s">
        <v>734</v>
      </c>
      <c r="S266" s="20"/>
      <c r="T266" s="20" t="s">
        <v>641</v>
      </c>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row>
    <row r="267" ht="25.5" customHeight="1">
      <c r="A267" s="11">
        <v>268.0</v>
      </c>
      <c r="B267" s="12">
        <v>45953.0</v>
      </c>
      <c r="C267" s="19"/>
      <c r="D267" s="14"/>
      <c r="E267" s="29"/>
      <c r="F267" s="11"/>
      <c r="G267" s="15" t="s">
        <v>29</v>
      </c>
      <c r="H267" s="11" t="s">
        <v>735</v>
      </c>
      <c r="I267" s="14" t="s">
        <v>31</v>
      </c>
      <c r="J267" s="16" t="s">
        <v>22</v>
      </c>
      <c r="K267" s="11" t="s">
        <v>23</v>
      </c>
      <c r="L267" s="11" t="s">
        <v>24</v>
      </c>
      <c r="M267" s="17"/>
      <c r="N267" s="18"/>
      <c r="O267" s="11" t="s">
        <v>589</v>
      </c>
      <c r="P267" s="11"/>
      <c r="Q267" s="11"/>
      <c r="R267" s="20" t="s">
        <v>736</v>
      </c>
      <c r="S267" s="20"/>
      <c r="T267" s="20"/>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row>
    <row r="268" ht="25.5" customHeight="1">
      <c r="A268" s="11">
        <v>269.0</v>
      </c>
      <c r="B268" s="37">
        <v>45953.0</v>
      </c>
      <c r="C268" s="19"/>
      <c r="D268" s="14"/>
      <c r="E268" s="29"/>
      <c r="F268" s="11"/>
      <c r="G268" s="15"/>
      <c r="H268" s="11" t="s">
        <v>737</v>
      </c>
      <c r="I268" s="14" t="s">
        <v>31</v>
      </c>
      <c r="J268" s="16" t="s">
        <v>22</v>
      </c>
      <c r="K268" s="11" t="s">
        <v>95</v>
      </c>
      <c r="L268" s="11" t="s">
        <v>619</v>
      </c>
      <c r="M268" s="17"/>
      <c r="N268" s="18"/>
      <c r="O268" s="11" t="s">
        <v>587</v>
      </c>
      <c r="P268" s="11"/>
      <c r="Q268" s="11"/>
      <c r="R268" s="20"/>
      <c r="S268" s="20"/>
      <c r="T268" s="20" t="s">
        <v>641</v>
      </c>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row>
    <row r="269" ht="25.5" customHeight="1">
      <c r="A269" s="11">
        <v>270.0</v>
      </c>
      <c r="B269" s="12">
        <v>45953.0</v>
      </c>
      <c r="C269" s="19"/>
      <c r="D269" s="14" t="s">
        <v>474</v>
      </c>
      <c r="E269" s="24" t="s">
        <v>738</v>
      </c>
      <c r="F269" s="11"/>
      <c r="G269" s="15"/>
      <c r="H269" s="11" t="s">
        <v>739</v>
      </c>
      <c r="I269" s="14" t="s">
        <v>31</v>
      </c>
      <c r="J269" s="16" t="s">
        <v>22</v>
      </c>
      <c r="K269" s="11"/>
      <c r="L269" s="11"/>
      <c r="M269" s="17"/>
      <c r="N269" s="18"/>
      <c r="O269" s="11"/>
      <c r="P269" s="11"/>
      <c r="Q269" s="11"/>
      <c r="R269" s="20"/>
      <c r="S269" s="20"/>
      <c r="T269" s="20" t="s">
        <v>740</v>
      </c>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row>
    <row r="270" ht="25.5" customHeight="1">
      <c r="A270" s="11">
        <v>271.0</v>
      </c>
      <c r="B270" s="12">
        <v>45953.0</v>
      </c>
      <c r="C270" s="19"/>
      <c r="D270" s="14" t="s">
        <v>741</v>
      </c>
      <c r="E270" s="24" t="s">
        <v>705</v>
      </c>
      <c r="F270" s="11"/>
      <c r="G270" s="15"/>
      <c r="H270" s="11" t="s">
        <v>742</v>
      </c>
      <c r="I270" s="14" t="s">
        <v>31</v>
      </c>
      <c r="J270" s="16" t="s">
        <v>22</v>
      </c>
      <c r="K270" s="11"/>
      <c r="L270" s="11"/>
      <c r="M270" s="17"/>
      <c r="N270" s="18"/>
      <c r="O270" s="11"/>
      <c r="P270" s="11"/>
      <c r="Q270" s="11"/>
      <c r="R270" s="20"/>
      <c r="S270" s="20"/>
      <c r="T270" s="20" t="s">
        <v>641</v>
      </c>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row>
    <row r="271" ht="25.5" customHeight="1">
      <c r="A271" s="11">
        <v>272.0</v>
      </c>
      <c r="B271" s="12">
        <v>45953.0</v>
      </c>
      <c r="C271" s="19"/>
      <c r="D271" s="14" t="s">
        <v>97</v>
      </c>
      <c r="E271" s="24" t="s">
        <v>743</v>
      </c>
      <c r="F271" s="11" t="s">
        <v>744</v>
      </c>
      <c r="G271" s="15" t="s">
        <v>20</v>
      </c>
      <c r="H271" s="11" t="s">
        <v>745</v>
      </c>
      <c r="I271" s="14" t="s">
        <v>21</v>
      </c>
      <c r="J271" s="16" t="s">
        <v>22</v>
      </c>
      <c r="K271" s="11" t="s">
        <v>23</v>
      </c>
      <c r="L271" s="11" t="s">
        <v>24</v>
      </c>
      <c r="M271" s="17"/>
      <c r="N271" s="18"/>
      <c r="O271" s="11"/>
      <c r="P271" s="11"/>
      <c r="Q271" s="11"/>
      <c r="R271" s="20"/>
      <c r="S271" s="20"/>
      <c r="T271" s="20"/>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row>
    <row r="272" ht="25.5" customHeight="1">
      <c r="A272" s="11">
        <v>274.0</v>
      </c>
      <c r="B272" s="12">
        <v>45953.0</v>
      </c>
      <c r="C272" s="19"/>
      <c r="D272" s="14" t="s">
        <v>746</v>
      </c>
      <c r="E272" s="24" t="s">
        <v>423</v>
      </c>
      <c r="F272" s="11"/>
      <c r="G272" s="15"/>
      <c r="H272" s="11" t="s">
        <v>747</v>
      </c>
      <c r="I272" s="14" t="s">
        <v>31</v>
      </c>
      <c r="J272" s="16" t="s">
        <v>22</v>
      </c>
      <c r="K272" s="11" t="s">
        <v>23</v>
      </c>
      <c r="L272" s="11" t="s">
        <v>44</v>
      </c>
      <c r="M272" s="17"/>
      <c r="N272" s="18"/>
      <c r="O272" s="11"/>
      <c r="P272" s="11"/>
      <c r="Q272" s="11"/>
      <c r="R272" s="20" t="s">
        <v>748</v>
      </c>
      <c r="S272" s="20"/>
      <c r="T272" s="20" t="s">
        <v>749</v>
      </c>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row>
    <row r="273" ht="25.5" customHeight="1">
      <c r="A273" s="11">
        <v>275.0</v>
      </c>
      <c r="B273" s="12">
        <v>45953.0</v>
      </c>
      <c r="C273" s="19"/>
      <c r="D273" s="14" t="s">
        <v>134</v>
      </c>
      <c r="E273" s="24" t="s">
        <v>750</v>
      </c>
      <c r="F273" s="11"/>
      <c r="G273" s="15"/>
      <c r="H273" s="11" t="s">
        <v>751</v>
      </c>
      <c r="I273" s="14" t="s">
        <v>31</v>
      </c>
      <c r="J273" s="16" t="s">
        <v>22</v>
      </c>
      <c r="K273" s="11"/>
      <c r="L273" s="11"/>
      <c r="M273" s="17"/>
      <c r="N273" s="18"/>
      <c r="O273" s="11"/>
      <c r="P273" s="11"/>
      <c r="Q273" s="11"/>
      <c r="R273" s="20"/>
      <c r="S273" s="20"/>
      <c r="T273" s="20" t="s">
        <v>641</v>
      </c>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row>
    <row r="274" ht="25.5" customHeight="1">
      <c r="A274" s="11">
        <v>276.0</v>
      </c>
      <c r="B274" s="12">
        <v>45953.0</v>
      </c>
      <c r="C274" s="19"/>
      <c r="D274" s="14" t="s">
        <v>752</v>
      </c>
      <c r="E274" s="29"/>
      <c r="F274" s="11"/>
      <c r="G274" s="15"/>
      <c r="H274" s="11" t="s">
        <v>753</v>
      </c>
      <c r="I274" s="14" t="s">
        <v>31</v>
      </c>
      <c r="J274" s="16" t="s">
        <v>22</v>
      </c>
      <c r="K274" s="11"/>
      <c r="L274" s="11"/>
      <c r="M274" s="17"/>
      <c r="N274" s="18"/>
      <c r="O274" s="11"/>
      <c r="P274" s="11"/>
      <c r="Q274" s="11"/>
      <c r="R274" s="20"/>
      <c r="S274" s="20"/>
      <c r="T274" s="20" t="s">
        <v>641</v>
      </c>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row>
    <row r="275" ht="25.5" customHeight="1">
      <c r="A275" s="11">
        <v>277.0</v>
      </c>
      <c r="B275" s="12">
        <v>45953.0</v>
      </c>
      <c r="C275" s="19"/>
      <c r="D275" s="14"/>
      <c r="E275" s="29"/>
      <c r="F275" s="11"/>
      <c r="G275" s="15"/>
      <c r="H275" s="11" t="s">
        <v>754</v>
      </c>
      <c r="I275" s="14" t="s">
        <v>31</v>
      </c>
      <c r="J275" s="16" t="s">
        <v>22</v>
      </c>
      <c r="K275" s="11" t="s">
        <v>95</v>
      </c>
      <c r="L275" s="11" t="s">
        <v>619</v>
      </c>
      <c r="M275" s="17"/>
      <c r="N275" s="18"/>
      <c r="O275" s="11" t="s">
        <v>587</v>
      </c>
      <c r="P275" s="11"/>
      <c r="Q275" s="11"/>
      <c r="R275" s="20"/>
      <c r="S275" s="20"/>
      <c r="T275" s="20" t="s">
        <v>641</v>
      </c>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row>
    <row r="276" ht="25.5" customHeight="1">
      <c r="A276" s="11">
        <v>278.0</v>
      </c>
      <c r="B276" s="12">
        <v>45953.0</v>
      </c>
      <c r="C276" s="19"/>
      <c r="D276" s="14" t="s">
        <v>755</v>
      </c>
      <c r="E276" s="29"/>
      <c r="F276" s="11"/>
      <c r="G276" s="15"/>
      <c r="H276" s="11" t="s">
        <v>756</v>
      </c>
      <c r="I276" s="14" t="s">
        <v>31</v>
      </c>
      <c r="J276" s="16" t="s">
        <v>22</v>
      </c>
      <c r="K276" s="11" t="s">
        <v>95</v>
      </c>
      <c r="L276" s="11" t="s">
        <v>619</v>
      </c>
      <c r="M276" s="17"/>
      <c r="N276" s="18"/>
      <c r="O276" s="11" t="s">
        <v>25</v>
      </c>
      <c r="P276" s="11"/>
      <c r="Q276" s="11"/>
      <c r="R276" s="20"/>
      <c r="S276" s="20"/>
      <c r="T276" s="20" t="s">
        <v>641</v>
      </c>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row>
    <row r="277" ht="25.5" customHeight="1">
      <c r="A277" s="11">
        <v>279.0</v>
      </c>
      <c r="B277" s="12">
        <v>45953.0</v>
      </c>
      <c r="C277" s="19"/>
      <c r="D277" s="14" t="s">
        <v>757</v>
      </c>
      <c r="E277" s="29"/>
      <c r="F277" s="11"/>
      <c r="G277" s="15"/>
      <c r="H277" s="11" t="s">
        <v>758</v>
      </c>
      <c r="I277" s="14" t="s">
        <v>31</v>
      </c>
      <c r="J277" s="16" t="s">
        <v>22</v>
      </c>
      <c r="K277" s="11"/>
      <c r="L277" s="11"/>
      <c r="M277" s="17"/>
      <c r="N277" s="18"/>
      <c r="O277" s="11"/>
      <c r="P277" s="11"/>
      <c r="Q277" s="11"/>
      <c r="R277" s="20"/>
      <c r="S277" s="20"/>
      <c r="T277" s="20" t="s">
        <v>641</v>
      </c>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row>
    <row r="278" ht="25.5" customHeight="1">
      <c r="A278" s="11">
        <v>280.0</v>
      </c>
      <c r="B278" s="37">
        <v>45953.0</v>
      </c>
      <c r="C278" s="19"/>
      <c r="D278" s="14" t="s">
        <v>759</v>
      </c>
      <c r="E278" s="24" t="s">
        <v>760</v>
      </c>
      <c r="F278" s="11"/>
      <c r="G278" s="15"/>
      <c r="H278" s="11" t="s">
        <v>761</v>
      </c>
      <c r="I278" s="14" t="s">
        <v>31</v>
      </c>
      <c r="J278" s="16" t="s">
        <v>22</v>
      </c>
      <c r="K278" s="11"/>
      <c r="L278" s="11"/>
      <c r="M278" s="17"/>
      <c r="N278" s="18"/>
      <c r="O278" s="11"/>
      <c r="P278" s="11"/>
      <c r="Q278" s="11"/>
      <c r="R278" s="20"/>
      <c r="S278" s="20"/>
      <c r="T278" s="20" t="s">
        <v>641</v>
      </c>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row>
    <row r="279" ht="25.5" customHeight="1">
      <c r="A279" s="11">
        <v>281.0</v>
      </c>
      <c r="B279" s="12">
        <v>45953.0</v>
      </c>
      <c r="C279" s="19"/>
      <c r="D279" s="14" t="s">
        <v>54</v>
      </c>
      <c r="E279" s="24" t="s">
        <v>762</v>
      </c>
      <c r="F279" s="11"/>
      <c r="G279" s="15"/>
      <c r="H279" s="11" t="s">
        <v>763</v>
      </c>
      <c r="I279" s="14" t="s">
        <v>31</v>
      </c>
      <c r="J279" s="16" t="s">
        <v>22</v>
      </c>
      <c r="K279" s="11"/>
      <c r="L279" s="11"/>
      <c r="M279" s="17"/>
      <c r="N279" s="18"/>
      <c r="O279" s="11"/>
      <c r="P279" s="11"/>
      <c r="Q279" s="11"/>
      <c r="R279" s="20"/>
      <c r="S279" s="20"/>
      <c r="T279" s="20" t="s">
        <v>641</v>
      </c>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row>
    <row r="280" ht="25.5" customHeight="1">
      <c r="A280" s="11">
        <v>282.0</v>
      </c>
      <c r="B280" s="12">
        <v>45953.0</v>
      </c>
      <c r="C280" s="19"/>
      <c r="D280" s="14" t="s">
        <v>757</v>
      </c>
      <c r="E280" s="24" t="s">
        <v>764</v>
      </c>
      <c r="F280" s="11"/>
      <c r="G280" s="15"/>
      <c r="H280" s="11" t="s">
        <v>758</v>
      </c>
      <c r="I280" s="14" t="s">
        <v>31</v>
      </c>
      <c r="J280" s="16" t="s">
        <v>22</v>
      </c>
      <c r="K280" s="11"/>
      <c r="L280" s="11"/>
      <c r="M280" s="17"/>
      <c r="N280" s="18"/>
      <c r="O280" s="11"/>
      <c r="P280" s="11"/>
      <c r="Q280" s="11"/>
      <c r="R280" s="20"/>
      <c r="S280" s="20"/>
      <c r="T280" s="20" t="s">
        <v>641</v>
      </c>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row>
    <row r="281" ht="25.5" customHeight="1">
      <c r="A281" s="11">
        <v>284.0</v>
      </c>
      <c r="B281" s="12">
        <v>45953.0</v>
      </c>
      <c r="C281" s="19"/>
      <c r="D281" s="14" t="s">
        <v>765</v>
      </c>
      <c r="E281" s="29"/>
      <c r="F281" s="11"/>
      <c r="G281" s="15"/>
      <c r="H281" s="11" t="s">
        <v>766</v>
      </c>
      <c r="I281" s="14" t="s">
        <v>31</v>
      </c>
      <c r="J281" s="16" t="s">
        <v>22</v>
      </c>
      <c r="K281" s="11"/>
      <c r="L281" s="11"/>
      <c r="M281" s="17"/>
      <c r="N281" s="18"/>
      <c r="O281" s="11"/>
      <c r="P281" s="11"/>
      <c r="Q281" s="11"/>
      <c r="R281" s="20"/>
      <c r="S281" s="20"/>
      <c r="T281" s="20" t="s">
        <v>641</v>
      </c>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row>
    <row r="282" ht="25.5" customHeight="1">
      <c r="A282" s="11">
        <v>285.0</v>
      </c>
      <c r="B282" s="12">
        <v>3698378.0</v>
      </c>
      <c r="C282" s="19"/>
      <c r="D282" s="14"/>
      <c r="E282" s="29"/>
      <c r="F282" s="11"/>
      <c r="G282" s="15"/>
      <c r="H282" s="11" t="s">
        <v>767</v>
      </c>
      <c r="I282" s="14" t="s">
        <v>31</v>
      </c>
      <c r="J282" s="16" t="s">
        <v>22</v>
      </c>
      <c r="K282" s="11" t="s">
        <v>95</v>
      </c>
      <c r="L282" s="11" t="s">
        <v>619</v>
      </c>
      <c r="M282" s="17"/>
      <c r="N282" s="18"/>
      <c r="O282" s="11" t="s">
        <v>587</v>
      </c>
      <c r="P282" s="11"/>
      <c r="Q282" s="11"/>
      <c r="R282" s="20"/>
      <c r="S282" s="20"/>
      <c r="T282" s="20" t="s">
        <v>641</v>
      </c>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row>
    <row r="283" ht="25.5" customHeight="1">
      <c r="A283" s="11">
        <v>286.0</v>
      </c>
      <c r="B283" s="12">
        <v>45953.0</v>
      </c>
      <c r="C283" s="19"/>
      <c r="D283" s="14"/>
      <c r="E283" s="29"/>
      <c r="F283" s="11"/>
      <c r="G283" s="15"/>
      <c r="H283" s="11" t="s">
        <v>768</v>
      </c>
      <c r="I283" s="14" t="s">
        <v>31</v>
      </c>
      <c r="J283" s="16" t="s">
        <v>22</v>
      </c>
      <c r="K283" s="11" t="s">
        <v>95</v>
      </c>
      <c r="L283" s="11" t="s">
        <v>619</v>
      </c>
      <c r="M283" s="17"/>
      <c r="N283" s="18"/>
      <c r="O283" s="11" t="s">
        <v>587</v>
      </c>
      <c r="P283" s="11"/>
      <c r="Q283" s="11"/>
      <c r="R283" s="20"/>
      <c r="S283" s="20"/>
      <c r="T283" s="20" t="s">
        <v>641</v>
      </c>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row>
    <row r="284" ht="25.5" customHeight="1">
      <c r="A284" s="11">
        <v>287.0</v>
      </c>
      <c r="B284" s="12">
        <v>45953.0</v>
      </c>
      <c r="C284" s="19"/>
      <c r="D284" s="14" t="s">
        <v>769</v>
      </c>
      <c r="E284" s="24" t="s">
        <v>770</v>
      </c>
      <c r="F284" s="11"/>
      <c r="G284" s="15" t="s">
        <v>29</v>
      </c>
      <c r="H284" s="11" t="s">
        <v>771</v>
      </c>
      <c r="I284" s="14" t="s">
        <v>31</v>
      </c>
      <c r="J284" s="16" t="s">
        <v>22</v>
      </c>
      <c r="K284" s="11" t="s">
        <v>23</v>
      </c>
      <c r="L284" s="11"/>
      <c r="M284" s="17"/>
      <c r="N284" s="18"/>
      <c r="O284" s="11" t="s">
        <v>25</v>
      </c>
      <c r="P284" s="11" t="s">
        <v>58</v>
      </c>
      <c r="Q284" s="11"/>
      <c r="R284" s="20" t="s">
        <v>772</v>
      </c>
      <c r="S284" s="20"/>
      <c r="T284" s="20" t="s">
        <v>641</v>
      </c>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row>
    <row r="285" ht="25.5" customHeight="1">
      <c r="A285" s="11">
        <v>288.0</v>
      </c>
      <c r="B285" s="12" t="s">
        <v>773</v>
      </c>
      <c r="C285" s="19"/>
      <c r="D285" s="14" t="s">
        <v>774</v>
      </c>
      <c r="E285" s="29"/>
      <c r="F285" s="11"/>
      <c r="G285" s="15"/>
      <c r="H285" s="11" t="s">
        <v>775</v>
      </c>
      <c r="I285" s="14" t="s">
        <v>31</v>
      </c>
      <c r="J285" s="16" t="s">
        <v>22</v>
      </c>
      <c r="K285" s="11"/>
      <c r="L285" s="11"/>
      <c r="M285" s="17"/>
      <c r="N285" s="18"/>
      <c r="O285" s="11"/>
      <c r="P285" s="11"/>
      <c r="Q285" s="11"/>
      <c r="R285" s="20"/>
      <c r="S285" s="20"/>
      <c r="T285" s="20" t="s">
        <v>91</v>
      </c>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row>
    <row r="286" ht="25.5" customHeight="1">
      <c r="A286" s="11">
        <v>289.0</v>
      </c>
      <c r="B286" s="12">
        <v>45953.0</v>
      </c>
      <c r="C286" s="19"/>
      <c r="D286" s="14" t="s">
        <v>776</v>
      </c>
      <c r="E286" s="29"/>
      <c r="F286" s="11"/>
      <c r="G286" s="15" t="s">
        <v>29</v>
      </c>
      <c r="H286" s="11" t="s">
        <v>777</v>
      </c>
      <c r="I286" s="14" t="s">
        <v>31</v>
      </c>
      <c r="J286" s="16" t="s">
        <v>22</v>
      </c>
      <c r="K286" s="11" t="s">
        <v>23</v>
      </c>
      <c r="L286" s="11" t="s">
        <v>50</v>
      </c>
      <c r="M286" s="17"/>
      <c r="N286" s="18">
        <v>300000.0</v>
      </c>
      <c r="O286" s="11" t="s">
        <v>502</v>
      </c>
      <c r="P286" s="11" t="s">
        <v>26</v>
      </c>
      <c r="Q286" s="11"/>
      <c r="R286" s="20"/>
      <c r="S286" s="20"/>
      <c r="T286" s="20" t="s">
        <v>778</v>
      </c>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row>
    <row r="287" ht="25.5" customHeight="1">
      <c r="A287" s="11">
        <v>290.0</v>
      </c>
      <c r="B287" s="12">
        <v>45953.0</v>
      </c>
      <c r="C287" s="19"/>
      <c r="D287" s="14" t="s">
        <v>779</v>
      </c>
      <c r="E287" s="24" t="s">
        <v>780</v>
      </c>
      <c r="F287" s="11"/>
      <c r="G287" s="15"/>
      <c r="H287" s="11" t="s">
        <v>781</v>
      </c>
      <c r="I287" s="14" t="s">
        <v>31</v>
      </c>
      <c r="J287" s="16" t="s">
        <v>22</v>
      </c>
      <c r="K287" s="11"/>
      <c r="L287" s="11"/>
      <c r="M287" s="17"/>
      <c r="N287" s="18"/>
      <c r="O287" s="11"/>
      <c r="P287" s="11"/>
      <c r="Q287" s="11"/>
      <c r="R287" s="20"/>
      <c r="S287" s="20"/>
      <c r="T287" s="20"/>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row>
    <row r="288" ht="25.5" customHeight="1">
      <c r="A288" s="11">
        <v>291.0</v>
      </c>
      <c r="B288" s="12">
        <v>45953.0</v>
      </c>
      <c r="C288" s="19"/>
      <c r="D288" s="14" t="s">
        <v>782</v>
      </c>
      <c r="E288" s="29"/>
      <c r="F288" s="11"/>
      <c r="G288" s="15"/>
      <c r="H288" s="11" t="s">
        <v>783</v>
      </c>
      <c r="I288" s="14" t="s">
        <v>31</v>
      </c>
      <c r="J288" s="16" t="s">
        <v>22</v>
      </c>
      <c r="K288" s="11"/>
      <c r="L288" s="11"/>
      <c r="M288" s="17"/>
      <c r="N288" s="18"/>
      <c r="O288" s="11"/>
      <c r="P288" s="11"/>
      <c r="Q288" s="11"/>
      <c r="R288" s="20"/>
      <c r="S288" s="20"/>
      <c r="T288" s="20"/>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row>
    <row r="289" ht="25.5" customHeight="1">
      <c r="A289" s="11">
        <v>292.0</v>
      </c>
      <c r="B289" s="12">
        <v>45953.0</v>
      </c>
      <c r="C289" s="19"/>
      <c r="D289" s="14" t="s">
        <v>784</v>
      </c>
      <c r="E289" s="29"/>
      <c r="F289" s="11"/>
      <c r="G289" s="15"/>
      <c r="H289" s="11" t="s">
        <v>785</v>
      </c>
      <c r="I289" s="14" t="s">
        <v>31</v>
      </c>
      <c r="J289" s="16" t="s">
        <v>22</v>
      </c>
      <c r="K289" s="11"/>
      <c r="L289" s="11"/>
      <c r="M289" s="17"/>
      <c r="N289" s="18"/>
      <c r="O289" s="11"/>
      <c r="P289" s="11"/>
      <c r="Q289" s="11"/>
      <c r="R289" s="20"/>
      <c r="S289" s="20"/>
      <c r="T289" s="20"/>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row>
    <row r="290" ht="25.5" customHeight="1">
      <c r="A290" s="11">
        <v>293.0</v>
      </c>
      <c r="B290" s="12">
        <v>45953.0</v>
      </c>
      <c r="C290" s="19"/>
      <c r="D290" s="14" t="s">
        <v>786</v>
      </c>
      <c r="E290" s="29"/>
      <c r="F290" s="11"/>
      <c r="G290" s="15"/>
      <c r="H290" s="11" t="s">
        <v>787</v>
      </c>
      <c r="I290" s="14" t="s">
        <v>31</v>
      </c>
      <c r="J290" s="16" t="s">
        <v>22</v>
      </c>
      <c r="K290" s="11"/>
      <c r="L290" s="11"/>
      <c r="M290" s="17"/>
      <c r="N290" s="18"/>
      <c r="O290" s="11"/>
      <c r="P290" s="11"/>
      <c r="Q290" s="11"/>
      <c r="R290" s="20" t="s">
        <v>788</v>
      </c>
      <c r="S290" s="20"/>
      <c r="T290" s="20"/>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row>
    <row r="291" ht="25.5" customHeight="1">
      <c r="A291" s="11">
        <v>294.0</v>
      </c>
      <c r="B291" s="12">
        <v>45953.0</v>
      </c>
      <c r="C291" s="19"/>
      <c r="D291" s="14" t="s">
        <v>603</v>
      </c>
      <c r="E291" s="29"/>
      <c r="F291" s="11"/>
      <c r="G291" s="15" t="s">
        <v>29</v>
      </c>
      <c r="H291" s="11" t="s">
        <v>789</v>
      </c>
      <c r="I291" s="14" t="s">
        <v>31</v>
      </c>
      <c r="J291" s="16" t="s">
        <v>22</v>
      </c>
      <c r="K291" s="11" t="s">
        <v>23</v>
      </c>
      <c r="L291" s="11" t="s">
        <v>38</v>
      </c>
      <c r="M291" s="17"/>
      <c r="N291" s="18"/>
      <c r="O291" s="11" t="s">
        <v>587</v>
      </c>
      <c r="P291" s="11" t="s">
        <v>790</v>
      </c>
      <c r="Q291" s="11"/>
      <c r="R291" s="20"/>
      <c r="S291" s="20"/>
      <c r="T291" s="20" t="s">
        <v>34</v>
      </c>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row>
    <row r="292" ht="25.5" customHeight="1">
      <c r="A292" s="11">
        <v>295.0</v>
      </c>
      <c r="B292" s="12">
        <v>45953.0</v>
      </c>
      <c r="C292" s="19"/>
      <c r="D292" s="14" t="s">
        <v>148</v>
      </c>
      <c r="E292" s="24" t="s">
        <v>193</v>
      </c>
      <c r="F292" s="11"/>
      <c r="G292" s="15" t="s">
        <v>29</v>
      </c>
      <c r="H292" s="11" t="s">
        <v>791</v>
      </c>
      <c r="I292" s="14" t="s">
        <v>31</v>
      </c>
      <c r="J292" s="16" t="s">
        <v>22</v>
      </c>
      <c r="K292" s="11" t="s">
        <v>23</v>
      </c>
      <c r="L292" s="11" t="s">
        <v>75</v>
      </c>
      <c r="M292" s="17"/>
      <c r="N292" s="18"/>
      <c r="O292" s="11"/>
      <c r="P292" s="11" t="s">
        <v>26</v>
      </c>
      <c r="Q292" s="11"/>
      <c r="R292" s="20"/>
      <c r="S292" s="20"/>
      <c r="T292" s="20"/>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row>
    <row r="293" ht="25.5" customHeight="1">
      <c r="A293" s="11">
        <v>296.0</v>
      </c>
      <c r="B293" s="12">
        <v>45953.0</v>
      </c>
      <c r="C293" s="19"/>
      <c r="D293" s="14"/>
      <c r="E293" s="29"/>
      <c r="F293" s="11"/>
      <c r="G293" s="15" t="s">
        <v>29</v>
      </c>
      <c r="H293" s="11" t="s">
        <v>792</v>
      </c>
      <c r="I293" s="14" t="s">
        <v>31</v>
      </c>
      <c r="J293" s="16" t="s">
        <v>22</v>
      </c>
      <c r="K293" s="11" t="s">
        <v>23</v>
      </c>
      <c r="L293" s="11" t="s">
        <v>24</v>
      </c>
      <c r="M293" s="17"/>
      <c r="N293" s="18"/>
      <c r="O293" s="11" t="s">
        <v>587</v>
      </c>
      <c r="P293" s="11"/>
      <c r="Q293" s="11"/>
      <c r="R293" s="20"/>
      <c r="S293" s="20"/>
      <c r="T293" s="20" t="s">
        <v>641</v>
      </c>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row>
    <row r="294" ht="25.5" customHeight="1">
      <c r="A294" s="11">
        <v>297.0</v>
      </c>
      <c r="B294" s="12">
        <v>45953.0</v>
      </c>
      <c r="C294" s="19"/>
      <c r="D294" s="14"/>
      <c r="E294" s="29"/>
      <c r="F294" s="11"/>
      <c r="G294" s="15"/>
      <c r="H294" s="11" t="s">
        <v>793</v>
      </c>
      <c r="I294" s="14" t="s">
        <v>31</v>
      </c>
      <c r="J294" s="16" t="s">
        <v>22</v>
      </c>
      <c r="K294" s="11" t="s">
        <v>95</v>
      </c>
      <c r="L294" s="11"/>
      <c r="M294" s="17"/>
      <c r="N294" s="18"/>
      <c r="O294" s="11" t="s">
        <v>587</v>
      </c>
      <c r="P294" s="11"/>
      <c r="Q294" s="11"/>
      <c r="R294" s="20"/>
      <c r="S294" s="20"/>
      <c r="T294" s="20"/>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row>
    <row r="295" ht="25.5" customHeight="1">
      <c r="A295" s="11">
        <v>298.0</v>
      </c>
      <c r="B295" s="12">
        <v>45953.0</v>
      </c>
      <c r="C295" s="19"/>
      <c r="D295" s="14"/>
      <c r="E295" s="29"/>
      <c r="F295" s="11"/>
      <c r="G295" s="15" t="s">
        <v>29</v>
      </c>
      <c r="H295" s="11" t="s">
        <v>794</v>
      </c>
      <c r="I295" s="14" t="s">
        <v>31</v>
      </c>
      <c r="J295" s="16" t="s">
        <v>22</v>
      </c>
      <c r="K295" s="11" t="s">
        <v>23</v>
      </c>
      <c r="L295" s="11" t="s">
        <v>44</v>
      </c>
      <c r="M295" s="17"/>
      <c r="N295" s="18">
        <f>390000/1.19</f>
        <v>327731.0924</v>
      </c>
      <c r="O295" s="11" t="s">
        <v>51</v>
      </c>
      <c r="P295" s="11" t="s">
        <v>26</v>
      </c>
      <c r="Q295" s="11"/>
      <c r="R295" s="20"/>
      <c r="S295" s="20"/>
      <c r="T295" s="20"/>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row>
    <row r="296" ht="25.5" customHeight="1">
      <c r="A296" s="11">
        <v>299.0</v>
      </c>
      <c r="B296" s="12">
        <v>45953.0</v>
      </c>
      <c r="C296" s="19"/>
      <c r="D296" s="14"/>
      <c r="E296" s="29"/>
      <c r="F296" s="11"/>
      <c r="G296" s="15"/>
      <c r="H296" s="11" t="s">
        <v>795</v>
      </c>
      <c r="I296" s="14" t="s">
        <v>31</v>
      </c>
      <c r="J296" s="16" t="s">
        <v>22</v>
      </c>
      <c r="K296" s="11" t="s">
        <v>23</v>
      </c>
      <c r="L296" s="11" t="s">
        <v>619</v>
      </c>
      <c r="M296" s="17"/>
      <c r="N296" s="18"/>
      <c r="O296" s="11"/>
      <c r="P296" s="11"/>
      <c r="Q296" s="11"/>
      <c r="R296" s="20" t="s">
        <v>796</v>
      </c>
      <c r="S296" s="20"/>
      <c r="T296" s="20"/>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row>
    <row r="297" ht="25.5" customHeight="1">
      <c r="A297" s="11">
        <v>300.0</v>
      </c>
      <c r="B297" s="12">
        <v>45953.0</v>
      </c>
      <c r="C297" s="19"/>
      <c r="D297" s="14" t="s">
        <v>797</v>
      </c>
      <c r="E297" s="29"/>
      <c r="F297" s="11" t="s">
        <v>798</v>
      </c>
      <c r="G297" s="15" t="s">
        <v>20</v>
      </c>
      <c r="H297" s="11" t="s">
        <v>799</v>
      </c>
      <c r="I297" s="14" t="s">
        <v>31</v>
      </c>
      <c r="J297" s="16" t="s">
        <v>22</v>
      </c>
      <c r="K297" s="11" t="s">
        <v>23</v>
      </c>
      <c r="L297" s="11" t="s">
        <v>24</v>
      </c>
      <c r="M297" s="17"/>
      <c r="N297" s="18"/>
      <c r="O297" s="11"/>
      <c r="P297" s="11" t="s">
        <v>26</v>
      </c>
      <c r="Q297" s="11"/>
      <c r="R297" s="20"/>
      <c r="S297" s="20"/>
      <c r="T297" s="20"/>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row>
    <row r="298" ht="25.5" customHeight="1">
      <c r="A298" s="11">
        <v>301.0</v>
      </c>
      <c r="B298" s="12">
        <v>45953.0</v>
      </c>
      <c r="C298" s="19"/>
      <c r="D298" s="14" t="s">
        <v>800</v>
      </c>
      <c r="E298" s="29"/>
      <c r="F298" s="11"/>
      <c r="G298" s="15"/>
      <c r="H298" s="11" t="s">
        <v>801</v>
      </c>
      <c r="I298" s="14" t="s">
        <v>31</v>
      </c>
      <c r="J298" s="16" t="s">
        <v>22</v>
      </c>
      <c r="K298" s="11"/>
      <c r="L298" s="11"/>
      <c r="M298" s="17"/>
      <c r="N298" s="18"/>
      <c r="O298" s="11"/>
      <c r="P298" s="11"/>
      <c r="Q298" s="11"/>
      <c r="R298" s="20"/>
      <c r="S298" s="20"/>
      <c r="T298" s="20"/>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row>
    <row r="299" ht="25.5" customHeight="1">
      <c r="A299" s="11">
        <v>302.0</v>
      </c>
      <c r="B299" s="12">
        <v>45953.0</v>
      </c>
      <c r="C299" s="19"/>
      <c r="D299" s="14" t="s">
        <v>802</v>
      </c>
      <c r="E299" s="24" t="s">
        <v>803</v>
      </c>
      <c r="F299" s="11"/>
      <c r="G299" s="15" t="s">
        <v>29</v>
      </c>
      <c r="H299" s="11" t="s">
        <v>804</v>
      </c>
      <c r="I299" s="14" t="s">
        <v>31</v>
      </c>
      <c r="J299" s="16" t="s">
        <v>22</v>
      </c>
      <c r="K299" s="11" t="s">
        <v>23</v>
      </c>
      <c r="L299" s="11" t="s">
        <v>75</v>
      </c>
      <c r="M299" s="17"/>
      <c r="N299" s="18"/>
      <c r="O299" s="11"/>
      <c r="P299" s="11" t="s">
        <v>26</v>
      </c>
      <c r="Q299" s="11"/>
      <c r="R299" s="20"/>
      <c r="S299" s="20"/>
      <c r="T299" s="20"/>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row>
    <row r="300" ht="25.5" customHeight="1">
      <c r="A300" s="11">
        <v>303.0</v>
      </c>
      <c r="B300" s="12">
        <v>45953.0</v>
      </c>
      <c r="C300" s="19"/>
      <c r="D300" s="14"/>
      <c r="E300" s="29"/>
      <c r="F300" s="11"/>
      <c r="G300" s="15" t="s">
        <v>20</v>
      </c>
      <c r="H300" s="11" t="s">
        <v>805</v>
      </c>
      <c r="I300" s="14" t="s">
        <v>31</v>
      </c>
      <c r="J300" s="16" t="s">
        <v>22</v>
      </c>
      <c r="K300" s="11" t="s">
        <v>23</v>
      </c>
      <c r="L300" s="11" t="s">
        <v>100</v>
      </c>
      <c r="M300" s="17"/>
      <c r="N300" s="18"/>
      <c r="O300" s="11"/>
      <c r="P300" s="11" t="s">
        <v>26</v>
      </c>
      <c r="Q300" s="11"/>
      <c r="R300" s="20"/>
      <c r="S300" s="20"/>
      <c r="T300" s="20" t="s">
        <v>806</v>
      </c>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row>
    <row r="301" ht="25.5" customHeight="1">
      <c r="A301" s="11">
        <v>304.0</v>
      </c>
      <c r="B301" s="12">
        <v>45953.0</v>
      </c>
      <c r="C301" s="19"/>
      <c r="D301" s="14"/>
      <c r="E301" s="29"/>
      <c r="F301" s="11"/>
      <c r="G301" s="15"/>
      <c r="H301" s="11" t="s">
        <v>807</v>
      </c>
      <c r="I301" s="14" t="s">
        <v>31</v>
      </c>
      <c r="J301" s="16" t="s">
        <v>22</v>
      </c>
      <c r="K301" s="11" t="s">
        <v>95</v>
      </c>
      <c r="L301" s="11" t="s">
        <v>619</v>
      </c>
      <c r="M301" s="17"/>
      <c r="N301" s="18"/>
      <c r="O301" s="11" t="s">
        <v>587</v>
      </c>
      <c r="P301" s="11"/>
      <c r="Q301" s="11"/>
      <c r="R301" s="20"/>
      <c r="S301" s="20"/>
      <c r="T301" s="20" t="s">
        <v>641</v>
      </c>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row>
    <row r="302" ht="25.5" customHeight="1">
      <c r="A302" s="11">
        <v>305.0</v>
      </c>
      <c r="B302" s="12">
        <v>45953.0</v>
      </c>
      <c r="C302" s="19"/>
      <c r="D302" s="14" t="s">
        <v>808</v>
      </c>
      <c r="E302" s="24" t="s">
        <v>809</v>
      </c>
      <c r="F302" s="11"/>
      <c r="G302" s="15" t="s">
        <v>29</v>
      </c>
      <c r="H302" s="11" t="s">
        <v>810</v>
      </c>
      <c r="I302" s="14" t="s">
        <v>31</v>
      </c>
      <c r="J302" s="16" t="s">
        <v>22</v>
      </c>
      <c r="K302" s="11" t="s">
        <v>23</v>
      </c>
      <c r="L302" s="11" t="s">
        <v>619</v>
      </c>
      <c r="M302" s="17"/>
      <c r="N302" s="18"/>
      <c r="O302" s="11" t="s">
        <v>587</v>
      </c>
      <c r="P302" s="11" t="s">
        <v>26</v>
      </c>
      <c r="Q302" s="11"/>
      <c r="R302" s="20"/>
      <c r="S302" s="20"/>
      <c r="T302" s="20" t="s">
        <v>641</v>
      </c>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row>
    <row r="303" ht="25.5" customHeight="1">
      <c r="A303" s="11">
        <v>307.0</v>
      </c>
      <c r="B303" s="12">
        <v>45953.0</v>
      </c>
      <c r="C303" s="19"/>
      <c r="D303" s="14" t="s">
        <v>811</v>
      </c>
      <c r="E303" s="24" t="s">
        <v>812</v>
      </c>
      <c r="F303" s="11"/>
      <c r="G303" s="15" t="s">
        <v>29</v>
      </c>
      <c r="H303" s="11" t="s">
        <v>813</v>
      </c>
      <c r="I303" s="14" t="s">
        <v>31</v>
      </c>
      <c r="J303" s="16" t="s">
        <v>22</v>
      </c>
      <c r="K303" s="11" t="s">
        <v>23</v>
      </c>
      <c r="L303" s="11" t="s">
        <v>63</v>
      </c>
      <c r="M303" s="17"/>
      <c r="N303" s="18"/>
      <c r="O303" s="11"/>
      <c r="P303" s="11" t="s">
        <v>26</v>
      </c>
      <c r="Q303" s="11"/>
      <c r="R303" s="20"/>
      <c r="S303" s="20"/>
      <c r="T303" s="20"/>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row>
    <row r="304" ht="25.5" customHeight="1">
      <c r="A304" s="11">
        <v>308.0</v>
      </c>
      <c r="B304" s="12">
        <v>45953.0</v>
      </c>
      <c r="C304" s="19"/>
      <c r="D304" s="14" t="s">
        <v>128</v>
      </c>
      <c r="E304" s="24" t="s">
        <v>814</v>
      </c>
      <c r="F304" s="11"/>
      <c r="G304" s="15"/>
      <c r="H304" s="11" t="s">
        <v>815</v>
      </c>
      <c r="I304" s="14" t="s">
        <v>31</v>
      </c>
      <c r="J304" s="16" t="s">
        <v>22</v>
      </c>
      <c r="K304" s="11"/>
      <c r="L304" s="11"/>
      <c r="M304" s="17"/>
      <c r="N304" s="18"/>
      <c r="O304" s="11"/>
      <c r="P304" s="11"/>
      <c r="Q304" s="11"/>
      <c r="R304" s="20"/>
      <c r="S304" s="20"/>
      <c r="T304" s="20"/>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row>
    <row r="305" ht="25.5" customHeight="1">
      <c r="A305" s="11">
        <v>309.0</v>
      </c>
      <c r="B305" s="12">
        <v>45953.0</v>
      </c>
      <c r="C305" s="19"/>
      <c r="D305" s="14"/>
      <c r="E305" s="29"/>
      <c r="F305" s="11"/>
      <c r="G305" s="15"/>
      <c r="H305" s="11" t="s">
        <v>816</v>
      </c>
      <c r="I305" s="14" t="s">
        <v>31</v>
      </c>
      <c r="J305" s="16" t="s">
        <v>22</v>
      </c>
      <c r="K305" s="11" t="s">
        <v>95</v>
      </c>
      <c r="L305" s="11" t="s">
        <v>619</v>
      </c>
      <c r="M305" s="17"/>
      <c r="N305" s="18"/>
      <c r="O305" s="11" t="s">
        <v>587</v>
      </c>
      <c r="P305" s="11"/>
      <c r="Q305" s="11"/>
      <c r="R305" s="20"/>
      <c r="S305" s="20"/>
      <c r="T305" s="20" t="s">
        <v>641</v>
      </c>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row>
    <row r="306" ht="25.5" customHeight="1">
      <c r="A306" s="11">
        <v>310.0</v>
      </c>
      <c r="B306" s="12">
        <v>45953.0</v>
      </c>
      <c r="C306" s="19"/>
      <c r="D306" s="14"/>
      <c r="E306" s="29"/>
      <c r="F306" s="11"/>
      <c r="G306" s="15"/>
      <c r="H306" s="11" t="s">
        <v>817</v>
      </c>
      <c r="I306" s="14" t="s">
        <v>31</v>
      </c>
      <c r="J306" s="16" t="s">
        <v>22</v>
      </c>
      <c r="K306" s="11" t="s">
        <v>95</v>
      </c>
      <c r="L306" s="11" t="s">
        <v>619</v>
      </c>
      <c r="M306" s="17"/>
      <c r="N306" s="18"/>
      <c r="O306" s="11" t="s">
        <v>587</v>
      </c>
      <c r="P306" s="11"/>
      <c r="Q306" s="11"/>
      <c r="R306" s="20"/>
      <c r="S306" s="20"/>
      <c r="T306" s="20" t="s">
        <v>641</v>
      </c>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row>
    <row r="307" ht="25.5" customHeight="1">
      <c r="A307" s="11">
        <v>311.0</v>
      </c>
      <c r="B307" s="12">
        <v>45953.0</v>
      </c>
      <c r="C307" s="19"/>
      <c r="D307" s="14" t="s">
        <v>314</v>
      </c>
      <c r="E307" s="24" t="s">
        <v>104</v>
      </c>
      <c r="F307" s="11"/>
      <c r="G307" s="15" t="s">
        <v>29</v>
      </c>
      <c r="H307" s="11" t="s">
        <v>818</v>
      </c>
      <c r="I307" s="14" t="s">
        <v>31</v>
      </c>
      <c r="J307" s="16" t="s">
        <v>22</v>
      </c>
      <c r="K307" s="11" t="s">
        <v>23</v>
      </c>
      <c r="L307" s="11" t="s">
        <v>38</v>
      </c>
      <c r="M307" s="17"/>
      <c r="N307" s="18"/>
      <c r="O307" s="11"/>
      <c r="P307" s="11" t="s">
        <v>64</v>
      </c>
      <c r="Q307" s="11"/>
      <c r="R307" s="20"/>
      <c r="S307" s="20"/>
      <c r="T307" s="20"/>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row>
    <row r="308" ht="25.5" customHeight="1">
      <c r="A308" s="11">
        <v>312.0</v>
      </c>
      <c r="B308" s="12">
        <v>45953.0</v>
      </c>
      <c r="C308" s="19"/>
      <c r="D308" s="14"/>
      <c r="E308" s="29"/>
      <c r="F308" s="11"/>
      <c r="G308" s="15"/>
      <c r="H308" s="11" t="s">
        <v>819</v>
      </c>
      <c r="I308" s="14" t="s">
        <v>31</v>
      </c>
      <c r="J308" s="16" t="s">
        <v>22</v>
      </c>
      <c r="K308" s="11" t="s">
        <v>95</v>
      </c>
      <c r="L308" s="11" t="s">
        <v>619</v>
      </c>
      <c r="M308" s="17"/>
      <c r="N308" s="18"/>
      <c r="O308" s="11" t="s">
        <v>587</v>
      </c>
      <c r="P308" s="11"/>
      <c r="Q308" s="11"/>
      <c r="R308" s="20"/>
      <c r="S308" s="20"/>
      <c r="T308" s="20" t="s">
        <v>641</v>
      </c>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row>
    <row r="309" ht="25.5" customHeight="1">
      <c r="A309" s="11">
        <v>313.0</v>
      </c>
      <c r="B309" s="12">
        <v>45953.0</v>
      </c>
      <c r="C309" s="19"/>
      <c r="D309" s="14" t="s">
        <v>820</v>
      </c>
      <c r="E309" s="29"/>
      <c r="F309" s="11"/>
      <c r="G309" s="15"/>
      <c r="H309" s="11" t="s">
        <v>821</v>
      </c>
      <c r="I309" s="14" t="s">
        <v>21</v>
      </c>
      <c r="J309" s="16" t="s">
        <v>22</v>
      </c>
      <c r="K309" s="11"/>
      <c r="L309" s="11" t="s">
        <v>50</v>
      </c>
      <c r="M309" s="17"/>
      <c r="N309" s="18"/>
      <c r="O309" s="11"/>
      <c r="P309" s="11"/>
      <c r="Q309" s="11"/>
      <c r="R309" s="20"/>
      <c r="S309" s="20"/>
      <c r="T309" s="20"/>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row>
    <row r="310" ht="25.5" customHeight="1">
      <c r="A310" s="11">
        <v>315.0</v>
      </c>
      <c r="B310" s="12">
        <v>45955.0</v>
      </c>
      <c r="C310" s="19"/>
      <c r="D310" s="14"/>
      <c r="E310" s="29"/>
      <c r="F310" s="11"/>
      <c r="G310" s="15" t="s">
        <v>29</v>
      </c>
      <c r="H310" s="11" t="s">
        <v>822</v>
      </c>
      <c r="I310" s="14" t="s">
        <v>31</v>
      </c>
      <c r="J310" s="16" t="s">
        <v>22</v>
      </c>
      <c r="K310" s="11" t="s">
        <v>23</v>
      </c>
      <c r="L310" s="11" t="s">
        <v>316</v>
      </c>
      <c r="M310" s="17"/>
      <c r="N310" s="18"/>
      <c r="O310" s="11" t="s">
        <v>587</v>
      </c>
      <c r="P310" s="11"/>
      <c r="Q310" s="11"/>
      <c r="R310" s="20"/>
      <c r="S310" s="20"/>
      <c r="T310" s="20" t="s">
        <v>111</v>
      </c>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row>
    <row r="311" ht="25.5" customHeight="1">
      <c r="A311" s="11">
        <v>317.0</v>
      </c>
      <c r="B311" s="12">
        <v>45953.0</v>
      </c>
      <c r="C311" s="19"/>
      <c r="D311" s="14" t="s">
        <v>823</v>
      </c>
      <c r="E311" s="24" t="s">
        <v>824</v>
      </c>
      <c r="F311" s="11"/>
      <c r="G311" s="15" t="s">
        <v>29</v>
      </c>
      <c r="H311" s="11" t="s">
        <v>825</v>
      </c>
      <c r="I311" s="14" t="s">
        <v>31</v>
      </c>
      <c r="J311" s="16" t="s">
        <v>22</v>
      </c>
      <c r="K311" s="11" t="s">
        <v>23</v>
      </c>
      <c r="L311" s="11" t="s">
        <v>50</v>
      </c>
      <c r="M311" s="17">
        <v>10423.0</v>
      </c>
      <c r="N311" s="18">
        <v>1315004.0</v>
      </c>
      <c r="O311" s="11" t="s">
        <v>502</v>
      </c>
      <c r="P311" s="11" t="s">
        <v>26</v>
      </c>
      <c r="Q311" s="39">
        <v>45959.0</v>
      </c>
      <c r="R311" s="20" t="s">
        <v>826</v>
      </c>
      <c r="S311" s="20"/>
      <c r="T311" s="20" t="s">
        <v>107</v>
      </c>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row>
    <row r="312" ht="25.5" customHeight="1">
      <c r="A312" s="11">
        <v>351.0</v>
      </c>
      <c r="B312" s="12">
        <v>45954.0</v>
      </c>
      <c r="C312" s="19"/>
      <c r="D312" s="14" t="s">
        <v>827</v>
      </c>
      <c r="E312" s="24" t="s">
        <v>197</v>
      </c>
      <c r="F312" s="11"/>
      <c r="G312" s="15"/>
      <c r="H312" s="11" t="s">
        <v>828</v>
      </c>
      <c r="I312" s="14" t="s">
        <v>31</v>
      </c>
      <c r="J312" s="16" t="s">
        <v>22</v>
      </c>
      <c r="K312" s="11" t="s">
        <v>23</v>
      </c>
      <c r="L312" s="11"/>
      <c r="M312" s="17"/>
      <c r="N312" s="18"/>
      <c r="O312" s="11"/>
      <c r="P312" s="11"/>
      <c r="Q312" s="11"/>
      <c r="R312" s="20"/>
      <c r="S312" s="20"/>
      <c r="T312" s="20" t="s">
        <v>641</v>
      </c>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row>
    <row r="313" ht="25.5" customHeight="1">
      <c r="A313" s="11">
        <v>352.0</v>
      </c>
      <c r="B313" s="12">
        <v>45954.0</v>
      </c>
      <c r="C313" s="19"/>
      <c r="D313" s="14" t="s">
        <v>829</v>
      </c>
      <c r="E313" s="24" t="s">
        <v>672</v>
      </c>
      <c r="F313" s="11" t="s">
        <v>830</v>
      </c>
      <c r="G313" s="15"/>
      <c r="H313" s="11" t="s">
        <v>831</v>
      </c>
      <c r="I313" s="14" t="s">
        <v>31</v>
      </c>
      <c r="J313" s="16" t="s">
        <v>22</v>
      </c>
      <c r="K313" s="11" t="s">
        <v>23</v>
      </c>
      <c r="L313" s="11" t="s">
        <v>302</v>
      </c>
      <c r="M313" s="17"/>
      <c r="N313" s="18"/>
      <c r="O313" s="11"/>
      <c r="P313" s="11" t="s">
        <v>58</v>
      </c>
      <c r="Q313" s="11"/>
      <c r="R313" s="20"/>
      <c r="S313" s="20"/>
      <c r="T313" s="20" t="s">
        <v>641</v>
      </c>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row>
    <row r="314" ht="25.5" customHeight="1">
      <c r="A314" s="11">
        <v>353.0</v>
      </c>
      <c r="B314" s="12">
        <v>45954.0</v>
      </c>
      <c r="C314" s="19"/>
      <c r="D314" s="14"/>
      <c r="E314" s="29"/>
      <c r="F314" s="11"/>
      <c r="G314" s="15"/>
      <c r="H314" s="11" t="s">
        <v>832</v>
      </c>
      <c r="I314" s="14" t="s">
        <v>31</v>
      </c>
      <c r="J314" s="16" t="s">
        <v>22</v>
      </c>
      <c r="K314" s="11"/>
      <c r="L314" s="11"/>
      <c r="M314" s="17"/>
      <c r="N314" s="18"/>
      <c r="O314" s="11"/>
      <c r="P314" s="11"/>
      <c r="Q314" s="11"/>
      <c r="R314" s="20"/>
      <c r="S314" s="20"/>
      <c r="T314" s="20" t="s">
        <v>641</v>
      </c>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row>
    <row r="315" ht="25.5" customHeight="1">
      <c r="A315" s="11">
        <v>354.0</v>
      </c>
      <c r="B315" s="12">
        <v>45954.0</v>
      </c>
      <c r="C315" s="19"/>
      <c r="D315" s="14"/>
      <c r="E315" s="29"/>
      <c r="F315" s="11"/>
      <c r="G315" s="15"/>
      <c r="H315" s="11" t="s">
        <v>833</v>
      </c>
      <c r="I315" s="14" t="s">
        <v>31</v>
      </c>
      <c r="J315" s="16" t="s">
        <v>22</v>
      </c>
      <c r="K315" s="11"/>
      <c r="L315" s="11"/>
      <c r="M315" s="17"/>
      <c r="N315" s="18"/>
      <c r="O315" s="11"/>
      <c r="P315" s="11"/>
      <c r="Q315" s="11"/>
      <c r="R315" s="20"/>
      <c r="S315" s="20"/>
      <c r="T315" s="20" t="s">
        <v>641</v>
      </c>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row>
    <row r="316" ht="25.5" customHeight="1">
      <c r="A316" s="11">
        <v>355.0</v>
      </c>
      <c r="B316" s="12">
        <v>45954.0</v>
      </c>
      <c r="C316" s="19"/>
      <c r="D316" s="14" t="s">
        <v>134</v>
      </c>
      <c r="E316" s="24" t="s">
        <v>520</v>
      </c>
      <c r="F316" s="11"/>
      <c r="G316" s="15"/>
      <c r="H316" s="11" t="s">
        <v>751</v>
      </c>
      <c r="I316" s="14" t="s">
        <v>31</v>
      </c>
      <c r="J316" s="16" t="s">
        <v>22</v>
      </c>
      <c r="K316" s="11"/>
      <c r="L316" s="11"/>
      <c r="M316" s="17"/>
      <c r="N316" s="18"/>
      <c r="O316" s="11"/>
      <c r="P316" s="11"/>
      <c r="Q316" s="11"/>
      <c r="R316" s="20"/>
      <c r="S316" s="20"/>
      <c r="T316" s="20" t="s">
        <v>641</v>
      </c>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row>
    <row r="317" ht="25.5" customHeight="1">
      <c r="A317" s="11">
        <v>356.0</v>
      </c>
      <c r="B317" s="12">
        <v>45954.0</v>
      </c>
      <c r="C317" s="19"/>
      <c r="D317" s="14" t="s">
        <v>609</v>
      </c>
      <c r="E317" s="24" t="s">
        <v>834</v>
      </c>
      <c r="F317" s="11"/>
      <c r="G317" s="15" t="s">
        <v>29</v>
      </c>
      <c r="H317" s="11" t="s">
        <v>835</v>
      </c>
      <c r="I317" s="14" t="s">
        <v>31</v>
      </c>
      <c r="J317" s="16" t="s">
        <v>22</v>
      </c>
      <c r="K317" s="11" t="s">
        <v>23</v>
      </c>
      <c r="L317" s="11" t="s">
        <v>38</v>
      </c>
      <c r="M317" s="17"/>
      <c r="N317" s="18"/>
      <c r="O317" s="11"/>
      <c r="P317" s="11" t="s">
        <v>26</v>
      </c>
      <c r="Q317" s="11"/>
      <c r="R317" s="20"/>
      <c r="S317" s="20"/>
      <c r="T317" s="20" t="s">
        <v>641</v>
      </c>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row>
    <row r="318" ht="25.5" customHeight="1">
      <c r="A318" s="11">
        <v>357.0</v>
      </c>
      <c r="B318" s="12">
        <v>45954.0</v>
      </c>
      <c r="C318" s="19"/>
      <c r="D318" s="14"/>
      <c r="E318" s="29"/>
      <c r="F318" s="11"/>
      <c r="G318" s="15"/>
      <c r="H318" s="11" t="s">
        <v>836</v>
      </c>
      <c r="I318" s="14" t="s">
        <v>31</v>
      </c>
      <c r="J318" s="16" t="s">
        <v>22</v>
      </c>
      <c r="K318" s="11" t="s">
        <v>95</v>
      </c>
      <c r="L318" s="11" t="s">
        <v>619</v>
      </c>
      <c r="M318" s="17"/>
      <c r="N318" s="18"/>
      <c r="O318" s="11" t="s">
        <v>587</v>
      </c>
      <c r="P318" s="11"/>
      <c r="Q318" s="11"/>
      <c r="R318" s="20"/>
      <c r="S318" s="20"/>
      <c r="T318" s="20" t="s">
        <v>641</v>
      </c>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row>
    <row r="319" ht="25.5" customHeight="1">
      <c r="A319" s="11">
        <v>358.0</v>
      </c>
      <c r="B319" s="12">
        <v>45954.0</v>
      </c>
      <c r="C319" s="19"/>
      <c r="D319" s="14"/>
      <c r="E319" s="29"/>
      <c r="F319" s="11"/>
      <c r="G319" s="15" t="s">
        <v>29</v>
      </c>
      <c r="H319" s="11" t="s">
        <v>837</v>
      </c>
      <c r="I319" s="14" t="s">
        <v>31</v>
      </c>
      <c r="J319" s="16" t="s">
        <v>22</v>
      </c>
      <c r="K319" s="11" t="s">
        <v>23</v>
      </c>
      <c r="L319" s="11" t="s">
        <v>50</v>
      </c>
      <c r="M319" s="17"/>
      <c r="N319" s="18"/>
      <c r="O319" s="11"/>
      <c r="P319" s="11"/>
      <c r="Q319" s="11"/>
      <c r="R319" s="20" t="s">
        <v>838</v>
      </c>
      <c r="S319" s="20"/>
      <c r="T319" s="20" t="s">
        <v>641</v>
      </c>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row>
    <row r="320" ht="25.5" customHeight="1">
      <c r="A320" s="11">
        <v>359.0</v>
      </c>
      <c r="B320" s="12">
        <v>45954.0</v>
      </c>
      <c r="C320" s="19"/>
      <c r="D320" s="14" t="s">
        <v>839</v>
      </c>
      <c r="E320" s="24" t="s">
        <v>321</v>
      </c>
      <c r="F320" s="11"/>
      <c r="G320" s="15" t="s">
        <v>29</v>
      </c>
      <c r="H320" s="11" t="s">
        <v>840</v>
      </c>
      <c r="I320" s="14" t="s">
        <v>31</v>
      </c>
      <c r="J320" s="16" t="s">
        <v>22</v>
      </c>
      <c r="K320" s="11" t="s">
        <v>23</v>
      </c>
      <c r="L320" s="11" t="s">
        <v>50</v>
      </c>
      <c r="M320" s="17"/>
      <c r="N320" s="18"/>
      <c r="O320" s="11"/>
      <c r="P320" s="11" t="s">
        <v>26</v>
      </c>
      <c r="Q320" s="11"/>
      <c r="R320" s="20"/>
      <c r="S320" s="20"/>
      <c r="T320" s="20" t="s">
        <v>53</v>
      </c>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row>
    <row r="321" ht="25.5" customHeight="1">
      <c r="A321" s="11">
        <v>360.0</v>
      </c>
      <c r="B321" s="12">
        <v>45954.0</v>
      </c>
      <c r="C321" s="19"/>
      <c r="D321" s="14" t="s">
        <v>841</v>
      </c>
      <c r="E321" s="29"/>
      <c r="F321" s="11"/>
      <c r="G321" s="15"/>
      <c r="H321" s="11" t="s">
        <v>842</v>
      </c>
      <c r="I321" s="14" t="s">
        <v>31</v>
      </c>
      <c r="J321" s="16" t="s">
        <v>22</v>
      </c>
      <c r="K321" s="11"/>
      <c r="L321" s="11"/>
      <c r="M321" s="17"/>
      <c r="N321" s="18"/>
      <c r="O321" s="11"/>
      <c r="P321" s="11"/>
      <c r="Q321" s="11"/>
      <c r="R321" s="20"/>
      <c r="S321" s="20"/>
      <c r="T321" s="20" t="s">
        <v>641</v>
      </c>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row>
    <row r="322" ht="25.5" customHeight="1">
      <c r="A322" s="11">
        <v>361.0</v>
      </c>
      <c r="B322" s="12">
        <v>45954.0</v>
      </c>
      <c r="C322" s="19"/>
      <c r="D322" s="14"/>
      <c r="E322" s="29"/>
      <c r="F322" s="11"/>
      <c r="G322" s="15"/>
      <c r="H322" s="11" t="s">
        <v>843</v>
      </c>
      <c r="I322" s="14" t="s">
        <v>31</v>
      </c>
      <c r="J322" s="16" t="s">
        <v>22</v>
      </c>
      <c r="K322" s="11" t="s">
        <v>95</v>
      </c>
      <c r="L322" s="11" t="s">
        <v>619</v>
      </c>
      <c r="M322" s="17"/>
      <c r="N322" s="18"/>
      <c r="O322" s="11" t="s">
        <v>587</v>
      </c>
      <c r="P322" s="11"/>
      <c r="Q322" s="11"/>
      <c r="R322" s="20"/>
      <c r="S322" s="20"/>
      <c r="T322" s="20" t="s">
        <v>844</v>
      </c>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row>
    <row r="323" ht="25.5" customHeight="1">
      <c r="A323" s="11">
        <v>362.0</v>
      </c>
      <c r="B323" s="12">
        <v>45954.0</v>
      </c>
      <c r="C323" s="19"/>
      <c r="D323" s="14"/>
      <c r="E323" s="29"/>
      <c r="F323" s="11"/>
      <c r="G323" s="15"/>
      <c r="H323" s="11" t="s">
        <v>845</v>
      </c>
      <c r="I323" s="14" t="s">
        <v>31</v>
      </c>
      <c r="J323" s="16" t="s">
        <v>22</v>
      </c>
      <c r="K323" s="11" t="s">
        <v>95</v>
      </c>
      <c r="L323" s="11" t="s">
        <v>619</v>
      </c>
      <c r="M323" s="17"/>
      <c r="N323" s="18"/>
      <c r="O323" s="11" t="s">
        <v>587</v>
      </c>
      <c r="P323" s="11"/>
      <c r="Q323" s="11"/>
      <c r="R323" s="20"/>
      <c r="S323" s="20"/>
      <c r="T323" s="20" t="s">
        <v>641</v>
      </c>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row>
    <row r="324" ht="25.5" customHeight="1">
      <c r="A324" s="11">
        <v>363.0</v>
      </c>
      <c r="B324" s="12">
        <v>45954.0</v>
      </c>
      <c r="C324" s="19"/>
      <c r="D324" s="14"/>
      <c r="E324" s="29"/>
      <c r="F324" s="11"/>
      <c r="G324" s="15"/>
      <c r="H324" s="11" t="s">
        <v>846</v>
      </c>
      <c r="I324" s="14" t="s">
        <v>31</v>
      </c>
      <c r="J324" s="16" t="s">
        <v>22</v>
      </c>
      <c r="K324" s="11" t="s">
        <v>95</v>
      </c>
      <c r="L324" s="11" t="s">
        <v>619</v>
      </c>
      <c r="M324" s="17"/>
      <c r="N324" s="18"/>
      <c r="O324" s="11" t="s">
        <v>587</v>
      </c>
      <c r="P324" s="11"/>
      <c r="Q324" s="11"/>
      <c r="R324" s="20"/>
      <c r="S324" s="20"/>
      <c r="T324" s="20" t="s">
        <v>641</v>
      </c>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row>
    <row r="325" ht="25.5" customHeight="1">
      <c r="A325" s="11">
        <v>364.0</v>
      </c>
      <c r="B325" s="12">
        <v>45954.0</v>
      </c>
      <c r="C325" s="19"/>
      <c r="D325" s="14"/>
      <c r="E325" s="29"/>
      <c r="F325" s="11"/>
      <c r="G325" s="15"/>
      <c r="H325" s="11" t="s">
        <v>847</v>
      </c>
      <c r="I325" s="14" t="s">
        <v>31</v>
      </c>
      <c r="J325" s="16" t="s">
        <v>22</v>
      </c>
      <c r="K325" s="11" t="s">
        <v>23</v>
      </c>
      <c r="L325" s="11" t="s">
        <v>346</v>
      </c>
      <c r="M325" s="17"/>
      <c r="N325" s="18"/>
      <c r="O325" s="11" t="s">
        <v>587</v>
      </c>
      <c r="P325" s="11" t="s">
        <v>26</v>
      </c>
      <c r="Q325" s="11"/>
      <c r="R325" s="20"/>
      <c r="S325" s="20"/>
      <c r="T325" s="20" t="s">
        <v>641</v>
      </c>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row>
    <row r="326" ht="25.5" customHeight="1">
      <c r="A326" s="11">
        <v>365.0</v>
      </c>
      <c r="B326" s="12">
        <v>45954.0</v>
      </c>
      <c r="C326" s="19"/>
      <c r="D326" s="14"/>
      <c r="E326" s="29"/>
      <c r="F326" s="11"/>
      <c r="G326" s="15"/>
      <c r="H326" s="11" t="s">
        <v>848</v>
      </c>
      <c r="I326" s="14" t="s">
        <v>31</v>
      </c>
      <c r="J326" s="16" t="s">
        <v>22</v>
      </c>
      <c r="K326" s="11" t="s">
        <v>95</v>
      </c>
      <c r="L326" s="11" t="s">
        <v>619</v>
      </c>
      <c r="M326" s="17"/>
      <c r="N326" s="18"/>
      <c r="O326" s="11" t="s">
        <v>587</v>
      </c>
      <c r="P326" s="11"/>
      <c r="Q326" s="11"/>
      <c r="R326" s="20"/>
      <c r="S326" s="20"/>
      <c r="T326" s="20" t="s">
        <v>641</v>
      </c>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row>
    <row r="327" ht="25.5" customHeight="1">
      <c r="A327" s="11">
        <v>366.0</v>
      </c>
      <c r="B327" s="12">
        <v>45954.0</v>
      </c>
      <c r="C327" s="19"/>
      <c r="D327" s="14"/>
      <c r="E327" s="29"/>
      <c r="F327" s="11"/>
      <c r="G327" s="15"/>
      <c r="H327" s="11" t="s">
        <v>849</v>
      </c>
      <c r="I327" s="14" t="s">
        <v>31</v>
      </c>
      <c r="J327" s="16" t="s">
        <v>22</v>
      </c>
      <c r="K327" s="11" t="s">
        <v>95</v>
      </c>
      <c r="L327" s="11" t="s">
        <v>619</v>
      </c>
      <c r="M327" s="17"/>
      <c r="N327" s="18"/>
      <c r="O327" s="11" t="s">
        <v>587</v>
      </c>
      <c r="P327" s="11"/>
      <c r="Q327" s="11"/>
      <c r="R327" s="20"/>
      <c r="S327" s="20"/>
      <c r="T327" s="20" t="s">
        <v>729</v>
      </c>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row>
    <row r="328" ht="25.5" customHeight="1">
      <c r="A328" s="11">
        <v>367.0</v>
      </c>
      <c r="B328" s="12">
        <v>45954.0</v>
      </c>
      <c r="C328" s="19"/>
      <c r="D328" s="14" t="s">
        <v>850</v>
      </c>
      <c r="E328" s="24" t="s">
        <v>770</v>
      </c>
      <c r="F328" s="11"/>
      <c r="G328" s="15" t="s">
        <v>29</v>
      </c>
      <c r="H328" s="11" t="s">
        <v>851</v>
      </c>
      <c r="I328" s="14" t="s">
        <v>31</v>
      </c>
      <c r="J328" s="16" t="s">
        <v>22</v>
      </c>
      <c r="K328" s="11" t="s">
        <v>23</v>
      </c>
      <c r="L328" s="11" t="s">
        <v>852</v>
      </c>
      <c r="M328" s="17"/>
      <c r="N328" s="18"/>
      <c r="O328" s="11" t="s">
        <v>587</v>
      </c>
      <c r="P328" s="11"/>
      <c r="Q328" s="11"/>
      <c r="R328" s="20"/>
      <c r="S328" s="20"/>
      <c r="T328" s="20" t="s">
        <v>641</v>
      </c>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row>
    <row r="329" ht="25.5" customHeight="1">
      <c r="A329" s="11">
        <v>368.0</v>
      </c>
      <c r="B329" s="12">
        <v>45954.0</v>
      </c>
      <c r="C329" s="19"/>
      <c r="D329" s="14" t="s">
        <v>291</v>
      </c>
      <c r="E329" s="24" t="s">
        <v>732</v>
      </c>
      <c r="F329" s="11"/>
      <c r="G329" s="15"/>
      <c r="H329" s="11" t="s">
        <v>853</v>
      </c>
      <c r="I329" s="14" t="s">
        <v>31</v>
      </c>
      <c r="J329" s="16" t="s">
        <v>22</v>
      </c>
      <c r="K329" s="11" t="s">
        <v>23</v>
      </c>
      <c r="L329" s="11" t="s">
        <v>75</v>
      </c>
      <c r="M329" s="17"/>
      <c r="N329" s="18"/>
      <c r="O329" s="11"/>
      <c r="P329" s="11" t="s">
        <v>58</v>
      </c>
      <c r="Q329" s="11"/>
      <c r="R329" s="20"/>
      <c r="S329" s="20"/>
      <c r="T329" s="20" t="s">
        <v>641</v>
      </c>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row>
    <row r="330" ht="25.5" customHeight="1">
      <c r="A330" s="11">
        <v>369.0</v>
      </c>
      <c r="B330" s="12">
        <v>45954.0</v>
      </c>
      <c r="C330" s="19"/>
      <c r="D330" s="14" t="s">
        <v>298</v>
      </c>
      <c r="E330" s="24" t="s">
        <v>854</v>
      </c>
      <c r="F330" s="11"/>
      <c r="G330" s="15" t="s">
        <v>29</v>
      </c>
      <c r="H330" s="11" t="s">
        <v>855</v>
      </c>
      <c r="I330" s="14" t="s">
        <v>31</v>
      </c>
      <c r="J330" s="16" t="s">
        <v>22</v>
      </c>
      <c r="K330" s="11" t="s">
        <v>23</v>
      </c>
      <c r="L330" s="11" t="s">
        <v>75</v>
      </c>
      <c r="M330" s="17"/>
      <c r="N330" s="18"/>
      <c r="O330" s="11"/>
      <c r="P330" s="11" t="s">
        <v>26</v>
      </c>
      <c r="Q330" s="11"/>
      <c r="R330" s="20"/>
      <c r="S330" s="20"/>
      <c r="T330" s="20" t="s">
        <v>641</v>
      </c>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row>
    <row r="331" ht="25.5" customHeight="1">
      <c r="A331" s="11">
        <v>370.0</v>
      </c>
      <c r="B331" s="12">
        <v>45954.0</v>
      </c>
      <c r="C331" s="19"/>
      <c r="D331" s="14" t="s">
        <v>808</v>
      </c>
      <c r="E331" s="24" t="s">
        <v>856</v>
      </c>
      <c r="F331" s="11"/>
      <c r="G331" s="15" t="s">
        <v>29</v>
      </c>
      <c r="H331" s="11" t="s">
        <v>810</v>
      </c>
      <c r="I331" s="14" t="s">
        <v>31</v>
      </c>
      <c r="J331" s="16" t="s">
        <v>22</v>
      </c>
      <c r="K331" s="11" t="s">
        <v>23</v>
      </c>
      <c r="L331" s="11" t="s">
        <v>75</v>
      </c>
      <c r="M331" s="17"/>
      <c r="N331" s="18"/>
      <c r="O331" s="11"/>
      <c r="P331" s="11"/>
      <c r="Q331" s="11"/>
      <c r="R331" s="20"/>
      <c r="S331" s="20"/>
      <c r="T331" s="20" t="s">
        <v>641</v>
      </c>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row>
    <row r="332" ht="25.5" customHeight="1">
      <c r="A332" s="11">
        <v>371.0</v>
      </c>
      <c r="B332" s="12">
        <v>45954.0</v>
      </c>
      <c r="C332" s="19"/>
      <c r="D332" s="14" t="s">
        <v>558</v>
      </c>
      <c r="E332" s="29"/>
      <c r="F332" s="11"/>
      <c r="G332" s="15"/>
      <c r="H332" s="11" t="s">
        <v>857</v>
      </c>
      <c r="I332" s="14" t="s">
        <v>31</v>
      </c>
      <c r="J332" s="16" t="s">
        <v>22</v>
      </c>
      <c r="K332" s="11" t="s">
        <v>23</v>
      </c>
      <c r="L332" s="11" t="s">
        <v>50</v>
      </c>
      <c r="M332" s="17"/>
      <c r="N332" s="18"/>
      <c r="O332" s="11" t="s">
        <v>502</v>
      </c>
      <c r="P332" s="11"/>
      <c r="Q332" s="11"/>
      <c r="R332" s="20"/>
      <c r="S332" s="20"/>
      <c r="T332" s="20"/>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row>
    <row r="333" ht="25.5" customHeight="1">
      <c r="A333" s="11">
        <v>372.0</v>
      </c>
      <c r="B333" s="12">
        <v>45954.0</v>
      </c>
      <c r="C333" s="19"/>
      <c r="D333" s="14" t="s">
        <v>442</v>
      </c>
      <c r="E333" s="24" t="s">
        <v>392</v>
      </c>
      <c r="F333" s="11"/>
      <c r="G333" s="15"/>
      <c r="H333" s="11" t="s">
        <v>858</v>
      </c>
      <c r="I333" s="14" t="s">
        <v>31</v>
      </c>
      <c r="J333" s="16" t="s">
        <v>22</v>
      </c>
      <c r="K333" s="11"/>
      <c r="L333" s="11" t="s">
        <v>50</v>
      </c>
      <c r="M333" s="17"/>
      <c r="N333" s="18"/>
      <c r="O333" s="11"/>
      <c r="P333" s="11"/>
      <c r="Q333" s="11"/>
      <c r="R333" s="20"/>
      <c r="S333" s="20"/>
      <c r="T333" s="20" t="s">
        <v>53</v>
      </c>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row>
    <row r="334" ht="25.5" customHeight="1">
      <c r="A334" s="11">
        <v>373.0</v>
      </c>
      <c r="B334" s="12">
        <v>45954.0</v>
      </c>
      <c r="C334" s="19"/>
      <c r="D334" s="14" t="s">
        <v>129</v>
      </c>
      <c r="E334" s="24" t="s">
        <v>154</v>
      </c>
      <c r="F334" s="11"/>
      <c r="G334" s="15" t="s">
        <v>29</v>
      </c>
      <c r="H334" s="11" t="s">
        <v>859</v>
      </c>
      <c r="I334" s="14" t="s">
        <v>31</v>
      </c>
      <c r="J334" s="16" t="s">
        <v>22</v>
      </c>
      <c r="K334" s="11" t="s">
        <v>23</v>
      </c>
      <c r="L334" s="11" t="s">
        <v>50</v>
      </c>
      <c r="M334" s="17"/>
      <c r="N334" s="18">
        <f>530000/1.19</f>
        <v>445378.1513</v>
      </c>
      <c r="O334" s="11" t="s">
        <v>51</v>
      </c>
      <c r="P334" s="11" t="s">
        <v>26</v>
      </c>
      <c r="Q334" s="11"/>
      <c r="R334" s="20"/>
      <c r="S334" s="20"/>
      <c r="T334" s="20" t="s">
        <v>641</v>
      </c>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row>
    <row r="335" ht="25.5" customHeight="1">
      <c r="A335" s="11">
        <v>374.0</v>
      </c>
      <c r="B335" s="12">
        <v>45954.0</v>
      </c>
      <c r="C335" s="19"/>
      <c r="D335" s="14" t="s">
        <v>860</v>
      </c>
      <c r="E335" s="24" t="s">
        <v>861</v>
      </c>
      <c r="F335" s="11"/>
      <c r="G335" s="15" t="s">
        <v>29</v>
      </c>
      <c r="H335" s="11" t="s">
        <v>862</v>
      </c>
      <c r="I335" s="14" t="s">
        <v>31</v>
      </c>
      <c r="J335" s="16" t="s">
        <v>22</v>
      </c>
      <c r="K335" s="11" t="s">
        <v>23</v>
      </c>
      <c r="L335" s="11" t="s">
        <v>63</v>
      </c>
      <c r="M335" s="17"/>
      <c r="N335" s="18"/>
      <c r="O335" s="11"/>
      <c r="P335" s="11" t="s">
        <v>58</v>
      </c>
      <c r="Q335" s="11"/>
      <c r="R335" s="20"/>
      <c r="S335" s="20"/>
      <c r="T335" s="20" t="s">
        <v>863</v>
      </c>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row>
    <row r="336" ht="25.5" customHeight="1">
      <c r="A336" s="11">
        <v>375.0</v>
      </c>
      <c r="B336" s="12">
        <v>45954.0</v>
      </c>
      <c r="C336" s="19"/>
      <c r="D336" s="14" t="s">
        <v>864</v>
      </c>
      <c r="E336" s="24" t="s">
        <v>672</v>
      </c>
      <c r="F336" s="11"/>
      <c r="G336" s="15"/>
      <c r="H336" s="11" t="s">
        <v>831</v>
      </c>
      <c r="I336" s="14" t="s">
        <v>31</v>
      </c>
      <c r="J336" s="16" t="s">
        <v>22</v>
      </c>
      <c r="K336" s="11"/>
      <c r="L336" s="11"/>
      <c r="M336" s="17"/>
      <c r="N336" s="18"/>
      <c r="O336" s="11"/>
      <c r="P336" s="11"/>
      <c r="Q336" s="11"/>
      <c r="R336" s="20"/>
      <c r="S336" s="20"/>
      <c r="T336" s="20" t="s">
        <v>729</v>
      </c>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row>
    <row r="337" ht="25.5" customHeight="1">
      <c r="A337" s="11">
        <v>376.0</v>
      </c>
      <c r="B337" s="12">
        <v>45954.0</v>
      </c>
      <c r="C337" s="19"/>
      <c r="D337" s="14" t="s">
        <v>865</v>
      </c>
      <c r="E337" s="24" t="s">
        <v>866</v>
      </c>
      <c r="F337" s="11"/>
      <c r="G337" s="15"/>
      <c r="H337" s="11" t="s">
        <v>867</v>
      </c>
      <c r="I337" s="14" t="s">
        <v>31</v>
      </c>
      <c r="J337" s="16" t="s">
        <v>22</v>
      </c>
      <c r="K337" s="11"/>
      <c r="L337" s="11"/>
      <c r="M337" s="17"/>
      <c r="N337" s="18"/>
      <c r="O337" s="11"/>
      <c r="P337" s="11"/>
      <c r="Q337" s="11"/>
      <c r="R337" s="20"/>
      <c r="S337" s="20"/>
      <c r="T337" s="20" t="s">
        <v>107</v>
      </c>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row>
    <row r="338" ht="25.5" customHeight="1">
      <c r="A338" s="11">
        <v>377.0</v>
      </c>
      <c r="B338" s="12">
        <v>45954.0</v>
      </c>
      <c r="C338" s="19"/>
      <c r="D338" s="14" t="s">
        <v>868</v>
      </c>
      <c r="E338" s="24" t="s">
        <v>770</v>
      </c>
      <c r="F338" s="11"/>
      <c r="G338" s="15"/>
      <c r="H338" s="11" t="s">
        <v>851</v>
      </c>
      <c r="I338" s="14"/>
      <c r="J338" s="16" t="s">
        <v>22</v>
      </c>
      <c r="K338" s="11"/>
      <c r="L338" s="11"/>
      <c r="M338" s="17"/>
      <c r="N338" s="18"/>
      <c r="O338" s="11"/>
      <c r="P338" s="11"/>
      <c r="Q338" s="11"/>
      <c r="R338" s="20"/>
      <c r="S338" s="20"/>
      <c r="T338" s="20"/>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row>
    <row r="339" ht="25.5" customHeight="1">
      <c r="A339" s="11">
        <v>378.0</v>
      </c>
      <c r="B339" s="12">
        <v>45954.0</v>
      </c>
      <c r="C339" s="19"/>
      <c r="D339" s="14" t="s">
        <v>869</v>
      </c>
      <c r="E339" s="24" t="s">
        <v>260</v>
      </c>
      <c r="F339" s="11"/>
      <c r="G339" s="15" t="s">
        <v>29</v>
      </c>
      <c r="H339" s="11" t="s">
        <v>870</v>
      </c>
      <c r="I339" s="14" t="s">
        <v>31</v>
      </c>
      <c r="J339" s="16" t="s">
        <v>22</v>
      </c>
      <c r="K339" s="11" t="s">
        <v>23</v>
      </c>
      <c r="L339" s="11" t="s">
        <v>50</v>
      </c>
      <c r="M339" s="17"/>
      <c r="N339" s="18"/>
      <c r="O339" s="11"/>
      <c r="P339" s="11" t="s">
        <v>58</v>
      </c>
      <c r="Q339" s="11"/>
      <c r="R339" s="20"/>
      <c r="S339" s="20"/>
      <c r="T339" s="20"/>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row>
    <row r="340" ht="25.5" customHeight="1">
      <c r="A340" s="11"/>
      <c r="B340" s="12">
        <v>45954.0</v>
      </c>
      <c r="C340" s="19"/>
      <c r="D340" s="14" t="s">
        <v>275</v>
      </c>
      <c r="E340" s="24" t="s">
        <v>770</v>
      </c>
      <c r="F340" s="11"/>
      <c r="G340" s="15" t="s">
        <v>29</v>
      </c>
      <c r="H340" s="11" t="s">
        <v>871</v>
      </c>
      <c r="I340" s="14" t="s">
        <v>31</v>
      </c>
      <c r="J340" s="16" t="s">
        <v>22</v>
      </c>
      <c r="K340" s="11" t="s">
        <v>23</v>
      </c>
      <c r="L340" s="36" t="s">
        <v>38</v>
      </c>
      <c r="M340" s="17"/>
      <c r="N340" s="18"/>
      <c r="O340" s="11"/>
      <c r="P340" s="11" t="s">
        <v>58</v>
      </c>
      <c r="Q340" s="11"/>
      <c r="R340" s="20"/>
      <c r="S340" s="20"/>
      <c r="T340" s="20"/>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row>
    <row r="341" ht="25.5" customHeight="1">
      <c r="A341" s="11"/>
      <c r="B341" s="12">
        <v>45955.0</v>
      </c>
      <c r="C341" s="19"/>
      <c r="D341" s="14" t="s">
        <v>872</v>
      </c>
      <c r="E341" s="24" t="s">
        <v>312</v>
      </c>
      <c r="F341" s="11"/>
      <c r="G341" s="15"/>
      <c r="H341" s="11" t="s">
        <v>873</v>
      </c>
      <c r="I341" s="14" t="s">
        <v>31</v>
      </c>
      <c r="J341" s="16" t="s">
        <v>22</v>
      </c>
      <c r="K341" s="11" t="s">
        <v>95</v>
      </c>
      <c r="L341" s="11"/>
      <c r="M341" s="17"/>
      <c r="N341" s="18"/>
      <c r="O341" s="11"/>
      <c r="P341" s="11"/>
      <c r="Q341" s="11"/>
      <c r="R341" s="20"/>
      <c r="S341" s="20"/>
      <c r="T341" s="20"/>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row>
    <row r="342" ht="25.5" customHeight="1">
      <c r="A342" s="11"/>
      <c r="B342" s="12">
        <v>45955.0</v>
      </c>
      <c r="C342" s="19"/>
      <c r="D342" s="14"/>
      <c r="E342" s="29"/>
      <c r="F342" s="11"/>
      <c r="G342" s="15"/>
      <c r="H342" s="11" t="s">
        <v>874</v>
      </c>
      <c r="I342" s="14" t="s">
        <v>31</v>
      </c>
      <c r="J342" s="16" t="s">
        <v>22</v>
      </c>
      <c r="K342" s="11" t="s">
        <v>23</v>
      </c>
      <c r="L342" s="11" t="s">
        <v>38</v>
      </c>
      <c r="M342" s="17"/>
      <c r="N342" s="18"/>
      <c r="O342" s="11" t="s">
        <v>589</v>
      </c>
      <c r="P342" s="11"/>
      <c r="Q342" s="11"/>
      <c r="R342" s="20" t="s">
        <v>875</v>
      </c>
      <c r="S342" s="20"/>
      <c r="T342" s="20" t="s">
        <v>641</v>
      </c>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row>
    <row r="343" ht="25.5" customHeight="1">
      <c r="A343" s="11"/>
      <c r="B343" s="12">
        <v>45955.0</v>
      </c>
      <c r="C343" s="19"/>
      <c r="D343" s="14"/>
      <c r="E343" s="29"/>
      <c r="F343" s="11"/>
      <c r="G343" s="15"/>
      <c r="H343" s="11" t="s">
        <v>876</v>
      </c>
      <c r="I343" s="14" t="s">
        <v>31</v>
      </c>
      <c r="J343" s="16" t="s">
        <v>22</v>
      </c>
      <c r="K343" s="11" t="s">
        <v>23</v>
      </c>
      <c r="L343" s="11" t="s">
        <v>38</v>
      </c>
      <c r="M343" s="17"/>
      <c r="N343" s="18"/>
      <c r="O343" s="11" t="s">
        <v>502</v>
      </c>
      <c r="P343" s="11"/>
      <c r="Q343" s="11"/>
      <c r="R343" s="20"/>
      <c r="S343" s="20"/>
      <c r="T343" s="20" t="s">
        <v>641</v>
      </c>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row>
    <row r="344" ht="25.5" customHeight="1">
      <c r="A344" s="11"/>
      <c r="B344" s="12">
        <v>45955.0</v>
      </c>
      <c r="C344" s="19"/>
      <c r="D344" s="14"/>
      <c r="E344" s="29"/>
      <c r="F344" s="11"/>
      <c r="G344" s="15"/>
      <c r="H344" s="11" t="s">
        <v>877</v>
      </c>
      <c r="I344" s="14" t="s">
        <v>31</v>
      </c>
      <c r="J344" s="16" t="s">
        <v>22</v>
      </c>
      <c r="K344" s="11" t="s">
        <v>95</v>
      </c>
      <c r="L344" s="11" t="s">
        <v>619</v>
      </c>
      <c r="M344" s="17"/>
      <c r="N344" s="18"/>
      <c r="O344" s="11" t="s">
        <v>587</v>
      </c>
      <c r="P344" s="11"/>
      <c r="Q344" s="11"/>
      <c r="R344" s="20"/>
      <c r="S344" s="20"/>
      <c r="T344" s="20" t="s">
        <v>641</v>
      </c>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row>
    <row r="345" ht="25.5" customHeight="1">
      <c r="A345" s="11"/>
      <c r="B345" s="12">
        <v>45955.0</v>
      </c>
      <c r="C345" s="19"/>
      <c r="D345" s="14" t="s">
        <v>878</v>
      </c>
      <c r="E345" s="29"/>
      <c r="F345" s="11"/>
      <c r="G345" s="15" t="s">
        <v>29</v>
      </c>
      <c r="H345" s="11" t="s">
        <v>879</v>
      </c>
      <c r="I345" s="14" t="s">
        <v>31</v>
      </c>
      <c r="J345" s="16" t="s">
        <v>22</v>
      </c>
      <c r="K345" s="11" t="s">
        <v>23</v>
      </c>
      <c r="L345" s="11" t="s">
        <v>75</v>
      </c>
      <c r="M345" s="17"/>
      <c r="N345" s="18"/>
      <c r="O345" s="11" t="s">
        <v>587</v>
      </c>
      <c r="P345" s="11"/>
      <c r="Q345" s="11"/>
      <c r="R345" s="20"/>
      <c r="S345" s="20"/>
      <c r="T345" s="20" t="s">
        <v>641</v>
      </c>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row>
    <row r="346" ht="25.5" customHeight="1">
      <c r="A346" s="11"/>
      <c r="B346" s="12">
        <v>45955.0</v>
      </c>
      <c r="C346" s="19"/>
      <c r="D346" s="14"/>
      <c r="E346" s="29"/>
      <c r="F346" s="11"/>
      <c r="G346" s="15"/>
      <c r="H346" s="11" t="s">
        <v>880</v>
      </c>
      <c r="I346" s="14" t="s">
        <v>31</v>
      </c>
      <c r="J346" s="16" t="s">
        <v>22</v>
      </c>
      <c r="K346" s="11" t="s">
        <v>95</v>
      </c>
      <c r="L346" s="11" t="s">
        <v>619</v>
      </c>
      <c r="M346" s="17"/>
      <c r="N346" s="18"/>
      <c r="O346" s="11" t="s">
        <v>587</v>
      </c>
      <c r="P346" s="11"/>
      <c r="Q346" s="11"/>
      <c r="R346" s="20"/>
      <c r="S346" s="20"/>
      <c r="T346" s="20" t="s">
        <v>641</v>
      </c>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row>
    <row r="347" ht="25.5" customHeight="1">
      <c r="A347" s="11"/>
      <c r="B347" s="12">
        <v>45955.0</v>
      </c>
      <c r="C347" s="19"/>
      <c r="D347" s="14" t="s">
        <v>275</v>
      </c>
      <c r="E347" s="24" t="s">
        <v>679</v>
      </c>
      <c r="F347" s="11"/>
      <c r="G347" s="15"/>
      <c r="H347" s="11" t="s">
        <v>881</v>
      </c>
      <c r="I347" s="14" t="s">
        <v>31</v>
      </c>
      <c r="J347" s="16" t="s">
        <v>22</v>
      </c>
      <c r="K347" s="11" t="s">
        <v>23</v>
      </c>
      <c r="L347" s="11" t="s">
        <v>50</v>
      </c>
      <c r="M347" s="17"/>
      <c r="N347" s="18"/>
      <c r="O347" s="11"/>
      <c r="P347" s="11" t="s">
        <v>58</v>
      </c>
      <c r="Q347" s="11"/>
      <c r="R347" s="20"/>
      <c r="S347" s="20"/>
      <c r="T347" s="20"/>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row>
    <row r="348" ht="25.5" customHeight="1">
      <c r="A348" s="11"/>
      <c r="B348" s="12">
        <v>45955.0</v>
      </c>
      <c r="C348" s="19"/>
      <c r="D348" s="14" t="s">
        <v>542</v>
      </c>
      <c r="E348" s="29"/>
      <c r="F348" s="11"/>
      <c r="G348" s="15" t="s">
        <v>29</v>
      </c>
      <c r="H348" s="11" t="s">
        <v>882</v>
      </c>
      <c r="I348" s="14" t="s">
        <v>31</v>
      </c>
      <c r="J348" s="16" t="s">
        <v>22</v>
      </c>
      <c r="K348" s="11" t="s">
        <v>23</v>
      </c>
      <c r="L348" s="11"/>
      <c r="M348" s="17"/>
      <c r="N348" s="18"/>
      <c r="O348" s="11" t="s">
        <v>589</v>
      </c>
      <c r="P348" s="11"/>
      <c r="Q348" s="11"/>
      <c r="R348" s="20" t="s">
        <v>883</v>
      </c>
      <c r="S348" s="20"/>
      <c r="T348" s="20"/>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row>
    <row r="349" ht="25.5" customHeight="1">
      <c r="A349" s="11"/>
      <c r="B349" s="12">
        <v>45955.0</v>
      </c>
      <c r="C349" s="19"/>
      <c r="D349" s="14" t="s">
        <v>884</v>
      </c>
      <c r="E349" s="24" t="s">
        <v>61</v>
      </c>
      <c r="F349" s="11"/>
      <c r="G349" s="15" t="s">
        <v>29</v>
      </c>
      <c r="H349" s="11" t="s">
        <v>885</v>
      </c>
      <c r="I349" s="14" t="s">
        <v>31</v>
      </c>
      <c r="J349" s="16" t="s">
        <v>22</v>
      </c>
      <c r="K349" s="11" t="s">
        <v>23</v>
      </c>
      <c r="L349" s="11" t="s">
        <v>38</v>
      </c>
      <c r="M349" s="17"/>
      <c r="N349" s="18"/>
      <c r="O349" s="11" t="s">
        <v>587</v>
      </c>
      <c r="P349" s="11"/>
      <c r="Q349" s="39">
        <v>45957.0</v>
      </c>
      <c r="R349" s="20"/>
      <c r="S349" s="20"/>
      <c r="T349" s="20"/>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row>
    <row r="350" ht="25.5" customHeight="1">
      <c r="A350" s="11"/>
      <c r="B350" s="12">
        <v>45955.0</v>
      </c>
      <c r="C350" s="19"/>
      <c r="D350" s="14"/>
      <c r="E350" s="29"/>
      <c r="F350" s="11"/>
      <c r="G350" s="15"/>
      <c r="H350" s="11" t="s">
        <v>886</v>
      </c>
      <c r="I350" s="14" t="s">
        <v>31</v>
      </c>
      <c r="J350" s="16" t="s">
        <v>22</v>
      </c>
      <c r="K350" s="11" t="s">
        <v>23</v>
      </c>
      <c r="L350" s="11" t="s">
        <v>619</v>
      </c>
      <c r="M350" s="17"/>
      <c r="N350" s="18"/>
      <c r="O350" s="11" t="s">
        <v>589</v>
      </c>
      <c r="P350" s="11"/>
      <c r="Q350" s="11"/>
      <c r="R350" s="20" t="s">
        <v>887</v>
      </c>
      <c r="S350" s="20"/>
      <c r="T350" s="20" t="s">
        <v>888</v>
      </c>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row>
    <row r="351" ht="25.5" customHeight="1">
      <c r="A351" s="11"/>
      <c r="B351" s="12">
        <v>45955.0</v>
      </c>
      <c r="C351" s="19"/>
      <c r="D351" s="14"/>
      <c r="E351" s="29"/>
      <c r="F351" s="11"/>
      <c r="G351" s="15"/>
      <c r="H351" s="11" t="s">
        <v>889</v>
      </c>
      <c r="I351" s="14" t="s">
        <v>31</v>
      </c>
      <c r="J351" s="16" t="s">
        <v>22</v>
      </c>
      <c r="K351" s="11" t="s">
        <v>23</v>
      </c>
      <c r="L351" s="11" t="s">
        <v>86</v>
      </c>
      <c r="M351" s="17"/>
      <c r="N351" s="18"/>
      <c r="O351" s="11" t="s">
        <v>587</v>
      </c>
      <c r="P351" s="11"/>
      <c r="Q351" s="11"/>
      <c r="R351" s="20"/>
      <c r="S351" s="20"/>
      <c r="T351" s="20" t="s">
        <v>890</v>
      </c>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row>
    <row r="352" ht="25.5" customHeight="1">
      <c r="A352" s="11"/>
      <c r="B352" s="12">
        <v>45955.0</v>
      </c>
      <c r="C352" s="19"/>
      <c r="D352" s="14" t="s">
        <v>542</v>
      </c>
      <c r="E352" s="29"/>
      <c r="F352" s="11"/>
      <c r="G352" s="15" t="s">
        <v>29</v>
      </c>
      <c r="H352" s="11" t="s">
        <v>891</v>
      </c>
      <c r="I352" s="14" t="s">
        <v>31</v>
      </c>
      <c r="J352" s="16" t="s">
        <v>22</v>
      </c>
      <c r="K352" s="11" t="s">
        <v>23</v>
      </c>
      <c r="L352" s="11" t="s">
        <v>50</v>
      </c>
      <c r="M352" s="17"/>
      <c r="N352" s="18"/>
      <c r="O352" s="11" t="s">
        <v>587</v>
      </c>
      <c r="P352" s="11"/>
      <c r="Q352" s="39">
        <v>45957.0</v>
      </c>
      <c r="R352" s="20"/>
      <c r="S352" s="20"/>
      <c r="T352" s="20" t="s">
        <v>641</v>
      </c>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row>
    <row r="353" ht="25.5" customHeight="1">
      <c r="A353" s="11"/>
      <c r="B353" s="12">
        <v>45955.0</v>
      </c>
      <c r="C353" s="19"/>
      <c r="D353" s="14" t="s">
        <v>442</v>
      </c>
      <c r="E353" s="29"/>
      <c r="F353" s="11"/>
      <c r="G353" s="15"/>
      <c r="H353" s="11" t="s">
        <v>892</v>
      </c>
      <c r="I353" s="14" t="s">
        <v>31</v>
      </c>
      <c r="J353" s="16" t="s">
        <v>22</v>
      </c>
      <c r="K353" s="11" t="s">
        <v>23</v>
      </c>
      <c r="L353" s="11" t="s">
        <v>50</v>
      </c>
      <c r="M353" s="17"/>
      <c r="N353" s="18"/>
      <c r="O353" s="11"/>
      <c r="P353" s="11"/>
      <c r="Q353" s="11"/>
      <c r="R353" s="20"/>
      <c r="S353" s="20"/>
      <c r="T353" s="20"/>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row>
    <row r="354" ht="25.5" customHeight="1">
      <c r="A354" s="11"/>
      <c r="B354" s="12">
        <v>45955.0</v>
      </c>
      <c r="C354" s="19"/>
      <c r="D354" s="14" t="s">
        <v>893</v>
      </c>
      <c r="E354" s="24" t="s">
        <v>894</v>
      </c>
      <c r="F354" s="11"/>
      <c r="G354" s="15" t="s">
        <v>29</v>
      </c>
      <c r="H354" s="11" t="s">
        <v>895</v>
      </c>
      <c r="I354" s="14" t="s">
        <v>31</v>
      </c>
      <c r="J354" s="16" t="s">
        <v>22</v>
      </c>
      <c r="K354" s="11" t="s">
        <v>23</v>
      </c>
      <c r="L354" s="11" t="s">
        <v>50</v>
      </c>
      <c r="M354" s="17"/>
      <c r="N354" s="40"/>
      <c r="O354" s="11" t="s">
        <v>587</v>
      </c>
      <c r="P354" s="11" t="s">
        <v>58</v>
      </c>
      <c r="Q354" s="11"/>
      <c r="R354" s="20"/>
      <c r="S354" s="20"/>
      <c r="T354" s="20" t="s">
        <v>107</v>
      </c>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row>
    <row r="355" ht="25.5" customHeight="1">
      <c r="A355" s="11"/>
      <c r="B355" s="12">
        <v>45955.0</v>
      </c>
      <c r="C355" s="19"/>
      <c r="D355" s="14" t="s">
        <v>896</v>
      </c>
      <c r="E355" s="24" t="s">
        <v>897</v>
      </c>
      <c r="F355" s="11"/>
      <c r="G355" s="15" t="s">
        <v>29</v>
      </c>
      <c r="H355" s="11" t="s">
        <v>898</v>
      </c>
      <c r="I355" s="14" t="s">
        <v>31</v>
      </c>
      <c r="J355" s="16" t="s">
        <v>22</v>
      </c>
      <c r="K355" s="11" t="s">
        <v>23</v>
      </c>
      <c r="L355" s="11" t="s">
        <v>63</v>
      </c>
      <c r="M355" s="17">
        <v>10440.0</v>
      </c>
      <c r="N355" s="18">
        <v>1983000.0</v>
      </c>
      <c r="O355" s="11" t="s">
        <v>502</v>
      </c>
      <c r="P355" s="11" t="s">
        <v>64</v>
      </c>
      <c r="Q355" s="39">
        <v>45957.0</v>
      </c>
      <c r="R355" s="20"/>
      <c r="S355" s="20"/>
      <c r="T355" s="20" t="s">
        <v>641</v>
      </c>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row>
    <row r="356" ht="25.5" customHeight="1">
      <c r="A356" s="11"/>
      <c r="B356" s="12">
        <v>45955.0</v>
      </c>
      <c r="C356" s="19"/>
      <c r="D356" s="14"/>
      <c r="E356" s="29"/>
      <c r="F356" s="11"/>
      <c r="G356" s="15"/>
      <c r="H356" s="11" t="s">
        <v>899</v>
      </c>
      <c r="I356" s="14" t="s">
        <v>31</v>
      </c>
      <c r="J356" s="16" t="s">
        <v>22</v>
      </c>
      <c r="K356" s="11" t="s">
        <v>95</v>
      </c>
      <c r="L356" s="11" t="s">
        <v>619</v>
      </c>
      <c r="M356" s="17"/>
      <c r="N356" s="18"/>
      <c r="O356" s="11" t="s">
        <v>587</v>
      </c>
      <c r="P356" s="11"/>
      <c r="Q356" s="11"/>
      <c r="R356" s="20"/>
      <c r="S356" s="20"/>
      <c r="T356" s="20" t="s">
        <v>641</v>
      </c>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row>
    <row r="357" ht="25.5" customHeight="1">
      <c r="A357" s="11"/>
      <c r="B357" s="12">
        <v>45955.0</v>
      </c>
      <c r="C357" s="19"/>
      <c r="D357" s="14"/>
      <c r="E357" s="29"/>
      <c r="F357" s="11"/>
      <c r="G357" s="15"/>
      <c r="H357" s="11" t="s">
        <v>900</v>
      </c>
      <c r="I357" s="14" t="s">
        <v>31</v>
      </c>
      <c r="J357" s="16" t="s">
        <v>22</v>
      </c>
      <c r="K357" s="11" t="s">
        <v>95</v>
      </c>
      <c r="L357" s="11" t="s">
        <v>619</v>
      </c>
      <c r="M357" s="17"/>
      <c r="N357" s="18"/>
      <c r="O357" s="11" t="s">
        <v>587</v>
      </c>
      <c r="P357" s="11"/>
      <c r="Q357" s="11"/>
      <c r="R357" s="20"/>
      <c r="S357" s="20"/>
      <c r="T357" s="20" t="s">
        <v>641</v>
      </c>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row>
    <row r="358" ht="25.5" customHeight="1">
      <c r="A358" s="11"/>
      <c r="B358" s="12">
        <v>45955.0</v>
      </c>
      <c r="C358" s="19"/>
      <c r="D358" s="14" t="s">
        <v>169</v>
      </c>
      <c r="E358" s="24" t="s">
        <v>901</v>
      </c>
      <c r="F358" s="11"/>
      <c r="G358" s="15"/>
      <c r="H358" s="11" t="s">
        <v>902</v>
      </c>
      <c r="I358" s="14" t="s">
        <v>31</v>
      </c>
      <c r="J358" s="16" t="s">
        <v>22</v>
      </c>
      <c r="K358" s="11" t="s">
        <v>23</v>
      </c>
      <c r="L358" s="11" t="s">
        <v>75</v>
      </c>
      <c r="M358" s="17"/>
      <c r="N358" s="18"/>
      <c r="O358" s="11"/>
      <c r="P358" s="11" t="s">
        <v>64</v>
      </c>
      <c r="Q358" s="11"/>
      <c r="R358" s="20"/>
      <c r="S358" s="20"/>
      <c r="T358" s="20"/>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row>
    <row r="359" ht="25.5" customHeight="1">
      <c r="A359" s="11"/>
      <c r="B359" s="12">
        <v>45955.0</v>
      </c>
      <c r="C359" s="19"/>
      <c r="D359" s="14" t="s">
        <v>903</v>
      </c>
      <c r="E359" s="29"/>
      <c r="F359" s="11"/>
      <c r="G359" s="15"/>
      <c r="H359" s="11" t="s">
        <v>904</v>
      </c>
      <c r="I359" s="14" t="s">
        <v>31</v>
      </c>
      <c r="J359" s="16" t="s">
        <v>22</v>
      </c>
      <c r="K359" s="11" t="s">
        <v>95</v>
      </c>
      <c r="L359" s="11"/>
      <c r="M359" s="17"/>
      <c r="N359" s="18"/>
      <c r="O359" s="11"/>
      <c r="P359" s="11"/>
      <c r="Q359" s="11"/>
      <c r="R359" s="20"/>
      <c r="S359" s="20"/>
      <c r="T359" s="20"/>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row>
    <row r="360" ht="25.5" customHeight="1">
      <c r="A360" s="11"/>
      <c r="B360" s="12">
        <v>56914.0</v>
      </c>
      <c r="C360" s="19"/>
      <c r="D360" s="14" t="s">
        <v>592</v>
      </c>
      <c r="E360" s="29"/>
      <c r="F360" s="11"/>
      <c r="G360" s="15"/>
      <c r="H360" s="11" t="s">
        <v>905</v>
      </c>
      <c r="I360" s="14" t="s">
        <v>31</v>
      </c>
      <c r="J360" s="16" t="s">
        <v>22</v>
      </c>
      <c r="K360" s="11"/>
      <c r="L360" s="11"/>
      <c r="M360" s="17"/>
      <c r="N360" s="18"/>
      <c r="O360" s="11"/>
      <c r="P360" s="11"/>
      <c r="Q360" s="11"/>
      <c r="R360" s="20"/>
      <c r="S360" s="20"/>
      <c r="T360" s="20"/>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row>
    <row r="361" ht="25.5" customHeight="1">
      <c r="A361" s="11"/>
      <c r="B361" s="12">
        <v>45957.0</v>
      </c>
      <c r="C361" s="19"/>
      <c r="D361" s="14" t="s">
        <v>839</v>
      </c>
      <c r="E361" s="29"/>
      <c r="F361" s="11"/>
      <c r="G361" s="15"/>
      <c r="H361" s="11" t="s">
        <v>840</v>
      </c>
      <c r="I361" s="14" t="s">
        <v>31</v>
      </c>
      <c r="J361" s="16" t="s">
        <v>22</v>
      </c>
      <c r="K361" s="11" t="s">
        <v>95</v>
      </c>
      <c r="L361" s="11" t="s">
        <v>50</v>
      </c>
      <c r="M361" s="17"/>
      <c r="N361" s="18"/>
      <c r="O361" s="11"/>
      <c r="P361" s="11"/>
      <c r="Q361" s="11"/>
      <c r="R361" s="20"/>
      <c r="S361" s="20"/>
      <c r="T361" s="20"/>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row>
    <row r="362" ht="25.5" customHeight="1">
      <c r="A362" s="11"/>
      <c r="B362" s="12">
        <v>45957.0</v>
      </c>
      <c r="C362" s="19"/>
      <c r="D362" s="14"/>
      <c r="E362" s="29"/>
      <c r="F362" s="11"/>
      <c r="G362" s="15"/>
      <c r="H362" s="11" t="s">
        <v>906</v>
      </c>
      <c r="I362" s="14" t="s">
        <v>31</v>
      </c>
      <c r="J362" s="16" t="s">
        <v>22</v>
      </c>
      <c r="K362" s="11" t="s">
        <v>95</v>
      </c>
      <c r="L362" s="11" t="s">
        <v>619</v>
      </c>
      <c r="M362" s="17"/>
      <c r="N362" s="18"/>
      <c r="O362" s="11" t="s">
        <v>587</v>
      </c>
      <c r="P362" s="11"/>
      <c r="Q362" s="11"/>
      <c r="R362" s="20"/>
      <c r="S362" s="20"/>
      <c r="T362" s="20" t="s">
        <v>641</v>
      </c>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row>
    <row r="363" ht="25.5" customHeight="1">
      <c r="A363" s="11"/>
      <c r="B363" s="12">
        <v>45957.0</v>
      </c>
      <c r="C363" s="19"/>
      <c r="D363" s="14"/>
      <c r="E363" s="29"/>
      <c r="F363" s="11"/>
      <c r="G363" s="15"/>
      <c r="H363" s="11" t="s">
        <v>907</v>
      </c>
      <c r="I363" s="14" t="s">
        <v>31</v>
      </c>
      <c r="J363" s="16" t="s">
        <v>22</v>
      </c>
      <c r="K363" s="11" t="s">
        <v>95</v>
      </c>
      <c r="L363" s="11" t="s">
        <v>619</v>
      </c>
      <c r="M363" s="17"/>
      <c r="N363" s="18"/>
      <c r="O363" s="11" t="s">
        <v>587</v>
      </c>
      <c r="P363" s="11"/>
      <c r="Q363" s="11"/>
      <c r="R363" s="20"/>
      <c r="S363" s="20"/>
      <c r="T363" s="20" t="s">
        <v>641</v>
      </c>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row>
    <row r="364" ht="25.5" customHeight="1">
      <c r="A364" s="11"/>
      <c r="B364" s="12">
        <v>45957.0</v>
      </c>
      <c r="C364" s="19"/>
      <c r="D364" s="14"/>
      <c r="E364" s="29"/>
      <c r="F364" s="11"/>
      <c r="G364" s="15"/>
      <c r="H364" s="11" t="s">
        <v>908</v>
      </c>
      <c r="I364" s="14" t="s">
        <v>31</v>
      </c>
      <c r="J364" s="16" t="s">
        <v>22</v>
      </c>
      <c r="K364" s="11" t="s">
        <v>95</v>
      </c>
      <c r="L364" s="11" t="s">
        <v>619</v>
      </c>
      <c r="M364" s="17"/>
      <c r="N364" s="18"/>
      <c r="O364" s="11" t="s">
        <v>587</v>
      </c>
      <c r="P364" s="11"/>
      <c r="Q364" s="11"/>
      <c r="R364" s="20"/>
      <c r="S364" s="20"/>
      <c r="T364" s="20" t="s">
        <v>641</v>
      </c>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row>
    <row r="365" ht="25.5" customHeight="1">
      <c r="A365" s="11"/>
      <c r="B365" s="12">
        <v>45957.0</v>
      </c>
      <c r="C365" s="19"/>
      <c r="D365" s="14"/>
      <c r="E365" s="29"/>
      <c r="F365" s="11"/>
      <c r="G365" s="15"/>
      <c r="H365" s="11" t="s">
        <v>909</v>
      </c>
      <c r="I365" s="14" t="s">
        <v>31</v>
      </c>
      <c r="J365" s="16" t="s">
        <v>22</v>
      </c>
      <c r="K365" s="11" t="s">
        <v>95</v>
      </c>
      <c r="L365" s="11" t="s">
        <v>619</v>
      </c>
      <c r="M365" s="17"/>
      <c r="N365" s="18"/>
      <c r="O365" s="11" t="s">
        <v>587</v>
      </c>
      <c r="P365" s="11"/>
      <c r="Q365" s="11"/>
      <c r="R365" s="20"/>
      <c r="S365" s="20"/>
      <c r="T365" s="20" t="s">
        <v>641</v>
      </c>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row>
    <row r="366" ht="25.5" customHeight="1">
      <c r="A366" s="11"/>
      <c r="B366" s="12">
        <v>45957.0</v>
      </c>
      <c r="C366" s="19"/>
      <c r="D366" s="14" t="s">
        <v>342</v>
      </c>
      <c r="E366" s="24" t="s">
        <v>910</v>
      </c>
      <c r="F366" s="11"/>
      <c r="G366" s="15"/>
      <c r="H366" s="11" t="s">
        <v>911</v>
      </c>
      <c r="I366" s="14" t="s">
        <v>31</v>
      </c>
      <c r="J366" s="16" t="s">
        <v>22</v>
      </c>
      <c r="K366" s="11"/>
      <c r="L366" s="11"/>
      <c r="M366" s="17"/>
      <c r="N366" s="18"/>
      <c r="O366" s="11"/>
      <c r="P366" s="11"/>
      <c r="Q366" s="11"/>
      <c r="R366" s="20"/>
      <c r="S366" s="20"/>
      <c r="T366" s="20"/>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row>
    <row r="367" ht="25.5" customHeight="1">
      <c r="A367" s="11"/>
      <c r="B367" s="12">
        <v>45957.0</v>
      </c>
      <c r="C367" s="19"/>
      <c r="D367" s="14" t="s">
        <v>129</v>
      </c>
      <c r="E367" s="24" t="s">
        <v>312</v>
      </c>
      <c r="F367" s="11"/>
      <c r="G367" s="15"/>
      <c r="H367" s="11" t="s">
        <v>912</v>
      </c>
      <c r="I367" s="14" t="s">
        <v>31</v>
      </c>
      <c r="J367" s="16" t="s">
        <v>22</v>
      </c>
      <c r="K367" s="11"/>
      <c r="L367" s="11"/>
      <c r="M367" s="17"/>
      <c r="N367" s="18"/>
      <c r="O367" s="11"/>
      <c r="P367" s="11"/>
      <c r="Q367" s="11"/>
      <c r="R367" s="20"/>
      <c r="S367" s="20"/>
      <c r="T367" s="20"/>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row>
    <row r="368" ht="25.5" customHeight="1">
      <c r="A368" s="11"/>
      <c r="B368" s="12">
        <v>45957.0</v>
      </c>
      <c r="C368" s="19"/>
      <c r="D368" s="14" t="s">
        <v>913</v>
      </c>
      <c r="E368" s="24" t="s">
        <v>712</v>
      </c>
      <c r="F368" s="11"/>
      <c r="G368" s="15"/>
      <c r="H368" s="11" t="s">
        <v>914</v>
      </c>
      <c r="I368" s="14" t="s">
        <v>31</v>
      </c>
      <c r="J368" s="16" t="s">
        <v>22</v>
      </c>
      <c r="K368" s="11"/>
      <c r="L368" s="11"/>
      <c r="M368" s="17"/>
      <c r="N368" s="18"/>
      <c r="O368" s="11"/>
      <c r="P368" s="11"/>
      <c r="Q368" s="11"/>
      <c r="R368" s="20"/>
      <c r="S368" s="20"/>
      <c r="T368" s="20"/>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row>
    <row r="369" ht="25.5" customHeight="1">
      <c r="A369" s="11"/>
      <c r="B369" s="12">
        <v>45957.0</v>
      </c>
      <c r="C369" s="19"/>
      <c r="D369" s="14" t="s">
        <v>294</v>
      </c>
      <c r="E369" s="24" t="s">
        <v>292</v>
      </c>
      <c r="F369" s="11"/>
      <c r="G369" s="15"/>
      <c r="H369" s="11" t="s">
        <v>915</v>
      </c>
      <c r="I369" s="14" t="s">
        <v>31</v>
      </c>
      <c r="J369" s="16" t="s">
        <v>22</v>
      </c>
      <c r="K369" s="11"/>
      <c r="L369" s="11"/>
      <c r="M369" s="17"/>
      <c r="N369" s="18"/>
      <c r="O369" s="11"/>
      <c r="P369" s="11"/>
      <c r="Q369" s="11"/>
      <c r="R369" s="20"/>
      <c r="S369" s="20"/>
      <c r="T369" s="20"/>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row>
    <row r="370" ht="25.5" customHeight="1">
      <c r="A370" s="11"/>
      <c r="B370" s="12">
        <v>45957.0</v>
      </c>
      <c r="C370" s="19"/>
      <c r="D370" s="14" t="s">
        <v>752</v>
      </c>
      <c r="E370" s="24" t="s">
        <v>916</v>
      </c>
      <c r="F370" s="11"/>
      <c r="G370" s="15"/>
      <c r="H370" s="11" t="s">
        <v>917</v>
      </c>
      <c r="I370" s="14" t="s">
        <v>31</v>
      </c>
      <c r="J370" s="16" t="s">
        <v>22</v>
      </c>
      <c r="K370" s="11"/>
      <c r="L370" s="11"/>
      <c r="M370" s="17"/>
      <c r="N370" s="18"/>
      <c r="O370" s="11"/>
      <c r="P370" s="11"/>
      <c r="Q370" s="11"/>
      <c r="R370" s="20"/>
      <c r="S370" s="20"/>
      <c r="T370" s="20"/>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row>
    <row r="371" ht="25.5" customHeight="1">
      <c r="A371" s="11"/>
      <c r="B371" s="12">
        <v>45957.0</v>
      </c>
      <c r="C371" s="19"/>
      <c r="D371" s="14" t="s">
        <v>918</v>
      </c>
      <c r="E371" s="29"/>
      <c r="F371" s="11"/>
      <c r="G371" s="15" t="s">
        <v>29</v>
      </c>
      <c r="H371" s="11" t="s">
        <v>919</v>
      </c>
      <c r="I371" s="14" t="s">
        <v>31</v>
      </c>
      <c r="J371" s="16" t="s">
        <v>22</v>
      </c>
      <c r="K371" s="11"/>
      <c r="L371" s="11" t="s">
        <v>63</v>
      </c>
      <c r="M371" s="17"/>
      <c r="N371" s="18"/>
      <c r="O371" s="11"/>
      <c r="P371" s="11" t="s">
        <v>64</v>
      </c>
      <c r="Q371" s="11"/>
      <c r="R371" s="20"/>
      <c r="S371" s="20"/>
      <c r="T371" s="20"/>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row>
    <row r="372" ht="25.5" customHeight="1">
      <c r="A372" s="11"/>
      <c r="B372" s="12">
        <v>45957.0</v>
      </c>
      <c r="C372" s="19"/>
      <c r="D372" s="14"/>
      <c r="E372" s="29"/>
      <c r="F372" s="11"/>
      <c r="G372" s="15"/>
      <c r="H372" s="11" t="s">
        <v>920</v>
      </c>
      <c r="I372" s="14" t="s">
        <v>31</v>
      </c>
      <c r="J372" s="16" t="s">
        <v>22</v>
      </c>
      <c r="K372" s="11" t="s">
        <v>95</v>
      </c>
      <c r="L372" s="11" t="s">
        <v>619</v>
      </c>
      <c r="M372" s="17"/>
      <c r="N372" s="18"/>
      <c r="O372" s="11" t="s">
        <v>587</v>
      </c>
      <c r="P372" s="11"/>
      <c r="Q372" s="11"/>
      <c r="R372" s="20"/>
      <c r="S372" s="20"/>
      <c r="T372" s="20" t="s">
        <v>890</v>
      </c>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row>
    <row r="373" ht="25.5" customHeight="1">
      <c r="A373" s="11"/>
      <c r="B373" s="12">
        <v>45957.0</v>
      </c>
      <c r="C373" s="19"/>
      <c r="D373" s="14" t="s">
        <v>921</v>
      </c>
      <c r="E373" s="24" t="s">
        <v>197</v>
      </c>
      <c r="F373" s="11"/>
      <c r="G373" s="15"/>
      <c r="H373" s="11" t="s">
        <v>922</v>
      </c>
      <c r="I373" s="14" t="s">
        <v>31</v>
      </c>
      <c r="J373" s="16" t="s">
        <v>22</v>
      </c>
      <c r="K373" s="11"/>
      <c r="L373" s="11"/>
      <c r="M373" s="17"/>
      <c r="N373" s="18"/>
      <c r="O373" s="11"/>
      <c r="P373" s="11"/>
      <c r="Q373" s="11"/>
      <c r="R373" s="20"/>
      <c r="S373" s="20"/>
      <c r="T373" s="20"/>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row>
    <row r="374" ht="25.5" customHeight="1">
      <c r="A374" s="11"/>
      <c r="B374" s="12">
        <v>45957.0</v>
      </c>
      <c r="C374" s="19"/>
      <c r="D374" s="14"/>
      <c r="E374" s="29"/>
      <c r="F374" s="11"/>
      <c r="G374" s="15"/>
      <c r="H374" s="11" t="s">
        <v>923</v>
      </c>
      <c r="I374" s="14" t="s">
        <v>31</v>
      </c>
      <c r="J374" s="16" t="s">
        <v>22</v>
      </c>
      <c r="K374" s="11" t="s">
        <v>95</v>
      </c>
      <c r="L374" s="11" t="s">
        <v>619</v>
      </c>
      <c r="M374" s="17"/>
      <c r="N374" s="18"/>
      <c r="O374" s="11" t="s">
        <v>587</v>
      </c>
      <c r="P374" s="11"/>
      <c r="Q374" s="11"/>
      <c r="R374" s="20"/>
      <c r="S374" s="20"/>
      <c r="T374" s="20" t="s">
        <v>641</v>
      </c>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row>
    <row r="375" ht="25.5" customHeight="1">
      <c r="A375" s="11"/>
      <c r="B375" s="12">
        <v>45957.0</v>
      </c>
      <c r="C375" s="19"/>
      <c r="D375" s="14" t="s">
        <v>924</v>
      </c>
      <c r="E375" s="24" t="s">
        <v>925</v>
      </c>
      <c r="F375" s="11" t="s">
        <v>926</v>
      </c>
      <c r="G375" s="15"/>
      <c r="H375" s="11" t="s">
        <v>927</v>
      </c>
      <c r="I375" s="14" t="s">
        <v>31</v>
      </c>
      <c r="J375" s="16" t="s">
        <v>22</v>
      </c>
      <c r="K375" s="11"/>
      <c r="L375" s="11"/>
      <c r="M375" s="17"/>
      <c r="N375" s="18"/>
      <c r="O375" s="11"/>
      <c r="P375" s="11"/>
      <c r="Q375" s="11"/>
      <c r="R375" s="20"/>
      <c r="S375" s="20"/>
      <c r="T375" s="20"/>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row>
    <row r="376" ht="25.5" customHeight="1">
      <c r="A376" s="11"/>
      <c r="B376" s="12">
        <v>45957.0</v>
      </c>
      <c r="C376" s="19"/>
      <c r="D376" s="14"/>
      <c r="E376" s="29"/>
      <c r="F376" s="11"/>
      <c r="G376" s="15"/>
      <c r="H376" s="11" t="s">
        <v>928</v>
      </c>
      <c r="I376" s="14" t="s">
        <v>31</v>
      </c>
      <c r="J376" s="16" t="s">
        <v>22</v>
      </c>
      <c r="K376" s="11"/>
      <c r="L376" s="11"/>
      <c r="M376" s="17"/>
      <c r="N376" s="18"/>
      <c r="O376" s="11"/>
      <c r="P376" s="11"/>
      <c r="Q376" s="11"/>
      <c r="R376" s="20"/>
      <c r="S376" s="20"/>
      <c r="T376" s="20"/>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row>
    <row r="377" ht="25.5" customHeight="1">
      <c r="A377" s="11"/>
      <c r="B377" s="12">
        <v>45957.0</v>
      </c>
      <c r="C377" s="19"/>
      <c r="D377" s="14" t="s">
        <v>929</v>
      </c>
      <c r="E377" s="24" t="s">
        <v>930</v>
      </c>
      <c r="F377" s="11"/>
      <c r="G377" s="15"/>
      <c r="H377" s="11" t="s">
        <v>931</v>
      </c>
      <c r="I377" s="14" t="s">
        <v>31</v>
      </c>
      <c r="J377" s="16" t="s">
        <v>22</v>
      </c>
      <c r="K377" s="11"/>
      <c r="L377" s="11"/>
      <c r="M377" s="17"/>
      <c r="N377" s="18"/>
      <c r="O377" s="11"/>
      <c r="P377" s="11"/>
      <c r="Q377" s="11"/>
      <c r="R377" s="20"/>
      <c r="S377" s="20"/>
      <c r="T377" s="20"/>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row>
    <row r="378" ht="25.5" customHeight="1">
      <c r="A378" s="11"/>
      <c r="B378" s="12">
        <v>45957.0</v>
      </c>
      <c r="C378" s="19"/>
      <c r="D378" s="14"/>
      <c r="E378" s="29"/>
      <c r="F378" s="11"/>
      <c r="G378" s="15"/>
      <c r="H378" s="11" t="s">
        <v>932</v>
      </c>
      <c r="I378" s="14" t="s">
        <v>31</v>
      </c>
      <c r="J378" s="16" t="s">
        <v>22</v>
      </c>
      <c r="K378" s="11"/>
      <c r="L378" s="11"/>
      <c r="M378" s="17"/>
      <c r="N378" s="18"/>
      <c r="O378" s="11"/>
      <c r="P378" s="11"/>
      <c r="Q378" s="11"/>
      <c r="R378" s="20"/>
      <c r="S378" s="20"/>
      <c r="T378" s="20"/>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row>
    <row r="379" ht="25.5" customHeight="1">
      <c r="A379" s="11"/>
      <c r="B379" s="12">
        <v>45957.0</v>
      </c>
      <c r="C379" s="19"/>
      <c r="D379" s="14" t="s">
        <v>933</v>
      </c>
      <c r="E379" s="29"/>
      <c r="F379" s="11"/>
      <c r="G379" s="15"/>
      <c r="H379" s="11" t="s">
        <v>934</v>
      </c>
      <c r="I379" s="14" t="s">
        <v>31</v>
      </c>
      <c r="J379" s="16" t="s">
        <v>22</v>
      </c>
      <c r="K379" s="11"/>
      <c r="L379" s="11"/>
      <c r="M379" s="17"/>
      <c r="N379" s="18"/>
      <c r="O379" s="11"/>
      <c r="P379" s="11"/>
      <c r="Q379" s="11"/>
      <c r="R379" s="20"/>
      <c r="S379" s="20"/>
      <c r="T379" s="20"/>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row>
    <row r="380" ht="25.5" customHeight="1">
      <c r="A380" s="11"/>
      <c r="B380" s="12">
        <v>45957.0</v>
      </c>
      <c r="C380" s="19"/>
      <c r="D380" s="14"/>
      <c r="E380" s="29"/>
      <c r="F380" s="11"/>
      <c r="G380" s="15"/>
      <c r="H380" s="11" t="s">
        <v>935</v>
      </c>
      <c r="I380" s="14" t="s">
        <v>31</v>
      </c>
      <c r="J380" s="16" t="s">
        <v>22</v>
      </c>
      <c r="K380" s="11"/>
      <c r="L380" s="11"/>
      <c r="M380" s="17"/>
      <c r="N380" s="18"/>
      <c r="O380" s="11"/>
      <c r="P380" s="11"/>
      <c r="Q380" s="11"/>
      <c r="R380" s="20"/>
      <c r="S380" s="20"/>
      <c r="T380" s="20"/>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row>
    <row r="381" ht="25.5" customHeight="1">
      <c r="A381" s="11"/>
      <c r="B381" s="12">
        <v>45957.0</v>
      </c>
      <c r="C381" s="19"/>
      <c r="D381" s="14" t="s">
        <v>936</v>
      </c>
      <c r="E381" s="24" t="s">
        <v>910</v>
      </c>
      <c r="F381" s="11"/>
      <c r="G381" s="15"/>
      <c r="H381" s="11" t="s">
        <v>937</v>
      </c>
      <c r="I381" s="14" t="s">
        <v>31</v>
      </c>
      <c r="J381" s="16" t="s">
        <v>22</v>
      </c>
      <c r="K381" s="11"/>
      <c r="L381" s="11" t="s">
        <v>63</v>
      </c>
      <c r="M381" s="17"/>
      <c r="N381" s="18"/>
      <c r="O381" s="11"/>
      <c r="P381" s="11"/>
      <c r="Q381" s="11"/>
      <c r="R381" s="20" t="s">
        <v>938</v>
      </c>
      <c r="S381" s="20"/>
      <c r="T381" s="20"/>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row>
    <row r="382" ht="25.5" customHeight="1">
      <c r="A382" s="11"/>
      <c r="B382" s="12">
        <v>45957.0</v>
      </c>
      <c r="C382" s="19"/>
      <c r="D382" s="14" t="s">
        <v>933</v>
      </c>
      <c r="E382" s="24" t="s">
        <v>321</v>
      </c>
      <c r="F382" s="11"/>
      <c r="G382" s="15"/>
      <c r="H382" s="11" t="s">
        <v>939</v>
      </c>
      <c r="I382" s="14" t="s">
        <v>31</v>
      </c>
      <c r="J382" s="16" t="s">
        <v>22</v>
      </c>
      <c r="K382" s="11" t="s">
        <v>23</v>
      </c>
      <c r="L382" s="11" t="s">
        <v>100</v>
      </c>
      <c r="M382" s="17"/>
      <c r="N382" s="18"/>
      <c r="O382" s="11"/>
      <c r="P382" s="11"/>
      <c r="Q382" s="11"/>
      <c r="R382" s="20"/>
      <c r="S382" s="20"/>
      <c r="T382" s="20"/>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row>
    <row r="383" ht="25.5" customHeight="1">
      <c r="A383" s="11"/>
      <c r="B383" s="12">
        <v>45957.0</v>
      </c>
      <c r="C383" s="19"/>
      <c r="D383" s="14" t="s">
        <v>940</v>
      </c>
      <c r="E383" s="29"/>
      <c r="F383" s="11"/>
      <c r="G383" s="15"/>
      <c r="H383" s="11" t="s">
        <v>941</v>
      </c>
      <c r="I383" s="14" t="s">
        <v>31</v>
      </c>
      <c r="J383" s="16" t="s">
        <v>22</v>
      </c>
      <c r="K383" s="11"/>
      <c r="L383" s="11"/>
      <c r="M383" s="17"/>
      <c r="N383" s="18"/>
      <c r="O383" s="11" t="s">
        <v>589</v>
      </c>
      <c r="P383" s="11"/>
      <c r="Q383" s="11"/>
      <c r="R383" s="20" t="s">
        <v>942</v>
      </c>
      <c r="S383" s="20"/>
      <c r="T383" s="20"/>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row>
    <row r="384" ht="25.5" customHeight="1">
      <c r="A384" s="11"/>
      <c r="B384" s="12">
        <v>45957.0</v>
      </c>
      <c r="C384" s="19"/>
      <c r="D384" s="14" t="s">
        <v>943</v>
      </c>
      <c r="E384" s="24" t="s">
        <v>944</v>
      </c>
      <c r="F384" s="11"/>
      <c r="G384" s="15"/>
      <c r="H384" s="11" t="s">
        <v>945</v>
      </c>
      <c r="I384" s="14" t="s">
        <v>31</v>
      </c>
      <c r="J384" s="16" t="s">
        <v>22</v>
      </c>
      <c r="K384" s="11" t="s">
        <v>23</v>
      </c>
      <c r="L384" s="11"/>
      <c r="M384" s="17"/>
      <c r="N384" s="18"/>
      <c r="O384" s="11"/>
      <c r="P384" s="11"/>
      <c r="Q384" s="11"/>
      <c r="R384" s="20"/>
      <c r="S384" s="20"/>
      <c r="T384" s="20"/>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row>
    <row r="385" ht="25.5" customHeight="1">
      <c r="A385" s="11"/>
      <c r="B385" s="12">
        <v>45957.0</v>
      </c>
      <c r="C385" s="19"/>
      <c r="D385" s="14" t="s">
        <v>946</v>
      </c>
      <c r="E385" s="24" t="s">
        <v>947</v>
      </c>
      <c r="F385" s="11"/>
      <c r="G385" s="15"/>
      <c r="H385" s="11" t="s">
        <v>948</v>
      </c>
      <c r="I385" s="14" t="s">
        <v>31</v>
      </c>
      <c r="J385" s="16" t="s">
        <v>22</v>
      </c>
      <c r="K385" s="11"/>
      <c r="L385" s="11"/>
      <c r="M385" s="17"/>
      <c r="N385" s="18"/>
      <c r="O385" s="11"/>
      <c r="P385" s="11"/>
      <c r="Q385" s="11"/>
      <c r="R385" s="20"/>
      <c r="S385" s="20"/>
      <c r="T385" s="20"/>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row>
    <row r="386" ht="25.5" customHeight="1">
      <c r="A386" s="11"/>
      <c r="B386" s="12">
        <v>45957.0</v>
      </c>
      <c r="C386" s="19"/>
      <c r="D386" s="14"/>
      <c r="E386" s="29"/>
      <c r="F386" s="11"/>
      <c r="G386" s="15" t="s">
        <v>29</v>
      </c>
      <c r="H386" s="11" t="s">
        <v>949</v>
      </c>
      <c r="I386" s="14" t="s">
        <v>31</v>
      </c>
      <c r="J386" s="16" t="s">
        <v>22</v>
      </c>
      <c r="K386" s="11"/>
      <c r="L386" s="11" t="s">
        <v>63</v>
      </c>
      <c r="M386" s="17"/>
      <c r="N386" s="18"/>
      <c r="O386" s="11"/>
      <c r="P386" s="11" t="s">
        <v>26</v>
      </c>
      <c r="Q386" s="11"/>
      <c r="R386" s="20"/>
      <c r="S386" s="20"/>
      <c r="T386" s="20"/>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row>
    <row r="387" ht="25.5" customHeight="1">
      <c r="A387" s="11"/>
      <c r="B387" s="12">
        <v>45957.0</v>
      </c>
      <c r="C387" s="19"/>
      <c r="D387" s="14"/>
      <c r="E387" s="29"/>
      <c r="F387" s="11"/>
      <c r="G387" s="15" t="s">
        <v>29</v>
      </c>
      <c r="H387" s="11" t="s">
        <v>950</v>
      </c>
      <c r="I387" s="14" t="s">
        <v>31</v>
      </c>
      <c r="J387" s="16" t="s">
        <v>22</v>
      </c>
      <c r="K387" s="11" t="s">
        <v>23</v>
      </c>
      <c r="L387" s="11" t="s">
        <v>570</v>
      </c>
      <c r="M387" s="17"/>
      <c r="N387" s="18"/>
      <c r="O387" s="11"/>
      <c r="P387" s="11"/>
      <c r="Q387" s="11"/>
      <c r="R387" s="20" t="s">
        <v>951</v>
      </c>
      <c r="S387" s="20"/>
      <c r="T387" s="20"/>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row>
    <row r="388" ht="25.5" customHeight="1">
      <c r="A388" s="11"/>
      <c r="B388" s="12">
        <v>45957.0</v>
      </c>
      <c r="C388" s="19"/>
      <c r="D388" s="14" t="s">
        <v>952</v>
      </c>
      <c r="E388" s="24" t="s">
        <v>953</v>
      </c>
      <c r="F388" s="11"/>
      <c r="G388" s="15" t="s">
        <v>29</v>
      </c>
      <c r="H388" s="11" t="s">
        <v>954</v>
      </c>
      <c r="I388" s="14" t="s">
        <v>31</v>
      </c>
      <c r="J388" s="16" t="s">
        <v>22</v>
      </c>
      <c r="K388" s="11" t="s">
        <v>23</v>
      </c>
      <c r="L388" s="11" t="s">
        <v>38</v>
      </c>
      <c r="M388" s="17"/>
      <c r="N388" s="18"/>
      <c r="O388" s="11"/>
      <c r="P388" s="11" t="s">
        <v>26</v>
      </c>
      <c r="Q388" s="11"/>
      <c r="R388" s="20"/>
      <c r="S388" s="20"/>
      <c r="T388" s="20"/>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row>
    <row r="389" ht="25.5" customHeight="1">
      <c r="A389" s="11"/>
      <c r="B389" s="12">
        <v>45957.0</v>
      </c>
      <c r="C389" s="19"/>
      <c r="D389" s="14" t="s">
        <v>54</v>
      </c>
      <c r="E389" s="24" t="s">
        <v>955</v>
      </c>
      <c r="F389" s="11"/>
      <c r="G389" s="15"/>
      <c r="H389" s="11" t="s">
        <v>956</v>
      </c>
      <c r="I389" s="14" t="s">
        <v>31</v>
      </c>
      <c r="J389" s="16" t="s">
        <v>22</v>
      </c>
      <c r="K389" s="11"/>
      <c r="L389" s="11"/>
      <c r="M389" s="17"/>
      <c r="N389" s="18"/>
      <c r="O389" s="11"/>
      <c r="P389" s="11" t="s">
        <v>26</v>
      </c>
      <c r="Q389" s="11"/>
      <c r="R389" s="20"/>
      <c r="S389" s="20"/>
      <c r="T389" s="20"/>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row>
    <row r="390" ht="25.5" customHeight="1">
      <c r="A390" s="11"/>
      <c r="B390" s="12">
        <v>45957.0</v>
      </c>
      <c r="C390" s="19"/>
      <c r="D390" s="14"/>
      <c r="E390" s="29"/>
      <c r="F390" s="11"/>
      <c r="G390" s="15"/>
      <c r="H390" s="11" t="s">
        <v>957</v>
      </c>
      <c r="I390" s="14" t="s">
        <v>31</v>
      </c>
      <c r="J390" s="16" t="s">
        <v>22</v>
      </c>
      <c r="K390" s="11"/>
      <c r="L390" s="11"/>
      <c r="M390" s="17"/>
      <c r="N390" s="18"/>
      <c r="O390" s="11"/>
      <c r="P390" s="11"/>
      <c r="Q390" s="11"/>
      <c r="R390" s="20"/>
      <c r="S390" s="20"/>
      <c r="T390" s="20"/>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row>
    <row r="391" ht="25.5" customHeight="1">
      <c r="A391" s="11"/>
      <c r="B391" s="12">
        <v>45957.0</v>
      </c>
      <c r="C391" s="19"/>
      <c r="D391" s="14" t="s">
        <v>958</v>
      </c>
      <c r="E391" s="24" t="s">
        <v>959</v>
      </c>
      <c r="F391" s="11"/>
      <c r="G391" s="15"/>
      <c r="H391" s="11" t="s">
        <v>960</v>
      </c>
      <c r="I391" s="14" t="s">
        <v>31</v>
      </c>
      <c r="J391" s="16" t="s">
        <v>22</v>
      </c>
      <c r="K391" s="11" t="s">
        <v>23</v>
      </c>
      <c r="L391" s="11"/>
      <c r="M391" s="17"/>
      <c r="N391" s="18"/>
      <c r="O391" s="11"/>
      <c r="P391" s="11"/>
      <c r="Q391" s="11"/>
      <c r="R391" s="20" t="s">
        <v>961</v>
      </c>
      <c r="S391" s="20"/>
      <c r="T391" s="20"/>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row>
    <row r="392" ht="25.5" customHeight="1">
      <c r="A392" s="11"/>
      <c r="B392" s="12">
        <v>45957.0</v>
      </c>
      <c r="C392" s="19"/>
      <c r="D392" s="14"/>
      <c r="E392" s="29"/>
      <c r="F392" s="11"/>
      <c r="G392" s="15"/>
      <c r="H392" s="11" t="s">
        <v>962</v>
      </c>
      <c r="I392" s="14" t="s">
        <v>31</v>
      </c>
      <c r="J392" s="16" t="s">
        <v>22</v>
      </c>
      <c r="K392" s="11" t="s">
        <v>23</v>
      </c>
      <c r="L392" s="11"/>
      <c r="M392" s="17"/>
      <c r="N392" s="18"/>
      <c r="O392" s="11"/>
      <c r="P392" s="11"/>
      <c r="Q392" s="11"/>
      <c r="R392" s="20"/>
      <c r="S392" s="20"/>
      <c r="T392" s="20"/>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row>
    <row r="393" ht="25.5" customHeight="1">
      <c r="A393" s="11"/>
      <c r="B393" s="12">
        <v>45957.0</v>
      </c>
      <c r="C393" s="19"/>
      <c r="D393" s="14"/>
      <c r="E393" s="29"/>
      <c r="F393" s="11"/>
      <c r="G393" s="15" t="s">
        <v>29</v>
      </c>
      <c r="H393" s="11" t="s">
        <v>963</v>
      </c>
      <c r="I393" s="14" t="s">
        <v>31</v>
      </c>
      <c r="J393" s="16" t="s">
        <v>22</v>
      </c>
      <c r="K393" s="11" t="s">
        <v>23</v>
      </c>
      <c r="L393" s="11" t="s">
        <v>38</v>
      </c>
      <c r="M393" s="17"/>
      <c r="N393" s="18">
        <f>173026/1.19</f>
        <v>145400</v>
      </c>
      <c r="O393" s="11" t="s">
        <v>502</v>
      </c>
      <c r="P393" s="11" t="s">
        <v>26</v>
      </c>
      <c r="Q393" s="11"/>
      <c r="R393" s="20"/>
      <c r="S393" s="20"/>
      <c r="T393" s="20"/>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row>
    <row r="394" ht="25.5" customHeight="1">
      <c r="A394" s="11"/>
      <c r="B394" s="12">
        <v>45957.0</v>
      </c>
      <c r="C394" s="19"/>
      <c r="D394" s="14" t="s">
        <v>802</v>
      </c>
      <c r="E394" s="29"/>
      <c r="F394" s="11"/>
      <c r="G394" s="15"/>
      <c r="H394" s="11" t="s">
        <v>964</v>
      </c>
      <c r="I394" s="14" t="s">
        <v>31</v>
      </c>
      <c r="J394" s="16" t="s">
        <v>22</v>
      </c>
      <c r="K394" s="11" t="s">
        <v>23</v>
      </c>
      <c r="L394" s="11" t="s">
        <v>38</v>
      </c>
      <c r="M394" s="17"/>
      <c r="N394" s="18"/>
      <c r="O394" s="11"/>
      <c r="P394" s="11" t="s">
        <v>26</v>
      </c>
      <c r="Q394" s="11"/>
      <c r="R394" s="20" t="s">
        <v>965</v>
      </c>
      <c r="S394" s="20"/>
      <c r="T394" s="20"/>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row>
    <row r="395" ht="25.5" customHeight="1">
      <c r="A395" s="11"/>
      <c r="B395" s="12">
        <v>45957.0</v>
      </c>
      <c r="C395" s="19"/>
      <c r="D395" s="14" t="s">
        <v>300</v>
      </c>
      <c r="E395" s="24" t="s">
        <v>966</v>
      </c>
      <c r="F395" s="11"/>
      <c r="G395" s="15" t="s">
        <v>29</v>
      </c>
      <c r="H395" s="11" t="s">
        <v>967</v>
      </c>
      <c r="I395" s="14" t="s">
        <v>31</v>
      </c>
      <c r="J395" s="16" t="s">
        <v>22</v>
      </c>
      <c r="K395" s="11" t="s">
        <v>23</v>
      </c>
      <c r="L395" s="11" t="s">
        <v>100</v>
      </c>
      <c r="M395" s="17"/>
      <c r="N395" s="18"/>
      <c r="O395" s="11"/>
      <c r="P395" s="11" t="s">
        <v>26</v>
      </c>
      <c r="Q395" s="11"/>
      <c r="R395" s="20"/>
      <c r="S395" s="20"/>
      <c r="T395" s="20"/>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row>
    <row r="396" ht="25.5" customHeight="1">
      <c r="A396" s="11"/>
      <c r="B396" s="12">
        <v>45957.0</v>
      </c>
      <c r="C396" s="19"/>
      <c r="D396" s="14" t="s">
        <v>474</v>
      </c>
      <c r="E396" s="29"/>
      <c r="F396" s="11"/>
      <c r="G396" s="15" t="s">
        <v>29</v>
      </c>
      <c r="H396" s="11" t="s">
        <v>968</v>
      </c>
      <c r="I396" s="14" t="s">
        <v>31</v>
      </c>
      <c r="J396" s="16" t="s">
        <v>22</v>
      </c>
      <c r="K396" s="11" t="s">
        <v>23</v>
      </c>
      <c r="L396" s="11" t="s">
        <v>852</v>
      </c>
      <c r="M396" s="17"/>
      <c r="N396" s="18"/>
      <c r="O396" s="11"/>
      <c r="P396" s="11" t="s">
        <v>26</v>
      </c>
      <c r="Q396" s="11" t="s">
        <v>969</v>
      </c>
      <c r="R396" s="20"/>
      <c r="S396" s="20"/>
      <c r="T396" s="20"/>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row>
    <row r="397" ht="25.5" customHeight="1">
      <c r="A397" s="11"/>
      <c r="B397" s="12">
        <v>45957.0</v>
      </c>
      <c r="C397" s="19"/>
      <c r="D397" s="14" t="s">
        <v>970</v>
      </c>
      <c r="E397" s="24" t="s">
        <v>971</v>
      </c>
      <c r="F397" s="11"/>
      <c r="G397" s="15"/>
      <c r="H397" s="11" t="s">
        <v>972</v>
      </c>
      <c r="I397" s="14" t="s">
        <v>31</v>
      </c>
      <c r="J397" s="16" t="s">
        <v>22</v>
      </c>
      <c r="K397" s="11"/>
      <c r="L397" s="11"/>
      <c r="M397" s="17"/>
      <c r="N397" s="18"/>
      <c r="O397" s="11"/>
      <c r="P397" s="11"/>
      <c r="Q397" s="11"/>
      <c r="R397" s="20"/>
      <c r="S397" s="20"/>
      <c r="T397" s="20"/>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row>
    <row r="398" ht="25.5" customHeight="1">
      <c r="A398" s="11"/>
      <c r="B398" s="12">
        <v>45957.0</v>
      </c>
      <c r="C398" s="19"/>
      <c r="D398" s="14" t="s">
        <v>973</v>
      </c>
      <c r="E398" s="29"/>
      <c r="F398" s="11"/>
      <c r="G398" s="15"/>
      <c r="H398" s="11" t="s">
        <v>974</v>
      </c>
      <c r="I398" s="14" t="s">
        <v>31</v>
      </c>
      <c r="J398" s="16" t="s">
        <v>22</v>
      </c>
      <c r="K398" s="11"/>
      <c r="L398" s="11"/>
      <c r="M398" s="17"/>
      <c r="N398" s="18"/>
      <c r="O398" s="11"/>
      <c r="P398" s="11"/>
      <c r="Q398" s="11"/>
      <c r="R398" s="20"/>
      <c r="S398" s="20"/>
      <c r="T398" s="20"/>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row>
    <row r="399" ht="25.5" customHeight="1">
      <c r="A399" s="11"/>
      <c r="B399" s="12">
        <v>45957.0</v>
      </c>
      <c r="C399" s="19"/>
      <c r="D399" s="14"/>
      <c r="E399" s="29"/>
      <c r="F399" s="11"/>
      <c r="G399" s="15"/>
      <c r="H399" s="11" t="s">
        <v>975</v>
      </c>
      <c r="I399" s="14" t="s">
        <v>31</v>
      </c>
      <c r="J399" s="16" t="s">
        <v>22</v>
      </c>
      <c r="K399" s="11"/>
      <c r="L399" s="11" t="s">
        <v>619</v>
      </c>
      <c r="M399" s="17"/>
      <c r="N399" s="18"/>
      <c r="O399" s="11" t="s">
        <v>589</v>
      </c>
      <c r="P399" s="11"/>
      <c r="Q399" s="11"/>
      <c r="R399" s="20" t="s">
        <v>976</v>
      </c>
      <c r="S399" s="20"/>
      <c r="T399" s="20"/>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row>
    <row r="400" ht="25.5" customHeight="1">
      <c r="A400" s="11"/>
      <c r="B400" s="12">
        <v>45957.0</v>
      </c>
      <c r="C400" s="19"/>
      <c r="D400" s="14" t="s">
        <v>977</v>
      </c>
      <c r="E400" s="24" t="s">
        <v>978</v>
      </c>
      <c r="F400" s="11"/>
      <c r="G400" s="15"/>
      <c r="H400" s="11" t="s">
        <v>979</v>
      </c>
      <c r="I400" s="14" t="s">
        <v>31</v>
      </c>
      <c r="J400" s="16" t="s">
        <v>22</v>
      </c>
      <c r="K400" s="11"/>
      <c r="L400" s="11"/>
      <c r="M400" s="17"/>
      <c r="N400" s="18"/>
      <c r="O400" s="11"/>
      <c r="P400" s="11"/>
      <c r="Q400" s="11"/>
      <c r="R400" s="20"/>
      <c r="S400" s="20"/>
      <c r="T400" s="20"/>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row>
    <row r="401" ht="25.5" customHeight="1">
      <c r="A401" s="11"/>
      <c r="B401" s="12">
        <v>45957.0</v>
      </c>
      <c r="C401" s="19"/>
      <c r="D401" s="14" t="s">
        <v>79</v>
      </c>
      <c r="E401" s="24" t="s">
        <v>324</v>
      </c>
      <c r="F401" s="11"/>
      <c r="G401" s="15" t="s">
        <v>29</v>
      </c>
      <c r="H401" s="11" t="s">
        <v>980</v>
      </c>
      <c r="I401" s="14" t="s">
        <v>31</v>
      </c>
      <c r="J401" s="16" t="s">
        <v>22</v>
      </c>
      <c r="K401" s="11" t="s">
        <v>23</v>
      </c>
      <c r="L401" s="11" t="s">
        <v>38</v>
      </c>
      <c r="M401" s="17"/>
      <c r="N401" s="18"/>
      <c r="O401" s="11"/>
      <c r="P401" s="11" t="s">
        <v>26</v>
      </c>
      <c r="Q401" s="11"/>
      <c r="R401" s="20"/>
      <c r="S401" s="20"/>
      <c r="T401" s="20"/>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row>
    <row r="402" ht="25.5" customHeight="1">
      <c r="A402" s="11"/>
      <c r="B402" s="12">
        <v>45957.0</v>
      </c>
      <c r="C402" s="19"/>
      <c r="D402" s="14" t="s">
        <v>981</v>
      </c>
      <c r="E402" s="24" t="s">
        <v>916</v>
      </c>
      <c r="F402" s="11"/>
      <c r="G402" s="15"/>
      <c r="H402" s="11" t="s">
        <v>917</v>
      </c>
      <c r="I402" s="14" t="s">
        <v>31</v>
      </c>
      <c r="J402" s="16" t="s">
        <v>22</v>
      </c>
      <c r="K402" s="11"/>
      <c r="L402" s="11"/>
      <c r="M402" s="17"/>
      <c r="N402" s="18"/>
      <c r="O402" s="11"/>
      <c r="P402" s="11"/>
      <c r="Q402" s="11"/>
      <c r="R402" s="20"/>
      <c r="S402" s="20"/>
      <c r="T402" s="20"/>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row>
    <row r="403" ht="25.5" customHeight="1">
      <c r="A403" s="11"/>
      <c r="B403" s="12">
        <v>45957.0</v>
      </c>
      <c r="C403" s="19"/>
      <c r="D403" s="14" t="s">
        <v>982</v>
      </c>
      <c r="E403" s="29"/>
      <c r="F403" s="11"/>
      <c r="G403" s="15"/>
      <c r="H403" s="11" t="s">
        <v>983</v>
      </c>
      <c r="I403" s="14" t="s">
        <v>31</v>
      </c>
      <c r="J403" s="16" t="s">
        <v>22</v>
      </c>
      <c r="K403" s="11"/>
      <c r="L403" s="11"/>
      <c r="M403" s="17"/>
      <c r="N403" s="18"/>
      <c r="O403" s="11"/>
      <c r="P403" s="11"/>
      <c r="Q403" s="11"/>
      <c r="R403" s="20"/>
      <c r="S403" s="20"/>
      <c r="T403" s="20"/>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row>
    <row r="404" ht="25.5" customHeight="1">
      <c r="A404" s="11"/>
      <c r="B404" s="12">
        <v>45957.0</v>
      </c>
      <c r="C404" s="19"/>
      <c r="D404" s="14" t="s">
        <v>984</v>
      </c>
      <c r="E404" s="24" t="s">
        <v>138</v>
      </c>
      <c r="F404" s="11"/>
      <c r="G404" s="15" t="s">
        <v>29</v>
      </c>
      <c r="H404" s="11" t="s">
        <v>985</v>
      </c>
      <c r="I404" s="14" t="s">
        <v>31</v>
      </c>
      <c r="J404" s="16" t="s">
        <v>22</v>
      </c>
      <c r="K404" s="11" t="s">
        <v>23</v>
      </c>
      <c r="L404" s="11" t="s">
        <v>38</v>
      </c>
      <c r="M404" s="17"/>
      <c r="N404" s="18"/>
      <c r="O404" s="11"/>
      <c r="P404" s="11" t="s">
        <v>26</v>
      </c>
      <c r="Q404" s="11"/>
      <c r="R404" s="20"/>
      <c r="S404" s="20"/>
      <c r="T404" s="20"/>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row>
    <row r="405" ht="25.5" customHeight="1">
      <c r="A405" s="11"/>
      <c r="B405" s="12">
        <v>45957.0</v>
      </c>
      <c r="C405" s="19"/>
      <c r="D405" s="14" t="s">
        <v>986</v>
      </c>
      <c r="E405" s="24" t="s">
        <v>987</v>
      </c>
      <c r="F405" s="11"/>
      <c r="G405" s="15"/>
      <c r="H405" s="11" t="s">
        <v>985</v>
      </c>
      <c r="I405" s="14" t="s">
        <v>31</v>
      </c>
      <c r="J405" s="16" t="s">
        <v>22</v>
      </c>
      <c r="K405" s="11"/>
      <c r="L405" s="11"/>
      <c r="M405" s="17"/>
      <c r="N405" s="18"/>
      <c r="O405" s="11"/>
      <c r="P405" s="11"/>
      <c r="Q405" s="11"/>
      <c r="R405" s="20"/>
      <c r="S405" s="20"/>
      <c r="T405" s="20"/>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row>
    <row r="406" ht="25.5" customHeight="1">
      <c r="A406" s="11"/>
      <c r="B406" s="12">
        <v>45957.0</v>
      </c>
      <c r="C406" s="19"/>
      <c r="D406" s="14"/>
      <c r="E406" s="29"/>
      <c r="F406" s="11"/>
      <c r="G406" s="15"/>
      <c r="H406" s="11" t="s">
        <v>988</v>
      </c>
      <c r="I406" s="14" t="s">
        <v>31</v>
      </c>
      <c r="J406" s="16" t="s">
        <v>22</v>
      </c>
      <c r="K406" s="11"/>
      <c r="L406" s="11"/>
      <c r="M406" s="17"/>
      <c r="N406" s="18"/>
      <c r="O406" s="11"/>
      <c r="P406" s="11"/>
      <c r="Q406" s="11"/>
      <c r="R406" s="20"/>
      <c r="S406" s="20"/>
      <c r="T406" s="20"/>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row>
    <row r="407" ht="25.5" customHeight="1">
      <c r="A407" s="11"/>
      <c r="B407" s="12">
        <v>45957.0</v>
      </c>
      <c r="C407" s="19"/>
      <c r="D407" s="14" t="s">
        <v>989</v>
      </c>
      <c r="E407" s="24" t="s">
        <v>990</v>
      </c>
      <c r="F407" s="11"/>
      <c r="G407" s="15"/>
      <c r="H407" s="11" t="s">
        <v>991</v>
      </c>
      <c r="I407" s="14" t="s">
        <v>31</v>
      </c>
      <c r="J407" s="16" t="s">
        <v>22</v>
      </c>
      <c r="K407" s="11"/>
      <c r="L407" s="11"/>
      <c r="M407" s="17"/>
      <c r="N407" s="18"/>
      <c r="O407" s="11"/>
      <c r="P407" s="11"/>
      <c r="Q407" s="11"/>
      <c r="R407" s="20"/>
      <c r="S407" s="20"/>
      <c r="T407" s="20"/>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row>
    <row r="408" ht="25.5" customHeight="1">
      <c r="A408" s="11"/>
      <c r="B408" s="12">
        <v>45957.0</v>
      </c>
      <c r="C408" s="19"/>
      <c r="D408" s="14"/>
      <c r="E408" s="29"/>
      <c r="F408" s="11"/>
      <c r="G408" s="15"/>
      <c r="H408" s="11" t="s">
        <v>934</v>
      </c>
      <c r="I408" s="14" t="s">
        <v>31</v>
      </c>
      <c r="J408" s="16" t="s">
        <v>22</v>
      </c>
      <c r="K408" s="11"/>
      <c r="L408" s="11"/>
      <c r="M408" s="17"/>
      <c r="N408" s="18"/>
      <c r="O408" s="11"/>
      <c r="P408" s="11"/>
      <c r="Q408" s="11"/>
      <c r="R408" s="20"/>
      <c r="S408" s="20"/>
      <c r="T408" s="20"/>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row>
    <row r="409" ht="25.5" customHeight="1">
      <c r="A409" s="11"/>
      <c r="B409" s="12">
        <v>45957.0</v>
      </c>
      <c r="C409" s="19"/>
      <c r="D409" s="14"/>
      <c r="E409" s="29"/>
      <c r="F409" s="11"/>
      <c r="G409" s="15"/>
      <c r="H409" s="11" t="s">
        <v>992</v>
      </c>
      <c r="I409" s="14" t="s">
        <v>31</v>
      </c>
      <c r="J409" s="16" t="s">
        <v>22</v>
      </c>
      <c r="K409" s="11"/>
      <c r="L409" s="11"/>
      <c r="M409" s="17"/>
      <c r="N409" s="18"/>
      <c r="O409" s="11" t="s">
        <v>589</v>
      </c>
      <c r="P409" s="11"/>
      <c r="Q409" s="11"/>
      <c r="R409" s="20"/>
      <c r="S409" s="20"/>
      <c r="T409" s="20"/>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row>
    <row r="410" ht="25.5" customHeight="1">
      <c r="A410" s="11"/>
      <c r="B410" s="12">
        <v>45957.0</v>
      </c>
      <c r="C410" s="19"/>
      <c r="D410" s="14" t="s">
        <v>993</v>
      </c>
      <c r="E410" s="29"/>
      <c r="F410" s="11"/>
      <c r="G410" s="15"/>
      <c r="H410" s="11" t="s">
        <v>994</v>
      </c>
      <c r="I410" s="14" t="s">
        <v>31</v>
      </c>
      <c r="J410" s="16" t="s">
        <v>22</v>
      </c>
      <c r="K410" s="11"/>
      <c r="L410" s="11"/>
      <c r="M410" s="17"/>
      <c r="N410" s="18"/>
      <c r="O410" s="11"/>
      <c r="P410" s="11"/>
      <c r="Q410" s="11"/>
      <c r="R410" s="20"/>
      <c r="S410" s="20"/>
      <c r="T410" s="20"/>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row>
    <row r="411" ht="25.5" customHeight="1">
      <c r="A411" s="11"/>
      <c r="B411" s="12">
        <v>45957.0</v>
      </c>
      <c r="C411" s="19"/>
      <c r="D411" s="14"/>
      <c r="E411" s="29"/>
      <c r="F411" s="11"/>
      <c r="G411" s="15"/>
      <c r="H411" s="11" t="s">
        <v>995</v>
      </c>
      <c r="I411" s="14" t="s">
        <v>31</v>
      </c>
      <c r="J411" s="16" t="s">
        <v>22</v>
      </c>
      <c r="K411" s="11" t="s">
        <v>23</v>
      </c>
      <c r="L411" s="11" t="s">
        <v>24</v>
      </c>
      <c r="M411" s="17"/>
      <c r="N411" s="18"/>
      <c r="O411" s="11" t="s">
        <v>589</v>
      </c>
      <c r="P411" s="11"/>
      <c r="Q411" s="11"/>
      <c r="R411" s="20" t="s">
        <v>996</v>
      </c>
      <c r="S411" s="20"/>
      <c r="T411" s="20"/>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row>
    <row r="412" ht="25.5" customHeight="1">
      <c r="A412" s="11"/>
      <c r="B412" s="12">
        <v>45957.0</v>
      </c>
      <c r="C412" s="19"/>
      <c r="D412" s="14"/>
      <c r="E412" s="29"/>
      <c r="F412" s="11"/>
      <c r="G412" s="15"/>
      <c r="H412" s="11" t="s">
        <v>997</v>
      </c>
      <c r="I412" s="14" t="s">
        <v>31</v>
      </c>
      <c r="J412" s="16" t="s">
        <v>22</v>
      </c>
      <c r="K412" s="11"/>
      <c r="L412" s="11"/>
      <c r="M412" s="17"/>
      <c r="N412" s="18"/>
      <c r="O412" s="11"/>
      <c r="P412" s="11"/>
      <c r="Q412" s="11"/>
      <c r="R412" s="20"/>
      <c r="S412" s="20"/>
      <c r="T412" s="20"/>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row>
    <row r="413" ht="25.5" customHeight="1">
      <c r="A413" s="11"/>
      <c r="B413" s="12">
        <v>45957.0</v>
      </c>
      <c r="C413" s="19"/>
      <c r="D413" s="14"/>
      <c r="E413" s="29"/>
      <c r="F413" s="11"/>
      <c r="G413" s="15"/>
      <c r="H413" s="11" t="s">
        <v>998</v>
      </c>
      <c r="I413" s="14" t="s">
        <v>31</v>
      </c>
      <c r="J413" s="16" t="s">
        <v>22</v>
      </c>
      <c r="K413" s="11"/>
      <c r="L413" s="11"/>
      <c r="M413" s="17"/>
      <c r="N413" s="18"/>
      <c r="O413" s="11"/>
      <c r="P413" s="11"/>
      <c r="Q413" s="11"/>
      <c r="R413" s="20"/>
      <c r="S413" s="20"/>
      <c r="T413" s="20"/>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row>
    <row r="414" ht="25.5" customHeight="1">
      <c r="A414" s="11"/>
      <c r="B414" s="12">
        <v>45957.0</v>
      </c>
      <c r="C414" s="19"/>
      <c r="D414" s="14"/>
      <c r="E414" s="29"/>
      <c r="F414" s="11"/>
      <c r="G414" s="15"/>
      <c r="H414" s="11" t="s">
        <v>999</v>
      </c>
      <c r="I414" s="14" t="s">
        <v>31</v>
      </c>
      <c r="J414" s="16" t="s">
        <v>22</v>
      </c>
      <c r="K414" s="11"/>
      <c r="L414" s="11"/>
      <c r="M414" s="17"/>
      <c r="N414" s="18"/>
      <c r="O414" s="11"/>
      <c r="P414" s="11"/>
      <c r="Q414" s="11"/>
      <c r="R414" s="20"/>
      <c r="S414" s="20"/>
      <c r="T414" s="20"/>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row>
    <row r="415" ht="25.5" customHeight="1">
      <c r="A415" s="11"/>
      <c r="B415" s="12">
        <v>45957.0</v>
      </c>
      <c r="C415" s="19"/>
      <c r="D415" s="14" t="s">
        <v>70</v>
      </c>
      <c r="E415" s="29"/>
      <c r="F415" s="11"/>
      <c r="G415" s="15"/>
      <c r="H415" s="11" t="s">
        <v>1000</v>
      </c>
      <c r="I415" s="14" t="s">
        <v>31</v>
      </c>
      <c r="J415" s="16" t="s">
        <v>22</v>
      </c>
      <c r="K415" s="11"/>
      <c r="L415" s="11"/>
      <c r="M415" s="17"/>
      <c r="N415" s="18"/>
      <c r="O415" s="11"/>
      <c r="P415" s="11"/>
      <c r="Q415" s="11"/>
      <c r="R415" s="20"/>
      <c r="S415" s="20"/>
      <c r="T415" s="20"/>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row>
    <row r="416" ht="25.5" customHeight="1">
      <c r="A416" s="11"/>
      <c r="B416" s="12">
        <v>45957.0</v>
      </c>
      <c r="C416" s="19"/>
      <c r="D416" s="14"/>
      <c r="E416" s="29"/>
      <c r="F416" s="11"/>
      <c r="G416" s="15"/>
      <c r="H416" s="11" t="s">
        <v>1001</v>
      </c>
      <c r="I416" s="14" t="s">
        <v>31</v>
      </c>
      <c r="J416" s="16" t="s">
        <v>22</v>
      </c>
      <c r="K416" s="11" t="s">
        <v>23</v>
      </c>
      <c r="L416" s="11"/>
      <c r="M416" s="17"/>
      <c r="N416" s="18"/>
      <c r="O416" s="11" t="s">
        <v>589</v>
      </c>
      <c r="P416" s="11"/>
      <c r="Q416" s="11"/>
      <c r="R416" s="20" t="s">
        <v>1002</v>
      </c>
      <c r="S416" s="20"/>
      <c r="T416" s="20"/>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row>
    <row r="417" ht="25.5" customHeight="1">
      <c r="A417" s="11"/>
      <c r="B417" s="12">
        <v>45957.0</v>
      </c>
      <c r="C417" s="19"/>
      <c r="D417" s="14" t="s">
        <v>929</v>
      </c>
      <c r="E417" s="24" t="s">
        <v>1003</v>
      </c>
      <c r="F417" s="11"/>
      <c r="G417" s="15"/>
      <c r="H417" s="11" t="s">
        <v>1004</v>
      </c>
      <c r="I417" s="14" t="s">
        <v>31</v>
      </c>
      <c r="J417" s="16" t="s">
        <v>22</v>
      </c>
      <c r="K417" s="11" t="s">
        <v>23</v>
      </c>
      <c r="L417" s="11"/>
      <c r="M417" s="17"/>
      <c r="N417" s="18"/>
      <c r="O417" s="11" t="s">
        <v>589</v>
      </c>
      <c r="P417" s="11"/>
      <c r="Q417" s="11"/>
      <c r="R417" s="20" t="s">
        <v>1005</v>
      </c>
      <c r="S417" s="20"/>
      <c r="T417" s="20"/>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row>
    <row r="418" ht="25.5" customHeight="1">
      <c r="A418" s="11"/>
      <c r="B418" s="12">
        <v>45957.0</v>
      </c>
      <c r="C418" s="19"/>
      <c r="D418" s="14" t="s">
        <v>1006</v>
      </c>
      <c r="E418" s="24" t="s">
        <v>930</v>
      </c>
      <c r="F418" s="11"/>
      <c r="G418" s="15"/>
      <c r="H418" s="11" t="s">
        <v>1007</v>
      </c>
      <c r="I418" s="14" t="s">
        <v>31</v>
      </c>
      <c r="J418" s="16" t="s">
        <v>22</v>
      </c>
      <c r="K418" s="11"/>
      <c r="L418" s="11"/>
      <c r="M418" s="17"/>
      <c r="N418" s="18"/>
      <c r="O418" s="11"/>
      <c r="P418" s="11"/>
      <c r="Q418" s="11"/>
      <c r="R418" s="20"/>
      <c r="S418" s="20"/>
      <c r="T418" s="20"/>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row>
    <row r="419" ht="25.5" customHeight="1">
      <c r="A419" s="11"/>
      <c r="B419" s="12">
        <v>45957.0</v>
      </c>
      <c r="C419" s="19"/>
      <c r="D419" s="14"/>
      <c r="E419" s="29"/>
      <c r="F419" s="11"/>
      <c r="G419" s="15"/>
      <c r="H419" s="11" t="s">
        <v>1008</v>
      </c>
      <c r="I419" s="14" t="s">
        <v>31</v>
      </c>
      <c r="J419" s="16" t="s">
        <v>22</v>
      </c>
      <c r="K419" s="11"/>
      <c r="L419" s="11"/>
      <c r="M419" s="17"/>
      <c r="N419" s="18"/>
      <c r="O419" s="11"/>
      <c r="P419" s="11"/>
      <c r="Q419" s="11"/>
      <c r="R419" s="20"/>
      <c r="S419" s="20"/>
      <c r="T419" s="20"/>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row>
    <row r="420" ht="25.5" customHeight="1">
      <c r="A420" s="11"/>
      <c r="B420" s="12">
        <v>45958.0</v>
      </c>
      <c r="C420" s="19"/>
      <c r="D420" s="14"/>
      <c r="E420" s="29"/>
      <c r="F420" s="11"/>
      <c r="G420" s="15"/>
      <c r="H420" s="11" t="s">
        <v>1009</v>
      </c>
      <c r="I420" s="14" t="s">
        <v>31</v>
      </c>
      <c r="J420" s="16" t="s">
        <v>22</v>
      </c>
      <c r="K420" s="11"/>
      <c r="L420" s="11"/>
      <c r="M420" s="17"/>
      <c r="N420" s="18"/>
      <c r="O420" s="11"/>
      <c r="P420" s="11"/>
      <c r="Q420" s="11"/>
      <c r="R420" s="20"/>
      <c r="S420" s="20"/>
      <c r="T420" s="20"/>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row>
    <row r="421" ht="25.5" customHeight="1">
      <c r="A421" s="11"/>
      <c r="B421" s="12">
        <v>45958.0</v>
      </c>
      <c r="C421" s="19"/>
      <c r="D421" s="14" t="s">
        <v>1010</v>
      </c>
      <c r="E421" s="24" t="s">
        <v>1011</v>
      </c>
      <c r="F421" s="11"/>
      <c r="G421" s="15" t="s">
        <v>29</v>
      </c>
      <c r="H421" s="11" t="s">
        <v>1012</v>
      </c>
      <c r="I421" s="14" t="s">
        <v>31</v>
      </c>
      <c r="J421" s="16" t="s">
        <v>22</v>
      </c>
      <c r="K421" s="11" t="s">
        <v>23</v>
      </c>
      <c r="L421" s="11" t="s">
        <v>167</v>
      </c>
      <c r="M421" s="17"/>
      <c r="N421" s="18"/>
      <c r="O421" s="11"/>
      <c r="P421" s="11" t="s">
        <v>64</v>
      </c>
      <c r="Q421" s="11"/>
      <c r="R421" s="20"/>
      <c r="S421" s="20"/>
      <c r="T421" s="20"/>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row>
    <row r="422" ht="25.5" customHeight="1">
      <c r="A422" s="11"/>
      <c r="B422" s="12">
        <v>45958.0</v>
      </c>
      <c r="C422" s="19"/>
      <c r="D422" s="14" t="s">
        <v>1013</v>
      </c>
      <c r="E422" s="24" t="s">
        <v>1014</v>
      </c>
      <c r="F422" s="11"/>
      <c r="G422" s="15" t="s">
        <v>29</v>
      </c>
      <c r="H422" s="11" t="s">
        <v>1015</v>
      </c>
      <c r="I422" s="14" t="s">
        <v>31</v>
      </c>
      <c r="J422" s="16" t="s">
        <v>22</v>
      </c>
      <c r="K422" s="11" t="s">
        <v>23</v>
      </c>
      <c r="L422" s="11" t="s">
        <v>50</v>
      </c>
      <c r="M422" s="17"/>
      <c r="N422" s="18"/>
      <c r="O422" s="11"/>
      <c r="P422" s="11" t="s">
        <v>26</v>
      </c>
      <c r="Q422" s="11"/>
      <c r="R422" s="20"/>
      <c r="S422" s="20"/>
      <c r="T422" s="20"/>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row>
    <row r="423" ht="25.5" customHeight="1">
      <c r="A423" s="11"/>
      <c r="B423" s="12">
        <v>45958.0</v>
      </c>
      <c r="C423" s="19"/>
      <c r="D423" s="14"/>
      <c r="E423" s="29"/>
      <c r="F423" s="11"/>
      <c r="G423" s="15"/>
      <c r="H423" s="11" t="s">
        <v>1016</v>
      </c>
      <c r="I423" s="14" t="s">
        <v>31</v>
      </c>
      <c r="J423" s="16" t="s">
        <v>22</v>
      </c>
      <c r="K423" s="11"/>
      <c r="L423" s="11"/>
      <c r="M423" s="17"/>
      <c r="N423" s="18"/>
      <c r="O423" s="11"/>
      <c r="P423" s="11"/>
      <c r="Q423" s="11"/>
      <c r="R423" s="20"/>
      <c r="S423" s="20"/>
      <c r="T423" s="20"/>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row>
    <row r="424" ht="25.5" customHeight="1">
      <c r="A424" s="11"/>
      <c r="B424" s="12">
        <v>45958.0</v>
      </c>
      <c r="C424" s="19"/>
      <c r="D424" s="14" t="s">
        <v>271</v>
      </c>
      <c r="E424" s="24" t="s">
        <v>206</v>
      </c>
      <c r="F424" s="11"/>
      <c r="G424" s="15" t="s">
        <v>29</v>
      </c>
      <c r="H424" s="11" t="s">
        <v>1017</v>
      </c>
      <c r="I424" s="14" t="s">
        <v>31</v>
      </c>
      <c r="J424" s="16" t="s">
        <v>22</v>
      </c>
      <c r="K424" s="11" t="s">
        <v>23</v>
      </c>
      <c r="L424" s="11" t="s">
        <v>50</v>
      </c>
      <c r="M424" s="17"/>
      <c r="N424" s="18"/>
      <c r="O424" s="11"/>
      <c r="P424" s="11"/>
      <c r="Q424" s="11"/>
      <c r="R424" s="20"/>
      <c r="S424" s="20"/>
      <c r="T424" s="20"/>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row>
    <row r="425" ht="25.5" customHeight="1">
      <c r="A425" s="11"/>
      <c r="B425" s="12">
        <v>45958.0</v>
      </c>
      <c r="C425" s="19"/>
      <c r="D425" s="14" t="s">
        <v>1018</v>
      </c>
      <c r="E425" s="24" t="s">
        <v>1019</v>
      </c>
      <c r="F425" s="11"/>
      <c r="G425" s="15" t="s">
        <v>29</v>
      </c>
      <c r="H425" s="11" t="s">
        <v>1020</v>
      </c>
      <c r="I425" s="14" t="s">
        <v>31</v>
      </c>
      <c r="J425" s="16" t="s">
        <v>22</v>
      </c>
      <c r="K425" s="11" t="s">
        <v>23</v>
      </c>
      <c r="L425" s="36" t="s">
        <v>50</v>
      </c>
      <c r="M425" s="17"/>
      <c r="N425" s="18"/>
      <c r="O425" s="11"/>
      <c r="P425" s="11" t="s">
        <v>64</v>
      </c>
      <c r="Q425" s="11"/>
      <c r="R425" s="20"/>
      <c r="S425" s="20"/>
      <c r="T425" s="20"/>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row>
    <row r="426" ht="25.5" customHeight="1">
      <c r="A426" s="11"/>
      <c r="B426" s="12">
        <v>45958.0</v>
      </c>
      <c r="C426" s="19"/>
      <c r="D426" s="14"/>
      <c r="E426" s="29"/>
      <c r="F426" s="11"/>
      <c r="G426" s="15"/>
      <c r="H426" s="11" t="s">
        <v>1021</v>
      </c>
      <c r="I426" s="14" t="s">
        <v>31</v>
      </c>
      <c r="J426" s="16" t="s">
        <v>22</v>
      </c>
      <c r="K426" s="11"/>
      <c r="L426" s="11"/>
      <c r="M426" s="17"/>
      <c r="N426" s="18"/>
      <c r="O426" s="11"/>
      <c r="P426" s="11"/>
      <c r="Q426" s="11"/>
      <c r="R426" s="20"/>
      <c r="S426" s="20"/>
      <c r="T426" s="20"/>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row>
    <row r="427" ht="25.5" customHeight="1">
      <c r="A427" s="11"/>
      <c r="B427" s="12">
        <v>45958.0</v>
      </c>
      <c r="C427" s="19"/>
      <c r="D427" s="14"/>
      <c r="E427" s="29"/>
      <c r="F427" s="11"/>
      <c r="G427" s="15"/>
      <c r="H427" s="11" t="s">
        <v>1022</v>
      </c>
      <c r="I427" s="14" t="s">
        <v>31</v>
      </c>
      <c r="J427" s="16" t="s">
        <v>22</v>
      </c>
      <c r="K427" s="11"/>
      <c r="L427" s="11"/>
      <c r="M427" s="17"/>
      <c r="N427" s="18"/>
      <c r="O427" s="11"/>
      <c r="P427" s="11"/>
      <c r="Q427" s="11"/>
      <c r="R427" s="20"/>
      <c r="S427" s="20"/>
      <c r="T427" s="20"/>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row>
    <row r="428" ht="25.5" customHeight="1">
      <c r="A428" s="11"/>
      <c r="B428" s="12">
        <v>45958.0</v>
      </c>
      <c r="C428" s="19"/>
      <c r="D428" s="14"/>
      <c r="E428" s="29"/>
      <c r="F428" s="11"/>
      <c r="G428" s="15"/>
      <c r="H428" s="11" t="s">
        <v>1023</v>
      </c>
      <c r="I428" s="14" t="s">
        <v>31</v>
      </c>
      <c r="J428" s="16" t="s">
        <v>22</v>
      </c>
      <c r="K428" s="11"/>
      <c r="L428" s="11"/>
      <c r="M428" s="17"/>
      <c r="N428" s="18"/>
      <c r="O428" s="11"/>
      <c r="P428" s="11"/>
      <c r="Q428" s="11"/>
      <c r="R428" s="20"/>
      <c r="S428" s="20"/>
      <c r="T428" s="20"/>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row>
    <row r="429" ht="25.5" customHeight="1">
      <c r="A429" s="11"/>
      <c r="B429" s="12">
        <v>45958.0</v>
      </c>
      <c r="C429" s="19"/>
      <c r="D429" s="14"/>
      <c r="E429" s="29"/>
      <c r="F429" s="11"/>
      <c r="G429" s="15" t="s">
        <v>29</v>
      </c>
      <c r="H429" s="11" t="s">
        <v>1024</v>
      </c>
      <c r="I429" s="14" t="s">
        <v>31</v>
      </c>
      <c r="J429" s="16" t="s">
        <v>22</v>
      </c>
      <c r="K429" s="11" t="s">
        <v>23</v>
      </c>
      <c r="L429" s="11" t="s">
        <v>50</v>
      </c>
      <c r="M429" s="17"/>
      <c r="N429" s="18"/>
      <c r="O429" s="11"/>
      <c r="P429" s="11" t="s">
        <v>64</v>
      </c>
      <c r="Q429" s="11"/>
      <c r="R429" s="20"/>
      <c r="S429" s="20"/>
      <c r="T429" s="20"/>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row>
    <row r="430" ht="25.5" customHeight="1">
      <c r="A430" s="11"/>
      <c r="B430" s="12">
        <v>45958.0</v>
      </c>
      <c r="C430" s="19"/>
      <c r="D430" s="14"/>
      <c r="E430" s="29"/>
      <c r="F430" s="11"/>
      <c r="G430" s="15"/>
      <c r="H430" s="11" t="s">
        <v>1025</v>
      </c>
      <c r="I430" s="14" t="s">
        <v>31</v>
      </c>
      <c r="J430" s="16" t="s">
        <v>22</v>
      </c>
      <c r="K430" s="11"/>
      <c r="L430" s="11"/>
      <c r="M430" s="17"/>
      <c r="N430" s="18"/>
      <c r="O430" s="11"/>
      <c r="P430" s="11"/>
      <c r="Q430" s="11"/>
      <c r="R430" s="20"/>
      <c r="S430" s="20"/>
      <c r="T430" s="20"/>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row>
    <row r="431" ht="25.5" customHeight="1">
      <c r="A431" s="11"/>
      <c r="B431" s="12">
        <v>45958.0</v>
      </c>
      <c r="C431" s="19"/>
      <c r="D431" s="14"/>
      <c r="E431" s="29"/>
      <c r="F431" s="11"/>
      <c r="G431" s="15"/>
      <c r="H431" s="11" t="s">
        <v>1026</v>
      </c>
      <c r="I431" s="14" t="s">
        <v>31</v>
      </c>
      <c r="J431" s="16" t="s">
        <v>22</v>
      </c>
      <c r="K431" s="11"/>
      <c r="L431" s="11"/>
      <c r="M431" s="17"/>
      <c r="N431" s="18"/>
      <c r="O431" s="11"/>
      <c r="P431" s="11"/>
      <c r="Q431" s="11"/>
      <c r="R431" s="20"/>
      <c r="S431" s="20"/>
      <c r="T431" s="20"/>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row>
    <row r="432" ht="25.5" customHeight="1">
      <c r="A432" s="11"/>
      <c r="B432" s="12">
        <v>45958.0</v>
      </c>
      <c r="C432" s="19"/>
      <c r="D432" s="14" t="s">
        <v>1027</v>
      </c>
      <c r="E432" s="24" t="s">
        <v>1028</v>
      </c>
      <c r="F432" s="11"/>
      <c r="G432" s="15" t="s">
        <v>29</v>
      </c>
      <c r="H432" s="11" t="s">
        <v>1029</v>
      </c>
      <c r="I432" s="14" t="s">
        <v>31</v>
      </c>
      <c r="J432" s="16" t="s">
        <v>22</v>
      </c>
      <c r="K432" s="11" t="s">
        <v>23</v>
      </c>
      <c r="L432" s="11" t="s">
        <v>63</v>
      </c>
      <c r="M432" s="17"/>
      <c r="N432" s="18"/>
      <c r="O432" s="11"/>
      <c r="P432" s="11" t="s">
        <v>26</v>
      </c>
      <c r="Q432" s="11"/>
      <c r="R432" s="20"/>
      <c r="S432" s="20"/>
      <c r="T432" s="20"/>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row>
    <row r="433" ht="25.5" customHeight="1">
      <c r="A433" s="11"/>
      <c r="B433" s="12">
        <v>45958.0</v>
      </c>
      <c r="C433" s="19"/>
      <c r="D433" s="14" t="s">
        <v>1030</v>
      </c>
      <c r="E433" s="24" t="s">
        <v>1031</v>
      </c>
      <c r="F433" s="11"/>
      <c r="G433" s="15" t="s">
        <v>29</v>
      </c>
      <c r="H433" s="11" t="s">
        <v>1032</v>
      </c>
      <c r="I433" s="14" t="s">
        <v>31</v>
      </c>
      <c r="J433" s="16" t="s">
        <v>22</v>
      </c>
      <c r="K433" s="11" t="s">
        <v>23</v>
      </c>
      <c r="L433" s="11" t="s">
        <v>75</v>
      </c>
      <c r="M433" s="17"/>
      <c r="N433" s="18"/>
      <c r="O433" s="11"/>
      <c r="P433" s="11" t="s">
        <v>26</v>
      </c>
      <c r="Q433" s="11"/>
      <c r="R433" s="20"/>
      <c r="S433" s="20"/>
      <c r="T433" s="20"/>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row>
    <row r="434" ht="25.5" customHeight="1">
      <c r="A434" s="11"/>
      <c r="B434" s="12">
        <v>45958.0</v>
      </c>
      <c r="C434" s="19"/>
      <c r="D434" s="14" t="s">
        <v>474</v>
      </c>
      <c r="E434" s="24" t="s">
        <v>1033</v>
      </c>
      <c r="F434" s="11"/>
      <c r="G434" s="15"/>
      <c r="H434" s="11" t="s">
        <v>1034</v>
      </c>
      <c r="I434" s="14" t="s">
        <v>31</v>
      </c>
      <c r="J434" s="16" t="s">
        <v>22</v>
      </c>
      <c r="K434" s="11" t="s">
        <v>23</v>
      </c>
      <c r="L434" s="11" t="s">
        <v>50</v>
      </c>
      <c r="M434" s="17"/>
      <c r="N434" s="18"/>
      <c r="O434" s="11"/>
      <c r="P434" s="11"/>
      <c r="Q434" s="11"/>
      <c r="R434" s="20"/>
      <c r="S434" s="20"/>
      <c r="T434" s="20"/>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row>
    <row r="435" ht="25.5" customHeight="1">
      <c r="A435" s="11"/>
      <c r="B435" s="12">
        <v>45958.0</v>
      </c>
      <c r="C435" s="19"/>
      <c r="D435" s="14" t="s">
        <v>1035</v>
      </c>
      <c r="E435" s="24" t="s">
        <v>230</v>
      </c>
      <c r="F435" s="11"/>
      <c r="G435" s="15" t="s">
        <v>29</v>
      </c>
      <c r="H435" s="11" t="s">
        <v>1036</v>
      </c>
      <c r="I435" s="14" t="s">
        <v>31</v>
      </c>
      <c r="J435" s="16" t="s">
        <v>22</v>
      </c>
      <c r="K435" s="11"/>
      <c r="L435" s="11"/>
      <c r="M435" s="17"/>
      <c r="N435" s="18"/>
      <c r="O435" s="11"/>
      <c r="P435" s="11"/>
      <c r="Q435" s="11"/>
      <c r="R435" s="20"/>
      <c r="S435" s="20"/>
      <c r="T435" s="20"/>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row>
    <row r="436" ht="25.5" customHeight="1">
      <c r="A436" s="11"/>
      <c r="B436" s="12">
        <v>45958.0</v>
      </c>
      <c r="C436" s="19"/>
      <c r="D436" s="14" t="s">
        <v>599</v>
      </c>
      <c r="E436" s="24" t="s">
        <v>1037</v>
      </c>
      <c r="F436" s="11" t="s">
        <v>1038</v>
      </c>
      <c r="G436" s="15" t="s">
        <v>20</v>
      </c>
      <c r="H436" s="11" t="s">
        <v>1039</v>
      </c>
      <c r="I436" s="14" t="s">
        <v>31</v>
      </c>
      <c r="J436" s="16" t="s">
        <v>22</v>
      </c>
      <c r="K436" s="11" t="s">
        <v>23</v>
      </c>
      <c r="L436" s="11" t="s">
        <v>44</v>
      </c>
      <c r="M436" s="17"/>
      <c r="N436" s="18">
        <f>470000/1.19</f>
        <v>394957.9832</v>
      </c>
      <c r="O436" s="11"/>
      <c r="P436" s="11" t="s">
        <v>26</v>
      </c>
      <c r="Q436" s="11"/>
      <c r="R436" s="20"/>
      <c r="S436" s="20"/>
      <c r="T436" s="20"/>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row>
    <row r="437" ht="25.5" customHeight="1">
      <c r="A437" s="11"/>
      <c r="B437" s="12">
        <v>45958.0</v>
      </c>
      <c r="C437" s="19"/>
      <c r="D437" s="14" t="s">
        <v>474</v>
      </c>
      <c r="E437" s="24" t="s">
        <v>1040</v>
      </c>
      <c r="F437" s="11"/>
      <c r="G437" s="15" t="s">
        <v>20</v>
      </c>
      <c r="H437" s="11" t="s">
        <v>1041</v>
      </c>
      <c r="I437" s="14" t="s">
        <v>31</v>
      </c>
      <c r="J437" s="16" t="s">
        <v>22</v>
      </c>
      <c r="K437" s="11" t="s">
        <v>23</v>
      </c>
      <c r="L437" s="11" t="s">
        <v>24</v>
      </c>
      <c r="M437" s="17"/>
      <c r="N437" s="18"/>
      <c r="O437" s="11"/>
      <c r="P437" s="11" t="s">
        <v>26</v>
      </c>
      <c r="Q437" s="11"/>
      <c r="R437" s="20"/>
      <c r="S437" s="20"/>
      <c r="T437" s="20"/>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row>
    <row r="438" ht="25.5" customHeight="1">
      <c r="A438" s="11"/>
      <c r="B438" s="12">
        <v>45958.0</v>
      </c>
      <c r="C438" s="19"/>
      <c r="D438" s="14"/>
      <c r="E438" s="29"/>
      <c r="F438" s="11"/>
      <c r="G438" s="15"/>
      <c r="H438" s="11" t="s">
        <v>1042</v>
      </c>
      <c r="I438" s="14" t="s">
        <v>31</v>
      </c>
      <c r="J438" s="16" t="s">
        <v>22</v>
      </c>
      <c r="K438" s="11"/>
      <c r="L438" s="11"/>
      <c r="M438" s="17"/>
      <c r="N438" s="18"/>
      <c r="O438" s="11"/>
      <c r="P438" s="11"/>
      <c r="Q438" s="11"/>
      <c r="R438" s="20"/>
      <c r="S438" s="20"/>
      <c r="T438" s="20"/>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row>
    <row r="439" ht="25.5" customHeight="1">
      <c r="A439" s="11"/>
      <c r="B439" s="12">
        <v>45958.0</v>
      </c>
      <c r="C439" s="19"/>
      <c r="D439" s="14" t="s">
        <v>1043</v>
      </c>
      <c r="E439" s="24" t="s">
        <v>522</v>
      </c>
      <c r="F439" s="11"/>
      <c r="G439" s="15" t="s">
        <v>29</v>
      </c>
      <c r="H439" s="11" t="s">
        <v>1044</v>
      </c>
      <c r="I439" s="14" t="s">
        <v>31</v>
      </c>
      <c r="J439" s="16" t="s">
        <v>22</v>
      </c>
      <c r="K439" s="11" t="s">
        <v>23</v>
      </c>
      <c r="L439" s="11" t="s">
        <v>63</v>
      </c>
      <c r="M439" s="17"/>
      <c r="N439" s="18"/>
      <c r="O439" s="11"/>
      <c r="P439" s="11" t="s">
        <v>26</v>
      </c>
      <c r="Q439" s="11"/>
      <c r="R439" s="20"/>
      <c r="S439" s="20"/>
      <c r="T439" s="20"/>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row>
    <row r="440" ht="25.5" customHeight="1">
      <c r="A440" s="11"/>
      <c r="B440" s="12">
        <v>45958.0</v>
      </c>
      <c r="C440" s="19"/>
      <c r="D440" s="14" t="s">
        <v>1045</v>
      </c>
      <c r="E440" s="29"/>
      <c r="F440" s="11"/>
      <c r="G440" s="15" t="s">
        <v>29</v>
      </c>
      <c r="H440" s="11" t="s">
        <v>1024</v>
      </c>
      <c r="I440" s="14" t="s">
        <v>31</v>
      </c>
      <c r="J440" s="16" t="s">
        <v>22</v>
      </c>
      <c r="K440" s="11"/>
      <c r="L440" s="11"/>
      <c r="M440" s="17"/>
      <c r="N440" s="18"/>
      <c r="O440" s="11"/>
      <c r="P440" s="11"/>
      <c r="Q440" s="11"/>
      <c r="R440" s="20"/>
      <c r="S440" s="20"/>
      <c r="T440" s="20"/>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row>
    <row r="441" ht="25.5" customHeight="1">
      <c r="A441" s="11"/>
      <c r="B441" s="12">
        <v>45958.0</v>
      </c>
      <c r="C441" s="19"/>
      <c r="D441" s="14"/>
      <c r="E441" s="29"/>
      <c r="F441" s="11"/>
      <c r="G441" s="15" t="s">
        <v>29</v>
      </c>
      <c r="H441" s="11" t="s">
        <v>1046</v>
      </c>
      <c r="I441" s="14" t="s">
        <v>31</v>
      </c>
      <c r="J441" s="16" t="s">
        <v>22</v>
      </c>
      <c r="K441" s="11" t="s">
        <v>23</v>
      </c>
      <c r="L441" s="11" t="s">
        <v>50</v>
      </c>
      <c r="M441" s="17"/>
      <c r="N441" s="18"/>
      <c r="O441" s="11"/>
      <c r="P441" s="11"/>
      <c r="Q441" s="11"/>
      <c r="R441" s="20"/>
      <c r="S441" s="20"/>
      <c r="T441" s="20"/>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row>
    <row r="442" ht="25.5" customHeight="1">
      <c r="A442" s="11"/>
      <c r="B442" s="12">
        <v>45958.0</v>
      </c>
      <c r="C442" s="19"/>
      <c r="D442" s="14"/>
      <c r="E442" s="29"/>
      <c r="F442" s="11"/>
      <c r="G442" s="15"/>
      <c r="H442" s="11" t="s">
        <v>1047</v>
      </c>
      <c r="I442" s="14" t="s">
        <v>31</v>
      </c>
      <c r="J442" s="16" t="s">
        <v>22</v>
      </c>
      <c r="K442" s="11"/>
      <c r="L442" s="11"/>
      <c r="M442" s="17"/>
      <c r="N442" s="18"/>
      <c r="O442" s="11"/>
      <c r="P442" s="11"/>
      <c r="Q442" s="11"/>
      <c r="R442" s="20"/>
      <c r="S442" s="20"/>
      <c r="T442" s="20"/>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row>
    <row r="443" ht="25.5" customHeight="1">
      <c r="A443" s="11"/>
      <c r="B443" s="12">
        <v>45958.0</v>
      </c>
      <c r="C443" s="19"/>
      <c r="D443" s="14"/>
      <c r="E443" s="29"/>
      <c r="F443" s="11"/>
      <c r="G443" s="15"/>
      <c r="H443" s="11" t="s">
        <v>1048</v>
      </c>
      <c r="I443" s="14" t="s">
        <v>31</v>
      </c>
      <c r="J443" s="16" t="s">
        <v>22</v>
      </c>
      <c r="K443" s="11" t="s">
        <v>23</v>
      </c>
      <c r="L443" s="11" t="s">
        <v>50</v>
      </c>
      <c r="M443" s="17"/>
      <c r="N443" s="18"/>
      <c r="O443" s="11"/>
      <c r="P443" s="11"/>
      <c r="Q443" s="11" t="s">
        <v>1049</v>
      </c>
      <c r="R443" s="20" t="s">
        <v>1050</v>
      </c>
      <c r="S443" s="20"/>
      <c r="T443" s="20"/>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row>
    <row r="444" ht="25.5" customHeight="1">
      <c r="A444" s="11"/>
      <c r="B444" s="12">
        <v>45958.0</v>
      </c>
      <c r="C444" s="19"/>
      <c r="D444" s="14"/>
      <c r="E444" s="29"/>
      <c r="F444" s="11"/>
      <c r="G444" s="15"/>
      <c r="H444" s="11" t="s">
        <v>1051</v>
      </c>
      <c r="I444" s="14" t="s">
        <v>31</v>
      </c>
      <c r="J444" s="16" t="s">
        <v>22</v>
      </c>
      <c r="K444" s="11"/>
      <c r="L444" s="11"/>
      <c r="M444" s="17"/>
      <c r="N444" s="18"/>
      <c r="O444" s="11"/>
      <c r="P444" s="11"/>
      <c r="Q444" s="11"/>
      <c r="R444" s="20"/>
      <c r="S444" s="20"/>
      <c r="T444" s="20"/>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row>
    <row r="445" ht="25.5" customHeight="1">
      <c r="A445" s="11"/>
      <c r="B445" s="12">
        <v>45958.0</v>
      </c>
      <c r="C445" s="19"/>
      <c r="D445" s="14"/>
      <c r="E445" s="29"/>
      <c r="F445" s="11"/>
      <c r="G445" s="15"/>
      <c r="H445" s="11" t="s">
        <v>1052</v>
      </c>
      <c r="I445" s="14" t="s">
        <v>31</v>
      </c>
      <c r="J445" s="16" t="s">
        <v>22</v>
      </c>
      <c r="K445" s="11"/>
      <c r="L445" s="11"/>
      <c r="M445" s="17"/>
      <c r="N445" s="18"/>
      <c r="O445" s="11"/>
      <c r="P445" s="11"/>
      <c r="Q445" s="11"/>
      <c r="R445" s="20"/>
      <c r="S445" s="20"/>
      <c r="T445" s="20"/>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row>
    <row r="446" ht="25.5" customHeight="1">
      <c r="A446" s="11"/>
      <c r="B446" s="12">
        <v>45958.0</v>
      </c>
      <c r="C446" s="19"/>
      <c r="D446" s="14"/>
      <c r="E446" s="29"/>
      <c r="F446" s="11"/>
      <c r="G446" s="15"/>
      <c r="H446" s="11" t="s">
        <v>1053</v>
      </c>
      <c r="I446" s="14" t="s">
        <v>31</v>
      </c>
      <c r="J446" s="16" t="s">
        <v>22</v>
      </c>
      <c r="K446" s="11"/>
      <c r="L446" s="11"/>
      <c r="M446" s="17"/>
      <c r="N446" s="18"/>
      <c r="O446" s="11"/>
      <c r="P446" s="11"/>
      <c r="Q446" s="11"/>
      <c r="R446" s="20"/>
      <c r="S446" s="20"/>
      <c r="T446" s="20"/>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row>
    <row r="447" ht="25.5" customHeight="1">
      <c r="A447" s="11"/>
      <c r="B447" s="12">
        <v>45958.0</v>
      </c>
      <c r="C447" s="19"/>
      <c r="D447" s="14"/>
      <c r="E447" s="29"/>
      <c r="F447" s="11"/>
      <c r="G447" s="15"/>
      <c r="H447" s="11" t="s">
        <v>1054</v>
      </c>
      <c r="I447" s="14" t="s">
        <v>31</v>
      </c>
      <c r="J447" s="16" t="s">
        <v>22</v>
      </c>
      <c r="K447" s="11" t="s">
        <v>23</v>
      </c>
      <c r="L447" s="11" t="s">
        <v>50</v>
      </c>
      <c r="M447" s="17"/>
      <c r="N447" s="18"/>
      <c r="O447" s="11"/>
      <c r="P447" s="11"/>
      <c r="Q447" s="11"/>
      <c r="R447" s="20"/>
      <c r="S447" s="20"/>
      <c r="T447" s="20"/>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row>
    <row r="448" ht="25.5" customHeight="1">
      <c r="A448" s="11"/>
      <c r="B448" s="12">
        <v>45958.0</v>
      </c>
      <c r="C448" s="19"/>
      <c r="D448" s="14"/>
      <c r="E448" s="29"/>
      <c r="F448" s="11"/>
      <c r="G448" s="15"/>
      <c r="H448" s="11" t="s">
        <v>1055</v>
      </c>
      <c r="I448" s="14" t="s">
        <v>31</v>
      </c>
      <c r="J448" s="16" t="s">
        <v>22</v>
      </c>
      <c r="K448" s="11"/>
      <c r="L448" s="11"/>
      <c r="M448" s="17"/>
      <c r="N448" s="18"/>
      <c r="O448" s="11"/>
      <c r="P448" s="11"/>
      <c r="Q448" s="11"/>
      <c r="R448" s="20"/>
      <c r="S448" s="20"/>
      <c r="T448" s="20"/>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row>
    <row r="449" ht="25.5" customHeight="1">
      <c r="A449" s="11"/>
      <c r="B449" s="12">
        <v>45958.0</v>
      </c>
      <c r="C449" s="19"/>
      <c r="D449" s="14"/>
      <c r="E449" s="29"/>
      <c r="F449" s="11"/>
      <c r="G449" s="15"/>
      <c r="H449" s="11" t="s">
        <v>1056</v>
      </c>
      <c r="I449" s="14" t="s">
        <v>31</v>
      </c>
      <c r="J449" s="16" t="s">
        <v>22</v>
      </c>
      <c r="K449" s="11"/>
      <c r="L449" s="11"/>
      <c r="M449" s="17"/>
      <c r="N449" s="18"/>
      <c r="O449" s="11"/>
      <c r="P449" s="11"/>
      <c r="Q449" s="11"/>
      <c r="R449" s="20"/>
      <c r="S449" s="20"/>
      <c r="T449" s="20"/>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row>
    <row r="450" ht="25.5" customHeight="1">
      <c r="A450" s="11"/>
      <c r="B450" s="12">
        <v>45958.0</v>
      </c>
      <c r="C450" s="19"/>
      <c r="D450" s="14" t="s">
        <v>1057</v>
      </c>
      <c r="E450" s="24" t="s">
        <v>1058</v>
      </c>
      <c r="F450" s="11"/>
      <c r="G450" s="15"/>
      <c r="H450" s="11" t="s">
        <v>1059</v>
      </c>
      <c r="I450" s="14" t="s">
        <v>31</v>
      </c>
      <c r="J450" s="16" t="s">
        <v>22</v>
      </c>
      <c r="K450" s="11" t="s">
        <v>23</v>
      </c>
      <c r="L450" s="11"/>
      <c r="M450" s="17"/>
      <c r="N450" s="18"/>
      <c r="O450" s="11"/>
      <c r="P450" s="11"/>
      <c r="Q450" s="11"/>
      <c r="R450" s="20"/>
      <c r="S450" s="20"/>
      <c r="T450" s="20"/>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row>
    <row r="451" ht="25.5" customHeight="1">
      <c r="A451" s="11"/>
      <c r="B451" s="12">
        <v>45958.0</v>
      </c>
      <c r="C451" s="19"/>
      <c r="D451" s="14"/>
      <c r="E451" s="29"/>
      <c r="F451" s="11"/>
      <c r="G451" s="15"/>
      <c r="H451" s="11" t="s">
        <v>1060</v>
      </c>
      <c r="I451" s="14" t="s">
        <v>31</v>
      </c>
      <c r="J451" s="16" t="s">
        <v>22</v>
      </c>
      <c r="K451" s="11"/>
      <c r="L451" s="11" t="s">
        <v>50</v>
      </c>
      <c r="M451" s="17"/>
      <c r="N451" s="18"/>
      <c r="O451" s="11"/>
      <c r="P451" s="11"/>
      <c r="Q451" s="11"/>
      <c r="R451" s="20"/>
      <c r="S451" s="20"/>
      <c r="T451" s="20"/>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row>
    <row r="452" ht="25.5" customHeight="1">
      <c r="A452" s="11"/>
      <c r="B452" s="12">
        <v>45958.0</v>
      </c>
      <c r="C452" s="19"/>
      <c r="D452" s="14"/>
      <c r="E452" s="29"/>
      <c r="F452" s="11"/>
      <c r="G452" s="15"/>
      <c r="H452" s="11" t="s">
        <v>1061</v>
      </c>
      <c r="I452" s="14" t="s">
        <v>31</v>
      </c>
      <c r="J452" s="16" t="s">
        <v>22</v>
      </c>
      <c r="K452" s="11"/>
      <c r="L452" s="11"/>
      <c r="M452" s="17"/>
      <c r="N452" s="18"/>
      <c r="O452" s="11"/>
      <c r="P452" s="11"/>
      <c r="Q452" s="11"/>
      <c r="R452" s="20"/>
      <c r="S452" s="20"/>
      <c r="T452" s="20"/>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row>
    <row r="453" ht="25.5" customHeight="1">
      <c r="A453" s="11"/>
      <c r="B453" s="12">
        <v>45959.0</v>
      </c>
      <c r="C453" s="19"/>
      <c r="D453" s="14"/>
      <c r="E453" s="29"/>
      <c r="F453" s="11"/>
      <c r="G453" s="15"/>
      <c r="H453" s="11" t="s">
        <v>1062</v>
      </c>
      <c r="I453" s="14" t="s">
        <v>31</v>
      </c>
      <c r="J453" s="16" t="s">
        <v>22</v>
      </c>
      <c r="K453" s="11"/>
      <c r="L453" s="11"/>
      <c r="M453" s="17"/>
      <c r="N453" s="18"/>
      <c r="O453" s="11"/>
      <c r="P453" s="11"/>
      <c r="Q453" s="11"/>
      <c r="R453" s="20"/>
      <c r="S453" s="20"/>
      <c r="T453" s="20"/>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row>
    <row r="454" ht="25.5" customHeight="1">
      <c r="A454" s="11"/>
      <c r="B454" s="12">
        <v>45959.0</v>
      </c>
      <c r="C454" s="19"/>
      <c r="D454" s="14"/>
      <c r="E454" s="29"/>
      <c r="F454" s="11"/>
      <c r="G454" s="15"/>
      <c r="H454" s="11" t="s">
        <v>1063</v>
      </c>
      <c r="I454" s="14" t="s">
        <v>31</v>
      </c>
      <c r="J454" s="16" t="s">
        <v>22</v>
      </c>
      <c r="K454" s="11"/>
      <c r="L454" s="11"/>
      <c r="M454" s="17"/>
      <c r="N454" s="18"/>
      <c r="O454" s="11"/>
      <c r="P454" s="11"/>
      <c r="Q454" s="11"/>
      <c r="R454" s="20"/>
      <c r="S454" s="20"/>
      <c r="T454" s="20"/>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row>
    <row r="455" ht="25.5" customHeight="1">
      <c r="A455" s="11"/>
      <c r="B455" s="12">
        <v>45959.0</v>
      </c>
      <c r="C455" s="19"/>
      <c r="D455" s="14" t="s">
        <v>1064</v>
      </c>
      <c r="E455" s="24" t="s">
        <v>1065</v>
      </c>
      <c r="F455" s="11"/>
      <c r="G455" s="15" t="s">
        <v>29</v>
      </c>
      <c r="H455" s="11" t="s">
        <v>1066</v>
      </c>
      <c r="I455" s="14" t="s">
        <v>31</v>
      </c>
      <c r="J455" s="16" t="s">
        <v>22</v>
      </c>
      <c r="K455" s="11" t="s">
        <v>23</v>
      </c>
      <c r="L455" s="11" t="s">
        <v>50</v>
      </c>
      <c r="M455" s="17"/>
      <c r="N455" s="18"/>
      <c r="O455" s="11"/>
      <c r="P455" s="11" t="s">
        <v>58</v>
      </c>
      <c r="Q455" s="11"/>
      <c r="R455" s="20"/>
      <c r="S455" s="20"/>
      <c r="T455" s="20"/>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row>
    <row r="456" ht="25.5" customHeight="1">
      <c r="A456" s="11"/>
      <c r="B456" s="12">
        <v>45959.0</v>
      </c>
      <c r="C456" s="19"/>
      <c r="D456" s="14"/>
      <c r="E456" s="29"/>
      <c r="F456" s="11"/>
      <c r="G456" s="15"/>
      <c r="H456" s="11" t="s">
        <v>1067</v>
      </c>
      <c r="I456" s="14" t="s">
        <v>31</v>
      </c>
      <c r="J456" s="16" t="s">
        <v>22</v>
      </c>
      <c r="K456" s="11"/>
      <c r="L456" s="11"/>
      <c r="M456" s="17"/>
      <c r="N456" s="18"/>
      <c r="O456" s="11"/>
      <c r="P456" s="11"/>
      <c r="Q456" s="11"/>
      <c r="R456" s="20"/>
      <c r="S456" s="20"/>
      <c r="T456" s="20"/>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row>
    <row r="457" ht="25.5" customHeight="1">
      <c r="A457" s="11"/>
      <c r="B457" s="12">
        <v>45959.0</v>
      </c>
      <c r="C457" s="19"/>
      <c r="D457" s="14"/>
      <c r="E457" s="29"/>
      <c r="F457" s="11"/>
      <c r="G457" s="15"/>
      <c r="H457" s="11" t="s">
        <v>1068</v>
      </c>
      <c r="I457" s="14" t="s">
        <v>31</v>
      </c>
      <c r="J457" s="16" t="s">
        <v>22</v>
      </c>
      <c r="K457" s="11"/>
      <c r="L457" s="11"/>
      <c r="M457" s="17"/>
      <c r="N457" s="18"/>
      <c r="O457" s="11"/>
      <c r="P457" s="11"/>
      <c r="Q457" s="11"/>
      <c r="R457" s="20"/>
      <c r="S457" s="20"/>
      <c r="T457" s="20"/>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row>
    <row r="458" ht="25.5" customHeight="1">
      <c r="A458" s="11"/>
      <c r="B458" s="12">
        <v>45959.0</v>
      </c>
      <c r="C458" s="19"/>
      <c r="D458" s="14"/>
      <c r="E458" s="29"/>
      <c r="F458" s="11"/>
      <c r="G458" s="15"/>
      <c r="H458" s="11" t="s">
        <v>1069</v>
      </c>
      <c r="I458" s="14" t="s">
        <v>31</v>
      </c>
      <c r="J458" s="16" t="s">
        <v>22</v>
      </c>
      <c r="K458" s="11"/>
      <c r="L458" s="11"/>
      <c r="M458" s="17"/>
      <c r="N458" s="18"/>
      <c r="O458" s="11"/>
      <c r="P458" s="11"/>
      <c r="Q458" s="11"/>
      <c r="R458" s="20"/>
      <c r="S458" s="20"/>
      <c r="T458" s="20"/>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row>
    <row r="459" ht="25.5" customHeight="1">
      <c r="A459" s="11"/>
      <c r="B459" s="12">
        <v>45959.0</v>
      </c>
      <c r="C459" s="19"/>
      <c r="D459" s="14"/>
      <c r="E459" s="29"/>
      <c r="F459" s="11"/>
      <c r="G459" s="15"/>
      <c r="H459" s="11" t="s">
        <v>1070</v>
      </c>
      <c r="I459" s="14" t="s">
        <v>31</v>
      </c>
      <c r="J459" s="16" t="s">
        <v>22</v>
      </c>
      <c r="K459" s="11"/>
      <c r="L459" s="11"/>
      <c r="M459" s="17"/>
      <c r="N459" s="18"/>
      <c r="O459" s="11"/>
      <c r="P459" s="11"/>
      <c r="Q459" s="11"/>
      <c r="R459" s="20"/>
      <c r="S459" s="20"/>
      <c r="T459" s="20"/>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row>
    <row r="460" ht="25.5" customHeight="1">
      <c r="A460" s="11"/>
      <c r="B460" s="12">
        <v>45959.0</v>
      </c>
      <c r="C460" s="19"/>
      <c r="D460" s="14" t="s">
        <v>1071</v>
      </c>
      <c r="E460" s="24" t="s">
        <v>1072</v>
      </c>
      <c r="F460" s="11"/>
      <c r="G460" s="15" t="s">
        <v>29</v>
      </c>
      <c r="H460" s="11" t="s">
        <v>1073</v>
      </c>
      <c r="I460" s="14" t="s">
        <v>31</v>
      </c>
      <c r="J460" s="16" t="s">
        <v>22</v>
      </c>
      <c r="K460" s="11" t="s">
        <v>23</v>
      </c>
      <c r="L460" s="11" t="s">
        <v>38</v>
      </c>
      <c r="M460" s="17"/>
      <c r="N460" s="18"/>
      <c r="O460" s="11"/>
      <c r="P460" s="11" t="s">
        <v>26</v>
      </c>
      <c r="Q460" s="11"/>
      <c r="R460" s="20"/>
      <c r="S460" s="20"/>
      <c r="T460" s="20"/>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row>
    <row r="461" ht="25.5" customHeight="1">
      <c r="A461" s="11"/>
      <c r="B461" s="12">
        <v>45959.0</v>
      </c>
      <c r="C461" s="19"/>
      <c r="D461" s="14" t="s">
        <v>1074</v>
      </c>
      <c r="E461" s="24" t="s">
        <v>1075</v>
      </c>
      <c r="F461" s="11"/>
      <c r="G461" s="15" t="s">
        <v>29</v>
      </c>
      <c r="H461" s="11" t="s">
        <v>1076</v>
      </c>
      <c r="I461" s="14" t="s">
        <v>31</v>
      </c>
      <c r="J461" s="16" t="s">
        <v>22</v>
      </c>
      <c r="K461" s="11" t="s">
        <v>23</v>
      </c>
      <c r="L461" s="11" t="s">
        <v>75</v>
      </c>
      <c r="M461" s="17"/>
      <c r="N461" s="18"/>
      <c r="O461" s="11"/>
      <c r="P461" s="11" t="s">
        <v>58</v>
      </c>
      <c r="Q461" s="11"/>
      <c r="R461" s="20"/>
      <c r="S461" s="20"/>
      <c r="T461" s="20"/>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row>
    <row r="462" ht="25.5" customHeight="1">
      <c r="A462" s="11"/>
      <c r="B462" s="12">
        <v>45959.0</v>
      </c>
      <c r="C462" s="19"/>
      <c r="D462" s="14"/>
      <c r="E462" s="29"/>
      <c r="F462" s="11" t="s">
        <v>1077</v>
      </c>
      <c r="G462" s="15" t="s">
        <v>20</v>
      </c>
      <c r="H462" s="11" t="s">
        <v>1078</v>
      </c>
      <c r="I462" s="14" t="s">
        <v>31</v>
      </c>
      <c r="J462" s="16" t="s">
        <v>22</v>
      </c>
      <c r="K462" s="11" t="s">
        <v>23</v>
      </c>
      <c r="L462" s="11" t="s">
        <v>44</v>
      </c>
      <c r="M462" s="17"/>
      <c r="N462" s="18"/>
      <c r="O462" s="11"/>
      <c r="P462" s="11"/>
      <c r="Q462" s="11"/>
      <c r="R462" s="20" t="s">
        <v>1079</v>
      </c>
      <c r="S462" s="20"/>
      <c r="T462" s="20"/>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row>
    <row r="463" ht="25.5" customHeight="1">
      <c r="A463" s="11"/>
      <c r="B463" s="12">
        <v>45959.0</v>
      </c>
      <c r="C463" s="19"/>
      <c r="D463" s="14" t="s">
        <v>1080</v>
      </c>
      <c r="E463" s="24" t="s">
        <v>672</v>
      </c>
      <c r="F463" s="11"/>
      <c r="G463" s="15"/>
      <c r="H463" s="11" t="s">
        <v>1081</v>
      </c>
      <c r="I463" s="14" t="s">
        <v>31</v>
      </c>
      <c r="J463" s="16" t="s">
        <v>22</v>
      </c>
      <c r="K463" s="11"/>
      <c r="L463" s="11"/>
      <c r="M463" s="17"/>
      <c r="N463" s="18"/>
      <c r="O463" s="11"/>
      <c r="P463" s="11"/>
      <c r="Q463" s="11"/>
      <c r="R463" s="20"/>
      <c r="S463" s="20"/>
      <c r="T463" s="20"/>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row>
    <row r="464" ht="25.5" customHeight="1">
      <c r="A464" s="11"/>
      <c r="B464" s="12">
        <v>45959.0</v>
      </c>
      <c r="C464" s="19"/>
      <c r="D464" s="14" t="s">
        <v>169</v>
      </c>
      <c r="E464" s="24" t="s">
        <v>1082</v>
      </c>
      <c r="F464" s="11"/>
      <c r="G464" s="15" t="s">
        <v>29</v>
      </c>
      <c r="H464" s="11" t="s">
        <v>1083</v>
      </c>
      <c r="I464" s="14" t="s">
        <v>31</v>
      </c>
      <c r="J464" s="16" t="s">
        <v>22</v>
      </c>
      <c r="K464" s="11" t="s">
        <v>23</v>
      </c>
      <c r="L464" s="11" t="s">
        <v>75</v>
      </c>
      <c r="M464" s="17"/>
      <c r="N464" s="18"/>
      <c r="O464" s="11"/>
      <c r="P464" s="11"/>
      <c r="Q464" s="11"/>
      <c r="R464" s="20"/>
      <c r="S464" s="20"/>
      <c r="T464" s="20"/>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row>
    <row r="465" ht="25.5" customHeight="1">
      <c r="A465" s="11"/>
      <c r="B465" s="12">
        <v>45959.0</v>
      </c>
      <c r="C465" s="19"/>
      <c r="D465" s="14" t="s">
        <v>936</v>
      </c>
      <c r="E465" s="24" t="s">
        <v>1084</v>
      </c>
      <c r="F465" s="11"/>
      <c r="G465" s="15" t="s">
        <v>29</v>
      </c>
      <c r="H465" s="11" t="s">
        <v>1085</v>
      </c>
      <c r="I465" s="14" t="s">
        <v>31</v>
      </c>
      <c r="J465" s="16" t="s">
        <v>22</v>
      </c>
      <c r="K465" s="11" t="s">
        <v>23</v>
      </c>
      <c r="L465" s="11" t="s">
        <v>63</v>
      </c>
      <c r="M465" s="17"/>
      <c r="N465" s="18"/>
      <c r="O465" s="11"/>
      <c r="P465" s="11" t="s">
        <v>58</v>
      </c>
      <c r="Q465" s="11"/>
      <c r="R465" s="20"/>
      <c r="S465" s="20"/>
      <c r="T465" s="20"/>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row>
    <row r="466" ht="25.5" customHeight="1">
      <c r="A466" s="11"/>
      <c r="B466" s="12">
        <v>45959.0</v>
      </c>
      <c r="C466" s="19"/>
      <c r="D466" s="14"/>
      <c r="E466" s="29"/>
      <c r="F466" s="11"/>
      <c r="G466" s="15"/>
      <c r="H466" s="11" t="s">
        <v>1086</v>
      </c>
      <c r="I466" s="14" t="s">
        <v>31</v>
      </c>
      <c r="J466" s="16" t="s">
        <v>22</v>
      </c>
      <c r="K466" s="11"/>
      <c r="L466" s="11"/>
      <c r="M466" s="17"/>
      <c r="N466" s="18"/>
      <c r="O466" s="11"/>
      <c r="P466" s="11"/>
      <c r="Q466" s="11"/>
      <c r="R466" s="20"/>
      <c r="S466" s="20"/>
      <c r="T466" s="20"/>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row>
    <row r="467" ht="25.5" customHeight="1">
      <c r="A467" s="11"/>
      <c r="B467" s="12">
        <v>45959.0</v>
      </c>
      <c r="C467" s="19"/>
      <c r="D467" s="14"/>
      <c r="E467" s="29"/>
      <c r="F467" s="11"/>
      <c r="G467" s="15"/>
      <c r="H467" s="11" t="s">
        <v>1087</v>
      </c>
      <c r="I467" s="14" t="s">
        <v>31</v>
      </c>
      <c r="J467" s="16" t="s">
        <v>22</v>
      </c>
      <c r="K467" s="11" t="s">
        <v>23</v>
      </c>
      <c r="L467" s="11"/>
      <c r="M467" s="17"/>
      <c r="N467" s="18"/>
      <c r="O467" s="11" t="s">
        <v>589</v>
      </c>
      <c r="P467" s="11"/>
      <c r="Q467" s="11"/>
      <c r="R467" s="20" t="s">
        <v>1088</v>
      </c>
      <c r="S467" s="20"/>
      <c r="T467" s="20"/>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row>
    <row r="468" ht="25.5" customHeight="1">
      <c r="A468" s="11"/>
      <c r="B468" s="12">
        <v>45959.0</v>
      </c>
      <c r="C468" s="19"/>
      <c r="D468" s="14" t="s">
        <v>169</v>
      </c>
      <c r="E468" s="24" t="s">
        <v>1089</v>
      </c>
      <c r="F468" s="11"/>
      <c r="G468" s="15"/>
      <c r="H468" s="11" t="s">
        <v>1090</v>
      </c>
      <c r="I468" s="14" t="s">
        <v>31</v>
      </c>
      <c r="J468" s="16" t="s">
        <v>22</v>
      </c>
      <c r="K468" s="11" t="s">
        <v>23</v>
      </c>
      <c r="L468" s="11"/>
      <c r="M468" s="17"/>
      <c r="N468" s="18"/>
      <c r="O468" s="11"/>
      <c r="P468" s="11"/>
      <c r="Q468" s="11"/>
      <c r="R468" s="20"/>
      <c r="S468" s="20"/>
      <c r="T468" s="20"/>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row>
    <row r="469" ht="25.5" customHeight="1">
      <c r="A469" s="11"/>
      <c r="B469" s="12">
        <v>45959.0</v>
      </c>
      <c r="C469" s="19"/>
      <c r="D469" s="14" t="s">
        <v>1091</v>
      </c>
      <c r="E469" s="29"/>
      <c r="F469" s="11"/>
      <c r="G469" s="15"/>
      <c r="H469" s="11" t="s">
        <v>1092</v>
      </c>
      <c r="I469" s="14" t="s">
        <v>31</v>
      </c>
      <c r="J469" s="16" t="s">
        <v>22</v>
      </c>
      <c r="K469" s="11"/>
      <c r="L469" s="11"/>
      <c r="M469" s="17"/>
      <c r="N469" s="18"/>
      <c r="O469" s="11"/>
      <c r="P469" s="11"/>
      <c r="Q469" s="11"/>
      <c r="R469" s="20"/>
      <c r="S469" s="20"/>
      <c r="T469" s="20"/>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row>
    <row r="470" ht="25.5" customHeight="1">
      <c r="A470" s="11"/>
      <c r="B470" s="12">
        <v>45959.0</v>
      </c>
      <c r="C470" s="19"/>
      <c r="D470" s="14"/>
      <c r="E470" s="29"/>
      <c r="F470" s="11"/>
      <c r="G470" s="15"/>
      <c r="H470" s="11" t="s">
        <v>1093</v>
      </c>
      <c r="I470" s="14" t="s">
        <v>31</v>
      </c>
      <c r="J470" s="16" t="s">
        <v>22</v>
      </c>
      <c r="K470" s="11"/>
      <c r="L470" s="11"/>
      <c r="M470" s="17"/>
      <c r="N470" s="18"/>
      <c r="O470" s="11"/>
      <c r="P470" s="11"/>
      <c r="Q470" s="11"/>
      <c r="R470" s="20"/>
      <c r="S470" s="20"/>
      <c r="T470" s="20"/>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row>
    <row r="471" ht="25.5" customHeight="1">
      <c r="A471" s="11"/>
      <c r="B471" s="12">
        <v>45959.0</v>
      </c>
      <c r="C471" s="19"/>
      <c r="D471" s="14" t="s">
        <v>921</v>
      </c>
      <c r="E471" s="29"/>
      <c r="F471" s="11"/>
      <c r="G471" s="15"/>
      <c r="H471" s="11" t="s">
        <v>1094</v>
      </c>
      <c r="I471" s="14" t="s">
        <v>31</v>
      </c>
      <c r="J471" s="16" t="s">
        <v>22</v>
      </c>
      <c r="K471" s="11" t="s">
        <v>23</v>
      </c>
      <c r="L471" s="11" t="s">
        <v>86</v>
      </c>
      <c r="M471" s="17"/>
      <c r="N471" s="18"/>
      <c r="O471" s="11"/>
      <c r="P471" s="11" t="s">
        <v>26</v>
      </c>
      <c r="Q471" s="11"/>
      <c r="R471" s="20"/>
      <c r="S471" s="20"/>
      <c r="T471" s="20"/>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row>
    <row r="472" ht="25.5" customHeight="1">
      <c r="A472" s="11"/>
      <c r="B472" s="12">
        <v>45959.0</v>
      </c>
      <c r="C472" s="19"/>
      <c r="D472" s="14" t="s">
        <v>864</v>
      </c>
      <c r="E472" s="24" t="s">
        <v>1095</v>
      </c>
      <c r="F472" s="11"/>
      <c r="G472" s="15" t="s">
        <v>29</v>
      </c>
      <c r="H472" s="11" t="s">
        <v>1096</v>
      </c>
      <c r="I472" s="14" t="s">
        <v>31</v>
      </c>
      <c r="J472" s="16" t="s">
        <v>22</v>
      </c>
      <c r="K472" s="11" t="s">
        <v>23</v>
      </c>
      <c r="L472" s="11" t="s">
        <v>50</v>
      </c>
      <c r="M472" s="17"/>
      <c r="N472" s="18"/>
      <c r="O472" s="11"/>
      <c r="P472" s="11" t="s">
        <v>58</v>
      </c>
      <c r="Q472" s="11"/>
      <c r="R472" s="20"/>
      <c r="S472" s="20"/>
      <c r="T472" s="20"/>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row>
    <row r="473" ht="25.5" customHeight="1">
      <c r="A473" s="11"/>
      <c r="B473" s="12">
        <v>45959.0</v>
      </c>
      <c r="C473" s="19"/>
      <c r="D473" s="14" t="s">
        <v>1097</v>
      </c>
      <c r="E473" s="24" t="s">
        <v>1098</v>
      </c>
      <c r="F473" s="11"/>
      <c r="G473" s="15"/>
      <c r="H473" s="11" t="s">
        <v>1099</v>
      </c>
      <c r="I473" s="14" t="s">
        <v>31</v>
      </c>
      <c r="J473" s="16" t="s">
        <v>22</v>
      </c>
      <c r="K473" s="11"/>
      <c r="L473" s="11"/>
      <c r="M473" s="17"/>
      <c r="N473" s="18"/>
      <c r="O473" s="11"/>
      <c r="P473" s="11"/>
      <c r="Q473" s="11"/>
      <c r="R473" s="20"/>
      <c r="S473" s="20"/>
      <c r="T473" s="20"/>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row>
    <row r="474" ht="25.5" customHeight="1">
      <c r="A474" s="11"/>
      <c r="B474" s="12">
        <v>45959.0</v>
      </c>
      <c r="C474" s="19"/>
      <c r="D474" s="14" t="s">
        <v>1100</v>
      </c>
      <c r="E474" s="24" t="s">
        <v>1101</v>
      </c>
      <c r="F474" s="11"/>
      <c r="G474" s="15"/>
      <c r="H474" s="11" t="s">
        <v>1102</v>
      </c>
      <c r="I474" s="14" t="s">
        <v>31</v>
      </c>
      <c r="J474" s="16" t="s">
        <v>22</v>
      </c>
      <c r="K474" s="11"/>
      <c r="L474" s="11"/>
      <c r="M474" s="17"/>
      <c r="N474" s="18"/>
      <c r="O474" s="11"/>
      <c r="P474" s="11"/>
      <c r="Q474" s="11"/>
      <c r="R474" s="20"/>
      <c r="S474" s="20"/>
      <c r="T474" s="20"/>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row>
    <row r="475" ht="25.5" customHeight="1">
      <c r="A475" s="11"/>
      <c r="B475" s="12">
        <v>45959.0</v>
      </c>
      <c r="C475" s="19"/>
      <c r="D475" s="14"/>
      <c r="E475" s="29"/>
      <c r="F475" s="11"/>
      <c r="G475" s="15"/>
      <c r="H475" s="11"/>
      <c r="I475" s="14"/>
      <c r="J475" s="16" t="s">
        <v>22</v>
      </c>
      <c r="K475" s="11"/>
      <c r="L475" s="11"/>
      <c r="M475" s="17"/>
      <c r="N475" s="18"/>
      <c r="O475" s="11"/>
      <c r="P475" s="11"/>
      <c r="Q475" s="11"/>
      <c r="R475" s="20"/>
      <c r="S475" s="20"/>
      <c r="T475" s="20"/>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row>
    <row r="476" ht="25.5" customHeight="1">
      <c r="A476" s="11"/>
      <c r="B476" s="12">
        <v>45959.0</v>
      </c>
      <c r="C476" s="19"/>
      <c r="D476" s="14"/>
      <c r="E476" s="29"/>
      <c r="F476" s="11"/>
      <c r="G476" s="15"/>
      <c r="H476" s="11"/>
      <c r="I476" s="14"/>
      <c r="J476" s="16" t="s">
        <v>22</v>
      </c>
      <c r="K476" s="11"/>
      <c r="L476" s="11"/>
      <c r="M476" s="17"/>
      <c r="N476" s="18"/>
      <c r="O476" s="11"/>
      <c r="P476" s="11"/>
      <c r="Q476" s="11"/>
      <c r="R476" s="20"/>
      <c r="S476" s="20"/>
      <c r="T476" s="20"/>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row>
    <row r="477" ht="25.5" customHeight="1">
      <c r="A477" s="11"/>
      <c r="B477" s="12">
        <v>45959.0</v>
      </c>
      <c r="C477" s="19"/>
      <c r="D477" s="14"/>
      <c r="E477" s="29"/>
      <c r="F477" s="11"/>
      <c r="G477" s="15"/>
      <c r="H477" s="11"/>
      <c r="I477" s="14"/>
      <c r="J477" s="16" t="s">
        <v>22</v>
      </c>
      <c r="K477" s="11"/>
      <c r="L477" s="11"/>
      <c r="M477" s="17"/>
      <c r="N477" s="18"/>
      <c r="O477" s="11"/>
      <c r="P477" s="11"/>
      <c r="Q477" s="11"/>
      <c r="R477" s="20"/>
      <c r="S477" s="20"/>
      <c r="T477" s="20"/>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row>
    <row r="478" ht="25.5" customHeight="1">
      <c r="A478" s="11"/>
      <c r="B478" s="12">
        <v>45959.0</v>
      </c>
      <c r="C478" s="19"/>
      <c r="D478" s="14"/>
      <c r="E478" s="29"/>
      <c r="F478" s="11"/>
      <c r="G478" s="15"/>
      <c r="H478" s="11"/>
      <c r="I478" s="14"/>
      <c r="J478" s="16" t="s">
        <v>22</v>
      </c>
      <c r="K478" s="11"/>
      <c r="L478" s="11"/>
      <c r="M478" s="17"/>
      <c r="N478" s="18"/>
      <c r="O478" s="11"/>
      <c r="P478" s="11"/>
      <c r="Q478" s="11"/>
      <c r="R478" s="20"/>
      <c r="S478" s="20"/>
      <c r="T478" s="20"/>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row>
    <row r="479" ht="25.5" customHeight="1">
      <c r="A479" s="11"/>
      <c r="B479" s="12">
        <v>45959.0</v>
      </c>
      <c r="C479" s="19"/>
      <c r="D479" s="14"/>
      <c r="E479" s="29"/>
      <c r="F479" s="11"/>
      <c r="G479" s="15"/>
      <c r="H479" s="11"/>
      <c r="I479" s="14"/>
      <c r="J479" s="16" t="s">
        <v>22</v>
      </c>
      <c r="K479" s="11"/>
      <c r="L479" s="11"/>
      <c r="M479" s="17"/>
      <c r="N479" s="18"/>
      <c r="O479" s="11"/>
      <c r="P479" s="11"/>
      <c r="Q479" s="11"/>
      <c r="R479" s="20"/>
      <c r="S479" s="20"/>
      <c r="T479" s="20"/>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row>
    <row r="480" ht="25.5" customHeight="1">
      <c r="A480" s="11"/>
      <c r="B480" s="12">
        <v>45959.0</v>
      </c>
      <c r="C480" s="19"/>
      <c r="D480" s="14"/>
      <c r="E480" s="29"/>
      <c r="F480" s="11"/>
      <c r="G480" s="15"/>
      <c r="H480" s="11"/>
      <c r="I480" s="14"/>
      <c r="J480" s="16" t="s">
        <v>22</v>
      </c>
      <c r="K480" s="11"/>
      <c r="L480" s="11"/>
      <c r="M480" s="17"/>
      <c r="N480" s="18"/>
      <c r="O480" s="11"/>
      <c r="P480" s="11"/>
      <c r="Q480" s="11"/>
      <c r="R480" s="20"/>
      <c r="S480" s="20"/>
      <c r="T480" s="20"/>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row>
    <row r="481" ht="25.5" customHeight="1">
      <c r="A481" s="11"/>
      <c r="B481" s="12">
        <v>45959.0</v>
      </c>
      <c r="C481" s="19"/>
      <c r="D481" s="14"/>
      <c r="E481" s="29"/>
      <c r="F481" s="11"/>
      <c r="G481" s="15"/>
      <c r="H481" s="11"/>
      <c r="I481" s="14"/>
      <c r="J481" s="16" t="s">
        <v>22</v>
      </c>
      <c r="K481" s="11"/>
      <c r="L481" s="11"/>
      <c r="M481" s="17"/>
      <c r="N481" s="18"/>
      <c r="O481" s="11"/>
      <c r="P481" s="11"/>
      <c r="Q481" s="11"/>
      <c r="R481" s="20"/>
      <c r="S481" s="20"/>
      <c r="T481" s="20"/>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row>
    <row r="482" ht="25.5" customHeight="1">
      <c r="A482" s="11"/>
      <c r="B482" s="12">
        <v>45959.0</v>
      </c>
      <c r="C482" s="19"/>
      <c r="D482" s="14"/>
      <c r="E482" s="29"/>
      <c r="F482" s="11"/>
      <c r="G482" s="15"/>
      <c r="H482" s="11"/>
      <c r="I482" s="14"/>
      <c r="J482" s="16" t="s">
        <v>22</v>
      </c>
      <c r="K482" s="11"/>
      <c r="L482" s="11"/>
      <c r="M482" s="17"/>
      <c r="N482" s="18"/>
      <c r="O482" s="11"/>
      <c r="P482" s="11"/>
      <c r="Q482" s="11"/>
      <c r="R482" s="20"/>
      <c r="S482" s="20"/>
      <c r="T482" s="20"/>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row>
    <row r="483" ht="25.5" customHeight="1">
      <c r="A483" s="11"/>
      <c r="B483" s="12">
        <v>45959.0</v>
      </c>
      <c r="C483" s="19"/>
      <c r="D483" s="14"/>
      <c r="E483" s="29"/>
      <c r="F483" s="11"/>
      <c r="G483" s="15"/>
      <c r="H483" s="11"/>
      <c r="I483" s="14"/>
      <c r="J483" s="16" t="s">
        <v>22</v>
      </c>
      <c r="K483" s="11"/>
      <c r="L483" s="11"/>
      <c r="M483" s="17"/>
      <c r="N483" s="18"/>
      <c r="O483" s="11"/>
      <c r="P483" s="11"/>
      <c r="Q483" s="11"/>
      <c r="R483" s="20"/>
      <c r="S483" s="20"/>
      <c r="T483" s="20"/>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row>
    <row r="484" ht="25.5" customHeight="1">
      <c r="A484" s="11"/>
      <c r="B484" s="12">
        <v>45959.0</v>
      </c>
      <c r="C484" s="19"/>
      <c r="D484" s="14"/>
      <c r="E484" s="29"/>
      <c r="F484" s="11"/>
      <c r="G484" s="15"/>
      <c r="H484" s="11"/>
      <c r="I484" s="14"/>
      <c r="J484" s="16"/>
      <c r="K484" s="11"/>
      <c r="L484" s="11"/>
      <c r="M484" s="17"/>
      <c r="N484" s="18"/>
      <c r="O484" s="11"/>
      <c r="P484" s="11"/>
      <c r="Q484" s="11"/>
      <c r="R484" s="20"/>
      <c r="S484" s="20"/>
      <c r="T484" s="20"/>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row>
    <row r="485" ht="25.5" customHeight="1">
      <c r="A485" s="11"/>
      <c r="B485" s="12">
        <v>45959.0</v>
      </c>
      <c r="C485" s="19"/>
      <c r="D485" s="14"/>
      <c r="E485" s="29"/>
      <c r="F485" s="11"/>
      <c r="G485" s="15"/>
      <c r="H485" s="11"/>
      <c r="I485" s="14"/>
      <c r="J485" s="16"/>
      <c r="K485" s="11"/>
      <c r="L485" s="11"/>
      <c r="M485" s="17"/>
      <c r="N485" s="18"/>
      <c r="O485" s="11"/>
      <c r="P485" s="11"/>
      <c r="Q485" s="11"/>
      <c r="R485" s="20"/>
      <c r="S485" s="20"/>
      <c r="T485" s="20"/>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row>
    <row r="486" ht="25.5" customHeight="1">
      <c r="A486" s="11"/>
      <c r="B486" s="12">
        <v>45959.0</v>
      </c>
      <c r="C486" s="19"/>
      <c r="D486" s="14"/>
      <c r="E486" s="29"/>
      <c r="F486" s="11"/>
      <c r="G486" s="15"/>
      <c r="H486" s="11"/>
      <c r="I486" s="14"/>
      <c r="J486" s="16"/>
      <c r="K486" s="11"/>
      <c r="L486" s="11"/>
      <c r="M486" s="17"/>
      <c r="N486" s="18"/>
      <c r="O486" s="11"/>
      <c r="P486" s="11"/>
      <c r="Q486" s="11"/>
      <c r="R486" s="20"/>
      <c r="S486" s="20"/>
      <c r="T486" s="20"/>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row>
    <row r="487" ht="25.5" customHeight="1">
      <c r="A487" s="11"/>
      <c r="B487" s="12">
        <v>45959.0</v>
      </c>
      <c r="C487" s="19"/>
      <c r="D487" s="14"/>
      <c r="E487" s="29"/>
      <c r="F487" s="11"/>
      <c r="G487" s="15"/>
      <c r="H487" s="11"/>
      <c r="I487" s="14"/>
      <c r="J487" s="16"/>
      <c r="K487" s="11"/>
      <c r="L487" s="11"/>
      <c r="M487" s="17"/>
      <c r="N487" s="18"/>
      <c r="O487" s="11"/>
      <c r="P487" s="11"/>
      <c r="Q487" s="11"/>
      <c r="R487" s="20"/>
      <c r="S487" s="20"/>
      <c r="T487" s="20"/>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row>
    <row r="488" ht="25.5" customHeight="1">
      <c r="A488" s="11"/>
      <c r="B488" s="12">
        <v>45959.0</v>
      </c>
      <c r="C488" s="19"/>
      <c r="D488" s="14"/>
      <c r="E488" s="29"/>
      <c r="F488" s="11"/>
      <c r="G488" s="15"/>
      <c r="H488" s="11"/>
      <c r="I488" s="14"/>
      <c r="J488" s="16"/>
      <c r="K488" s="11"/>
      <c r="L488" s="11"/>
      <c r="M488" s="17"/>
      <c r="N488" s="18"/>
      <c r="O488" s="11"/>
      <c r="P488" s="11"/>
      <c r="Q488" s="11"/>
      <c r="R488" s="20"/>
      <c r="S488" s="20"/>
      <c r="T488" s="20"/>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row>
    <row r="489" ht="25.5" customHeight="1">
      <c r="A489" s="11"/>
      <c r="B489" s="12">
        <v>45959.0</v>
      </c>
      <c r="C489" s="19"/>
      <c r="D489" s="14"/>
      <c r="E489" s="29"/>
      <c r="F489" s="11"/>
      <c r="G489" s="15"/>
      <c r="H489" s="11"/>
      <c r="I489" s="14"/>
      <c r="J489" s="16"/>
      <c r="K489" s="11"/>
      <c r="L489" s="11"/>
      <c r="M489" s="17"/>
      <c r="N489" s="18"/>
      <c r="O489" s="11"/>
      <c r="P489" s="11"/>
      <c r="Q489" s="11"/>
      <c r="R489" s="20"/>
      <c r="S489" s="20"/>
      <c r="T489" s="20"/>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row>
    <row r="490" ht="25.5" customHeight="1">
      <c r="A490" s="11"/>
      <c r="B490" s="12">
        <v>45959.0</v>
      </c>
      <c r="C490" s="19"/>
      <c r="D490" s="14"/>
      <c r="E490" s="29"/>
      <c r="F490" s="11"/>
      <c r="G490" s="15"/>
      <c r="H490" s="11"/>
      <c r="I490" s="14"/>
      <c r="J490" s="16"/>
      <c r="K490" s="11"/>
      <c r="L490" s="11"/>
      <c r="M490" s="17"/>
      <c r="N490" s="18"/>
      <c r="O490" s="11"/>
      <c r="P490" s="11"/>
      <c r="Q490" s="11"/>
      <c r="R490" s="20"/>
      <c r="S490" s="20"/>
      <c r="T490" s="20"/>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row>
    <row r="491" ht="25.5" customHeight="1">
      <c r="A491" s="11"/>
      <c r="B491" s="12">
        <v>45959.0</v>
      </c>
      <c r="C491" s="19"/>
      <c r="D491" s="14"/>
      <c r="E491" s="29"/>
      <c r="F491" s="11"/>
      <c r="G491" s="15"/>
      <c r="H491" s="11"/>
      <c r="I491" s="14"/>
      <c r="J491" s="16"/>
      <c r="K491" s="11"/>
      <c r="L491" s="11"/>
      <c r="M491" s="17"/>
      <c r="N491" s="18"/>
      <c r="O491" s="11"/>
      <c r="P491" s="11"/>
      <c r="Q491" s="11"/>
      <c r="R491" s="20"/>
      <c r="S491" s="20"/>
      <c r="T491" s="20"/>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row>
    <row r="492" ht="25.5" customHeight="1">
      <c r="A492" s="11"/>
      <c r="B492" s="12">
        <v>45959.0</v>
      </c>
      <c r="C492" s="19"/>
      <c r="D492" s="14"/>
      <c r="E492" s="29"/>
      <c r="F492" s="11"/>
      <c r="G492" s="15"/>
      <c r="H492" s="11"/>
      <c r="I492" s="14"/>
      <c r="J492" s="16"/>
      <c r="K492" s="11"/>
      <c r="L492" s="11"/>
      <c r="M492" s="17"/>
      <c r="N492" s="18"/>
      <c r="O492" s="11"/>
      <c r="P492" s="11"/>
      <c r="Q492" s="11"/>
      <c r="R492" s="20"/>
      <c r="S492" s="20"/>
      <c r="T492" s="20"/>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row>
    <row r="493" ht="25.5" customHeight="1">
      <c r="A493" s="11"/>
      <c r="B493" s="12">
        <v>45959.0</v>
      </c>
      <c r="C493" s="19"/>
      <c r="D493" s="14"/>
      <c r="E493" s="29"/>
      <c r="F493" s="11"/>
      <c r="G493" s="15"/>
      <c r="H493" s="11"/>
      <c r="I493" s="14"/>
      <c r="J493" s="16"/>
      <c r="K493" s="11"/>
      <c r="L493" s="11"/>
      <c r="M493" s="17"/>
      <c r="N493" s="18"/>
      <c r="O493" s="11"/>
      <c r="P493" s="11"/>
      <c r="Q493" s="11"/>
      <c r="R493" s="20"/>
      <c r="S493" s="20"/>
      <c r="T493" s="20"/>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row>
    <row r="494" ht="25.5" customHeight="1">
      <c r="A494" s="11"/>
      <c r="B494" s="12">
        <v>45959.0</v>
      </c>
      <c r="C494" s="19"/>
      <c r="D494" s="14"/>
      <c r="E494" s="29"/>
      <c r="F494" s="11"/>
      <c r="G494" s="15"/>
      <c r="H494" s="11"/>
      <c r="I494" s="14"/>
      <c r="J494" s="16"/>
      <c r="K494" s="11"/>
      <c r="L494" s="11"/>
      <c r="M494" s="17"/>
      <c r="N494" s="18"/>
      <c r="O494" s="11"/>
      <c r="P494" s="11"/>
      <c r="Q494" s="11"/>
      <c r="R494" s="20"/>
      <c r="S494" s="20"/>
      <c r="T494" s="20"/>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row>
    <row r="495" ht="25.5" customHeight="1">
      <c r="A495" s="11"/>
      <c r="B495" s="12">
        <v>45959.0</v>
      </c>
      <c r="C495" s="19"/>
      <c r="D495" s="14"/>
      <c r="E495" s="29"/>
      <c r="F495" s="11"/>
      <c r="G495" s="15"/>
      <c r="H495" s="11"/>
      <c r="I495" s="14"/>
      <c r="J495" s="16"/>
      <c r="K495" s="11"/>
      <c r="L495" s="11"/>
      <c r="M495" s="17"/>
      <c r="N495" s="18"/>
      <c r="O495" s="11"/>
      <c r="P495" s="11"/>
      <c r="Q495" s="11"/>
      <c r="R495" s="20"/>
      <c r="S495" s="20"/>
      <c r="T495" s="20"/>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row>
    <row r="496" ht="25.5" customHeight="1">
      <c r="A496" s="11"/>
      <c r="B496" s="12">
        <v>45959.0</v>
      </c>
      <c r="C496" s="19"/>
      <c r="D496" s="14"/>
      <c r="E496" s="29"/>
      <c r="F496" s="11"/>
      <c r="G496" s="15"/>
      <c r="H496" s="11"/>
      <c r="I496" s="14"/>
      <c r="J496" s="16"/>
      <c r="K496" s="11"/>
      <c r="L496" s="11"/>
      <c r="M496" s="17"/>
      <c r="N496" s="18"/>
      <c r="O496" s="11"/>
      <c r="P496" s="11"/>
      <c r="Q496" s="11"/>
      <c r="R496" s="20"/>
      <c r="S496" s="20"/>
      <c r="T496" s="20"/>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row>
    <row r="497" ht="25.5" customHeight="1">
      <c r="A497" s="11"/>
      <c r="B497" s="12">
        <v>45959.0</v>
      </c>
      <c r="C497" s="19"/>
      <c r="D497" s="14"/>
      <c r="E497" s="29"/>
      <c r="F497" s="11"/>
      <c r="G497" s="15"/>
      <c r="H497" s="11"/>
      <c r="I497" s="14"/>
      <c r="J497" s="16"/>
      <c r="K497" s="11"/>
      <c r="L497" s="11"/>
      <c r="M497" s="17"/>
      <c r="N497" s="18"/>
      <c r="O497" s="11"/>
      <c r="P497" s="11"/>
      <c r="Q497" s="11"/>
      <c r="R497" s="20"/>
      <c r="S497" s="20"/>
      <c r="T497" s="20"/>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row>
    <row r="498" ht="25.5" customHeight="1">
      <c r="A498" s="11"/>
      <c r="B498" s="12">
        <v>45959.0</v>
      </c>
      <c r="C498" s="19"/>
      <c r="D498" s="14"/>
      <c r="E498" s="29"/>
      <c r="F498" s="11"/>
      <c r="G498" s="15"/>
      <c r="H498" s="11"/>
      <c r="I498" s="14"/>
      <c r="J498" s="16"/>
      <c r="K498" s="11"/>
      <c r="L498" s="11"/>
      <c r="M498" s="17"/>
      <c r="N498" s="18"/>
      <c r="O498" s="11"/>
      <c r="P498" s="11"/>
      <c r="Q498" s="11"/>
      <c r="R498" s="20"/>
      <c r="S498" s="20"/>
      <c r="T498" s="20"/>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row>
    <row r="499" ht="25.5" customHeight="1">
      <c r="A499" s="11"/>
      <c r="B499" s="12">
        <v>45959.0</v>
      </c>
      <c r="C499" s="19"/>
      <c r="D499" s="14"/>
      <c r="E499" s="29"/>
      <c r="F499" s="11"/>
      <c r="G499" s="15"/>
      <c r="H499" s="11"/>
      <c r="I499" s="14"/>
      <c r="J499" s="16"/>
      <c r="K499" s="11"/>
      <c r="L499" s="11"/>
      <c r="M499" s="17"/>
      <c r="N499" s="18"/>
      <c r="O499" s="11"/>
      <c r="P499" s="11"/>
      <c r="Q499" s="11"/>
      <c r="R499" s="20"/>
      <c r="S499" s="20"/>
      <c r="T499" s="20"/>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row>
    <row r="500" ht="25.5" customHeight="1">
      <c r="A500" s="11"/>
      <c r="B500" s="12">
        <v>45959.0</v>
      </c>
      <c r="C500" s="19"/>
      <c r="D500" s="14"/>
      <c r="E500" s="29"/>
      <c r="F500" s="11"/>
      <c r="G500" s="15"/>
      <c r="H500" s="11"/>
      <c r="I500" s="14"/>
      <c r="J500" s="16"/>
      <c r="K500" s="11"/>
      <c r="L500" s="11"/>
      <c r="M500" s="17"/>
      <c r="N500" s="18"/>
      <c r="O500" s="11"/>
      <c r="P500" s="11"/>
      <c r="Q500" s="11"/>
      <c r="R500" s="20"/>
      <c r="S500" s="20"/>
      <c r="T500" s="20"/>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row>
    <row r="501" ht="25.5" customHeight="1">
      <c r="A501" s="11"/>
      <c r="B501" s="12"/>
      <c r="C501" s="19"/>
      <c r="D501" s="14"/>
      <c r="E501" s="29"/>
      <c r="F501" s="11"/>
      <c r="G501" s="15"/>
      <c r="H501" s="11"/>
      <c r="I501" s="14"/>
      <c r="J501" s="16"/>
      <c r="K501" s="11"/>
      <c r="L501" s="11"/>
      <c r="M501" s="17"/>
      <c r="N501" s="18"/>
      <c r="O501" s="11"/>
      <c r="P501" s="11"/>
      <c r="Q501" s="11"/>
      <c r="R501" s="20"/>
      <c r="S501" s="20"/>
      <c r="T501" s="20"/>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row>
    <row r="502" ht="25.5" customHeight="1">
      <c r="A502" s="11"/>
      <c r="B502" s="12"/>
      <c r="C502" s="19"/>
      <c r="D502" s="14"/>
      <c r="E502" s="29"/>
      <c r="F502" s="11"/>
      <c r="G502" s="15"/>
      <c r="H502" s="11"/>
      <c r="I502" s="14"/>
      <c r="J502" s="16"/>
      <c r="K502" s="11"/>
      <c r="L502" s="11"/>
      <c r="M502" s="17"/>
      <c r="N502" s="18"/>
      <c r="O502" s="11"/>
      <c r="P502" s="11"/>
      <c r="Q502" s="11"/>
      <c r="R502" s="20"/>
      <c r="S502" s="20"/>
      <c r="T502" s="20"/>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row>
    <row r="503" ht="25.5" customHeight="1">
      <c r="A503" s="11"/>
      <c r="B503" s="12"/>
      <c r="C503" s="19"/>
      <c r="D503" s="14"/>
      <c r="E503" s="29"/>
      <c r="F503" s="11"/>
      <c r="G503" s="15"/>
      <c r="H503" s="11"/>
      <c r="I503" s="14"/>
      <c r="J503" s="16"/>
      <c r="K503" s="11"/>
      <c r="L503" s="11"/>
      <c r="M503" s="17"/>
      <c r="N503" s="18"/>
      <c r="O503" s="11"/>
      <c r="P503" s="11"/>
      <c r="Q503" s="11"/>
      <c r="R503" s="20"/>
      <c r="S503" s="20"/>
      <c r="T503" s="20"/>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row>
    <row r="504" ht="25.5" customHeight="1">
      <c r="A504" s="11"/>
      <c r="B504" s="12"/>
      <c r="C504" s="19"/>
      <c r="D504" s="14"/>
      <c r="E504" s="29"/>
      <c r="F504" s="11"/>
      <c r="G504" s="15"/>
      <c r="H504" s="11"/>
      <c r="I504" s="14"/>
      <c r="J504" s="16"/>
      <c r="K504" s="11"/>
      <c r="L504" s="11"/>
      <c r="M504" s="17"/>
      <c r="N504" s="18"/>
      <c r="O504" s="11"/>
      <c r="P504" s="11"/>
      <c r="Q504" s="11"/>
      <c r="R504" s="20"/>
      <c r="S504" s="20"/>
      <c r="T504" s="20"/>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row>
    <row r="505" ht="25.5" customHeight="1">
      <c r="A505" s="11"/>
      <c r="B505" s="12"/>
      <c r="C505" s="19"/>
      <c r="D505" s="14"/>
      <c r="E505" s="29"/>
      <c r="F505" s="11"/>
      <c r="G505" s="15"/>
      <c r="H505" s="11"/>
      <c r="I505" s="14"/>
      <c r="J505" s="16"/>
      <c r="K505" s="11"/>
      <c r="L505" s="11"/>
      <c r="M505" s="17"/>
      <c r="N505" s="18"/>
      <c r="O505" s="11"/>
      <c r="P505" s="11"/>
      <c r="Q505" s="11"/>
      <c r="R505" s="20"/>
      <c r="S505" s="20"/>
      <c r="T505" s="20"/>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row>
    <row r="506" ht="25.5" customHeight="1">
      <c r="A506" s="11"/>
      <c r="B506" s="12"/>
      <c r="C506" s="19"/>
      <c r="D506" s="14"/>
      <c r="E506" s="29"/>
      <c r="F506" s="11"/>
      <c r="G506" s="15"/>
      <c r="H506" s="11"/>
      <c r="I506" s="14"/>
      <c r="J506" s="16"/>
      <c r="K506" s="11"/>
      <c r="L506" s="11"/>
      <c r="M506" s="17"/>
      <c r="N506" s="18"/>
      <c r="O506" s="11"/>
      <c r="P506" s="11"/>
      <c r="Q506" s="11"/>
      <c r="R506" s="20"/>
      <c r="S506" s="20"/>
      <c r="T506" s="20"/>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row>
    <row r="507" ht="25.5" customHeight="1">
      <c r="A507" s="11"/>
      <c r="B507" s="12"/>
      <c r="C507" s="19"/>
      <c r="D507" s="14"/>
      <c r="E507" s="29"/>
      <c r="F507" s="11"/>
      <c r="G507" s="15"/>
      <c r="H507" s="11"/>
      <c r="I507" s="14"/>
      <c r="J507" s="16"/>
      <c r="K507" s="11"/>
      <c r="L507" s="11"/>
      <c r="M507" s="17"/>
      <c r="N507" s="18"/>
      <c r="O507" s="11"/>
      <c r="P507" s="11"/>
      <c r="Q507" s="11"/>
      <c r="R507" s="20"/>
      <c r="S507" s="20"/>
      <c r="T507" s="20"/>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row>
    <row r="508" ht="25.5" customHeight="1">
      <c r="A508" s="11"/>
      <c r="B508" s="12"/>
      <c r="C508" s="19"/>
      <c r="D508" s="14"/>
      <c r="E508" s="29"/>
      <c r="F508" s="11"/>
      <c r="G508" s="15"/>
      <c r="H508" s="11"/>
      <c r="I508" s="14"/>
      <c r="J508" s="16"/>
      <c r="K508" s="11"/>
      <c r="L508" s="11"/>
      <c r="M508" s="17"/>
      <c r="N508" s="18"/>
      <c r="O508" s="11"/>
      <c r="P508" s="11"/>
      <c r="Q508" s="11"/>
      <c r="R508" s="20"/>
      <c r="S508" s="20"/>
      <c r="T508" s="20"/>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row>
    <row r="509" ht="25.5" customHeight="1">
      <c r="A509" s="11"/>
      <c r="B509" s="12"/>
      <c r="C509" s="19"/>
      <c r="D509" s="14"/>
      <c r="E509" s="29"/>
      <c r="F509" s="11"/>
      <c r="G509" s="15"/>
      <c r="H509" s="11"/>
      <c r="I509" s="14"/>
      <c r="J509" s="16"/>
      <c r="K509" s="11"/>
      <c r="L509" s="11"/>
      <c r="M509" s="17"/>
      <c r="N509" s="18"/>
      <c r="O509" s="11"/>
      <c r="P509" s="11"/>
      <c r="Q509" s="11"/>
      <c r="R509" s="20"/>
      <c r="S509" s="20"/>
      <c r="T509" s="20"/>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row>
    <row r="510" ht="25.5" customHeight="1">
      <c r="A510" s="11"/>
      <c r="B510" s="12"/>
      <c r="C510" s="19"/>
      <c r="D510" s="14"/>
      <c r="E510" s="29"/>
      <c r="F510" s="11"/>
      <c r="G510" s="15"/>
      <c r="H510" s="11"/>
      <c r="I510" s="14"/>
      <c r="J510" s="16"/>
      <c r="K510" s="11"/>
      <c r="L510" s="11"/>
      <c r="M510" s="17"/>
      <c r="N510" s="18"/>
      <c r="O510" s="11"/>
      <c r="P510" s="11"/>
      <c r="Q510" s="11"/>
      <c r="R510" s="20"/>
      <c r="S510" s="20"/>
      <c r="T510" s="20"/>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row>
    <row r="511" ht="25.5" customHeight="1">
      <c r="A511" s="11"/>
      <c r="B511" s="12"/>
      <c r="C511" s="19"/>
      <c r="D511" s="14"/>
      <c r="E511" s="29"/>
      <c r="F511" s="11"/>
      <c r="G511" s="15"/>
      <c r="H511" s="11"/>
      <c r="I511" s="14"/>
      <c r="J511" s="16"/>
      <c r="K511" s="11"/>
      <c r="L511" s="11"/>
      <c r="M511" s="17"/>
      <c r="N511" s="18"/>
      <c r="O511" s="11"/>
      <c r="P511" s="11"/>
      <c r="Q511" s="11"/>
      <c r="R511" s="20"/>
      <c r="S511" s="20"/>
      <c r="T511" s="20"/>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row>
    <row r="512" ht="25.5" customHeight="1">
      <c r="A512" s="11"/>
      <c r="B512" s="12"/>
      <c r="C512" s="19"/>
      <c r="D512" s="14"/>
      <c r="E512" s="29"/>
      <c r="F512" s="11"/>
      <c r="G512" s="15"/>
      <c r="H512" s="11"/>
      <c r="I512" s="14"/>
      <c r="J512" s="16"/>
      <c r="K512" s="11"/>
      <c r="L512" s="11"/>
      <c r="M512" s="17"/>
      <c r="N512" s="18"/>
      <c r="O512" s="11"/>
      <c r="P512" s="11"/>
      <c r="Q512" s="11"/>
      <c r="R512" s="20"/>
      <c r="S512" s="20"/>
      <c r="T512" s="20"/>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row>
    <row r="513" ht="25.5" customHeight="1">
      <c r="A513" s="11"/>
      <c r="B513" s="12"/>
      <c r="C513" s="19"/>
      <c r="D513" s="14"/>
      <c r="E513" s="29"/>
      <c r="F513" s="11"/>
      <c r="G513" s="15"/>
      <c r="H513" s="11"/>
      <c r="I513" s="14"/>
      <c r="J513" s="16"/>
      <c r="K513" s="11"/>
      <c r="L513" s="11"/>
      <c r="M513" s="17"/>
      <c r="N513" s="18"/>
      <c r="O513" s="11"/>
      <c r="P513" s="11"/>
      <c r="Q513" s="11"/>
      <c r="R513" s="20"/>
      <c r="S513" s="20"/>
      <c r="T513" s="20"/>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row>
    <row r="514" ht="25.5" customHeight="1">
      <c r="A514" s="11"/>
      <c r="B514" s="12"/>
      <c r="C514" s="19"/>
      <c r="D514" s="14"/>
      <c r="E514" s="29"/>
      <c r="F514" s="11"/>
      <c r="G514" s="15"/>
      <c r="H514" s="11"/>
      <c r="I514" s="14"/>
      <c r="J514" s="16"/>
      <c r="K514" s="11"/>
      <c r="L514" s="11"/>
      <c r="M514" s="17"/>
      <c r="N514" s="18"/>
      <c r="O514" s="11"/>
      <c r="P514" s="11"/>
      <c r="Q514" s="11"/>
      <c r="R514" s="20"/>
      <c r="S514" s="20"/>
      <c r="T514" s="20"/>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row>
    <row r="515" ht="25.5" customHeight="1">
      <c r="A515" s="11"/>
      <c r="B515" s="12"/>
      <c r="C515" s="19"/>
      <c r="D515" s="14"/>
      <c r="E515" s="29"/>
      <c r="F515" s="11"/>
      <c r="G515" s="15"/>
      <c r="H515" s="11"/>
      <c r="I515" s="14"/>
      <c r="J515" s="16"/>
      <c r="K515" s="11"/>
      <c r="L515" s="11"/>
      <c r="M515" s="17"/>
      <c r="N515" s="18"/>
      <c r="O515" s="11"/>
      <c r="P515" s="11"/>
      <c r="Q515" s="11"/>
      <c r="R515" s="20"/>
      <c r="S515" s="20"/>
      <c r="T515" s="20"/>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row>
    <row r="516" ht="25.5" customHeight="1">
      <c r="A516" s="11"/>
      <c r="B516" s="12"/>
      <c r="C516" s="19"/>
      <c r="D516" s="14"/>
      <c r="E516" s="29"/>
      <c r="F516" s="11"/>
      <c r="G516" s="15"/>
      <c r="H516" s="11"/>
      <c r="I516" s="14"/>
      <c r="J516" s="16"/>
      <c r="K516" s="11"/>
      <c r="L516" s="11"/>
      <c r="M516" s="17"/>
      <c r="N516" s="18"/>
      <c r="O516" s="11"/>
      <c r="P516" s="11"/>
      <c r="Q516" s="11"/>
      <c r="R516" s="20"/>
      <c r="S516" s="20"/>
      <c r="T516" s="20"/>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row>
    <row r="517" ht="25.5" customHeight="1">
      <c r="A517" s="11"/>
      <c r="B517" s="12"/>
      <c r="C517" s="19"/>
      <c r="D517" s="14"/>
      <c r="E517" s="29"/>
      <c r="F517" s="11"/>
      <c r="G517" s="15"/>
      <c r="H517" s="11"/>
      <c r="I517" s="14"/>
      <c r="J517" s="16"/>
      <c r="K517" s="11"/>
      <c r="L517" s="11"/>
      <c r="M517" s="17"/>
      <c r="N517" s="18"/>
      <c r="O517" s="11"/>
      <c r="P517" s="11"/>
      <c r="Q517" s="11"/>
      <c r="R517" s="20"/>
      <c r="S517" s="20"/>
      <c r="T517" s="20"/>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row>
    <row r="518" ht="25.5" customHeight="1">
      <c r="A518" s="11"/>
      <c r="B518" s="12"/>
      <c r="C518" s="19"/>
      <c r="D518" s="14"/>
      <c r="E518" s="29"/>
      <c r="F518" s="11"/>
      <c r="G518" s="15"/>
      <c r="H518" s="11"/>
      <c r="I518" s="14"/>
      <c r="J518" s="16"/>
      <c r="K518" s="11"/>
      <c r="L518" s="11"/>
      <c r="M518" s="17"/>
      <c r="N518" s="18"/>
      <c r="O518" s="11"/>
      <c r="P518" s="11"/>
      <c r="Q518" s="11"/>
      <c r="R518" s="20"/>
      <c r="S518" s="20"/>
      <c r="T518" s="20"/>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row>
    <row r="519" ht="25.5" customHeight="1">
      <c r="A519" s="11"/>
      <c r="B519" s="12"/>
      <c r="C519" s="19"/>
      <c r="D519" s="14"/>
      <c r="E519" s="29"/>
      <c r="F519" s="11"/>
      <c r="G519" s="15"/>
      <c r="H519" s="11"/>
      <c r="I519" s="14"/>
      <c r="J519" s="16"/>
      <c r="K519" s="11"/>
      <c r="L519" s="11"/>
      <c r="M519" s="17"/>
      <c r="N519" s="18"/>
      <c r="O519" s="11"/>
      <c r="P519" s="11"/>
      <c r="Q519" s="11"/>
      <c r="R519" s="20"/>
      <c r="S519" s="20"/>
      <c r="T519" s="20"/>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row>
    <row r="520" ht="25.5" customHeight="1">
      <c r="A520" s="11"/>
      <c r="B520" s="12"/>
      <c r="C520" s="19"/>
      <c r="D520" s="14"/>
      <c r="E520" s="29"/>
      <c r="F520" s="11"/>
      <c r="G520" s="15"/>
      <c r="H520" s="11"/>
      <c r="I520" s="14"/>
      <c r="J520" s="16"/>
      <c r="K520" s="11"/>
      <c r="L520" s="11"/>
      <c r="M520" s="17"/>
      <c r="N520" s="18"/>
      <c r="O520" s="11"/>
      <c r="P520" s="11"/>
      <c r="Q520" s="11"/>
      <c r="R520" s="20"/>
      <c r="S520" s="20"/>
      <c r="T520" s="20"/>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row>
    <row r="521" ht="25.5" customHeight="1">
      <c r="A521" s="11"/>
      <c r="B521" s="12"/>
      <c r="C521" s="19"/>
      <c r="D521" s="14"/>
      <c r="E521" s="29"/>
      <c r="F521" s="11"/>
      <c r="G521" s="15"/>
      <c r="H521" s="11"/>
      <c r="I521" s="14"/>
      <c r="J521" s="16"/>
      <c r="K521" s="11"/>
      <c r="L521" s="11"/>
      <c r="M521" s="17"/>
      <c r="N521" s="18"/>
      <c r="O521" s="11"/>
      <c r="P521" s="11"/>
      <c r="Q521" s="11"/>
      <c r="R521" s="20"/>
      <c r="S521" s="20"/>
      <c r="T521" s="20"/>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row>
    <row r="522" ht="25.5" customHeight="1">
      <c r="A522" s="11"/>
      <c r="B522" s="12"/>
      <c r="C522" s="19"/>
      <c r="D522" s="14"/>
      <c r="E522" s="29"/>
      <c r="F522" s="11"/>
      <c r="G522" s="15"/>
      <c r="H522" s="11"/>
      <c r="I522" s="14"/>
      <c r="J522" s="16"/>
      <c r="K522" s="11"/>
      <c r="L522" s="11"/>
      <c r="M522" s="17"/>
      <c r="N522" s="18"/>
      <c r="O522" s="11"/>
      <c r="P522" s="11"/>
      <c r="Q522" s="11"/>
      <c r="R522" s="20"/>
      <c r="S522" s="20"/>
      <c r="T522" s="20"/>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row>
    <row r="523" ht="25.5" customHeight="1">
      <c r="A523" s="11"/>
      <c r="B523" s="12"/>
      <c r="C523" s="19"/>
      <c r="D523" s="14"/>
      <c r="E523" s="29"/>
      <c r="F523" s="11"/>
      <c r="G523" s="15"/>
      <c r="H523" s="11"/>
      <c r="I523" s="14"/>
      <c r="J523" s="16"/>
      <c r="K523" s="11"/>
      <c r="L523" s="11"/>
      <c r="M523" s="17"/>
      <c r="N523" s="18"/>
      <c r="O523" s="11"/>
      <c r="P523" s="11"/>
      <c r="Q523" s="11"/>
      <c r="R523" s="20"/>
      <c r="S523" s="20"/>
      <c r="T523" s="20"/>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row>
    <row r="524" ht="17.25" customHeight="1">
      <c r="A524" s="41"/>
      <c r="B524" s="42"/>
      <c r="C524" s="41"/>
      <c r="D524" s="43"/>
      <c r="E524" s="44"/>
      <c r="F524" s="41"/>
      <c r="G524" s="45"/>
      <c r="H524" s="46"/>
      <c r="I524" s="43"/>
      <c r="J524" s="47"/>
      <c r="K524" s="46"/>
      <c r="L524" s="46"/>
      <c r="M524" s="48"/>
      <c r="N524" s="49"/>
      <c r="O524" s="46"/>
      <c r="P524" s="46"/>
      <c r="Q524" s="41"/>
      <c r="R524" s="10"/>
      <c r="S524" s="10"/>
      <c r="T524" s="10"/>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row>
    <row r="525" ht="17.25" customHeight="1">
      <c r="A525" s="41"/>
      <c r="B525" s="42"/>
      <c r="C525" s="41"/>
      <c r="D525" s="43"/>
      <c r="E525" s="44"/>
      <c r="F525" s="41"/>
      <c r="G525" s="45"/>
      <c r="H525" s="46"/>
      <c r="I525" s="43"/>
      <c r="J525" s="47"/>
      <c r="K525" s="46"/>
      <c r="L525" s="46"/>
      <c r="M525" s="48"/>
      <c r="N525" s="49"/>
      <c r="O525" s="46"/>
      <c r="P525" s="46"/>
      <c r="Q525" s="41"/>
      <c r="R525" s="10"/>
      <c r="S525" s="10"/>
      <c r="T525" s="10"/>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row>
    <row r="526" ht="17.25" customHeight="1">
      <c r="A526" s="41"/>
      <c r="B526" s="42"/>
      <c r="C526" s="41"/>
      <c r="D526" s="43"/>
      <c r="E526" s="44"/>
      <c r="F526" s="41"/>
      <c r="G526" s="45"/>
      <c r="H526" s="46"/>
      <c r="I526" s="43"/>
      <c r="J526" s="47"/>
      <c r="K526" s="46"/>
      <c r="L526" s="46"/>
      <c r="M526" s="48"/>
      <c r="N526" s="49"/>
      <c r="O526" s="46"/>
      <c r="P526" s="46"/>
      <c r="Q526" s="41"/>
      <c r="R526" s="10"/>
      <c r="S526" s="10"/>
      <c r="T526" s="10"/>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row>
    <row r="527" ht="17.25" customHeight="1">
      <c r="A527" s="41"/>
      <c r="B527" s="42"/>
      <c r="C527" s="41"/>
      <c r="D527" s="43"/>
      <c r="E527" s="44"/>
      <c r="F527" s="41"/>
      <c r="G527" s="45"/>
      <c r="H527" s="46"/>
      <c r="I527" s="43"/>
      <c r="J527" s="47"/>
      <c r="K527" s="46"/>
      <c r="L527" s="46"/>
      <c r="M527" s="48"/>
      <c r="N527" s="49"/>
      <c r="O527" s="46"/>
      <c r="P527" s="46"/>
      <c r="Q527" s="41"/>
      <c r="R527" s="10"/>
      <c r="S527" s="10"/>
      <c r="T527" s="10"/>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row>
    <row r="528" ht="17.25" customHeight="1">
      <c r="A528" s="41"/>
      <c r="B528" s="42"/>
      <c r="C528" s="41"/>
      <c r="D528" s="43"/>
      <c r="E528" s="44"/>
      <c r="F528" s="41"/>
      <c r="G528" s="45"/>
      <c r="H528" s="46"/>
      <c r="I528" s="43"/>
      <c r="J528" s="47"/>
      <c r="K528" s="46"/>
      <c r="L528" s="46"/>
      <c r="M528" s="48"/>
      <c r="N528" s="49"/>
      <c r="O528" s="46"/>
      <c r="P528" s="46"/>
      <c r="Q528" s="41"/>
      <c r="R528" s="10"/>
      <c r="S528" s="10"/>
      <c r="T528" s="10"/>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row>
    <row r="529" ht="17.25" customHeight="1">
      <c r="A529" s="41"/>
      <c r="B529" s="42"/>
      <c r="C529" s="41"/>
      <c r="D529" s="43"/>
      <c r="E529" s="44"/>
      <c r="F529" s="41"/>
      <c r="G529" s="45"/>
      <c r="H529" s="46"/>
      <c r="I529" s="43"/>
      <c r="J529" s="47"/>
      <c r="K529" s="46"/>
      <c r="L529" s="46"/>
      <c r="M529" s="48"/>
      <c r="N529" s="49"/>
      <c r="O529" s="46"/>
      <c r="P529" s="46"/>
      <c r="Q529" s="41"/>
      <c r="R529" s="10"/>
      <c r="S529" s="10"/>
      <c r="T529" s="10"/>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row>
    <row r="530" ht="17.25" customHeight="1">
      <c r="A530" s="41"/>
      <c r="B530" s="42"/>
      <c r="C530" s="41"/>
      <c r="D530" s="43"/>
      <c r="E530" s="44"/>
      <c r="F530" s="41"/>
      <c r="G530" s="45"/>
      <c r="H530" s="46"/>
      <c r="I530" s="43"/>
      <c r="J530" s="47"/>
      <c r="K530" s="46"/>
      <c r="L530" s="46"/>
      <c r="M530" s="48"/>
      <c r="N530" s="49"/>
      <c r="O530" s="46"/>
      <c r="P530" s="46"/>
      <c r="Q530" s="41"/>
      <c r="R530" s="10"/>
      <c r="S530" s="10"/>
      <c r="T530" s="10"/>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row>
    <row r="531" ht="17.25" customHeight="1">
      <c r="A531" s="41"/>
      <c r="B531" s="42"/>
      <c r="C531" s="41"/>
      <c r="D531" s="43"/>
      <c r="E531" s="44"/>
      <c r="F531" s="41"/>
      <c r="G531" s="45"/>
      <c r="H531" s="46"/>
      <c r="I531" s="43"/>
      <c r="J531" s="47"/>
      <c r="K531" s="46"/>
      <c r="L531" s="46"/>
      <c r="M531" s="48"/>
      <c r="N531" s="49"/>
      <c r="O531" s="46"/>
      <c r="P531" s="46"/>
      <c r="Q531" s="41"/>
      <c r="R531" s="10"/>
      <c r="S531" s="10"/>
      <c r="T531" s="10"/>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row>
    <row r="532" ht="17.25" customHeight="1">
      <c r="A532" s="41"/>
      <c r="B532" s="42"/>
      <c r="C532" s="41"/>
      <c r="D532" s="43"/>
      <c r="E532" s="44"/>
      <c r="F532" s="41"/>
      <c r="G532" s="45"/>
      <c r="H532" s="46"/>
      <c r="I532" s="43"/>
      <c r="J532" s="47"/>
      <c r="K532" s="46"/>
      <c r="L532" s="46"/>
      <c r="M532" s="48"/>
      <c r="N532" s="49"/>
      <c r="O532" s="46"/>
      <c r="P532" s="46"/>
      <c r="Q532" s="41"/>
      <c r="R532" s="10"/>
      <c r="S532" s="10"/>
      <c r="T532" s="10"/>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row>
    <row r="533" ht="17.25" customHeight="1">
      <c r="A533" s="41"/>
      <c r="B533" s="42"/>
      <c r="C533" s="41"/>
      <c r="D533" s="43"/>
      <c r="E533" s="44"/>
      <c r="F533" s="41"/>
      <c r="G533" s="45"/>
      <c r="H533" s="46"/>
      <c r="I533" s="43"/>
      <c r="J533" s="47"/>
      <c r="K533" s="46"/>
      <c r="L533" s="46"/>
      <c r="M533" s="48"/>
      <c r="N533" s="49"/>
      <c r="O533" s="46"/>
      <c r="P533" s="46"/>
      <c r="Q533" s="41"/>
      <c r="R533" s="10"/>
      <c r="S533" s="10"/>
      <c r="T533" s="10"/>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row>
    <row r="534" ht="17.25" customHeight="1">
      <c r="A534" s="41"/>
      <c r="B534" s="42"/>
      <c r="C534" s="41"/>
      <c r="D534" s="43"/>
      <c r="E534" s="44"/>
      <c r="F534" s="41"/>
      <c r="G534" s="45"/>
      <c r="H534" s="46"/>
      <c r="I534" s="43"/>
      <c r="J534" s="47"/>
      <c r="K534" s="46"/>
      <c r="L534" s="46"/>
      <c r="M534" s="48"/>
      <c r="N534" s="49"/>
      <c r="O534" s="46"/>
      <c r="P534" s="46"/>
      <c r="Q534" s="41"/>
      <c r="R534" s="10"/>
      <c r="S534" s="10"/>
      <c r="T534" s="10"/>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row>
    <row r="535" ht="17.25" customHeight="1">
      <c r="A535" s="41"/>
      <c r="B535" s="42"/>
      <c r="C535" s="41"/>
      <c r="D535" s="43"/>
      <c r="E535" s="44"/>
      <c r="F535" s="41"/>
      <c r="G535" s="45"/>
      <c r="H535" s="46"/>
      <c r="I535" s="43"/>
      <c r="J535" s="47"/>
      <c r="K535" s="46"/>
      <c r="L535" s="46"/>
      <c r="M535" s="48"/>
      <c r="N535" s="49"/>
      <c r="O535" s="46"/>
      <c r="P535" s="46"/>
      <c r="Q535" s="41"/>
      <c r="R535" s="10"/>
      <c r="S535" s="10"/>
      <c r="T535" s="10"/>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row>
    <row r="536" ht="17.25" customHeight="1">
      <c r="A536" s="41"/>
      <c r="B536" s="42"/>
      <c r="C536" s="41"/>
      <c r="D536" s="43"/>
      <c r="E536" s="44"/>
      <c r="F536" s="41"/>
      <c r="G536" s="45"/>
      <c r="H536" s="46"/>
      <c r="I536" s="43"/>
      <c r="J536" s="47"/>
      <c r="K536" s="46"/>
      <c r="L536" s="46"/>
      <c r="M536" s="48"/>
      <c r="N536" s="49"/>
      <c r="O536" s="46"/>
      <c r="P536" s="46"/>
      <c r="Q536" s="41"/>
      <c r="R536" s="10"/>
      <c r="S536" s="10"/>
      <c r="T536" s="10"/>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row>
    <row r="537" ht="17.25" customHeight="1">
      <c r="A537" s="41"/>
      <c r="B537" s="42"/>
      <c r="C537" s="41"/>
      <c r="D537" s="43"/>
      <c r="E537" s="44"/>
      <c r="F537" s="41"/>
      <c r="G537" s="45"/>
      <c r="H537" s="46"/>
      <c r="I537" s="43"/>
      <c r="J537" s="47"/>
      <c r="K537" s="46"/>
      <c r="L537" s="46"/>
      <c r="M537" s="48"/>
      <c r="N537" s="49"/>
      <c r="O537" s="46"/>
      <c r="P537" s="46"/>
      <c r="Q537" s="41"/>
      <c r="R537" s="10"/>
      <c r="S537" s="10"/>
      <c r="T537" s="10"/>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row>
    <row r="538" ht="17.25" customHeight="1">
      <c r="A538" s="41"/>
      <c r="B538" s="42"/>
      <c r="C538" s="41"/>
      <c r="D538" s="43"/>
      <c r="E538" s="44"/>
      <c r="F538" s="41"/>
      <c r="G538" s="45"/>
      <c r="H538" s="46"/>
      <c r="I538" s="43"/>
      <c r="J538" s="47"/>
      <c r="K538" s="46"/>
      <c r="L538" s="46"/>
      <c r="M538" s="48"/>
      <c r="N538" s="49"/>
      <c r="O538" s="46"/>
      <c r="P538" s="46"/>
      <c r="Q538" s="41"/>
      <c r="R538" s="10"/>
      <c r="S538" s="10"/>
      <c r="T538" s="10"/>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row>
    <row r="539" ht="17.25" customHeight="1">
      <c r="A539" s="41"/>
      <c r="B539" s="42"/>
      <c r="C539" s="41"/>
      <c r="D539" s="43"/>
      <c r="E539" s="44"/>
      <c r="F539" s="41"/>
      <c r="G539" s="45"/>
      <c r="H539" s="46"/>
      <c r="I539" s="43"/>
      <c r="J539" s="47"/>
      <c r="K539" s="46"/>
      <c r="L539" s="46"/>
      <c r="M539" s="48"/>
      <c r="N539" s="49"/>
      <c r="O539" s="46"/>
      <c r="P539" s="46"/>
      <c r="Q539" s="41"/>
      <c r="R539" s="10"/>
      <c r="S539" s="10"/>
      <c r="T539" s="10"/>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row>
    <row r="540" ht="17.25" customHeight="1">
      <c r="A540" s="41"/>
      <c r="B540" s="42"/>
      <c r="C540" s="41"/>
      <c r="D540" s="43"/>
      <c r="E540" s="44"/>
      <c r="F540" s="41"/>
      <c r="G540" s="45"/>
      <c r="H540" s="46"/>
      <c r="I540" s="43"/>
      <c r="J540" s="47"/>
      <c r="K540" s="46"/>
      <c r="L540" s="46"/>
      <c r="M540" s="48"/>
      <c r="N540" s="49"/>
      <c r="O540" s="46"/>
      <c r="P540" s="46"/>
      <c r="Q540" s="41"/>
      <c r="R540" s="10"/>
      <c r="S540" s="10"/>
      <c r="T540" s="10"/>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row>
    <row r="541" ht="17.25" customHeight="1">
      <c r="A541" s="41"/>
      <c r="B541" s="42"/>
      <c r="C541" s="41"/>
      <c r="D541" s="43"/>
      <c r="E541" s="44"/>
      <c r="F541" s="41"/>
      <c r="G541" s="45"/>
      <c r="H541" s="46"/>
      <c r="I541" s="43"/>
      <c r="J541" s="47"/>
      <c r="K541" s="46"/>
      <c r="L541" s="46"/>
      <c r="M541" s="48"/>
      <c r="N541" s="49"/>
      <c r="O541" s="46"/>
      <c r="P541" s="46"/>
      <c r="Q541" s="41"/>
      <c r="R541" s="10"/>
      <c r="S541" s="10"/>
      <c r="T541" s="10"/>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row>
    <row r="542" ht="17.25" customHeight="1">
      <c r="A542" s="41"/>
      <c r="B542" s="42"/>
      <c r="C542" s="41"/>
      <c r="D542" s="43"/>
      <c r="E542" s="44"/>
      <c r="F542" s="41"/>
      <c r="G542" s="45"/>
      <c r="H542" s="46"/>
      <c r="I542" s="43"/>
      <c r="J542" s="47"/>
      <c r="K542" s="46"/>
      <c r="L542" s="46"/>
      <c r="M542" s="48"/>
      <c r="N542" s="49"/>
      <c r="O542" s="46"/>
      <c r="P542" s="46"/>
      <c r="Q542" s="41"/>
      <c r="R542" s="10"/>
      <c r="S542" s="10"/>
      <c r="T542" s="10"/>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row>
    <row r="543" ht="17.25" customHeight="1">
      <c r="A543" s="41"/>
      <c r="B543" s="42"/>
      <c r="C543" s="41"/>
      <c r="D543" s="43"/>
      <c r="E543" s="44"/>
      <c r="F543" s="41"/>
      <c r="G543" s="45"/>
      <c r="H543" s="46"/>
      <c r="I543" s="43"/>
      <c r="J543" s="47"/>
      <c r="K543" s="46"/>
      <c r="L543" s="46"/>
      <c r="M543" s="48"/>
      <c r="N543" s="49"/>
      <c r="O543" s="46"/>
      <c r="P543" s="46"/>
      <c r="Q543" s="41"/>
      <c r="R543" s="10"/>
      <c r="S543" s="10"/>
      <c r="T543" s="10"/>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row>
    <row r="544" ht="17.25" customHeight="1">
      <c r="A544" s="41"/>
      <c r="B544" s="42"/>
      <c r="C544" s="41"/>
      <c r="D544" s="43"/>
      <c r="E544" s="44"/>
      <c r="F544" s="41"/>
      <c r="G544" s="45"/>
      <c r="H544" s="46"/>
      <c r="I544" s="43"/>
      <c r="J544" s="47"/>
      <c r="K544" s="46"/>
      <c r="L544" s="46"/>
      <c r="M544" s="48"/>
      <c r="N544" s="49"/>
      <c r="O544" s="46"/>
      <c r="P544" s="46"/>
      <c r="Q544" s="41"/>
      <c r="R544" s="10"/>
      <c r="S544" s="10"/>
      <c r="T544" s="10"/>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row>
    <row r="545" ht="17.25" customHeight="1">
      <c r="A545" s="41"/>
      <c r="B545" s="42"/>
      <c r="C545" s="41"/>
      <c r="D545" s="43"/>
      <c r="E545" s="44"/>
      <c r="F545" s="41"/>
      <c r="G545" s="45"/>
      <c r="H545" s="46"/>
      <c r="I545" s="43"/>
      <c r="J545" s="47"/>
      <c r="K545" s="46"/>
      <c r="L545" s="46"/>
      <c r="M545" s="48"/>
      <c r="N545" s="49"/>
      <c r="O545" s="46"/>
      <c r="P545" s="46"/>
      <c r="Q545" s="41"/>
      <c r="R545" s="10"/>
      <c r="S545" s="10"/>
      <c r="T545" s="10"/>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row>
    <row r="546" ht="17.25" customHeight="1">
      <c r="A546" s="41"/>
      <c r="B546" s="42"/>
      <c r="C546" s="41"/>
      <c r="D546" s="43"/>
      <c r="E546" s="44"/>
      <c r="F546" s="41"/>
      <c r="G546" s="45"/>
      <c r="H546" s="46"/>
      <c r="I546" s="43"/>
      <c r="J546" s="47"/>
      <c r="K546" s="46"/>
      <c r="L546" s="46"/>
      <c r="M546" s="48"/>
      <c r="N546" s="49"/>
      <c r="O546" s="46"/>
      <c r="P546" s="46"/>
      <c r="Q546" s="41"/>
      <c r="R546" s="10"/>
      <c r="S546" s="10"/>
      <c r="T546" s="10"/>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row>
    <row r="547" ht="17.25" customHeight="1">
      <c r="A547" s="41"/>
      <c r="B547" s="42"/>
      <c r="C547" s="41"/>
      <c r="D547" s="43"/>
      <c r="E547" s="44"/>
      <c r="F547" s="41"/>
      <c r="G547" s="45"/>
      <c r="H547" s="46"/>
      <c r="I547" s="43"/>
      <c r="J547" s="47"/>
      <c r="K547" s="46"/>
      <c r="L547" s="46"/>
      <c r="M547" s="48"/>
      <c r="N547" s="49"/>
      <c r="O547" s="46"/>
      <c r="P547" s="46"/>
      <c r="Q547" s="41"/>
      <c r="R547" s="10"/>
      <c r="S547" s="10"/>
      <c r="T547" s="10"/>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row>
    <row r="548" ht="17.25" customHeight="1">
      <c r="A548" s="41"/>
      <c r="B548" s="42"/>
      <c r="C548" s="41"/>
      <c r="D548" s="43"/>
      <c r="E548" s="44"/>
      <c r="F548" s="41"/>
      <c r="G548" s="45"/>
      <c r="H548" s="46"/>
      <c r="I548" s="43"/>
      <c r="J548" s="47"/>
      <c r="K548" s="46"/>
      <c r="L548" s="46"/>
      <c r="M548" s="48"/>
      <c r="N548" s="49"/>
      <c r="O548" s="46"/>
      <c r="P548" s="46"/>
      <c r="Q548" s="41"/>
      <c r="R548" s="10"/>
      <c r="S548" s="10"/>
      <c r="T548" s="10"/>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row>
    <row r="549" ht="17.25" customHeight="1">
      <c r="A549" s="41"/>
      <c r="B549" s="42"/>
      <c r="C549" s="41"/>
      <c r="D549" s="43"/>
      <c r="E549" s="44"/>
      <c r="F549" s="41"/>
      <c r="G549" s="45"/>
      <c r="H549" s="46"/>
      <c r="I549" s="43"/>
      <c r="J549" s="47"/>
      <c r="K549" s="46"/>
      <c r="L549" s="46"/>
      <c r="M549" s="48"/>
      <c r="N549" s="49"/>
      <c r="O549" s="46"/>
      <c r="P549" s="46"/>
      <c r="Q549" s="41"/>
      <c r="R549" s="10"/>
      <c r="S549" s="10"/>
      <c r="T549" s="10"/>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row>
    <row r="550" ht="17.25" customHeight="1">
      <c r="A550" s="41"/>
      <c r="B550" s="42"/>
      <c r="C550" s="41"/>
      <c r="D550" s="43"/>
      <c r="E550" s="44"/>
      <c r="F550" s="41"/>
      <c r="G550" s="45"/>
      <c r="H550" s="46"/>
      <c r="I550" s="43"/>
      <c r="J550" s="47"/>
      <c r="K550" s="46"/>
      <c r="L550" s="46"/>
      <c r="M550" s="48"/>
      <c r="N550" s="49"/>
      <c r="O550" s="46"/>
      <c r="P550" s="46"/>
      <c r="Q550" s="41"/>
      <c r="R550" s="10"/>
      <c r="S550" s="10"/>
      <c r="T550" s="10"/>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row>
    <row r="551" ht="17.25" customHeight="1">
      <c r="A551" s="41"/>
      <c r="B551" s="42"/>
      <c r="C551" s="41"/>
      <c r="D551" s="43"/>
      <c r="E551" s="44"/>
      <c r="F551" s="41"/>
      <c r="G551" s="45"/>
      <c r="H551" s="46"/>
      <c r="I551" s="43"/>
      <c r="J551" s="47"/>
      <c r="K551" s="46"/>
      <c r="L551" s="46"/>
      <c r="M551" s="48"/>
      <c r="N551" s="49"/>
      <c r="O551" s="46"/>
      <c r="P551" s="46"/>
      <c r="Q551" s="41"/>
      <c r="R551" s="10"/>
      <c r="S551" s="10"/>
      <c r="T551" s="10"/>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row>
    <row r="552" ht="17.25" customHeight="1">
      <c r="A552" s="41"/>
      <c r="B552" s="42"/>
      <c r="C552" s="41"/>
      <c r="D552" s="43"/>
      <c r="E552" s="44"/>
      <c r="F552" s="41"/>
      <c r="G552" s="45"/>
      <c r="H552" s="46"/>
      <c r="I552" s="43"/>
      <c r="J552" s="47"/>
      <c r="K552" s="46"/>
      <c r="L552" s="46"/>
      <c r="M552" s="48"/>
      <c r="N552" s="49"/>
      <c r="O552" s="46"/>
      <c r="P552" s="46"/>
      <c r="Q552" s="41"/>
      <c r="R552" s="10"/>
      <c r="S552" s="10"/>
      <c r="T552" s="10"/>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row>
    <row r="553" ht="17.25" customHeight="1">
      <c r="A553" s="41"/>
      <c r="B553" s="42"/>
      <c r="C553" s="41"/>
      <c r="D553" s="43"/>
      <c r="E553" s="44"/>
      <c r="F553" s="41"/>
      <c r="G553" s="45"/>
      <c r="H553" s="46"/>
      <c r="I553" s="43"/>
      <c r="J553" s="47"/>
      <c r="K553" s="46"/>
      <c r="L553" s="46"/>
      <c r="M553" s="48"/>
      <c r="N553" s="49"/>
      <c r="O553" s="46"/>
      <c r="P553" s="46"/>
      <c r="Q553" s="41"/>
      <c r="R553" s="10"/>
      <c r="S553" s="10"/>
      <c r="T553" s="10"/>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row>
    <row r="554" ht="17.25" customHeight="1">
      <c r="A554" s="41"/>
      <c r="B554" s="42"/>
      <c r="C554" s="41"/>
      <c r="D554" s="43"/>
      <c r="E554" s="44"/>
      <c r="F554" s="41"/>
      <c r="G554" s="45"/>
      <c r="H554" s="46"/>
      <c r="I554" s="43"/>
      <c r="J554" s="47"/>
      <c r="K554" s="46"/>
      <c r="L554" s="46"/>
      <c r="M554" s="48"/>
      <c r="N554" s="49"/>
      <c r="O554" s="46"/>
      <c r="P554" s="46"/>
      <c r="Q554" s="41"/>
      <c r="R554" s="10"/>
      <c r="S554" s="10"/>
      <c r="T554" s="10"/>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row>
    <row r="555" ht="17.25" customHeight="1">
      <c r="A555" s="41"/>
      <c r="B555" s="42"/>
      <c r="C555" s="41"/>
      <c r="D555" s="43"/>
      <c r="E555" s="44"/>
      <c r="F555" s="41"/>
      <c r="G555" s="45"/>
      <c r="H555" s="46"/>
      <c r="I555" s="43"/>
      <c r="J555" s="47"/>
      <c r="K555" s="46"/>
      <c r="L555" s="46"/>
      <c r="M555" s="48"/>
      <c r="N555" s="49"/>
      <c r="O555" s="46"/>
      <c r="P555" s="46"/>
      <c r="Q555" s="41"/>
      <c r="R555" s="10"/>
      <c r="S555" s="10"/>
      <c r="T555" s="10"/>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row>
    <row r="556" ht="17.25" customHeight="1">
      <c r="A556" s="41"/>
      <c r="B556" s="42"/>
      <c r="C556" s="41"/>
      <c r="D556" s="43"/>
      <c r="E556" s="44"/>
      <c r="F556" s="41"/>
      <c r="G556" s="45"/>
      <c r="H556" s="46"/>
      <c r="I556" s="43"/>
      <c r="J556" s="47"/>
      <c r="K556" s="46"/>
      <c r="L556" s="46"/>
      <c r="M556" s="48"/>
      <c r="N556" s="49"/>
      <c r="O556" s="46"/>
      <c r="P556" s="46"/>
      <c r="Q556" s="41"/>
      <c r="R556" s="10"/>
      <c r="S556" s="10"/>
      <c r="T556" s="10"/>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row>
    <row r="557" ht="17.25" customHeight="1">
      <c r="A557" s="41"/>
      <c r="B557" s="42"/>
      <c r="C557" s="41"/>
      <c r="D557" s="43"/>
      <c r="E557" s="44"/>
      <c r="F557" s="41"/>
      <c r="G557" s="45"/>
      <c r="H557" s="46"/>
      <c r="I557" s="43"/>
      <c r="J557" s="47"/>
      <c r="K557" s="46"/>
      <c r="L557" s="46"/>
      <c r="M557" s="48"/>
      <c r="N557" s="49"/>
      <c r="O557" s="46"/>
      <c r="P557" s="46"/>
      <c r="Q557" s="41"/>
      <c r="R557" s="10"/>
      <c r="S557" s="10"/>
      <c r="T557" s="10"/>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row>
    <row r="558" ht="17.25" customHeight="1">
      <c r="A558" s="41"/>
      <c r="B558" s="42"/>
      <c r="C558" s="41"/>
      <c r="D558" s="43"/>
      <c r="E558" s="44"/>
      <c r="F558" s="41"/>
      <c r="G558" s="45"/>
      <c r="H558" s="46"/>
      <c r="I558" s="43"/>
      <c r="J558" s="47"/>
      <c r="K558" s="46"/>
      <c r="L558" s="46"/>
      <c r="M558" s="48"/>
      <c r="N558" s="49"/>
      <c r="O558" s="46"/>
      <c r="P558" s="46"/>
      <c r="Q558" s="41"/>
      <c r="R558" s="10"/>
      <c r="S558" s="10"/>
      <c r="T558" s="10"/>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row>
    <row r="559" ht="17.25" customHeight="1">
      <c r="A559" s="41"/>
      <c r="B559" s="42"/>
      <c r="C559" s="41"/>
      <c r="D559" s="43"/>
      <c r="E559" s="44"/>
      <c r="F559" s="41"/>
      <c r="G559" s="45"/>
      <c r="H559" s="46"/>
      <c r="I559" s="43"/>
      <c r="J559" s="47"/>
      <c r="K559" s="46"/>
      <c r="L559" s="46"/>
      <c r="M559" s="48"/>
      <c r="N559" s="49"/>
      <c r="O559" s="46"/>
      <c r="P559" s="46"/>
      <c r="Q559" s="41"/>
      <c r="R559" s="10"/>
      <c r="S559" s="10"/>
      <c r="T559" s="10"/>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row>
    <row r="560" ht="17.25" customHeight="1">
      <c r="A560" s="41"/>
      <c r="B560" s="42"/>
      <c r="C560" s="41"/>
      <c r="D560" s="43"/>
      <c r="E560" s="44"/>
      <c r="F560" s="41"/>
      <c r="G560" s="45"/>
      <c r="H560" s="46"/>
      <c r="I560" s="43"/>
      <c r="J560" s="47"/>
      <c r="K560" s="46"/>
      <c r="L560" s="46"/>
      <c r="M560" s="48"/>
      <c r="N560" s="49"/>
      <c r="O560" s="46"/>
      <c r="P560" s="46"/>
      <c r="Q560" s="41"/>
      <c r="R560" s="10"/>
      <c r="S560" s="10"/>
      <c r="T560" s="10"/>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row>
    <row r="561" ht="17.25" customHeight="1">
      <c r="A561" s="41"/>
      <c r="B561" s="42"/>
      <c r="C561" s="41"/>
      <c r="D561" s="43"/>
      <c r="E561" s="44"/>
      <c r="F561" s="41"/>
      <c r="G561" s="45"/>
      <c r="H561" s="46"/>
      <c r="I561" s="43"/>
      <c r="J561" s="47"/>
      <c r="K561" s="46"/>
      <c r="L561" s="46"/>
      <c r="M561" s="48"/>
      <c r="N561" s="49"/>
      <c r="O561" s="46"/>
      <c r="P561" s="46"/>
      <c r="Q561" s="41"/>
      <c r="R561" s="10"/>
      <c r="S561" s="10"/>
      <c r="T561" s="10"/>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row>
    <row r="562" ht="17.25" customHeight="1">
      <c r="A562" s="41"/>
      <c r="B562" s="42"/>
      <c r="C562" s="41"/>
      <c r="D562" s="43"/>
      <c r="E562" s="44"/>
      <c r="F562" s="41"/>
      <c r="G562" s="45"/>
      <c r="H562" s="46"/>
      <c r="I562" s="43"/>
      <c r="J562" s="47"/>
      <c r="K562" s="46"/>
      <c r="L562" s="46"/>
      <c r="M562" s="48"/>
      <c r="N562" s="49"/>
      <c r="O562" s="46"/>
      <c r="P562" s="46"/>
      <c r="Q562" s="41"/>
      <c r="R562" s="10"/>
      <c r="S562" s="10"/>
      <c r="T562" s="10"/>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row>
    <row r="563" ht="17.25" customHeight="1">
      <c r="A563" s="41"/>
      <c r="B563" s="42"/>
      <c r="C563" s="41"/>
      <c r="D563" s="43"/>
      <c r="E563" s="44"/>
      <c r="F563" s="41"/>
      <c r="G563" s="45"/>
      <c r="H563" s="46"/>
      <c r="I563" s="43"/>
      <c r="J563" s="47"/>
      <c r="K563" s="46"/>
      <c r="L563" s="46"/>
      <c r="M563" s="48"/>
      <c r="N563" s="49"/>
      <c r="O563" s="46"/>
      <c r="P563" s="46"/>
      <c r="Q563" s="41"/>
      <c r="R563" s="10"/>
      <c r="S563" s="10"/>
      <c r="T563" s="10"/>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row>
    <row r="564" ht="17.25" customHeight="1">
      <c r="A564" s="41"/>
      <c r="B564" s="42"/>
      <c r="C564" s="41"/>
      <c r="D564" s="43"/>
      <c r="E564" s="44"/>
      <c r="F564" s="41"/>
      <c r="G564" s="45"/>
      <c r="H564" s="46"/>
      <c r="I564" s="43"/>
      <c r="J564" s="47"/>
      <c r="K564" s="46"/>
      <c r="L564" s="46"/>
      <c r="M564" s="48"/>
      <c r="N564" s="49"/>
      <c r="O564" s="46"/>
      <c r="P564" s="46"/>
      <c r="Q564" s="41"/>
      <c r="R564" s="10"/>
      <c r="S564" s="10"/>
      <c r="T564" s="10"/>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row>
    <row r="565" ht="17.25" customHeight="1">
      <c r="A565" s="41"/>
      <c r="B565" s="42"/>
      <c r="C565" s="41"/>
      <c r="D565" s="43"/>
      <c r="E565" s="44"/>
      <c r="F565" s="41"/>
      <c r="G565" s="45"/>
      <c r="H565" s="46"/>
      <c r="I565" s="43"/>
      <c r="J565" s="47"/>
      <c r="K565" s="46"/>
      <c r="L565" s="46"/>
      <c r="M565" s="48"/>
      <c r="N565" s="49"/>
      <c r="O565" s="46"/>
      <c r="P565" s="46"/>
      <c r="Q565" s="41"/>
      <c r="R565" s="10"/>
      <c r="S565" s="10"/>
      <c r="T565" s="10"/>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row>
    <row r="566" ht="17.25" customHeight="1">
      <c r="A566" s="41"/>
      <c r="B566" s="42"/>
      <c r="C566" s="41"/>
      <c r="D566" s="43"/>
      <c r="E566" s="44"/>
      <c r="F566" s="41"/>
      <c r="G566" s="45"/>
      <c r="H566" s="46"/>
      <c r="I566" s="43"/>
      <c r="J566" s="47"/>
      <c r="K566" s="46"/>
      <c r="L566" s="46"/>
      <c r="M566" s="48"/>
      <c r="N566" s="49"/>
      <c r="O566" s="46"/>
      <c r="P566" s="46"/>
      <c r="Q566" s="41"/>
      <c r="R566" s="10"/>
      <c r="S566" s="10"/>
      <c r="T566" s="10"/>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row>
    <row r="567" ht="17.25" customHeight="1">
      <c r="A567" s="41"/>
      <c r="B567" s="42"/>
      <c r="C567" s="41"/>
      <c r="D567" s="43"/>
      <c r="E567" s="44"/>
      <c r="F567" s="41"/>
      <c r="G567" s="45"/>
      <c r="H567" s="46"/>
      <c r="I567" s="43"/>
      <c r="J567" s="47"/>
      <c r="K567" s="46"/>
      <c r="L567" s="46"/>
      <c r="M567" s="48"/>
      <c r="N567" s="49"/>
      <c r="O567" s="46"/>
      <c r="P567" s="46"/>
      <c r="Q567" s="41"/>
      <c r="R567" s="10"/>
      <c r="S567" s="10"/>
      <c r="T567" s="10"/>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row>
    <row r="568" ht="17.25" customHeight="1">
      <c r="A568" s="41"/>
      <c r="B568" s="42"/>
      <c r="C568" s="41"/>
      <c r="D568" s="43"/>
      <c r="E568" s="44"/>
      <c r="F568" s="41"/>
      <c r="G568" s="45"/>
      <c r="H568" s="46"/>
      <c r="I568" s="43"/>
      <c r="J568" s="47"/>
      <c r="K568" s="46"/>
      <c r="L568" s="46"/>
      <c r="M568" s="48"/>
      <c r="N568" s="49"/>
      <c r="O568" s="46"/>
      <c r="P568" s="46"/>
      <c r="Q568" s="41"/>
      <c r="R568" s="10"/>
      <c r="S568" s="10"/>
      <c r="T568" s="10"/>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row>
    <row r="569" ht="17.25" customHeight="1">
      <c r="A569" s="41"/>
      <c r="B569" s="42"/>
      <c r="C569" s="41"/>
      <c r="D569" s="43"/>
      <c r="E569" s="44"/>
      <c r="F569" s="41"/>
      <c r="G569" s="45"/>
      <c r="H569" s="46"/>
      <c r="I569" s="43"/>
      <c r="J569" s="47"/>
      <c r="K569" s="46"/>
      <c r="L569" s="46"/>
      <c r="M569" s="48"/>
      <c r="N569" s="49"/>
      <c r="O569" s="46"/>
      <c r="P569" s="46"/>
      <c r="Q569" s="41"/>
      <c r="R569" s="10"/>
      <c r="S569" s="10"/>
      <c r="T569" s="10"/>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row>
    <row r="570" ht="17.25" customHeight="1">
      <c r="A570" s="41"/>
      <c r="B570" s="42"/>
      <c r="C570" s="41"/>
      <c r="D570" s="43"/>
      <c r="E570" s="44"/>
      <c r="F570" s="41"/>
      <c r="G570" s="45"/>
      <c r="H570" s="46"/>
      <c r="I570" s="43"/>
      <c r="J570" s="47"/>
      <c r="K570" s="46"/>
      <c r="L570" s="46"/>
      <c r="M570" s="48"/>
      <c r="N570" s="49"/>
      <c r="O570" s="46"/>
      <c r="P570" s="46"/>
      <c r="Q570" s="41"/>
      <c r="R570" s="10"/>
      <c r="S570" s="10"/>
      <c r="T570" s="10"/>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row>
    <row r="571" ht="17.25" customHeight="1">
      <c r="A571" s="41"/>
      <c r="B571" s="42"/>
      <c r="C571" s="41"/>
      <c r="D571" s="43"/>
      <c r="E571" s="44"/>
      <c r="F571" s="41"/>
      <c r="G571" s="45"/>
      <c r="H571" s="46"/>
      <c r="I571" s="43"/>
      <c r="J571" s="47"/>
      <c r="K571" s="46"/>
      <c r="L571" s="46"/>
      <c r="M571" s="48"/>
      <c r="N571" s="49"/>
      <c r="O571" s="46"/>
      <c r="P571" s="46"/>
      <c r="Q571" s="41"/>
      <c r="R571" s="10"/>
      <c r="S571" s="10"/>
      <c r="T571" s="10"/>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row>
    <row r="572" ht="17.25" customHeight="1">
      <c r="A572" s="41"/>
      <c r="B572" s="42"/>
      <c r="C572" s="41"/>
      <c r="D572" s="43"/>
      <c r="E572" s="44"/>
      <c r="F572" s="41"/>
      <c r="G572" s="45"/>
      <c r="H572" s="46"/>
      <c r="I572" s="43"/>
      <c r="J572" s="47"/>
      <c r="K572" s="46"/>
      <c r="L572" s="46"/>
      <c r="M572" s="48"/>
      <c r="N572" s="49"/>
      <c r="O572" s="46"/>
      <c r="P572" s="46"/>
      <c r="Q572" s="41"/>
      <c r="R572" s="10"/>
      <c r="S572" s="10"/>
      <c r="T572" s="10"/>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row>
    <row r="573" ht="17.25" customHeight="1">
      <c r="A573" s="41"/>
      <c r="B573" s="42"/>
      <c r="C573" s="41"/>
      <c r="D573" s="43"/>
      <c r="E573" s="44"/>
      <c r="F573" s="41"/>
      <c r="G573" s="45"/>
      <c r="H573" s="46"/>
      <c r="I573" s="43"/>
      <c r="J573" s="47"/>
      <c r="K573" s="46"/>
      <c r="L573" s="46"/>
      <c r="M573" s="48"/>
      <c r="N573" s="49"/>
      <c r="O573" s="46"/>
      <c r="P573" s="46"/>
      <c r="Q573" s="41"/>
      <c r="R573" s="10"/>
      <c r="S573" s="10"/>
      <c r="T573" s="10"/>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row>
    <row r="574" ht="17.25" customHeight="1">
      <c r="A574" s="41"/>
      <c r="B574" s="42"/>
      <c r="C574" s="41"/>
      <c r="D574" s="43"/>
      <c r="E574" s="44"/>
      <c r="F574" s="41"/>
      <c r="G574" s="45"/>
      <c r="H574" s="46"/>
      <c r="I574" s="43"/>
      <c r="J574" s="47"/>
      <c r="K574" s="46"/>
      <c r="L574" s="46"/>
      <c r="M574" s="48"/>
      <c r="N574" s="49"/>
      <c r="O574" s="46"/>
      <c r="P574" s="46"/>
      <c r="Q574" s="41"/>
      <c r="R574" s="10"/>
      <c r="S574" s="10"/>
      <c r="T574" s="10"/>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row>
    <row r="575" ht="17.25" customHeight="1">
      <c r="A575" s="41"/>
      <c r="B575" s="42"/>
      <c r="C575" s="41"/>
      <c r="D575" s="43"/>
      <c r="E575" s="44"/>
      <c r="F575" s="41"/>
      <c r="G575" s="45"/>
      <c r="H575" s="46"/>
      <c r="I575" s="43"/>
      <c r="J575" s="47"/>
      <c r="K575" s="46"/>
      <c r="L575" s="46"/>
      <c r="M575" s="48"/>
      <c r="N575" s="49"/>
      <c r="O575" s="46"/>
      <c r="P575" s="46"/>
      <c r="Q575" s="41"/>
      <c r="R575" s="10"/>
      <c r="S575" s="10"/>
      <c r="T575" s="10"/>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row>
    <row r="576" ht="17.25" customHeight="1">
      <c r="A576" s="41"/>
      <c r="B576" s="42"/>
      <c r="C576" s="41"/>
      <c r="D576" s="43"/>
      <c r="E576" s="44"/>
      <c r="F576" s="41"/>
      <c r="G576" s="45"/>
      <c r="H576" s="46"/>
      <c r="I576" s="43"/>
      <c r="J576" s="47"/>
      <c r="K576" s="46"/>
      <c r="L576" s="46"/>
      <c r="M576" s="48"/>
      <c r="N576" s="49"/>
      <c r="O576" s="46"/>
      <c r="P576" s="46"/>
      <c r="Q576" s="41"/>
      <c r="R576" s="10"/>
      <c r="S576" s="10"/>
      <c r="T576" s="10"/>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row>
    <row r="577" ht="17.25" customHeight="1">
      <c r="A577" s="41"/>
      <c r="B577" s="42"/>
      <c r="C577" s="41"/>
      <c r="D577" s="43"/>
      <c r="E577" s="44"/>
      <c r="F577" s="41"/>
      <c r="G577" s="45"/>
      <c r="H577" s="46"/>
      <c r="I577" s="43"/>
      <c r="J577" s="47"/>
      <c r="K577" s="46"/>
      <c r="L577" s="46"/>
      <c r="M577" s="48"/>
      <c r="N577" s="49"/>
      <c r="O577" s="46"/>
      <c r="P577" s="46"/>
      <c r="Q577" s="41"/>
      <c r="R577" s="10"/>
      <c r="S577" s="10"/>
      <c r="T577" s="10"/>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row>
    <row r="578" ht="17.25" customHeight="1">
      <c r="A578" s="41"/>
      <c r="B578" s="42"/>
      <c r="C578" s="41"/>
      <c r="D578" s="43"/>
      <c r="E578" s="44"/>
      <c r="F578" s="41"/>
      <c r="G578" s="45"/>
      <c r="H578" s="46"/>
      <c r="I578" s="43"/>
      <c r="J578" s="47"/>
      <c r="K578" s="46"/>
      <c r="L578" s="46"/>
      <c r="M578" s="48"/>
      <c r="N578" s="49"/>
      <c r="O578" s="46"/>
      <c r="P578" s="46"/>
      <c r="Q578" s="41"/>
      <c r="R578" s="10"/>
      <c r="S578" s="10"/>
      <c r="T578" s="10"/>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row>
    <row r="579" ht="17.25" customHeight="1">
      <c r="A579" s="41"/>
      <c r="B579" s="42"/>
      <c r="C579" s="41"/>
      <c r="D579" s="43"/>
      <c r="E579" s="44"/>
      <c r="F579" s="41"/>
      <c r="G579" s="45"/>
      <c r="H579" s="46"/>
      <c r="I579" s="43"/>
      <c r="J579" s="47"/>
      <c r="K579" s="46"/>
      <c r="L579" s="46"/>
      <c r="M579" s="48"/>
      <c r="N579" s="49"/>
      <c r="O579" s="46"/>
      <c r="P579" s="46"/>
      <c r="Q579" s="41"/>
      <c r="R579" s="10"/>
      <c r="S579" s="10"/>
      <c r="T579" s="10"/>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row>
    <row r="580" ht="17.25" customHeight="1">
      <c r="A580" s="41"/>
      <c r="B580" s="42"/>
      <c r="C580" s="41"/>
      <c r="D580" s="43"/>
      <c r="E580" s="44"/>
      <c r="F580" s="41"/>
      <c r="G580" s="45"/>
      <c r="H580" s="46"/>
      <c r="I580" s="43"/>
      <c r="J580" s="47"/>
      <c r="K580" s="46"/>
      <c r="L580" s="46"/>
      <c r="M580" s="48"/>
      <c r="N580" s="49"/>
      <c r="O580" s="46"/>
      <c r="P580" s="46"/>
      <c r="Q580" s="41"/>
      <c r="R580" s="10"/>
      <c r="S580" s="10"/>
      <c r="T580" s="10"/>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row>
    <row r="581" ht="17.25" customHeight="1">
      <c r="A581" s="41"/>
      <c r="B581" s="42"/>
      <c r="C581" s="41"/>
      <c r="D581" s="43"/>
      <c r="E581" s="44"/>
      <c r="F581" s="41"/>
      <c r="G581" s="45"/>
      <c r="H581" s="46"/>
      <c r="I581" s="43"/>
      <c r="J581" s="47"/>
      <c r="K581" s="46"/>
      <c r="L581" s="46"/>
      <c r="M581" s="48"/>
      <c r="N581" s="49"/>
      <c r="O581" s="46"/>
      <c r="P581" s="46"/>
      <c r="Q581" s="41"/>
      <c r="R581" s="10"/>
      <c r="S581" s="10"/>
      <c r="T581" s="10"/>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row>
    <row r="582" ht="17.25" customHeight="1">
      <c r="A582" s="41"/>
      <c r="B582" s="42"/>
      <c r="C582" s="41"/>
      <c r="D582" s="43"/>
      <c r="E582" s="44"/>
      <c r="F582" s="41"/>
      <c r="G582" s="45"/>
      <c r="H582" s="46"/>
      <c r="I582" s="43"/>
      <c r="J582" s="47"/>
      <c r="K582" s="46"/>
      <c r="L582" s="46"/>
      <c r="M582" s="48"/>
      <c r="N582" s="49"/>
      <c r="O582" s="46"/>
      <c r="P582" s="46"/>
      <c r="Q582" s="41"/>
      <c r="R582" s="10"/>
      <c r="S582" s="10"/>
      <c r="T582" s="10"/>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row>
    <row r="583" ht="17.25" customHeight="1">
      <c r="A583" s="41"/>
      <c r="B583" s="42"/>
      <c r="C583" s="41"/>
      <c r="D583" s="43"/>
      <c r="E583" s="44"/>
      <c r="F583" s="41"/>
      <c r="G583" s="45"/>
      <c r="H583" s="46"/>
      <c r="I583" s="43"/>
      <c r="J583" s="47"/>
      <c r="K583" s="46"/>
      <c r="L583" s="46"/>
      <c r="M583" s="48"/>
      <c r="N583" s="49"/>
      <c r="O583" s="46"/>
      <c r="P583" s="46"/>
      <c r="Q583" s="41"/>
      <c r="R583" s="10"/>
      <c r="S583" s="10"/>
      <c r="T583" s="10"/>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row>
    <row r="584" ht="17.25" customHeight="1">
      <c r="A584" s="41"/>
      <c r="B584" s="42"/>
      <c r="C584" s="41"/>
      <c r="D584" s="43"/>
      <c r="E584" s="44"/>
      <c r="F584" s="41"/>
      <c r="G584" s="45"/>
      <c r="H584" s="46"/>
      <c r="I584" s="43"/>
      <c r="J584" s="47"/>
      <c r="K584" s="46"/>
      <c r="L584" s="46"/>
      <c r="M584" s="48"/>
      <c r="N584" s="49"/>
      <c r="O584" s="46"/>
      <c r="P584" s="46"/>
      <c r="Q584" s="41"/>
      <c r="R584" s="10"/>
      <c r="S584" s="10"/>
      <c r="T584" s="10"/>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row>
    <row r="585" ht="17.25" customHeight="1">
      <c r="A585" s="41"/>
      <c r="B585" s="42"/>
      <c r="C585" s="41"/>
      <c r="D585" s="43"/>
      <c r="E585" s="44"/>
      <c r="F585" s="41"/>
      <c r="G585" s="45"/>
      <c r="H585" s="46"/>
      <c r="I585" s="43"/>
      <c r="J585" s="47"/>
      <c r="K585" s="46"/>
      <c r="L585" s="46"/>
      <c r="M585" s="48"/>
      <c r="N585" s="49"/>
      <c r="O585" s="46"/>
      <c r="P585" s="46"/>
      <c r="Q585" s="41"/>
      <c r="R585" s="10"/>
      <c r="S585" s="10"/>
      <c r="T585" s="10"/>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row>
    <row r="586" ht="17.25" customHeight="1">
      <c r="A586" s="41"/>
      <c r="B586" s="42"/>
      <c r="C586" s="41"/>
      <c r="D586" s="43"/>
      <c r="E586" s="44"/>
      <c r="F586" s="41"/>
      <c r="G586" s="45"/>
      <c r="H586" s="46"/>
      <c r="I586" s="43"/>
      <c r="J586" s="47"/>
      <c r="K586" s="46"/>
      <c r="L586" s="46"/>
      <c r="M586" s="48"/>
      <c r="N586" s="49"/>
      <c r="O586" s="46"/>
      <c r="P586" s="46"/>
      <c r="Q586" s="41"/>
      <c r="R586" s="10"/>
      <c r="S586" s="10"/>
      <c r="T586" s="10"/>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row>
    <row r="587" ht="17.25" customHeight="1">
      <c r="A587" s="41"/>
      <c r="B587" s="42"/>
      <c r="C587" s="41"/>
      <c r="D587" s="43"/>
      <c r="E587" s="44"/>
      <c r="F587" s="41"/>
      <c r="G587" s="45"/>
      <c r="H587" s="46"/>
      <c r="I587" s="43"/>
      <c r="J587" s="47"/>
      <c r="K587" s="46"/>
      <c r="L587" s="46"/>
      <c r="M587" s="48"/>
      <c r="N587" s="49"/>
      <c r="O587" s="46"/>
      <c r="P587" s="46"/>
      <c r="Q587" s="41"/>
      <c r="R587" s="10"/>
      <c r="S587" s="10"/>
      <c r="T587" s="10"/>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row>
    <row r="588" ht="17.25" customHeight="1">
      <c r="A588" s="41"/>
      <c r="B588" s="42"/>
      <c r="C588" s="41"/>
      <c r="D588" s="43"/>
      <c r="E588" s="44"/>
      <c r="F588" s="41"/>
      <c r="G588" s="45"/>
      <c r="H588" s="46"/>
      <c r="I588" s="43"/>
      <c r="J588" s="47"/>
      <c r="K588" s="46"/>
      <c r="L588" s="46"/>
      <c r="M588" s="48"/>
      <c r="N588" s="49"/>
      <c r="O588" s="46"/>
      <c r="P588" s="46"/>
      <c r="Q588" s="41"/>
      <c r="R588" s="10"/>
      <c r="S588" s="10"/>
      <c r="T588" s="10"/>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row>
    <row r="589" ht="17.25" customHeight="1">
      <c r="A589" s="41"/>
      <c r="B589" s="42"/>
      <c r="C589" s="41"/>
      <c r="D589" s="43"/>
      <c r="E589" s="44"/>
      <c r="F589" s="41"/>
      <c r="G589" s="45"/>
      <c r="H589" s="46"/>
      <c r="I589" s="43"/>
      <c r="J589" s="47"/>
      <c r="K589" s="46"/>
      <c r="L589" s="46"/>
      <c r="M589" s="48"/>
      <c r="N589" s="49"/>
      <c r="O589" s="46"/>
      <c r="P589" s="46"/>
      <c r="Q589" s="41"/>
      <c r="R589" s="10"/>
      <c r="S589" s="10"/>
      <c r="T589" s="10"/>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row>
    <row r="590" ht="17.25" customHeight="1">
      <c r="A590" s="41"/>
      <c r="B590" s="42"/>
      <c r="C590" s="41"/>
      <c r="D590" s="43"/>
      <c r="E590" s="44"/>
      <c r="F590" s="41"/>
      <c r="G590" s="45"/>
      <c r="H590" s="46"/>
      <c r="I590" s="43"/>
      <c r="J590" s="47"/>
      <c r="K590" s="46"/>
      <c r="L590" s="46"/>
      <c r="M590" s="48"/>
      <c r="N590" s="49"/>
      <c r="O590" s="46"/>
      <c r="P590" s="46"/>
      <c r="Q590" s="41"/>
      <c r="R590" s="10"/>
      <c r="S590" s="10"/>
      <c r="T590" s="10"/>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row>
    <row r="591" ht="17.25" customHeight="1">
      <c r="A591" s="41"/>
      <c r="B591" s="42"/>
      <c r="C591" s="41"/>
      <c r="D591" s="43"/>
      <c r="E591" s="44"/>
      <c r="F591" s="41"/>
      <c r="G591" s="45"/>
      <c r="H591" s="46"/>
      <c r="I591" s="43"/>
      <c r="J591" s="47"/>
      <c r="K591" s="46"/>
      <c r="L591" s="46"/>
      <c r="M591" s="48"/>
      <c r="N591" s="49"/>
      <c r="O591" s="46"/>
      <c r="P591" s="46"/>
      <c r="Q591" s="41"/>
      <c r="R591" s="10"/>
      <c r="S591" s="10"/>
      <c r="T591" s="10"/>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row>
    <row r="592" ht="17.25" customHeight="1">
      <c r="A592" s="41"/>
      <c r="B592" s="42"/>
      <c r="C592" s="41"/>
      <c r="D592" s="43"/>
      <c r="E592" s="44"/>
      <c r="F592" s="41"/>
      <c r="G592" s="45"/>
      <c r="H592" s="46"/>
      <c r="I592" s="43"/>
      <c r="J592" s="47"/>
      <c r="K592" s="46"/>
      <c r="L592" s="46"/>
      <c r="M592" s="48"/>
      <c r="N592" s="49"/>
      <c r="O592" s="46"/>
      <c r="P592" s="46"/>
      <c r="Q592" s="41"/>
      <c r="R592" s="10"/>
      <c r="S592" s="10"/>
      <c r="T592" s="10"/>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row>
    <row r="593" ht="17.25" customHeight="1">
      <c r="A593" s="41"/>
      <c r="B593" s="42"/>
      <c r="C593" s="41"/>
      <c r="D593" s="43"/>
      <c r="E593" s="44"/>
      <c r="F593" s="41"/>
      <c r="G593" s="45"/>
      <c r="H593" s="46"/>
      <c r="I593" s="43"/>
      <c r="J593" s="47"/>
      <c r="K593" s="46"/>
      <c r="L593" s="46"/>
      <c r="M593" s="48"/>
      <c r="N593" s="49"/>
      <c r="O593" s="46"/>
      <c r="P593" s="46"/>
      <c r="Q593" s="41"/>
      <c r="R593" s="10"/>
      <c r="S593" s="10"/>
      <c r="T593" s="10"/>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row>
    <row r="594" ht="17.25" customHeight="1">
      <c r="A594" s="41"/>
      <c r="B594" s="42"/>
      <c r="C594" s="41"/>
      <c r="D594" s="43"/>
      <c r="E594" s="44"/>
      <c r="F594" s="41"/>
      <c r="G594" s="45"/>
      <c r="H594" s="46"/>
      <c r="I594" s="43"/>
      <c r="J594" s="47"/>
      <c r="K594" s="46"/>
      <c r="L594" s="46"/>
      <c r="M594" s="48"/>
      <c r="N594" s="49"/>
      <c r="O594" s="46"/>
      <c r="P594" s="46"/>
      <c r="Q594" s="41"/>
      <c r="R594" s="10"/>
      <c r="S594" s="10"/>
      <c r="T594" s="10"/>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row>
    <row r="595" ht="17.25" customHeight="1">
      <c r="A595" s="41"/>
      <c r="B595" s="42"/>
      <c r="C595" s="41"/>
      <c r="D595" s="43"/>
      <c r="E595" s="44"/>
      <c r="F595" s="41"/>
      <c r="G595" s="45"/>
      <c r="H595" s="46"/>
      <c r="I595" s="43"/>
      <c r="J595" s="47"/>
      <c r="K595" s="46"/>
      <c r="L595" s="46"/>
      <c r="M595" s="48"/>
      <c r="N595" s="49"/>
      <c r="O595" s="46"/>
      <c r="P595" s="46"/>
      <c r="Q595" s="41"/>
      <c r="R595" s="10"/>
      <c r="S595" s="10"/>
      <c r="T595" s="10"/>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row>
    <row r="596" ht="17.25" customHeight="1">
      <c r="A596" s="41"/>
      <c r="B596" s="42"/>
      <c r="C596" s="41"/>
      <c r="D596" s="43"/>
      <c r="E596" s="44"/>
      <c r="F596" s="41"/>
      <c r="G596" s="45"/>
      <c r="H596" s="46"/>
      <c r="I596" s="43"/>
      <c r="J596" s="47"/>
      <c r="K596" s="46"/>
      <c r="L596" s="46"/>
      <c r="M596" s="48"/>
      <c r="N596" s="49"/>
      <c r="O596" s="46"/>
      <c r="P596" s="46"/>
      <c r="Q596" s="41"/>
      <c r="R596" s="10"/>
      <c r="S596" s="10"/>
      <c r="T596" s="10"/>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row>
    <row r="597" ht="17.25" customHeight="1">
      <c r="A597" s="41"/>
      <c r="B597" s="42"/>
      <c r="C597" s="41"/>
      <c r="D597" s="43"/>
      <c r="E597" s="44"/>
      <c r="F597" s="41"/>
      <c r="G597" s="45"/>
      <c r="H597" s="46"/>
      <c r="I597" s="43"/>
      <c r="J597" s="47"/>
      <c r="K597" s="46"/>
      <c r="L597" s="46"/>
      <c r="M597" s="48"/>
      <c r="N597" s="49"/>
      <c r="O597" s="46"/>
      <c r="P597" s="46"/>
      <c r="Q597" s="41"/>
      <c r="R597" s="10"/>
      <c r="S597" s="10"/>
      <c r="T597" s="10"/>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row>
    <row r="598" ht="17.25" customHeight="1">
      <c r="A598" s="41"/>
      <c r="B598" s="42"/>
      <c r="C598" s="41"/>
      <c r="D598" s="43"/>
      <c r="E598" s="44"/>
      <c r="F598" s="41"/>
      <c r="G598" s="45"/>
      <c r="H598" s="46"/>
      <c r="I598" s="43"/>
      <c r="J598" s="47"/>
      <c r="K598" s="46"/>
      <c r="L598" s="46"/>
      <c r="M598" s="48"/>
      <c r="N598" s="49"/>
      <c r="O598" s="46"/>
      <c r="P598" s="46"/>
      <c r="Q598" s="41"/>
      <c r="R598" s="10"/>
      <c r="S598" s="10"/>
      <c r="T598" s="10"/>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row>
    <row r="599" ht="17.25" customHeight="1">
      <c r="A599" s="41"/>
      <c r="B599" s="42"/>
      <c r="C599" s="41"/>
      <c r="D599" s="43"/>
      <c r="E599" s="44"/>
      <c r="F599" s="41"/>
      <c r="G599" s="45"/>
      <c r="H599" s="46"/>
      <c r="I599" s="43"/>
      <c r="J599" s="47"/>
      <c r="K599" s="46"/>
      <c r="L599" s="46"/>
      <c r="M599" s="48"/>
      <c r="N599" s="49"/>
      <c r="O599" s="46"/>
      <c r="P599" s="46"/>
      <c r="Q599" s="41"/>
      <c r="R599" s="10"/>
      <c r="S599" s="10"/>
      <c r="T599" s="10"/>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row>
    <row r="600" ht="17.25" customHeight="1">
      <c r="A600" s="41"/>
      <c r="B600" s="42"/>
      <c r="C600" s="41"/>
      <c r="D600" s="43"/>
      <c r="E600" s="44"/>
      <c r="F600" s="41"/>
      <c r="G600" s="45"/>
      <c r="H600" s="46"/>
      <c r="I600" s="43"/>
      <c r="J600" s="47"/>
      <c r="K600" s="46"/>
      <c r="L600" s="46"/>
      <c r="M600" s="48"/>
      <c r="N600" s="49"/>
      <c r="O600" s="46"/>
      <c r="P600" s="46"/>
      <c r="Q600" s="41"/>
      <c r="R600" s="10"/>
      <c r="S600" s="10"/>
      <c r="T600" s="10"/>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row>
    <row r="601" ht="17.25" customHeight="1">
      <c r="A601" s="41"/>
      <c r="B601" s="42"/>
      <c r="C601" s="41"/>
      <c r="D601" s="43"/>
      <c r="E601" s="44"/>
      <c r="F601" s="41"/>
      <c r="G601" s="45"/>
      <c r="H601" s="46"/>
      <c r="I601" s="43"/>
      <c r="J601" s="47"/>
      <c r="K601" s="46"/>
      <c r="L601" s="46"/>
      <c r="M601" s="48"/>
      <c r="N601" s="49"/>
      <c r="O601" s="46"/>
      <c r="P601" s="46"/>
      <c r="Q601" s="41"/>
      <c r="R601" s="10"/>
      <c r="S601" s="10"/>
      <c r="T601" s="10"/>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row>
    <row r="602" ht="17.25" customHeight="1">
      <c r="A602" s="41"/>
      <c r="B602" s="42"/>
      <c r="C602" s="41"/>
      <c r="D602" s="43"/>
      <c r="E602" s="44"/>
      <c r="F602" s="41"/>
      <c r="G602" s="45"/>
      <c r="H602" s="46"/>
      <c r="I602" s="43"/>
      <c r="J602" s="47"/>
      <c r="K602" s="46"/>
      <c r="L602" s="46"/>
      <c r="M602" s="48"/>
      <c r="N602" s="49"/>
      <c r="O602" s="46"/>
      <c r="P602" s="46"/>
      <c r="Q602" s="41"/>
      <c r="R602" s="10"/>
      <c r="S602" s="10"/>
      <c r="T602" s="10"/>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row>
    <row r="603" ht="17.25" customHeight="1">
      <c r="A603" s="41"/>
      <c r="B603" s="42"/>
      <c r="C603" s="41"/>
      <c r="D603" s="43"/>
      <c r="E603" s="44"/>
      <c r="F603" s="41"/>
      <c r="G603" s="45"/>
      <c r="H603" s="46"/>
      <c r="I603" s="43"/>
      <c r="J603" s="47"/>
      <c r="K603" s="46"/>
      <c r="L603" s="46"/>
      <c r="M603" s="48"/>
      <c r="N603" s="49"/>
      <c r="O603" s="46"/>
      <c r="P603" s="46"/>
      <c r="Q603" s="41"/>
      <c r="R603" s="10"/>
      <c r="S603" s="10"/>
      <c r="T603" s="10"/>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row>
    <row r="604" ht="17.25" customHeight="1">
      <c r="A604" s="41"/>
      <c r="B604" s="42"/>
      <c r="C604" s="41"/>
      <c r="D604" s="43"/>
      <c r="E604" s="44"/>
      <c r="F604" s="41"/>
      <c r="G604" s="45"/>
      <c r="H604" s="46"/>
      <c r="I604" s="43"/>
      <c r="J604" s="47"/>
      <c r="K604" s="46"/>
      <c r="L604" s="46"/>
      <c r="M604" s="48"/>
      <c r="N604" s="49"/>
      <c r="O604" s="46"/>
      <c r="P604" s="46"/>
      <c r="Q604" s="41"/>
      <c r="R604" s="10"/>
      <c r="S604" s="10"/>
      <c r="T604" s="10"/>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row>
    <row r="605" ht="17.25" customHeight="1">
      <c r="A605" s="41"/>
      <c r="B605" s="42"/>
      <c r="C605" s="41"/>
      <c r="D605" s="43"/>
      <c r="E605" s="44"/>
      <c r="F605" s="41"/>
      <c r="G605" s="45"/>
      <c r="H605" s="46"/>
      <c r="I605" s="43"/>
      <c r="J605" s="47"/>
      <c r="K605" s="46"/>
      <c r="L605" s="46"/>
      <c r="M605" s="48"/>
      <c r="N605" s="49"/>
      <c r="O605" s="46"/>
      <c r="P605" s="46"/>
      <c r="Q605" s="41"/>
      <c r="R605" s="10"/>
      <c r="S605" s="10"/>
      <c r="T605" s="10"/>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row>
    <row r="606" ht="17.25" customHeight="1">
      <c r="A606" s="41"/>
      <c r="B606" s="42"/>
      <c r="C606" s="41"/>
      <c r="D606" s="43"/>
      <c r="E606" s="44"/>
      <c r="F606" s="41"/>
      <c r="G606" s="45"/>
      <c r="H606" s="46"/>
      <c r="I606" s="43"/>
      <c r="J606" s="47"/>
      <c r="K606" s="46"/>
      <c r="L606" s="46"/>
      <c r="M606" s="48"/>
      <c r="N606" s="49"/>
      <c r="O606" s="46"/>
      <c r="P606" s="46"/>
      <c r="Q606" s="41"/>
      <c r="R606" s="10"/>
      <c r="S606" s="10"/>
      <c r="T606" s="10"/>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row>
    <row r="607" ht="17.25" customHeight="1">
      <c r="A607" s="41"/>
      <c r="B607" s="42"/>
      <c r="C607" s="41"/>
      <c r="D607" s="43"/>
      <c r="E607" s="44"/>
      <c r="F607" s="41"/>
      <c r="G607" s="45"/>
      <c r="H607" s="46"/>
      <c r="I607" s="43"/>
      <c r="J607" s="47"/>
      <c r="K607" s="46"/>
      <c r="L607" s="46"/>
      <c r="M607" s="48"/>
      <c r="N607" s="49"/>
      <c r="O607" s="46"/>
      <c r="P607" s="46"/>
      <c r="Q607" s="41"/>
      <c r="R607" s="10"/>
      <c r="S607" s="10"/>
      <c r="T607" s="10"/>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row>
    <row r="608" ht="17.25" customHeight="1">
      <c r="A608" s="41"/>
      <c r="B608" s="42"/>
      <c r="C608" s="41"/>
      <c r="D608" s="43"/>
      <c r="E608" s="44"/>
      <c r="F608" s="41"/>
      <c r="G608" s="45"/>
      <c r="H608" s="46"/>
      <c r="I608" s="43"/>
      <c r="J608" s="47"/>
      <c r="K608" s="46"/>
      <c r="L608" s="46"/>
      <c r="M608" s="48"/>
      <c r="N608" s="49"/>
      <c r="O608" s="46"/>
      <c r="P608" s="46"/>
      <c r="Q608" s="41"/>
      <c r="R608" s="10"/>
      <c r="S608" s="10"/>
      <c r="T608" s="10"/>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row>
    <row r="609" ht="17.25" customHeight="1">
      <c r="A609" s="41"/>
      <c r="B609" s="42"/>
      <c r="C609" s="41"/>
      <c r="D609" s="43"/>
      <c r="E609" s="44"/>
      <c r="F609" s="41"/>
      <c r="G609" s="45"/>
      <c r="H609" s="46"/>
      <c r="I609" s="43"/>
      <c r="J609" s="47"/>
      <c r="K609" s="46"/>
      <c r="L609" s="46"/>
      <c r="M609" s="48"/>
      <c r="N609" s="49"/>
      <c r="O609" s="46"/>
      <c r="P609" s="46"/>
      <c r="Q609" s="41"/>
      <c r="R609" s="10"/>
      <c r="S609" s="10"/>
      <c r="T609" s="10"/>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row>
    <row r="610" ht="17.25" customHeight="1">
      <c r="A610" s="41"/>
      <c r="B610" s="42"/>
      <c r="C610" s="41"/>
      <c r="D610" s="43"/>
      <c r="E610" s="44"/>
      <c r="F610" s="41"/>
      <c r="G610" s="45"/>
      <c r="H610" s="46"/>
      <c r="I610" s="43"/>
      <c r="J610" s="47"/>
      <c r="K610" s="46"/>
      <c r="L610" s="46"/>
      <c r="M610" s="48"/>
      <c r="N610" s="49"/>
      <c r="O610" s="46"/>
      <c r="P610" s="46"/>
      <c r="Q610" s="41"/>
      <c r="R610" s="10"/>
      <c r="S610" s="10"/>
      <c r="T610" s="10"/>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row>
    <row r="611" ht="17.25" customHeight="1">
      <c r="A611" s="41"/>
      <c r="B611" s="42"/>
      <c r="C611" s="41"/>
      <c r="D611" s="43"/>
      <c r="E611" s="44"/>
      <c r="F611" s="41"/>
      <c r="G611" s="45"/>
      <c r="H611" s="46"/>
      <c r="I611" s="43"/>
      <c r="J611" s="47"/>
      <c r="K611" s="46"/>
      <c r="L611" s="46"/>
      <c r="M611" s="48"/>
      <c r="N611" s="49"/>
      <c r="O611" s="46"/>
      <c r="P611" s="46"/>
      <c r="Q611" s="41"/>
      <c r="R611" s="10"/>
      <c r="S611" s="10"/>
      <c r="T611" s="10"/>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row>
    <row r="612" ht="17.25" customHeight="1">
      <c r="A612" s="41"/>
      <c r="B612" s="42"/>
      <c r="C612" s="41"/>
      <c r="D612" s="43"/>
      <c r="E612" s="44"/>
      <c r="F612" s="41"/>
      <c r="G612" s="45"/>
      <c r="H612" s="46"/>
      <c r="I612" s="43"/>
      <c r="J612" s="47"/>
      <c r="K612" s="46"/>
      <c r="L612" s="46"/>
      <c r="M612" s="48"/>
      <c r="N612" s="49"/>
      <c r="O612" s="46"/>
      <c r="P612" s="46"/>
      <c r="Q612" s="41"/>
      <c r="R612" s="10"/>
      <c r="S612" s="10"/>
      <c r="T612" s="10"/>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row>
    <row r="613" ht="17.25" customHeight="1">
      <c r="A613" s="41"/>
      <c r="B613" s="42"/>
      <c r="C613" s="41"/>
      <c r="D613" s="43"/>
      <c r="E613" s="44"/>
      <c r="F613" s="41"/>
      <c r="G613" s="45"/>
      <c r="H613" s="46"/>
      <c r="I613" s="43"/>
      <c r="J613" s="47"/>
      <c r="K613" s="46"/>
      <c r="L613" s="46"/>
      <c r="M613" s="48"/>
      <c r="N613" s="49"/>
      <c r="O613" s="46"/>
      <c r="P613" s="46"/>
      <c r="Q613" s="41"/>
      <c r="R613" s="10"/>
      <c r="S613" s="10"/>
      <c r="T613" s="10"/>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row>
    <row r="614" ht="17.25" customHeight="1">
      <c r="A614" s="41"/>
      <c r="B614" s="42"/>
      <c r="C614" s="41"/>
      <c r="D614" s="43"/>
      <c r="E614" s="44"/>
      <c r="F614" s="41"/>
      <c r="G614" s="45"/>
      <c r="H614" s="46"/>
      <c r="I614" s="43"/>
      <c r="J614" s="47"/>
      <c r="K614" s="46"/>
      <c r="L614" s="46"/>
      <c r="M614" s="48"/>
      <c r="N614" s="49"/>
      <c r="O614" s="46"/>
      <c r="P614" s="46"/>
      <c r="Q614" s="41"/>
      <c r="R614" s="10"/>
      <c r="S614" s="10"/>
      <c r="T614" s="10"/>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row>
    <row r="615" ht="17.25" customHeight="1">
      <c r="A615" s="41"/>
      <c r="B615" s="42"/>
      <c r="C615" s="41"/>
      <c r="D615" s="43"/>
      <c r="E615" s="44"/>
      <c r="F615" s="41"/>
      <c r="G615" s="45"/>
      <c r="H615" s="46"/>
      <c r="I615" s="43"/>
      <c r="J615" s="47"/>
      <c r="K615" s="46"/>
      <c r="L615" s="46"/>
      <c r="M615" s="48"/>
      <c r="N615" s="49"/>
      <c r="O615" s="46"/>
      <c r="P615" s="46"/>
      <c r="Q615" s="41"/>
      <c r="R615" s="10"/>
      <c r="S615" s="10"/>
      <c r="T615" s="10"/>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row>
    <row r="616" ht="17.25" customHeight="1">
      <c r="A616" s="41"/>
      <c r="B616" s="42"/>
      <c r="C616" s="41"/>
      <c r="D616" s="43"/>
      <c r="E616" s="44"/>
      <c r="F616" s="41"/>
      <c r="G616" s="45"/>
      <c r="H616" s="46"/>
      <c r="I616" s="43"/>
      <c r="J616" s="47"/>
      <c r="K616" s="46"/>
      <c r="L616" s="46"/>
      <c r="M616" s="48"/>
      <c r="N616" s="49"/>
      <c r="O616" s="46"/>
      <c r="P616" s="46"/>
      <c r="Q616" s="41"/>
      <c r="R616" s="10"/>
      <c r="S616" s="10"/>
      <c r="T616" s="10"/>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row>
    <row r="617" ht="17.25" customHeight="1">
      <c r="A617" s="41"/>
      <c r="B617" s="42"/>
      <c r="C617" s="41"/>
      <c r="D617" s="43"/>
      <c r="E617" s="44"/>
      <c r="F617" s="41"/>
      <c r="G617" s="45"/>
      <c r="H617" s="46"/>
      <c r="I617" s="43"/>
      <c r="J617" s="47"/>
      <c r="K617" s="46"/>
      <c r="L617" s="46"/>
      <c r="M617" s="48"/>
      <c r="N617" s="49"/>
      <c r="O617" s="46"/>
      <c r="P617" s="46"/>
      <c r="Q617" s="41"/>
      <c r="R617" s="10"/>
      <c r="S617" s="10"/>
      <c r="T617" s="10"/>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row>
    <row r="618" ht="17.25" customHeight="1">
      <c r="A618" s="41"/>
      <c r="B618" s="42"/>
      <c r="C618" s="41"/>
      <c r="D618" s="43"/>
      <c r="E618" s="44"/>
      <c r="F618" s="41"/>
      <c r="G618" s="45"/>
      <c r="H618" s="46"/>
      <c r="I618" s="43"/>
      <c r="J618" s="47"/>
      <c r="K618" s="46"/>
      <c r="L618" s="46"/>
      <c r="M618" s="48"/>
      <c r="N618" s="49"/>
      <c r="O618" s="46"/>
      <c r="P618" s="46"/>
      <c r="Q618" s="41"/>
      <c r="R618" s="10"/>
      <c r="S618" s="10"/>
      <c r="T618" s="10"/>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row>
    <row r="619" ht="17.25" customHeight="1">
      <c r="A619" s="41"/>
      <c r="B619" s="42"/>
      <c r="C619" s="41"/>
      <c r="D619" s="43"/>
      <c r="E619" s="44"/>
      <c r="F619" s="41"/>
      <c r="G619" s="45"/>
      <c r="H619" s="46"/>
      <c r="I619" s="43"/>
      <c r="J619" s="47"/>
      <c r="K619" s="46"/>
      <c r="L619" s="46"/>
      <c r="M619" s="48"/>
      <c r="N619" s="49"/>
      <c r="O619" s="46"/>
      <c r="P619" s="46"/>
      <c r="Q619" s="41"/>
      <c r="R619" s="10"/>
      <c r="S619" s="10"/>
      <c r="T619" s="10"/>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row>
    <row r="620" ht="17.25" customHeight="1">
      <c r="A620" s="41"/>
      <c r="B620" s="42"/>
      <c r="C620" s="41"/>
      <c r="D620" s="43"/>
      <c r="E620" s="44"/>
      <c r="F620" s="41"/>
      <c r="G620" s="45"/>
      <c r="H620" s="46"/>
      <c r="I620" s="43"/>
      <c r="J620" s="47"/>
      <c r="K620" s="46"/>
      <c r="L620" s="46"/>
      <c r="M620" s="48"/>
      <c r="N620" s="49"/>
      <c r="O620" s="46"/>
      <c r="P620" s="46"/>
      <c r="Q620" s="41"/>
      <c r="R620" s="10"/>
      <c r="S620" s="10"/>
      <c r="T620" s="10"/>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row>
    <row r="621" ht="17.25" customHeight="1">
      <c r="A621" s="41"/>
      <c r="B621" s="42"/>
      <c r="C621" s="41"/>
      <c r="D621" s="43"/>
      <c r="E621" s="44"/>
      <c r="F621" s="41"/>
      <c r="G621" s="45"/>
      <c r="H621" s="46"/>
      <c r="I621" s="43"/>
      <c r="J621" s="47"/>
      <c r="K621" s="46"/>
      <c r="L621" s="46"/>
      <c r="M621" s="48"/>
      <c r="N621" s="49"/>
      <c r="O621" s="46"/>
      <c r="P621" s="46"/>
      <c r="Q621" s="41"/>
      <c r="R621" s="10"/>
      <c r="S621" s="10"/>
      <c r="T621" s="10"/>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row>
    <row r="622" ht="17.25" customHeight="1">
      <c r="A622" s="41"/>
      <c r="B622" s="42"/>
      <c r="C622" s="41"/>
      <c r="D622" s="43"/>
      <c r="E622" s="44"/>
      <c r="F622" s="41"/>
      <c r="G622" s="45"/>
      <c r="H622" s="46"/>
      <c r="I622" s="43"/>
      <c r="J622" s="47"/>
      <c r="K622" s="46"/>
      <c r="L622" s="46"/>
      <c r="M622" s="48"/>
      <c r="N622" s="49"/>
      <c r="O622" s="46"/>
      <c r="P622" s="46"/>
      <c r="Q622" s="41"/>
      <c r="R622" s="10"/>
      <c r="S622" s="10"/>
      <c r="T622" s="10"/>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row>
    <row r="623" ht="17.25" customHeight="1">
      <c r="A623" s="41"/>
      <c r="B623" s="42"/>
      <c r="C623" s="41"/>
      <c r="D623" s="43"/>
      <c r="E623" s="44"/>
      <c r="F623" s="41"/>
      <c r="G623" s="45"/>
      <c r="H623" s="46"/>
      <c r="I623" s="43"/>
      <c r="J623" s="47"/>
      <c r="K623" s="46"/>
      <c r="L623" s="46"/>
      <c r="M623" s="48"/>
      <c r="N623" s="49"/>
      <c r="O623" s="46"/>
      <c r="P623" s="46"/>
      <c r="Q623" s="41"/>
      <c r="R623" s="10"/>
      <c r="S623" s="10"/>
      <c r="T623" s="10"/>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row>
    <row r="624" ht="17.25" customHeight="1">
      <c r="A624" s="41"/>
      <c r="B624" s="42"/>
      <c r="C624" s="41"/>
      <c r="D624" s="43"/>
      <c r="E624" s="44"/>
      <c r="F624" s="41"/>
      <c r="G624" s="45"/>
      <c r="H624" s="46"/>
      <c r="I624" s="43"/>
      <c r="J624" s="47"/>
      <c r="K624" s="46"/>
      <c r="L624" s="46"/>
      <c r="M624" s="48"/>
      <c r="N624" s="49"/>
      <c r="O624" s="46"/>
      <c r="P624" s="46"/>
      <c r="Q624" s="41"/>
      <c r="R624" s="10"/>
      <c r="S624" s="10"/>
      <c r="T624" s="10"/>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row>
    <row r="625" ht="17.25" customHeight="1">
      <c r="A625" s="41"/>
      <c r="B625" s="42"/>
      <c r="C625" s="41"/>
      <c r="D625" s="43"/>
      <c r="E625" s="44"/>
      <c r="F625" s="41"/>
      <c r="G625" s="45"/>
      <c r="H625" s="46"/>
      <c r="I625" s="43"/>
      <c r="J625" s="47"/>
      <c r="K625" s="46"/>
      <c r="L625" s="46"/>
      <c r="M625" s="48"/>
      <c r="N625" s="49"/>
      <c r="O625" s="46"/>
      <c r="P625" s="46"/>
      <c r="Q625" s="41"/>
      <c r="R625" s="10"/>
      <c r="S625" s="10"/>
      <c r="T625" s="10"/>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row>
    <row r="626" ht="17.25" customHeight="1">
      <c r="A626" s="41"/>
      <c r="B626" s="42"/>
      <c r="C626" s="41"/>
      <c r="D626" s="43"/>
      <c r="E626" s="44"/>
      <c r="F626" s="41"/>
      <c r="G626" s="45"/>
      <c r="H626" s="46"/>
      <c r="I626" s="43"/>
      <c r="J626" s="47"/>
      <c r="K626" s="46"/>
      <c r="L626" s="46"/>
      <c r="M626" s="48"/>
      <c r="N626" s="49"/>
      <c r="O626" s="46"/>
      <c r="P626" s="46"/>
      <c r="Q626" s="41"/>
      <c r="R626" s="10"/>
      <c r="S626" s="10"/>
      <c r="T626" s="10"/>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row>
    <row r="627" ht="17.25" customHeight="1">
      <c r="A627" s="41"/>
      <c r="B627" s="42"/>
      <c r="C627" s="41"/>
      <c r="D627" s="43"/>
      <c r="E627" s="44"/>
      <c r="F627" s="41"/>
      <c r="G627" s="45"/>
      <c r="H627" s="46"/>
      <c r="I627" s="43"/>
      <c r="J627" s="47"/>
      <c r="K627" s="46"/>
      <c r="L627" s="46"/>
      <c r="M627" s="48"/>
      <c r="N627" s="49"/>
      <c r="O627" s="46"/>
      <c r="P627" s="46"/>
      <c r="Q627" s="41"/>
      <c r="R627" s="10"/>
      <c r="S627" s="10"/>
      <c r="T627" s="10"/>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row>
    <row r="628" ht="17.25" customHeight="1">
      <c r="A628" s="41"/>
      <c r="B628" s="42"/>
      <c r="C628" s="41"/>
      <c r="D628" s="43"/>
      <c r="E628" s="44"/>
      <c r="F628" s="41"/>
      <c r="G628" s="45"/>
      <c r="H628" s="46"/>
      <c r="I628" s="43"/>
      <c r="J628" s="47"/>
      <c r="K628" s="46"/>
      <c r="L628" s="46"/>
      <c r="M628" s="48"/>
      <c r="N628" s="49"/>
      <c r="O628" s="46"/>
      <c r="P628" s="46"/>
      <c r="Q628" s="41"/>
      <c r="R628" s="10"/>
      <c r="S628" s="10"/>
      <c r="T628" s="10"/>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row>
    <row r="629" ht="17.25" customHeight="1">
      <c r="A629" s="41"/>
      <c r="B629" s="42"/>
      <c r="C629" s="41"/>
      <c r="D629" s="43"/>
      <c r="E629" s="44"/>
      <c r="F629" s="41"/>
      <c r="G629" s="45"/>
      <c r="H629" s="46"/>
      <c r="I629" s="43"/>
      <c r="J629" s="47"/>
      <c r="K629" s="46"/>
      <c r="L629" s="46"/>
      <c r="M629" s="48"/>
      <c r="N629" s="49"/>
      <c r="O629" s="46"/>
      <c r="P629" s="46"/>
      <c r="Q629" s="41"/>
      <c r="R629" s="10"/>
      <c r="S629" s="10"/>
      <c r="T629" s="10"/>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row>
    <row r="630" ht="17.25" customHeight="1">
      <c r="A630" s="41"/>
      <c r="B630" s="42"/>
      <c r="C630" s="41"/>
      <c r="D630" s="43"/>
      <c r="E630" s="44"/>
      <c r="F630" s="41"/>
      <c r="G630" s="45"/>
      <c r="H630" s="46"/>
      <c r="I630" s="43"/>
      <c r="J630" s="47"/>
      <c r="K630" s="46"/>
      <c r="L630" s="46"/>
      <c r="M630" s="48"/>
      <c r="N630" s="49"/>
      <c r="O630" s="46"/>
      <c r="P630" s="46"/>
      <c r="Q630" s="41"/>
      <c r="R630" s="10"/>
      <c r="S630" s="10"/>
      <c r="T630" s="10"/>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row>
    <row r="631" ht="17.25" customHeight="1">
      <c r="A631" s="41"/>
      <c r="B631" s="42"/>
      <c r="C631" s="41"/>
      <c r="D631" s="43"/>
      <c r="E631" s="44"/>
      <c r="F631" s="41"/>
      <c r="G631" s="45"/>
      <c r="H631" s="46"/>
      <c r="I631" s="43"/>
      <c r="J631" s="47"/>
      <c r="K631" s="46"/>
      <c r="L631" s="46"/>
      <c r="M631" s="48"/>
      <c r="N631" s="49"/>
      <c r="O631" s="46"/>
      <c r="P631" s="46"/>
      <c r="Q631" s="41"/>
      <c r="R631" s="10"/>
      <c r="S631" s="10"/>
      <c r="T631" s="10"/>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row>
    <row r="632" ht="17.25" customHeight="1">
      <c r="A632" s="41"/>
      <c r="B632" s="42"/>
      <c r="C632" s="41"/>
      <c r="D632" s="43"/>
      <c r="E632" s="44"/>
      <c r="F632" s="41"/>
      <c r="G632" s="45"/>
      <c r="H632" s="46"/>
      <c r="I632" s="43"/>
      <c r="J632" s="47"/>
      <c r="K632" s="46"/>
      <c r="L632" s="46"/>
      <c r="M632" s="48"/>
      <c r="N632" s="49"/>
      <c r="O632" s="46"/>
      <c r="P632" s="46"/>
      <c r="Q632" s="41"/>
      <c r="R632" s="10"/>
      <c r="S632" s="10"/>
      <c r="T632" s="10"/>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row>
    <row r="633" ht="17.25" customHeight="1">
      <c r="A633" s="41"/>
      <c r="B633" s="42"/>
      <c r="C633" s="41"/>
      <c r="D633" s="43"/>
      <c r="E633" s="44"/>
      <c r="F633" s="41"/>
      <c r="G633" s="45"/>
      <c r="H633" s="46"/>
      <c r="I633" s="43"/>
      <c r="J633" s="47"/>
      <c r="K633" s="46"/>
      <c r="L633" s="46"/>
      <c r="M633" s="48"/>
      <c r="N633" s="49"/>
      <c r="O633" s="46"/>
      <c r="P633" s="46"/>
      <c r="Q633" s="41"/>
      <c r="R633" s="10"/>
      <c r="S633" s="10"/>
      <c r="T633" s="10"/>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row>
    <row r="634" ht="17.25" customHeight="1">
      <c r="A634" s="41"/>
      <c r="B634" s="42"/>
      <c r="C634" s="41"/>
      <c r="D634" s="43"/>
      <c r="E634" s="44"/>
      <c r="F634" s="41"/>
      <c r="G634" s="45"/>
      <c r="H634" s="46"/>
      <c r="I634" s="43"/>
      <c r="J634" s="47"/>
      <c r="K634" s="46"/>
      <c r="L634" s="46"/>
      <c r="M634" s="48"/>
      <c r="N634" s="49"/>
      <c r="O634" s="46"/>
      <c r="P634" s="46"/>
      <c r="Q634" s="41"/>
      <c r="R634" s="10"/>
      <c r="S634" s="10"/>
      <c r="T634" s="10"/>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row>
    <row r="635" ht="17.25" customHeight="1">
      <c r="A635" s="41"/>
      <c r="B635" s="42"/>
      <c r="C635" s="41"/>
      <c r="D635" s="43"/>
      <c r="E635" s="44"/>
      <c r="F635" s="41"/>
      <c r="G635" s="45"/>
      <c r="H635" s="46"/>
      <c r="I635" s="43"/>
      <c r="J635" s="47"/>
      <c r="K635" s="46"/>
      <c r="L635" s="46"/>
      <c r="M635" s="48"/>
      <c r="N635" s="49"/>
      <c r="O635" s="46"/>
      <c r="P635" s="46"/>
      <c r="Q635" s="41"/>
      <c r="R635" s="10"/>
      <c r="S635" s="10"/>
      <c r="T635" s="10"/>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row>
    <row r="636" ht="17.25" customHeight="1">
      <c r="A636" s="41"/>
      <c r="B636" s="42"/>
      <c r="C636" s="41"/>
      <c r="D636" s="43"/>
      <c r="E636" s="44"/>
      <c r="F636" s="41"/>
      <c r="G636" s="45"/>
      <c r="H636" s="46"/>
      <c r="I636" s="43"/>
      <c r="J636" s="47"/>
      <c r="K636" s="46"/>
      <c r="L636" s="46"/>
      <c r="M636" s="48"/>
      <c r="N636" s="49"/>
      <c r="O636" s="46"/>
      <c r="P636" s="46"/>
      <c r="Q636" s="41"/>
      <c r="R636" s="10"/>
      <c r="S636" s="10"/>
      <c r="T636" s="10"/>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row>
    <row r="637" ht="17.25" customHeight="1">
      <c r="A637" s="41"/>
      <c r="B637" s="42"/>
      <c r="C637" s="41"/>
      <c r="D637" s="43"/>
      <c r="E637" s="44"/>
      <c r="F637" s="41"/>
      <c r="G637" s="45"/>
      <c r="H637" s="46"/>
      <c r="I637" s="43"/>
      <c r="J637" s="47"/>
      <c r="K637" s="46"/>
      <c r="L637" s="46"/>
      <c r="M637" s="48"/>
      <c r="N637" s="49"/>
      <c r="O637" s="46"/>
      <c r="P637" s="46"/>
      <c r="Q637" s="41"/>
      <c r="R637" s="10"/>
      <c r="S637" s="10"/>
      <c r="T637" s="10"/>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row>
    <row r="638" ht="17.25" customHeight="1">
      <c r="A638" s="41"/>
      <c r="B638" s="42"/>
      <c r="C638" s="41"/>
      <c r="D638" s="43"/>
      <c r="E638" s="44"/>
      <c r="F638" s="41"/>
      <c r="G638" s="45"/>
      <c r="H638" s="46"/>
      <c r="I638" s="43"/>
      <c r="J638" s="47"/>
      <c r="K638" s="46"/>
      <c r="L638" s="46"/>
      <c r="M638" s="48"/>
      <c r="N638" s="49"/>
      <c r="O638" s="46"/>
      <c r="P638" s="46"/>
      <c r="Q638" s="41"/>
      <c r="R638" s="10"/>
      <c r="S638" s="10"/>
      <c r="T638" s="10"/>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row>
    <row r="639" ht="17.25" customHeight="1">
      <c r="A639" s="41"/>
      <c r="B639" s="42"/>
      <c r="C639" s="41"/>
      <c r="D639" s="43"/>
      <c r="E639" s="44"/>
      <c r="F639" s="41"/>
      <c r="G639" s="45"/>
      <c r="H639" s="46"/>
      <c r="I639" s="43"/>
      <c r="J639" s="47"/>
      <c r="K639" s="46"/>
      <c r="L639" s="46"/>
      <c r="M639" s="48"/>
      <c r="N639" s="49"/>
      <c r="O639" s="46"/>
      <c r="P639" s="46"/>
      <c r="Q639" s="41"/>
      <c r="R639" s="10"/>
      <c r="S639" s="10"/>
      <c r="T639" s="10"/>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row>
    <row r="640" ht="17.25" customHeight="1">
      <c r="A640" s="41"/>
      <c r="B640" s="42"/>
      <c r="C640" s="41"/>
      <c r="D640" s="43"/>
      <c r="E640" s="44"/>
      <c r="F640" s="41"/>
      <c r="G640" s="45"/>
      <c r="H640" s="46"/>
      <c r="I640" s="43"/>
      <c r="J640" s="47"/>
      <c r="K640" s="46"/>
      <c r="L640" s="46"/>
      <c r="M640" s="48"/>
      <c r="N640" s="49"/>
      <c r="O640" s="46"/>
      <c r="P640" s="46"/>
      <c r="Q640" s="41"/>
      <c r="R640" s="10"/>
      <c r="S640" s="10"/>
      <c r="T640" s="10"/>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row>
    <row r="641" ht="17.25" customHeight="1">
      <c r="A641" s="41"/>
      <c r="B641" s="42"/>
      <c r="C641" s="41"/>
      <c r="D641" s="43"/>
      <c r="E641" s="44"/>
      <c r="F641" s="41"/>
      <c r="G641" s="45"/>
      <c r="H641" s="46"/>
      <c r="I641" s="43"/>
      <c r="J641" s="47"/>
      <c r="K641" s="46"/>
      <c r="L641" s="46"/>
      <c r="M641" s="48"/>
      <c r="N641" s="49"/>
      <c r="O641" s="46"/>
      <c r="P641" s="46"/>
      <c r="Q641" s="41"/>
      <c r="R641" s="10"/>
      <c r="S641" s="10"/>
      <c r="T641" s="10"/>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row>
    <row r="642" ht="17.25" customHeight="1">
      <c r="A642" s="41"/>
      <c r="B642" s="42"/>
      <c r="C642" s="41"/>
      <c r="D642" s="43"/>
      <c r="E642" s="44"/>
      <c r="F642" s="41"/>
      <c r="G642" s="45"/>
      <c r="H642" s="46"/>
      <c r="I642" s="43"/>
      <c r="J642" s="47"/>
      <c r="K642" s="46"/>
      <c r="L642" s="46"/>
      <c r="M642" s="48"/>
      <c r="N642" s="49"/>
      <c r="O642" s="46"/>
      <c r="P642" s="46"/>
      <c r="Q642" s="41"/>
      <c r="R642" s="10"/>
      <c r="S642" s="10"/>
      <c r="T642" s="10"/>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row>
    <row r="643" ht="17.25" customHeight="1">
      <c r="A643" s="41"/>
      <c r="B643" s="42"/>
      <c r="C643" s="41"/>
      <c r="D643" s="43"/>
      <c r="E643" s="44"/>
      <c r="F643" s="41"/>
      <c r="G643" s="45"/>
      <c r="H643" s="46"/>
      <c r="I643" s="43"/>
      <c r="J643" s="47"/>
      <c r="K643" s="46"/>
      <c r="L643" s="46"/>
      <c r="M643" s="48"/>
      <c r="N643" s="49"/>
      <c r="O643" s="46"/>
      <c r="P643" s="46"/>
      <c r="Q643" s="41"/>
      <c r="R643" s="10"/>
      <c r="S643" s="10"/>
      <c r="T643" s="10"/>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row>
    <row r="644" ht="17.25" customHeight="1">
      <c r="A644" s="41"/>
      <c r="B644" s="42"/>
      <c r="C644" s="41"/>
      <c r="D644" s="43"/>
      <c r="E644" s="44"/>
      <c r="F644" s="41"/>
      <c r="G644" s="45"/>
      <c r="H644" s="46"/>
      <c r="I644" s="43"/>
      <c r="J644" s="47"/>
      <c r="K644" s="46"/>
      <c r="L644" s="46"/>
      <c r="M644" s="48"/>
      <c r="N644" s="49"/>
      <c r="O644" s="46"/>
      <c r="P644" s="46"/>
      <c r="Q644" s="41"/>
      <c r="R644" s="10"/>
      <c r="S644" s="10"/>
      <c r="T644" s="10"/>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row>
    <row r="645" ht="17.25" customHeight="1">
      <c r="A645" s="41"/>
      <c r="B645" s="42"/>
      <c r="C645" s="41"/>
      <c r="D645" s="43"/>
      <c r="E645" s="44"/>
      <c r="F645" s="41"/>
      <c r="G645" s="45"/>
      <c r="H645" s="46"/>
      <c r="I645" s="43"/>
      <c r="J645" s="47"/>
      <c r="K645" s="46"/>
      <c r="L645" s="46"/>
      <c r="M645" s="48"/>
      <c r="N645" s="49"/>
      <c r="O645" s="46"/>
      <c r="P645" s="46"/>
      <c r="Q645" s="41"/>
      <c r="R645" s="10"/>
      <c r="S645" s="10"/>
      <c r="T645" s="10"/>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row>
    <row r="646" ht="17.25" customHeight="1">
      <c r="A646" s="41"/>
      <c r="B646" s="42"/>
      <c r="C646" s="41"/>
      <c r="D646" s="43"/>
      <c r="E646" s="44"/>
      <c r="F646" s="41"/>
      <c r="G646" s="45"/>
      <c r="H646" s="46"/>
      <c r="I646" s="43"/>
      <c r="J646" s="47"/>
      <c r="K646" s="46"/>
      <c r="L646" s="46"/>
      <c r="M646" s="48"/>
      <c r="N646" s="49"/>
      <c r="O646" s="46"/>
      <c r="P646" s="46"/>
      <c r="Q646" s="41"/>
      <c r="R646" s="10"/>
      <c r="S646" s="10"/>
      <c r="T646" s="10"/>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row>
    <row r="647" ht="17.25" customHeight="1">
      <c r="A647" s="41"/>
      <c r="B647" s="42"/>
      <c r="C647" s="41"/>
      <c r="D647" s="43"/>
      <c r="E647" s="44"/>
      <c r="F647" s="41"/>
      <c r="G647" s="45"/>
      <c r="H647" s="46"/>
      <c r="I647" s="43"/>
      <c r="J647" s="47"/>
      <c r="K647" s="46"/>
      <c r="L647" s="46"/>
      <c r="M647" s="48"/>
      <c r="N647" s="49"/>
      <c r="O647" s="46"/>
      <c r="P647" s="46"/>
      <c r="Q647" s="41"/>
      <c r="R647" s="10"/>
      <c r="S647" s="10"/>
      <c r="T647" s="10"/>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row>
    <row r="648" ht="17.25" customHeight="1">
      <c r="A648" s="41"/>
      <c r="B648" s="42"/>
      <c r="C648" s="41"/>
      <c r="D648" s="43"/>
      <c r="E648" s="44"/>
      <c r="F648" s="41"/>
      <c r="G648" s="45"/>
      <c r="H648" s="46"/>
      <c r="I648" s="43"/>
      <c r="J648" s="47"/>
      <c r="K648" s="46"/>
      <c r="L648" s="46"/>
      <c r="M648" s="48"/>
      <c r="N648" s="49"/>
      <c r="O648" s="46"/>
      <c r="P648" s="46"/>
      <c r="Q648" s="41"/>
      <c r="R648" s="10"/>
      <c r="S648" s="10"/>
      <c r="T648" s="10"/>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row>
    <row r="649" ht="17.25" customHeight="1">
      <c r="A649" s="41"/>
      <c r="B649" s="42"/>
      <c r="C649" s="41"/>
      <c r="D649" s="43"/>
      <c r="E649" s="44"/>
      <c r="F649" s="41"/>
      <c r="G649" s="45"/>
      <c r="H649" s="46"/>
      <c r="I649" s="43"/>
      <c r="J649" s="47"/>
      <c r="K649" s="46"/>
      <c r="L649" s="46"/>
      <c r="M649" s="48"/>
      <c r="N649" s="49"/>
      <c r="O649" s="46"/>
      <c r="P649" s="46"/>
      <c r="Q649" s="41"/>
      <c r="R649" s="10"/>
      <c r="S649" s="10"/>
      <c r="T649" s="10"/>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row>
    <row r="650" ht="17.25" customHeight="1">
      <c r="A650" s="41"/>
      <c r="B650" s="42"/>
      <c r="C650" s="41"/>
      <c r="D650" s="43"/>
      <c r="E650" s="44"/>
      <c r="F650" s="41"/>
      <c r="G650" s="45"/>
      <c r="H650" s="46"/>
      <c r="I650" s="43"/>
      <c r="J650" s="47"/>
      <c r="K650" s="46"/>
      <c r="L650" s="46"/>
      <c r="M650" s="48"/>
      <c r="N650" s="49"/>
      <c r="O650" s="46"/>
      <c r="P650" s="46"/>
      <c r="Q650" s="41"/>
      <c r="R650" s="10"/>
      <c r="S650" s="10"/>
      <c r="T650" s="10"/>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row>
    <row r="651" ht="17.25" customHeight="1">
      <c r="A651" s="41"/>
      <c r="B651" s="42"/>
      <c r="C651" s="41"/>
      <c r="D651" s="43"/>
      <c r="E651" s="44"/>
      <c r="F651" s="41"/>
      <c r="G651" s="45"/>
      <c r="H651" s="46"/>
      <c r="I651" s="43"/>
      <c r="J651" s="47"/>
      <c r="K651" s="46"/>
      <c r="L651" s="46"/>
      <c r="M651" s="48"/>
      <c r="N651" s="49"/>
      <c r="O651" s="46"/>
      <c r="P651" s="46"/>
      <c r="Q651" s="41"/>
      <c r="R651" s="10"/>
      <c r="S651" s="10"/>
      <c r="T651" s="10"/>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row>
    <row r="652" ht="17.25" customHeight="1">
      <c r="A652" s="41"/>
      <c r="B652" s="42"/>
      <c r="C652" s="41"/>
      <c r="D652" s="43"/>
      <c r="E652" s="44"/>
      <c r="F652" s="41"/>
      <c r="G652" s="45"/>
      <c r="H652" s="46"/>
      <c r="I652" s="43"/>
      <c r="J652" s="47"/>
      <c r="K652" s="46"/>
      <c r="L652" s="46"/>
      <c r="M652" s="48"/>
      <c r="N652" s="49"/>
      <c r="O652" s="46"/>
      <c r="P652" s="46"/>
      <c r="Q652" s="41"/>
      <c r="R652" s="10"/>
      <c r="S652" s="10"/>
      <c r="T652" s="10"/>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row>
    <row r="653" ht="17.25" customHeight="1">
      <c r="A653" s="41"/>
      <c r="B653" s="42"/>
      <c r="C653" s="41"/>
      <c r="D653" s="43"/>
      <c r="E653" s="44"/>
      <c r="F653" s="41"/>
      <c r="G653" s="45"/>
      <c r="H653" s="46"/>
      <c r="I653" s="43"/>
      <c r="J653" s="47"/>
      <c r="K653" s="46"/>
      <c r="L653" s="46"/>
      <c r="M653" s="48"/>
      <c r="N653" s="49"/>
      <c r="O653" s="46"/>
      <c r="P653" s="46"/>
      <c r="Q653" s="41"/>
      <c r="R653" s="10"/>
      <c r="S653" s="10"/>
      <c r="T653" s="10"/>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row>
    <row r="654" ht="17.25" customHeight="1">
      <c r="A654" s="41"/>
      <c r="B654" s="42"/>
      <c r="C654" s="41"/>
      <c r="D654" s="43"/>
      <c r="E654" s="44"/>
      <c r="F654" s="41"/>
      <c r="G654" s="45"/>
      <c r="H654" s="46"/>
      <c r="I654" s="43"/>
      <c r="J654" s="47"/>
      <c r="K654" s="46"/>
      <c r="L654" s="46"/>
      <c r="M654" s="48"/>
      <c r="N654" s="49"/>
      <c r="O654" s="46"/>
      <c r="P654" s="46"/>
      <c r="Q654" s="41"/>
      <c r="R654" s="10"/>
      <c r="S654" s="10"/>
      <c r="T654" s="10"/>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row>
    <row r="655" ht="17.25" customHeight="1">
      <c r="A655" s="41"/>
      <c r="B655" s="42"/>
      <c r="C655" s="41"/>
      <c r="D655" s="43"/>
      <c r="E655" s="44"/>
      <c r="F655" s="41"/>
      <c r="G655" s="45"/>
      <c r="H655" s="46"/>
      <c r="I655" s="43"/>
      <c r="J655" s="47"/>
      <c r="K655" s="46"/>
      <c r="L655" s="46"/>
      <c r="M655" s="48"/>
      <c r="N655" s="49"/>
      <c r="O655" s="46"/>
      <c r="P655" s="46"/>
      <c r="Q655" s="41"/>
      <c r="R655" s="10"/>
      <c r="S655" s="10"/>
      <c r="T655" s="10"/>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row>
    <row r="656" ht="17.25" customHeight="1">
      <c r="A656" s="41"/>
      <c r="B656" s="42"/>
      <c r="C656" s="41"/>
      <c r="D656" s="43"/>
      <c r="E656" s="44"/>
      <c r="F656" s="41"/>
      <c r="G656" s="45"/>
      <c r="H656" s="46"/>
      <c r="I656" s="43"/>
      <c r="J656" s="47"/>
      <c r="K656" s="46"/>
      <c r="L656" s="46"/>
      <c r="M656" s="48"/>
      <c r="N656" s="49"/>
      <c r="O656" s="46"/>
      <c r="P656" s="46"/>
      <c r="Q656" s="41"/>
      <c r="R656" s="10"/>
      <c r="S656" s="10"/>
      <c r="T656" s="10"/>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row>
    <row r="657" ht="17.25" customHeight="1">
      <c r="A657" s="41"/>
      <c r="B657" s="42"/>
      <c r="C657" s="41"/>
      <c r="D657" s="43"/>
      <c r="E657" s="44"/>
      <c r="F657" s="41"/>
      <c r="G657" s="45"/>
      <c r="H657" s="46"/>
      <c r="I657" s="43"/>
      <c r="J657" s="47"/>
      <c r="K657" s="46"/>
      <c r="L657" s="46"/>
      <c r="M657" s="48"/>
      <c r="N657" s="49"/>
      <c r="O657" s="46"/>
      <c r="P657" s="46"/>
      <c r="Q657" s="41"/>
      <c r="R657" s="10"/>
      <c r="S657" s="10"/>
      <c r="T657" s="10"/>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row>
    <row r="658" ht="17.25" customHeight="1">
      <c r="A658" s="41"/>
      <c r="B658" s="42"/>
      <c r="C658" s="41"/>
      <c r="D658" s="43"/>
      <c r="E658" s="44"/>
      <c r="F658" s="41"/>
      <c r="G658" s="45"/>
      <c r="H658" s="46"/>
      <c r="I658" s="43"/>
      <c r="J658" s="47"/>
      <c r="K658" s="46"/>
      <c r="L658" s="46"/>
      <c r="M658" s="48"/>
      <c r="N658" s="49"/>
      <c r="O658" s="46"/>
      <c r="P658" s="46"/>
      <c r="Q658" s="41"/>
      <c r="R658" s="10"/>
      <c r="S658" s="10"/>
      <c r="T658" s="10"/>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row>
    <row r="659" ht="17.25" customHeight="1">
      <c r="A659" s="41"/>
      <c r="B659" s="42"/>
      <c r="C659" s="41"/>
      <c r="D659" s="43"/>
      <c r="E659" s="44"/>
      <c r="F659" s="41"/>
      <c r="G659" s="45"/>
      <c r="H659" s="46"/>
      <c r="I659" s="43"/>
      <c r="J659" s="47"/>
      <c r="K659" s="46"/>
      <c r="L659" s="46"/>
      <c r="M659" s="48"/>
      <c r="N659" s="49"/>
      <c r="O659" s="46"/>
      <c r="P659" s="46"/>
      <c r="Q659" s="41"/>
      <c r="R659" s="10"/>
      <c r="S659" s="10"/>
      <c r="T659" s="10"/>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row>
    <row r="660" ht="17.25" customHeight="1">
      <c r="A660" s="41"/>
      <c r="B660" s="42"/>
      <c r="C660" s="41"/>
      <c r="D660" s="43"/>
      <c r="E660" s="44"/>
      <c r="F660" s="41"/>
      <c r="G660" s="45"/>
      <c r="H660" s="46"/>
      <c r="I660" s="43"/>
      <c r="J660" s="47"/>
      <c r="K660" s="46"/>
      <c r="L660" s="46"/>
      <c r="M660" s="48"/>
      <c r="N660" s="49"/>
      <c r="O660" s="46"/>
      <c r="P660" s="46"/>
      <c r="Q660" s="41"/>
      <c r="R660" s="10"/>
      <c r="S660" s="10"/>
      <c r="T660" s="10"/>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row>
    <row r="661" ht="17.25" customHeight="1">
      <c r="A661" s="41"/>
      <c r="B661" s="42"/>
      <c r="C661" s="41"/>
      <c r="D661" s="43"/>
      <c r="E661" s="44"/>
      <c r="F661" s="41"/>
      <c r="G661" s="45"/>
      <c r="H661" s="46"/>
      <c r="I661" s="43"/>
      <c r="J661" s="47"/>
      <c r="K661" s="46"/>
      <c r="L661" s="46"/>
      <c r="M661" s="48"/>
      <c r="N661" s="49"/>
      <c r="O661" s="46"/>
      <c r="P661" s="46"/>
      <c r="Q661" s="41"/>
      <c r="R661" s="10"/>
      <c r="S661" s="10"/>
      <c r="T661" s="10"/>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row>
    <row r="662" ht="17.25" customHeight="1">
      <c r="A662" s="41"/>
      <c r="B662" s="42"/>
      <c r="C662" s="41"/>
      <c r="D662" s="43"/>
      <c r="E662" s="44"/>
      <c r="F662" s="41"/>
      <c r="G662" s="45"/>
      <c r="H662" s="46"/>
      <c r="I662" s="43"/>
      <c r="J662" s="47"/>
      <c r="K662" s="46"/>
      <c r="L662" s="46"/>
      <c r="M662" s="48"/>
      <c r="N662" s="49"/>
      <c r="O662" s="46"/>
      <c r="P662" s="46"/>
      <c r="Q662" s="41"/>
      <c r="R662" s="10"/>
      <c r="S662" s="10"/>
      <c r="T662" s="10"/>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row>
    <row r="663" ht="17.25" customHeight="1">
      <c r="A663" s="41"/>
      <c r="B663" s="42"/>
      <c r="C663" s="41"/>
      <c r="D663" s="43"/>
      <c r="E663" s="44"/>
      <c r="F663" s="41"/>
      <c r="G663" s="45"/>
      <c r="H663" s="46"/>
      <c r="I663" s="43"/>
      <c r="J663" s="47"/>
      <c r="K663" s="46"/>
      <c r="L663" s="46"/>
      <c r="M663" s="48"/>
      <c r="N663" s="49"/>
      <c r="O663" s="46"/>
      <c r="P663" s="46"/>
      <c r="Q663" s="41"/>
      <c r="R663" s="10"/>
      <c r="S663" s="10"/>
      <c r="T663" s="10"/>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row>
    <row r="664" ht="17.25" customHeight="1">
      <c r="A664" s="41"/>
      <c r="B664" s="42"/>
      <c r="C664" s="41"/>
      <c r="D664" s="43"/>
      <c r="E664" s="44"/>
      <c r="F664" s="41"/>
      <c r="G664" s="45"/>
      <c r="H664" s="46"/>
      <c r="I664" s="43"/>
      <c r="J664" s="47"/>
      <c r="K664" s="46"/>
      <c r="L664" s="46"/>
      <c r="M664" s="48"/>
      <c r="N664" s="49"/>
      <c r="O664" s="46"/>
      <c r="P664" s="46"/>
      <c r="Q664" s="41"/>
      <c r="R664" s="10"/>
      <c r="S664" s="10"/>
      <c r="T664" s="10"/>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row>
    <row r="665" ht="17.25" customHeight="1">
      <c r="A665" s="41"/>
      <c r="B665" s="42"/>
      <c r="C665" s="41"/>
      <c r="D665" s="43"/>
      <c r="E665" s="44"/>
      <c r="F665" s="41"/>
      <c r="G665" s="45"/>
      <c r="H665" s="46"/>
      <c r="I665" s="43"/>
      <c r="J665" s="47"/>
      <c r="K665" s="46"/>
      <c r="L665" s="46"/>
      <c r="M665" s="48"/>
      <c r="N665" s="49"/>
      <c r="O665" s="46"/>
      <c r="P665" s="46"/>
      <c r="Q665" s="41"/>
      <c r="R665" s="10"/>
      <c r="S665" s="10"/>
      <c r="T665" s="10"/>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row>
    <row r="666" ht="17.25" customHeight="1">
      <c r="A666" s="41"/>
      <c r="B666" s="42"/>
      <c r="C666" s="41"/>
      <c r="D666" s="43"/>
      <c r="E666" s="44"/>
      <c r="F666" s="41"/>
      <c r="G666" s="45"/>
      <c r="H666" s="46"/>
      <c r="I666" s="43"/>
      <c r="J666" s="47"/>
      <c r="K666" s="46"/>
      <c r="L666" s="46"/>
      <c r="M666" s="48"/>
      <c r="N666" s="49"/>
      <c r="O666" s="46"/>
      <c r="P666" s="46"/>
      <c r="Q666" s="41"/>
      <c r="R666" s="10"/>
      <c r="S666" s="10"/>
      <c r="T666" s="10"/>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row>
    <row r="667" ht="17.25" customHeight="1">
      <c r="A667" s="41"/>
      <c r="B667" s="42"/>
      <c r="C667" s="41"/>
      <c r="D667" s="43"/>
      <c r="E667" s="44"/>
      <c r="F667" s="41"/>
      <c r="G667" s="45"/>
      <c r="H667" s="46"/>
      <c r="I667" s="43"/>
      <c r="J667" s="47"/>
      <c r="K667" s="46"/>
      <c r="L667" s="46"/>
      <c r="M667" s="48"/>
      <c r="N667" s="49"/>
      <c r="O667" s="46"/>
      <c r="P667" s="46"/>
      <c r="Q667" s="41"/>
      <c r="R667" s="10"/>
      <c r="S667" s="10"/>
      <c r="T667" s="10"/>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row>
    <row r="668" ht="17.25" customHeight="1">
      <c r="A668" s="41"/>
      <c r="B668" s="42"/>
      <c r="C668" s="41"/>
      <c r="D668" s="43"/>
      <c r="E668" s="44"/>
      <c r="F668" s="41"/>
      <c r="G668" s="45"/>
      <c r="H668" s="46"/>
      <c r="I668" s="43"/>
      <c r="J668" s="47"/>
      <c r="K668" s="46"/>
      <c r="L668" s="46"/>
      <c r="M668" s="48"/>
      <c r="N668" s="49"/>
      <c r="O668" s="46"/>
      <c r="P668" s="46"/>
      <c r="Q668" s="41"/>
      <c r="R668" s="10"/>
      <c r="S668" s="10"/>
      <c r="T668" s="10"/>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row>
    <row r="669" ht="17.25" customHeight="1">
      <c r="A669" s="41"/>
      <c r="B669" s="42"/>
      <c r="C669" s="41"/>
      <c r="D669" s="43"/>
      <c r="E669" s="44"/>
      <c r="F669" s="41"/>
      <c r="G669" s="45"/>
      <c r="H669" s="46"/>
      <c r="I669" s="43"/>
      <c r="J669" s="47"/>
      <c r="K669" s="46"/>
      <c r="L669" s="46"/>
      <c r="M669" s="48"/>
      <c r="N669" s="49"/>
      <c r="O669" s="46"/>
      <c r="P669" s="46"/>
      <c r="Q669" s="41"/>
      <c r="R669" s="10"/>
      <c r="S669" s="10"/>
      <c r="T669" s="10"/>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row>
    <row r="670" ht="17.25" customHeight="1">
      <c r="A670" s="41"/>
      <c r="B670" s="42"/>
      <c r="C670" s="41"/>
      <c r="D670" s="43"/>
      <c r="E670" s="44"/>
      <c r="F670" s="41"/>
      <c r="G670" s="45"/>
      <c r="H670" s="46"/>
      <c r="I670" s="43"/>
      <c r="J670" s="47"/>
      <c r="K670" s="46"/>
      <c r="L670" s="46"/>
      <c r="M670" s="48"/>
      <c r="N670" s="49"/>
      <c r="O670" s="46"/>
      <c r="P670" s="46"/>
      <c r="Q670" s="41"/>
      <c r="R670" s="10"/>
      <c r="S670" s="10"/>
      <c r="T670" s="10"/>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row>
    <row r="671" ht="17.25" customHeight="1">
      <c r="A671" s="41"/>
      <c r="B671" s="42"/>
      <c r="C671" s="41"/>
      <c r="D671" s="43"/>
      <c r="E671" s="44"/>
      <c r="F671" s="41"/>
      <c r="G671" s="45"/>
      <c r="H671" s="46"/>
      <c r="I671" s="43"/>
      <c r="J671" s="47"/>
      <c r="K671" s="46"/>
      <c r="L671" s="46"/>
      <c r="M671" s="48"/>
      <c r="N671" s="49"/>
      <c r="O671" s="46"/>
      <c r="P671" s="46"/>
      <c r="Q671" s="41"/>
      <c r="R671" s="10"/>
      <c r="S671" s="10"/>
      <c r="T671" s="10"/>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row>
    <row r="672" ht="17.25" customHeight="1">
      <c r="A672" s="41"/>
      <c r="B672" s="42"/>
      <c r="C672" s="41"/>
      <c r="D672" s="43"/>
      <c r="E672" s="44"/>
      <c r="F672" s="41"/>
      <c r="G672" s="45"/>
      <c r="H672" s="46"/>
      <c r="I672" s="43"/>
      <c r="J672" s="47"/>
      <c r="K672" s="46"/>
      <c r="L672" s="46"/>
      <c r="M672" s="48"/>
      <c r="N672" s="49"/>
      <c r="O672" s="46"/>
      <c r="P672" s="46"/>
      <c r="Q672" s="41"/>
      <c r="R672" s="10"/>
      <c r="S672" s="10"/>
      <c r="T672" s="10"/>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row>
    <row r="673" ht="17.25" customHeight="1">
      <c r="A673" s="41"/>
      <c r="B673" s="42"/>
      <c r="C673" s="41"/>
      <c r="D673" s="43"/>
      <c r="E673" s="44"/>
      <c r="F673" s="41"/>
      <c r="G673" s="45"/>
      <c r="H673" s="46"/>
      <c r="I673" s="43"/>
      <c r="J673" s="47"/>
      <c r="K673" s="46"/>
      <c r="L673" s="46"/>
      <c r="M673" s="48"/>
      <c r="N673" s="49"/>
      <c r="O673" s="46"/>
      <c r="P673" s="46"/>
      <c r="Q673" s="41"/>
      <c r="R673" s="10"/>
      <c r="S673" s="10"/>
      <c r="T673" s="10"/>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row>
    <row r="674" ht="17.25" customHeight="1">
      <c r="A674" s="41"/>
      <c r="B674" s="42"/>
      <c r="C674" s="41"/>
      <c r="D674" s="43"/>
      <c r="E674" s="44"/>
      <c r="F674" s="41"/>
      <c r="G674" s="45"/>
      <c r="H674" s="46"/>
      <c r="I674" s="43"/>
      <c r="J674" s="47"/>
      <c r="K674" s="46"/>
      <c r="L674" s="46"/>
      <c r="M674" s="48"/>
      <c r="N674" s="49"/>
      <c r="O674" s="46"/>
      <c r="P674" s="46"/>
      <c r="Q674" s="41"/>
      <c r="R674" s="10"/>
      <c r="S674" s="10"/>
      <c r="T674" s="10"/>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row>
    <row r="675" ht="17.25" customHeight="1">
      <c r="A675" s="41"/>
      <c r="B675" s="42"/>
      <c r="C675" s="41"/>
      <c r="D675" s="43"/>
      <c r="E675" s="44"/>
      <c r="F675" s="41"/>
      <c r="G675" s="45"/>
      <c r="H675" s="46"/>
      <c r="I675" s="43"/>
      <c r="J675" s="47"/>
      <c r="K675" s="46"/>
      <c r="L675" s="46"/>
      <c r="M675" s="48"/>
      <c r="N675" s="49"/>
      <c r="O675" s="46"/>
      <c r="P675" s="46"/>
      <c r="Q675" s="41"/>
      <c r="R675" s="10"/>
      <c r="S675" s="10"/>
      <c r="T675" s="10"/>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row>
    <row r="676" ht="17.25" customHeight="1">
      <c r="A676" s="41"/>
      <c r="B676" s="42"/>
      <c r="C676" s="41"/>
      <c r="D676" s="43"/>
      <c r="E676" s="44"/>
      <c r="F676" s="41"/>
      <c r="G676" s="45"/>
      <c r="H676" s="46"/>
      <c r="I676" s="43"/>
      <c r="J676" s="47"/>
      <c r="K676" s="46"/>
      <c r="L676" s="46"/>
      <c r="M676" s="48"/>
      <c r="N676" s="49"/>
      <c r="O676" s="46"/>
      <c r="P676" s="46"/>
      <c r="Q676" s="41"/>
      <c r="R676" s="10"/>
      <c r="S676" s="10"/>
      <c r="T676" s="10"/>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row>
    <row r="677" ht="17.25" customHeight="1">
      <c r="A677" s="41"/>
      <c r="B677" s="42"/>
      <c r="C677" s="41"/>
      <c r="D677" s="43"/>
      <c r="E677" s="44"/>
      <c r="F677" s="41"/>
      <c r="G677" s="45"/>
      <c r="H677" s="46"/>
      <c r="I677" s="43"/>
      <c r="J677" s="47"/>
      <c r="K677" s="46"/>
      <c r="L677" s="46"/>
      <c r="M677" s="48"/>
      <c r="N677" s="49"/>
      <c r="O677" s="46"/>
      <c r="P677" s="46"/>
      <c r="Q677" s="41"/>
      <c r="R677" s="10"/>
      <c r="S677" s="10"/>
      <c r="T677" s="10"/>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row>
    <row r="678" ht="17.25" customHeight="1">
      <c r="A678" s="41"/>
      <c r="B678" s="42"/>
      <c r="C678" s="41"/>
      <c r="D678" s="43"/>
      <c r="E678" s="44"/>
      <c r="F678" s="41"/>
      <c r="G678" s="45"/>
      <c r="H678" s="46"/>
      <c r="I678" s="43"/>
      <c r="J678" s="47"/>
      <c r="K678" s="46"/>
      <c r="L678" s="46"/>
      <c r="M678" s="48"/>
      <c r="N678" s="49"/>
      <c r="O678" s="46"/>
      <c r="P678" s="46"/>
      <c r="Q678" s="41"/>
      <c r="R678" s="10"/>
      <c r="S678" s="10"/>
      <c r="T678" s="10"/>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row>
    <row r="679" ht="17.25" customHeight="1">
      <c r="A679" s="41"/>
      <c r="B679" s="42"/>
      <c r="C679" s="41"/>
      <c r="D679" s="43"/>
      <c r="E679" s="44"/>
      <c r="F679" s="41"/>
      <c r="G679" s="45"/>
      <c r="H679" s="46"/>
      <c r="I679" s="43"/>
      <c r="J679" s="47"/>
      <c r="K679" s="46"/>
      <c r="L679" s="46"/>
      <c r="M679" s="48"/>
      <c r="N679" s="49"/>
      <c r="O679" s="46"/>
      <c r="P679" s="46"/>
      <c r="Q679" s="41"/>
      <c r="R679" s="10"/>
      <c r="S679" s="10"/>
      <c r="T679" s="10"/>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row>
    <row r="680" ht="17.25" customHeight="1">
      <c r="A680" s="41"/>
      <c r="B680" s="42"/>
      <c r="C680" s="41"/>
      <c r="D680" s="43"/>
      <c r="E680" s="44"/>
      <c r="F680" s="41"/>
      <c r="G680" s="45"/>
      <c r="H680" s="46"/>
      <c r="I680" s="43"/>
      <c r="J680" s="47"/>
      <c r="K680" s="46"/>
      <c r="L680" s="46"/>
      <c r="M680" s="48"/>
      <c r="N680" s="49"/>
      <c r="O680" s="46"/>
      <c r="P680" s="46"/>
      <c r="Q680" s="41"/>
      <c r="R680" s="10"/>
      <c r="S680" s="10"/>
      <c r="T680" s="10"/>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row>
    <row r="681" ht="17.25" customHeight="1">
      <c r="A681" s="41"/>
      <c r="B681" s="42"/>
      <c r="C681" s="41"/>
      <c r="D681" s="43"/>
      <c r="E681" s="44"/>
      <c r="F681" s="41"/>
      <c r="G681" s="45"/>
      <c r="H681" s="46"/>
      <c r="I681" s="43"/>
      <c r="J681" s="47"/>
      <c r="K681" s="46"/>
      <c r="L681" s="46"/>
      <c r="M681" s="48"/>
      <c r="N681" s="49"/>
      <c r="O681" s="46"/>
      <c r="P681" s="46"/>
      <c r="Q681" s="41"/>
      <c r="R681" s="10"/>
      <c r="S681" s="10"/>
      <c r="T681" s="10"/>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row>
    <row r="682" ht="17.25" customHeight="1">
      <c r="A682" s="41"/>
      <c r="B682" s="42"/>
      <c r="C682" s="41"/>
      <c r="D682" s="43"/>
      <c r="E682" s="44"/>
      <c r="F682" s="41"/>
      <c r="G682" s="45"/>
      <c r="H682" s="46"/>
      <c r="I682" s="43"/>
      <c r="J682" s="47"/>
      <c r="K682" s="46"/>
      <c r="L682" s="46"/>
      <c r="M682" s="48"/>
      <c r="N682" s="49"/>
      <c r="O682" s="46"/>
      <c r="P682" s="46"/>
      <c r="Q682" s="41"/>
      <c r="R682" s="10"/>
      <c r="S682" s="10"/>
      <c r="T682" s="10"/>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row>
    <row r="683" ht="17.25" customHeight="1">
      <c r="A683" s="41"/>
      <c r="B683" s="42"/>
      <c r="C683" s="41"/>
      <c r="D683" s="43"/>
      <c r="E683" s="44"/>
      <c r="F683" s="41"/>
      <c r="G683" s="45"/>
      <c r="H683" s="46"/>
      <c r="I683" s="43"/>
      <c r="J683" s="47"/>
      <c r="K683" s="46"/>
      <c r="L683" s="46"/>
      <c r="M683" s="48"/>
      <c r="N683" s="49"/>
      <c r="O683" s="46"/>
      <c r="P683" s="46"/>
      <c r="Q683" s="41"/>
      <c r="R683" s="10"/>
      <c r="S683" s="10"/>
      <c r="T683" s="10"/>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row>
    <row r="684" ht="17.25" customHeight="1">
      <c r="A684" s="41"/>
      <c r="B684" s="42"/>
      <c r="C684" s="41"/>
      <c r="D684" s="43"/>
      <c r="E684" s="44"/>
      <c r="F684" s="41"/>
      <c r="G684" s="45"/>
      <c r="H684" s="46"/>
      <c r="I684" s="43"/>
      <c r="J684" s="47"/>
      <c r="K684" s="46"/>
      <c r="L684" s="46"/>
      <c r="M684" s="48"/>
      <c r="N684" s="49"/>
      <c r="O684" s="46"/>
      <c r="P684" s="46"/>
      <c r="Q684" s="41"/>
      <c r="R684" s="10"/>
      <c r="S684" s="10"/>
      <c r="T684" s="10"/>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row>
    <row r="685" ht="17.25" customHeight="1">
      <c r="A685" s="41"/>
      <c r="B685" s="42"/>
      <c r="C685" s="41"/>
      <c r="D685" s="43"/>
      <c r="E685" s="44"/>
      <c r="F685" s="41"/>
      <c r="G685" s="45"/>
      <c r="H685" s="46"/>
      <c r="I685" s="43"/>
      <c r="J685" s="47"/>
      <c r="K685" s="46"/>
      <c r="L685" s="46"/>
      <c r="M685" s="48"/>
      <c r="N685" s="49"/>
      <c r="O685" s="46"/>
      <c r="P685" s="46"/>
      <c r="Q685" s="41"/>
      <c r="R685" s="10"/>
      <c r="S685" s="10"/>
      <c r="T685" s="10"/>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row>
    <row r="686" ht="17.25" customHeight="1">
      <c r="A686" s="41"/>
      <c r="B686" s="42"/>
      <c r="C686" s="41"/>
      <c r="D686" s="43"/>
      <c r="E686" s="44"/>
      <c r="F686" s="41"/>
      <c r="G686" s="45"/>
      <c r="H686" s="46"/>
      <c r="I686" s="43"/>
      <c r="J686" s="47"/>
      <c r="K686" s="46"/>
      <c r="L686" s="46"/>
      <c r="M686" s="48"/>
      <c r="N686" s="49"/>
      <c r="O686" s="46"/>
      <c r="P686" s="46"/>
      <c r="Q686" s="41"/>
      <c r="R686" s="10"/>
      <c r="S686" s="10"/>
      <c r="T686" s="10"/>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row>
    <row r="687" ht="17.25" customHeight="1">
      <c r="A687" s="41"/>
      <c r="B687" s="42"/>
      <c r="C687" s="41"/>
      <c r="D687" s="43"/>
      <c r="E687" s="44"/>
      <c r="F687" s="41"/>
      <c r="G687" s="45"/>
      <c r="H687" s="46"/>
      <c r="I687" s="43"/>
      <c r="J687" s="47"/>
      <c r="K687" s="46"/>
      <c r="L687" s="46"/>
      <c r="M687" s="48"/>
      <c r="N687" s="49"/>
      <c r="O687" s="46"/>
      <c r="P687" s="46"/>
      <c r="Q687" s="41"/>
      <c r="R687" s="10"/>
      <c r="S687" s="10"/>
      <c r="T687" s="10"/>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row>
    <row r="688" ht="17.25" customHeight="1">
      <c r="A688" s="41"/>
      <c r="B688" s="42"/>
      <c r="C688" s="41"/>
      <c r="D688" s="43"/>
      <c r="E688" s="44"/>
      <c r="F688" s="41"/>
      <c r="G688" s="45"/>
      <c r="H688" s="46"/>
      <c r="I688" s="43"/>
      <c r="J688" s="47"/>
      <c r="K688" s="46"/>
      <c r="L688" s="46"/>
      <c r="M688" s="48"/>
      <c r="N688" s="49"/>
      <c r="O688" s="46"/>
      <c r="P688" s="46"/>
      <c r="Q688" s="41"/>
      <c r="R688" s="10"/>
      <c r="S688" s="10"/>
      <c r="T688" s="10"/>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row>
    <row r="689" ht="17.25" customHeight="1">
      <c r="A689" s="41"/>
      <c r="B689" s="42"/>
      <c r="C689" s="41"/>
      <c r="D689" s="43"/>
      <c r="E689" s="44"/>
      <c r="F689" s="41"/>
      <c r="G689" s="45"/>
      <c r="H689" s="46"/>
      <c r="I689" s="43"/>
      <c r="J689" s="47"/>
      <c r="K689" s="46"/>
      <c r="L689" s="46"/>
      <c r="M689" s="48"/>
      <c r="N689" s="49"/>
      <c r="O689" s="46"/>
      <c r="P689" s="46"/>
      <c r="Q689" s="41"/>
      <c r="R689" s="10"/>
      <c r="S689" s="10"/>
      <c r="T689" s="10"/>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row>
    <row r="690" ht="17.25" customHeight="1">
      <c r="A690" s="41"/>
      <c r="B690" s="42"/>
      <c r="C690" s="41"/>
      <c r="D690" s="43"/>
      <c r="E690" s="44"/>
      <c r="F690" s="41"/>
      <c r="G690" s="45"/>
      <c r="H690" s="46"/>
      <c r="I690" s="43"/>
      <c r="J690" s="47"/>
      <c r="K690" s="46"/>
      <c r="L690" s="46"/>
      <c r="M690" s="48"/>
      <c r="N690" s="49"/>
      <c r="O690" s="46"/>
      <c r="P690" s="46"/>
      <c r="Q690" s="41"/>
      <c r="R690" s="10"/>
      <c r="S690" s="10"/>
      <c r="T690" s="10"/>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row>
    <row r="691" ht="17.25" customHeight="1">
      <c r="A691" s="41"/>
      <c r="B691" s="42"/>
      <c r="C691" s="41"/>
      <c r="D691" s="43"/>
      <c r="E691" s="44"/>
      <c r="F691" s="41"/>
      <c r="G691" s="45"/>
      <c r="H691" s="46"/>
      <c r="I691" s="43"/>
      <c r="J691" s="47"/>
      <c r="K691" s="46"/>
      <c r="L691" s="46"/>
      <c r="M691" s="48"/>
      <c r="N691" s="49"/>
      <c r="O691" s="46"/>
      <c r="P691" s="46"/>
      <c r="Q691" s="41"/>
      <c r="R691" s="10"/>
      <c r="S691" s="10"/>
      <c r="T691" s="10"/>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row>
    <row r="692" ht="17.25" customHeight="1">
      <c r="A692" s="41"/>
      <c r="B692" s="42"/>
      <c r="C692" s="41"/>
      <c r="D692" s="43"/>
      <c r="E692" s="44"/>
      <c r="F692" s="41"/>
      <c r="G692" s="45"/>
      <c r="H692" s="46"/>
      <c r="I692" s="43"/>
      <c r="J692" s="47"/>
      <c r="K692" s="46"/>
      <c r="L692" s="46"/>
      <c r="M692" s="48"/>
      <c r="N692" s="49"/>
      <c r="O692" s="46"/>
      <c r="P692" s="46"/>
      <c r="Q692" s="41"/>
      <c r="R692" s="10"/>
      <c r="S692" s="10"/>
      <c r="T692" s="10"/>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row>
    <row r="693" ht="17.25" customHeight="1">
      <c r="A693" s="41"/>
      <c r="B693" s="42"/>
      <c r="C693" s="41"/>
      <c r="D693" s="43"/>
      <c r="E693" s="44"/>
      <c r="F693" s="41"/>
      <c r="G693" s="45"/>
      <c r="H693" s="46"/>
      <c r="I693" s="43"/>
      <c r="J693" s="47"/>
      <c r="K693" s="46"/>
      <c r="L693" s="46"/>
      <c r="M693" s="48"/>
      <c r="N693" s="49"/>
      <c r="O693" s="46"/>
      <c r="P693" s="46"/>
      <c r="Q693" s="41"/>
      <c r="R693" s="10"/>
      <c r="S693" s="10"/>
      <c r="T693" s="10"/>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row>
    <row r="694" ht="17.25" customHeight="1">
      <c r="A694" s="41"/>
      <c r="B694" s="42"/>
      <c r="C694" s="41"/>
      <c r="D694" s="43"/>
      <c r="E694" s="44"/>
      <c r="F694" s="41"/>
      <c r="G694" s="45"/>
      <c r="H694" s="46"/>
      <c r="I694" s="43"/>
      <c r="J694" s="47"/>
      <c r="K694" s="46"/>
      <c r="L694" s="46"/>
      <c r="M694" s="48"/>
      <c r="N694" s="49"/>
      <c r="O694" s="46"/>
      <c r="P694" s="46"/>
      <c r="Q694" s="41"/>
      <c r="R694" s="10"/>
      <c r="S694" s="10"/>
      <c r="T694" s="10"/>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row>
    <row r="695" ht="17.25" customHeight="1">
      <c r="A695" s="41"/>
      <c r="B695" s="42"/>
      <c r="C695" s="41"/>
      <c r="D695" s="43"/>
      <c r="E695" s="44"/>
      <c r="F695" s="41"/>
      <c r="G695" s="45"/>
      <c r="H695" s="46"/>
      <c r="I695" s="43"/>
      <c r="J695" s="47"/>
      <c r="K695" s="46"/>
      <c r="L695" s="46"/>
      <c r="M695" s="48"/>
      <c r="N695" s="49"/>
      <c r="O695" s="46"/>
      <c r="P695" s="46"/>
      <c r="Q695" s="41"/>
      <c r="R695" s="10"/>
      <c r="S695" s="10"/>
      <c r="T695" s="10"/>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row>
    <row r="696" ht="17.25" customHeight="1">
      <c r="A696" s="41"/>
      <c r="B696" s="42"/>
      <c r="C696" s="41"/>
      <c r="D696" s="43"/>
      <c r="E696" s="44"/>
      <c r="F696" s="41"/>
      <c r="G696" s="45"/>
      <c r="H696" s="46"/>
      <c r="I696" s="43"/>
      <c r="J696" s="47"/>
      <c r="K696" s="46"/>
      <c r="L696" s="46"/>
      <c r="M696" s="48"/>
      <c r="N696" s="49"/>
      <c r="O696" s="46"/>
      <c r="P696" s="46"/>
      <c r="Q696" s="41"/>
      <c r="R696" s="10"/>
      <c r="S696" s="10"/>
      <c r="T696" s="10"/>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row>
    <row r="697" ht="17.25" customHeight="1">
      <c r="A697" s="41"/>
      <c r="B697" s="42"/>
      <c r="C697" s="41"/>
      <c r="D697" s="43"/>
      <c r="E697" s="44"/>
      <c r="F697" s="41"/>
      <c r="G697" s="45"/>
      <c r="H697" s="46"/>
      <c r="I697" s="43"/>
      <c r="J697" s="47"/>
      <c r="K697" s="46"/>
      <c r="L697" s="46"/>
      <c r="M697" s="48"/>
      <c r="N697" s="49"/>
      <c r="O697" s="46"/>
      <c r="P697" s="46"/>
      <c r="Q697" s="41"/>
      <c r="R697" s="10"/>
      <c r="S697" s="10"/>
      <c r="T697" s="10"/>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row>
    <row r="698" ht="17.25" customHeight="1">
      <c r="A698" s="41"/>
      <c r="B698" s="42"/>
      <c r="C698" s="41"/>
      <c r="D698" s="43"/>
      <c r="E698" s="44"/>
      <c r="F698" s="41"/>
      <c r="G698" s="45"/>
      <c r="H698" s="46"/>
      <c r="I698" s="43"/>
      <c r="J698" s="47"/>
      <c r="K698" s="46"/>
      <c r="L698" s="46"/>
      <c r="M698" s="48"/>
      <c r="N698" s="49"/>
      <c r="O698" s="46"/>
      <c r="P698" s="46"/>
      <c r="Q698" s="41"/>
      <c r="R698" s="10"/>
      <c r="S698" s="10"/>
      <c r="T698" s="10"/>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row>
    <row r="699" ht="17.25" customHeight="1">
      <c r="A699" s="41"/>
      <c r="B699" s="42"/>
      <c r="C699" s="41"/>
      <c r="D699" s="43"/>
      <c r="E699" s="44"/>
      <c r="F699" s="41"/>
      <c r="G699" s="45"/>
      <c r="H699" s="46"/>
      <c r="I699" s="43"/>
      <c r="J699" s="47"/>
      <c r="K699" s="46"/>
      <c r="L699" s="46"/>
      <c r="M699" s="48"/>
      <c r="N699" s="49"/>
      <c r="O699" s="46"/>
      <c r="P699" s="46"/>
      <c r="Q699" s="41"/>
      <c r="R699" s="10"/>
      <c r="S699" s="10"/>
      <c r="T699" s="10"/>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row>
    <row r="700" ht="17.25" customHeight="1">
      <c r="A700" s="41"/>
      <c r="B700" s="42"/>
      <c r="C700" s="41"/>
      <c r="D700" s="43"/>
      <c r="E700" s="44"/>
      <c r="F700" s="41"/>
      <c r="G700" s="45"/>
      <c r="H700" s="46"/>
      <c r="I700" s="43"/>
      <c r="J700" s="47"/>
      <c r="K700" s="46"/>
      <c r="L700" s="46"/>
      <c r="M700" s="48"/>
      <c r="N700" s="49"/>
      <c r="O700" s="46"/>
      <c r="P700" s="46"/>
      <c r="Q700" s="41"/>
      <c r="R700" s="10"/>
      <c r="S700" s="10"/>
      <c r="T700" s="10"/>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row>
    <row r="701" ht="17.25" customHeight="1">
      <c r="A701" s="41"/>
      <c r="B701" s="42"/>
      <c r="C701" s="41"/>
      <c r="D701" s="43"/>
      <c r="E701" s="44"/>
      <c r="F701" s="41"/>
      <c r="G701" s="45"/>
      <c r="H701" s="46"/>
      <c r="I701" s="43"/>
      <c r="J701" s="47"/>
      <c r="K701" s="46"/>
      <c r="L701" s="46"/>
      <c r="M701" s="48"/>
      <c r="N701" s="49"/>
      <c r="O701" s="46"/>
      <c r="P701" s="46"/>
      <c r="Q701" s="41"/>
      <c r="R701" s="10"/>
      <c r="S701" s="10"/>
      <c r="T701" s="10"/>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row>
    <row r="702" ht="17.25" customHeight="1">
      <c r="A702" s="41"/>
      <c r="B702" s="42"/>
      <c r="C702" s="41"/>
      <c r="D702" s="43"/>
      <c r="E702" s="44"/>
      <c r="F702" s="41"/>
      <c r="G702" s="45"/>
      <c r="H702" s="46"/>
      <c r="I702" s="43"/>
      <c r="J702" s="47"/>
      <c r="K702" s="46"/>
      <c r="L702" s="46"/>
      <c r="M702" s="48"/>
      <c r="N702" s="49"/>
      <c r="O702" s="46"/>
      <c r="P702" s="46"/>
      <c r="Q702" s="41"/>
      <c r="R702" s="10"/>
      <c r="S702" s="10"/>
      <c r="T702" s="10"/>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row>
    <row r="703" ht="17.25" customHeight="1">
      <c r="A703" s="41"/>
      <c r="B703" s="42"/>
      <c r="C703" s="41"/>
      <c r="D703" s="43"/>
      <c r="E703" s="44"/>
      <c r="F703" s="41"/>
      <c r="G703" s="45"/>
      <c r="H703" s="46"/>
      <c r="I703" s="43"/>
      <c r="J703" s="47"/>
      <c r="K703" s="46"/>
      <c r="L703" s="46"/>
      <c r="M703" s="48"/>
      <c r="N703" s="49"/>
      <c r="O703" s="46"/>
      <c r="P703" s="46"/>
      <c r="Q703" s="41"/>
      <c r="R703" s="10"/>
      <c r="S703" s="10"/>
      <c r="T703" s="10"/>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row>
    <row r="704" ht="17.25" customHeight="1">
      <c r="A704" s="41"/>
      <c r="B704" s="42"/>
      <c r="C704" s="41"/>
      <c r="D704" s="43"/>
      <c r="E704" s="44"/>
      <c r="F704" s="41"/>
      <c r="G704" s="45"/>
      <c r="H704" s="46"/>
      <c r="I704" s="43"/>
      <c r="J704" s="47"/>
      <c r="K704" s="46"/>
      <c r="L704" s="46"/>
      <c r="M704" s="48"/>
      <c r="N704" s="49"/>
      <c r="O704" s="46"/>
      <c r="P704" s="46"/>
      <c r="Q704" s="41"/>
      <c r="R704" s="10"/>
      <c r="S704" s="10"/>
      <c r="T704" s="10"/>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row>
    <row r="705" ht="17.25" customHeight="1">
      <c r="A705" s="41"/>
      <c r="B705" s="42"/>
      <c r="C705" s="41"/>
      <c r="D705" s="43"/>
      <c r="E705" s="44"/>
      <c r="F705" s="41"/>
      <c r="G705" s="45"/>
      <c r="H705" s="46"/>
      <c r="I705" s="43"/>
      <c r="J705" s="47"/>
      <c r="K705" s="46"/>
      <c r="L705" s="46"/>
      <c r="M705" s="48"/>
      <c r="N705" s="49"/>
      <c r="O705" s="46"/>
      <c r="P705" s="46"/>
      <c r="Q705" s="41"/>
      <c r="R705" s="10"/>
      <c r="S705" s="10"/>
      <c r="T705" s="10"/>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row>
    <row r="706" ht="17.25" customHeight="1">
      <c r="A706" s="41"/>
      <c r="B706" s="42"/>
      <c r="C706" s="41"/>
      <c r="D706" s="43"/>
      <c r="E706" s="44"/>
      <c r="F706" s="41"/>
      <c r="G706" s="45"/>
      <c r="H706" s="46"/>
      <c r="I706" s="43"/>
      <c r="J706" s="47"/>
      <c r="K706" s="46"/>
      <c r="L706" s="46"/>
      <c r="M706" s="48"/>
      <c r="N706" s="49"/>
      <c r="O706" s="46"/>
      <c r="P706" s="46"/>
      <c r="Q706" s="41"/>
      <c r="R706" s="10"/>
      <c r="S706" s="10"/>
      <c r="T706" s="10"/>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row>
    <row r="707" ht="17.25" customHeight="1">
      <c r="A707" s="41"/>
      <c r="B707" s="42"/>
      <c r="C707" s="41"/>
      <c r="D707" s="43"/>
      <c r="E707" s="44"/>
      <c r="F707" s="41"/>
      <c r="G707" s="45"/>
      <c r="H707" s="46"/>
      <c r="I707" s="43"/>
      <c r="J707" s="47"/>
      <c r="K707" s="46"/>
      <c r="L707" s="46"/>
      <c r="M707" s="48"/>
      <c r="N707" s="49"/>
      <c r="O707" s="46"/>
      <c r="P707" s="46"/>
      <c r="Q707" s="41"/>
      <c r="R707" s="10"/>
      <c r="S707" s="10"/>
      <c r="T707" s="10"/>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row>
    <row r="708" ht="17.25" customHeight="1">
      <c r="A708" s="41"/>
      <c r="B708" s="42"/>
      <c r="C708" s="41"/>
      <c r="D708" s="43"/>
      <c r="E708" s="44"/>
      <c r="F708" s="41"/>
      <c r="G708" s="45"/>
      <c r="H708" s="46"/>
      <c r="I708" s="43"/>
      <c r="J708" s="47"/>
      <c r="K708" s="46"/>
      <c r="L708" s="46"/>
      <c r="M708" s="48"/>
      <c r="N708" s="49"/>
      <c r="O708" s="46"/>
      <c r="P708" s="46"/>
      <c r="Q708" s="41"/>
      <c r="R708" s="10"/>
      <c r="S708" s="10"/>
      <c r="T708" s="10"/>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row>
    <row r="709" ht="17.25" customHeight="1">
      <c r="A709" s="41"/>
      <c r="B709" s="42"/>
      <c r="C709" s="41"/>
      <c r="D709" s="43"/>
      <c r="E709" s="44"/>
      <c r="F709" s="41"/>
      <c r="G709" s="45"/>
      <c r="H709" s="46"/>
      <c r="I709" s="43"/>
      <c r="J709" s="47"/>
      <c r="K709" s="46"/>
      <c r="L709" s="46"/>
      <c r="M709" s="48"/>
      <c r="N709" s="49"/>
      <c r="O709" s="46"/>
      <c r="P709" s="46"/>
      <c r="Q709" s="41"/>
      <c r="R709" s="10"/>
      <c r="S709" s="10"/>
      <c r="T709" s="10"/>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row>
    <row r="710" ht="17.25" customHeight="1">
      <c r="A710" s="41"/>
      <c r="B710" s="42"/>
      <c r="C710" s="41"/>
      <c r="D710" s="43"/>
      <c r="E710" s="44"/>
      <c r="F710" s="41"/>
      <c r="G710" s="45"/>
      <c r="H710" s="46"/>
      <c r="I710" s="43"/>
      <c r="J710" s="47"/>
      <c r="K710" s="46"/>
      <c r="L710" s="46"/>
      <c r="M710" s="48"/>
      <c r="N710" s="49"/>
      <c r="O710" s="46"/>
      <c r="P710" s="46"/>
      <c r="Q710" s="41"/>
      <c r="R710" s="10"/>
      <c r="S710" s="10"/>
      <c r="T710" s="10"/>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row>
    <row r="711" ht="17.25" customHeight="1">
      <c r="A711" s="41"/>
      <c r="B711" s="42"/>
      <c r="C711" s="41"/>
      <c r="D711" s="43"/>
      <c r="E711" s="44"/>
      <c r="F711" s="41"/>
      <c r="G711" s="45"/>
      <c r="H711" s="46"/>
      <c r="I711" s="43"/>
      <c r="J711" s="47"/>
      <c r="K711" s="46"/>
      <c r="L711" s="46"/>
      <c r="M711" s="48"/>
      <c r="N711" s="49"/>
      <c r="O711" s="46"/>
      <c r="P711" s="46"/>
      <c r="Q711" s="41"/>
      <c r="R711" s="10"/>
      <c r="S711" s="10"/>
      <c r="T711" s="10"/>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row>
    <row r="712" ht="17.25" customHeight="1">
      <c r="A712" s="41"/>
      <c r="B712" s="42"/>
      <c r="C712" s="41"/>
      <c r="D712" s="43"/>
      <c r="E712" s="44"/>
      <c r="F712" s="41"/>
      <c r="G712" s="45"/>
      <c r="H712" s="46"/>
      <c r="I712" s="43"/>
      <c r="J712" s="47"/>
      <c r="K712" s="46"/>
      <c r="L712" s="46"/>
      <c r="M712" s="48"/>
      <c r="N712" s="49"/>
      <c r="O712" s="46"/>
      <c r="P712" s="46"/>
      <c r="Q712" s="41"/>
      <c r="R712" s="10"/>
      <c r="S712" s="10"/>
      <c r="T712" s="10"/>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row>
    <row r="713" ht="17.25" customHeight="1">
      <c r="A713" s="41"/>
      <c r="B713" s="42"/>
      <c r="C713" s="41"/>
      <c r="D713" s="43"/>
      <c r="E713" s="44"/>
      <c r="F713" s="41"/>
      <c r="G713" s="45"/>
      <c r="H713" s="46"/>
      <c r="I713" s="43"/>
      <c r="J713" s="47"/>
      <c r="K713" s="46"/>
      <c r="L713" s="46"/>
      <c r="M713" s="48"/>
      <c r="N713" s="49"/>
      <c r="O713" s="46"/>
      <c r="P713" s="46"/>
      <c r="Q713" s="41"/>
      <c r="R713" s="10"/>
      <c r="S713" s="10"/>
      <c r="T713" s="10"/>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row>
    <row r="714" ht="17.25" customHeight="1">
      <c r="A714" s="41"/>
      <c r="B714" s="42"/>
      <c r="C714" s="41"/>
      <c r="D714" s="43"/>
      <c r="E714" s="44"/>
      <c r="F714" s="41"/>
      <c r="G714" s="45"/>
      <c r="H714" s="46"/>
      <c r="I714" s="43"/>
      <c r="J714" s="47"/>
      <c r="K714" s="46"/>
      <c r="L714" s="46"/>
      <c r="M714" s="48"/>
      <c r="N714" s="49"/>
      <c r="O714" s="46"/>
      <c r="P714" s="46"/>
      <c r="Q714" s="41"/>
      <c r="R714" s="10"/>
      <c r="S714" s="10"/>
      <c r="T714" s="10"/>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row>
    <row r="715" ht="17.25" customHeight="1">
      <c r="A715" s="41"/>
      <c r="B715" s="42"/>
      <c r="C715" s="41"/>
      <c r="D715" s="43"/>
      <c r="E715" s="44"/>
      <c r="F715" s="41"/>
      <c r="G715" s="45"/>
      <c r="H715" s="46"/>
      <c r="I715" s="43"/>
      <c r="J715" s="47"/>
      <c r="K715" s="46"/>
      <c r="L715" s="46"/>
      <c r="M715" s="48"/>
      <c r="N715" s="49"/>
      <c r="O715" s="46"/>
      <c r="P715" s="46"/>
      <c r="Q715" s="41"/>
      <c r="R715" s="10"/>
      <c r="S715" s="10"/>
      <c r="T715" s="10"/>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row>
    <row r="716" ht="17.25" customHeight="1">
      <c r="A716" s="41"/>
      <c r="B716" s="42"/>
      <c r="C716" s="41"/>
      <c r="D716" s="43"/>
      <c r="E716" s="44"/>
      <c r="F716" s="41"/>
      <c r="G716" s="45"/>
      <c r="H716" s="46"/>
      <c r="I716" s="43"/>
      <c r="J716" s="47"/>
      <c r="K716" s="46"/>
      <c r="L716" s="46"/>
      <c r="M716" s="48"/>
      <c r="N716" s="49"/>
      <c r="O716" s="46"/>
      <c r="P716" s="46"/>
      <c r="Q716" s="41"/>
      <c r="R716" s="10"/>
      <c r="S716" s="10"/>
      <c r="T716" s="10"/>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row>
    <row r="717" ht="17.25" customHeight="1">
      <c r="A717" s="41"/>
      <c r="B717" s="42"/>
      <c r="C717" s="41"/>
      <c r="D717" s="43"/>
      <c r="E717" s="44"/>
      <c r="F717" s="41"/>
      <c r="G717" s="45"/>
      <c r="H717" s="46"/>
      <c r="I717" s="43"/>
      <c r="J717" s="47"/>
      <c r="K717" s="46"/>
      <c r="L717" s="46"/>
      <c r="M717" s="48"/>
      <c r="N717" s="49"/>
      <c r="O717" s="46"/>
      <c r="P717" s="46"/>
      <c r="Q717" s="41"/>
      <c r="R717" s="10"/>
      <c r="S717" s="10"/>
      <c r="T717" s="10"/>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row>
    <row r="718" ht="17.25" customHeight="1">
      <c r="A718" s="41"/>
      <c r="B718" s="42"/>
      <c r="C718" s="41"/>
      <c r="D718" s="43"/>
      <c r="E718" s="44"/>
      <c r="F718" s="41"/>
      <c r="G718" s="45"/>
      <c r="H718" s="46"/>
      <c r="I718" s="43"/>
      <c r="J718" s="47"/>
      <c r="K718" s="46"/>
      <c r="L718" s="46"/>
      <c r="M718" s="48"/>
      <c r="N718" s="49"/>
      <c r="O718" s="46"/>
      <c r="P718" s="46"/>
      <c r="Q718" s="41"/>
      <c r="R718" s="10"/>
      <c r="S718" s="10"/>
      <c r="T718" s="10"/>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row>
    <row r="719" ht="17.25" customHeight="1">
      <c r="A719" s="41"/>
      <c r="B719" s="42"/>
      <c r="C719" s="41"/>
      <c r="D719" s="43"/>
      <c r="E719" s="44"/>
      <c r="F719" s="41"/>
      <c r="G719" s="45"/>
      <c r="H719" s="46"/>
      <c r="I719" s="43"/>
      <c r="J719" s="47"/>
      <c r="K719" s="46"/>
      <c r="L719" s="46"/>
      <c r="M719" s="48"/>
      <c r="N719" s="49"/>
      <c r="O719" s="46"/>
      <c r="P719" s="46"/>
      <c r="Q719" s="41"/>
      <c r="R719" s="10"/>
      <c r="S719" s="10"/>
      <c r="T719" s="10"/>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row>
    <row r="720" ht="17.25" customHeight="1">
      <c r="A720" s="41"/>
      <c r="B720" s="42"/>
      <c r="C720" s="41"/>
      <c r="D720" s="43"/>
      <c r="E720" s="44"/>
      <c r="F720" s="41"/>
      <c r="G720" s="45"/>
      <c r="H720" s="46"/>
      <c r="I720" s="43"/>
      <c r="J720" s="47"/>
      <c r="K720" s="46"/>
      <c r="L720" s="46"/>
      <c r="M720" s="48"/>
      <c r="N720" s="49"/>
      <c r="O720" s="46"/>
      <c r="P720" s="46"/>
      <c r="Q720" s="41"/>
      <c r="R720" s="10"/>
      <c r="S720" s="10"/>
      <c r="T720" s="10"/>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row>
    <row r="721" ht="17.25" customHeight="1">
      <c r="A721" s="41"/>
      <c r="B721" s="42"/>
      <c r="C721" s="41"/>
      <c r="D721" s="43"/>
      <c r="E721" s="44"/>
      <c r="F721" s="41"/>
      <c r="G721" s="45"/>
      <c r="H721" s="46"/>
      <c r="I721" s="43"/>
      <c r="J721" s="47"/>
      <c r="K721" s="46"/>
      <c r="L721" s="46"/>
      <c r="M721" s="48"/>
      <c r="N721" s="49"/>
      <c r="O721" s="46"/>
      <c r="P721" s="46"/>
      <c r="Q721" s="41"/>
      <c r="R721" s="10"/>
      <c r="S721" s="10"/>
      <c r="T721" s="10"/>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row>
    <row r="722" ht="17.25" customHeight="1">
      <c r="A722" s="41"/>
      <c r="B722" s="42"/>
      <c r="C722" s="41"/>
      <c r="D722" s="43"/>
      <c r="E722" s="44"/>
      <c r="F722" s="41"/>
      <c r="G722" s="45"/>
      <c r="H722" s="46"/>
      <c r="I722" s="43"/>
      <c r="J722" s="47"/>
      <c r="K722" s="46"/>
      <c r="L722" s="46"/>
      <c r="M722" s="48"/>
      <c r="N722" s="49"/>
      <c r="O722" s="46"/>
      <c r="P722" s="46"/>
      <c r="Q722" s="41"/>
      <c r="R722" s="10"/>
      <c r="S722" s="10"/>
      <c r="T722" s="10"/>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row>
    <row r="723" ht="17.25" customHeight="1">
      <c r="A723" s="41"/>
      <c r="B723" s="42"/>
      <c r="C723" s="41"/>
      <c r="D723" s="43"/>
      <c r="E723" s="44"/>
      <c r="F723" s="41"/>
      <c r="G723" s="45"/>
      <c r="H723" s="46"/>
      <c r="I723" s="43"/>
      <c r="J723" s="47"/>
      <c r="K723" s="46"/>
      <c r="L723" s="46"/>
      <c r="M723" s="48"/>
      <c r="N723" s="49"/>
      <c r="O723" s="46"/>
      <c r="P723" s="46"/>
      <c r="Q723" s="41"/>
      <c r="R723" s="10"/>
      <c r="S723" s="10"/>
      <c r="T723" s="10"/>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row>
    <row r="724" ht="17.25" customHeight="1">
      <c r="A724" s="41"/>
      <c r="B724" s="42"/>
      <c r="C724" s="41"/>
      <c r="D724" s="43"/>
      <c r="E724" s="44"/>
      <c r="F724" s="41"/>
      <c r="G724" s="45"/>
      <c r="H724" s="46"/>
      <c r="I724" s="43"/>
      <c r="J724" s="47"/>
      <c r="K724" s="46"/>
      <c r="L724" s="46"/>
      <c r="M724" s="48"/>
      <c r="N724" s="49"/>
      <c r="O724" s="46"/>
      <c r="P724" s="46"/>
      <c r="Q724" s="41"/>
      <c r="R724" s="10"/>
      <c r="S724" s="10"/>
      <c r="T724" s="10"/>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row>
    <row r="725" ht="17.25" customHeight="1">
      <c r="A725" s="41"/>
      <c r="B725" s="42"/>
      <c r="C725" s="41"/>
      <c r="D725" s="43"/>
      <c r="E725" s="44"/>
      <c r="F725" s="41"/>
      <c r="G725" s="45"/>
      <c r="H725" s="46"/>
      <c r="I725" s="43"/>
      <c r="J725" s="47"/>
      <c r="K725" s="46"/>
      <c r="L725" s="46"/>
      <c r="M725" s="48"/>
      <c r="N725" s="49"/>
      <c r="O725" s="46"/>
      <c r="P725" s="46"/>
      <c r="Q725" s="41"/>
      <c r="R725" s="10"/>
      <c r="S725" s="10"/>
      <c r="T725" s="10"/>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row>
    <row r="726" ht="17.25" customHeight="1">
      <c r="A726" s="41"/>
      <c r="B726" s="42"/>
      <c r="C726" s="41"/>
      <c r="D726" s="43"/>
      <c r="E726" s="44"/>
      <c r="F726" s="41"/>
      <c r="G726" s="45"/>
      <c r="H726" s="46"/>
      <c r="I726" s="43"/>
      <c r="J726" s="47"/>
      <c r="K726" s="46"/>
      <c r="L726" s="46"/>
      <c r="M726" s="48"/>
      <c r="N726" s="49"/>
      <c r="O726" s="46"/>
      <c r="P726" s="46"/>
      <c r="Q726" s="41"/>
      <c r="R726" s="10"/>
      <c r="S726" s="10"/>
      <c r="T726" s="10"/>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row>
    <row r="727" ht="17.25" customHeight="1">
      <c r="A727" s="41"/>
      <c r="B727" s="42"/>
      <c r="C727" s="41"/>
      <c r="D727" s="43"/>
      <c r="E727" s="44"/>
      <c r="F727" s="41"/>
      <c r="G727" s="45"/>
      <c r="H727" s="46"/>
      <c r="I727" s="43"/>
      <c r="J727" s="47"/>
      <c r="K727" s="46"/>
      <c r="L727" s="46"/>
      <c r="M727" s="48"/>
      <c r="N727" s="49"/>
      <c r="O727" s="46"/>
      <c r="P727" s="46"/>
      <c r="Q727" s="41"/>
      <c r="R727" s="10"/>
      <c r="S727" s="10"/>
      <c r="T727" s="10"/>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row>
    <row r="728" ht="17.25" customHeight="1">
      <c r="A728" s="41"/>
      <c r="B728" s="42"/>
      <c r="C728" s="41"/>
      <c r="D728" s="43"/>
      <c r="E728" s="44"/>
      <c r="F728" s="41"/>
      <c r="G728" s="45"/>
      <c r="H728" s="46"/>
      <c r="I728" s="43"/>
      <c r="J728" s="47"/>
      <c r="K728" s="46"/>
      <c r="L728" s="46"/>
      <c r="M728" s="48"/>
      <c r="N728" s="49"/>
      <c r="O728" s="46"/>
      <c r="P728" s="46"/>
      <c r="Q728" s="41"/>
      <c r="R728" s="10"/>
      <c r="S728" s="10"/>
      <c r="T728" s="10"/>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row>
    <row r="729" ht="17.25" customHeight="1">
      <c r="A729" s="41"/>
      <c r="B729" s="42"/>
      <c r="C729" s="41"/>
      <c r="D729" s="43"/>
      <c r="E729" s="44"/>
      <c r="F729" s="41"/>
      <c r="G729" s="45"/>
      <c r="H729" s="46"/>
      <c r="I729" s="43"/>
      <c r="J729" s="47"/>
      <c r="K729" s="46"/>
      <c r="L729" s="46"/>
      <c r="M729" s="48"/>
      <c r="N729" s="49"/>
      <c r="O729" s="46"/>
      <c r="P729" s="46"/>
      <c r="Q729" s="41"/>
      <c r="R729" s="10"/>
      <c r="S729" s="10"/>
      <c r="T729" s="10"/>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row>
    <row r="730" ht="17.25" customHeight="1">
      <c r="A730" s="41"/>
      <c r="B730" s="42"/>
      <c r="C730" s="41"/>
      <c r="D730" s="43"/>
      <c r="E730" s="44"/>
      <c r="F730" s="41"/>
      <c r="G730" s="45"/>
      <c r="H730" s="46"/>
      <c r="I730" s="43"/>
      <c r="J730" s="47"/>
      <c r="K730" s="46"/>
      <c r="L730" s="46"/>
      <c r="M730" s="48"/>
      <c r="N730" s="49"/>
      <c r="O730" s="46"/>
      <c r="P730" s="46"/>
      <c r="Q730" s="41"/>
      <c r="R730" s="10"/>
      <c r="S730" s="10"/>
      <c r="T730" s="10"/>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row>
    <row r="731" ht="17.25" customHeight="1">
      <c r="A731" s="41"/>
      <c r="B731" s="42"/>
      <c r="C731" s="41"/>
      <c r="D731" s="43"/>
      <c r="E731" s="44"/>
      <c r="F731" s="41"/>
      <c r="G731" s="45"/>
      <c r="H731" s="46"/>
      <c r="I731" s="43"/>
      <c r="J731" s="47"/>
      <c r="K731" s="46"/>
      <c r="L731" s="46"/>
      <c r="M731" s="48"/>
      <c r="N731" s="49"/>
      <c r="O731" s="46"/>
      <c r="P731" s="46"/>
      <c r="Q731" s="41"/>
      <c r="R731" s="10"/>
      <c r="S731" s="10"/>
      <c r="T731" s="10"/>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row>
    <row r="732" ht="17.25" customHeight="1">
      <c r="A732" s="41"/>
      <c r="B732" s="42"/>
      <c r="C732" s="41"/>
      <c r="D732" s="43"/>
      <c r="E732" s="44"/>
      <c r="F732" s="41"/>
      <c r="G732" s="45"/>
      <c r="H732" s="46"/>
      <c r="I732" s="43"/>
      <c r="J732" s="47"/>
      <c r="K732" s="46"/>
      <c r="L732" s="46"/>
      <c r="M732" s="48"/>
      <c r="N732" s="49"/>
      <c r="O732" s="46"/>
      <c r="P732" s="46"/>
      <c r="Q732" s="41"/>
      <c r="R732" s="10"/>
      <c r="S732" s="10"/>
      <c r="T732" s="10"/>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row>
    <row r="733" ht="17.25" customHeight="1">
      <c r="A733" s="41"/>
      <c r="B733" s="42"/>
      <c r="C733" s="41"/>
      <c r="D733" s="43"/>
      <c r="E733" s="44"/>
      <c r="F733" s="41"/>
      <c r="G733" s="45"/>
      <c r="H733" s="46"/>
      <c r="I733" s="43"/>
      <c r="J733" s="47"/>
      <c r="K733" s="46"/>
      <c r="L733" s="46"/>
      <c r="M733" s="48"/>
      <c r="N733" s="49"/>
      <c r="O733" s="46"/>
      <c r="P733" s="46"/>
      <c r="Q733" s="41"/>
      <c r="R733" s="10"/>
      <c r="S733" s="10"/>
      <c r="T733" s="10"/>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row>
    <row r="734" ht="17.25" customHeight="1">
      <c r="A734" s="41"/>
      <c r="B734" s="42"/>
      <c r="C734" s="41"/>
      <c r="D734" s="43"/>
      <c r="E734" s="44"/>
      <c r="F734" s="41"/>
      <c r="G734" s="45"/>
      <c r="H734" s="46"/>
      <c r="I734" s="43"/>
      <c r="J734" s="47"/>
      <c r="K734" s="46"/>
      <c r="L734" s="46"/>
      <c r="M734" s="48"/>
      <c r="N734" s="49"/>
      <c r="O734" s="46"/>
      <c r="P734" s="46"/>
      <c r="Q734" s="41"/>
      <c r="R734" s="10"/>
      <c r="S734" s="10"/>
      <c r="T734" s="10"/>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row>
    <row r="735" ht="17.25" customHeight="1">
      <c r="A735" s="41"/>
      <c r="B735" s="42"/>
      <c r="C735" s="41"/>
      <c r="D735" s="43"/>
      <c r="E735" s="44"/>
      <c r="F735" s="41"/>
      <c r="G735" s="45"/>
      <c r="H735" s="46"/>
      <c r="I735" s="43"/>
      <c r="J735" s="47"/>
      <c r="K735" s="46"/>
      <c r="L735" s="46"/>
      <c r="M735" s="48"/>
      <c r="N735" s="49"/>
      <c r="O735" s="46"/>
      <c r="P735" s="46"/>
      <c r="Q735" s="41"/>
      <c r="R735" s="10"/>
      <c r="S735" s="10"/>
      <c r="T735" s="10"/>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row>
    <row r="736" ht="17.25" customHeight="1">
      <c r="A736" s="41"/>
      <c r="B736" s="42"/>
      <c r="C736" s="41"/>
      <c r="D736" s="43"/>
      <c r="E736" s="44"/>
      <c r="F736" s="41"/>
      <c r="G736" s="45"/>
      <c r="H736" s="46"/>
      <c r="I736" s="43"/>
      <c r="J736" s="47"/>
      <c r="K736" s="46"/>
      <c r="L736" s="46"/>
      <c r="M736" s="48"/>
      <c r="N736" s="49"/>
      <c r="O736" s="46"/>
      <c r="P736" s="46"/>
      <c r="Q736" s="41"/>
      <c r="R736" s="10"/>
      <c r="S736" s="10"/>
      <c r="T736" s="10"/>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row>
    <row r="737" ht="17.25" customHeight="1">
      <c r="A737" s="41"/>
      <c r="B737" s="42"/>
      <c r="C737" s="41"/>
      <c r="D737" s="43"/>
      <c r="E737" s="44"/>
      <c r="F737" s="41"/>
      <c r="G737" s="45"/>
      <c r="H737" s="46"/>
      <c r="I737" s="43"/>
      <c r="J737" s="47"/>
      <c r="K737" s="46"/>
      <c r="L737" s="46"/>
      <c r="M737" s="48"/>
      <c r="N737" s="49"/>
      <c r="O737" s="46"/>
      <c r="P737" s="46"/>
      <c r="Q737" s="41"/>
      <c r="R737" s="10"/>
      <c r="S737" s="10"/>
      <c r="T737" s="10"/>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row>
    <row r="738" ht="17.25" customHeight="1">
      <c r="A738" s="41"/>
      <c r="B738" s="42"/>
      <c r="C738" s="41"/>
      <c r="D738" s="43"/>
      <c r="E738" s="44"/>
      <c r="F738" s="41"/>
      <c r="G738" s="45"/>
      <c r="H738" s="46"/>
      <c r="I738" s="43"/>
      <c r="J738" s="47"/>
      <c r="K738" s="46"/>
      <c r="L738" s="46"/>
      <c r="M738" s="48"/>
      <c r="N738" s="49"/>
      <c r="O738" s="46"/>
      <c r="P738" s="46"/>
      <c r="Q738" s="41"/>
      <c r="R738" s="10"/>
      <c r="S738" s="10"/>
      <c r="T738" s="10"/>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row>
    <row r="739" ht="17.25" customHeight="1">
      <c r="A739" s="41"/>
      <c r="B739" s="42"/>
      <c r="C739" s="41"/>
      <c r="D739" s="43"/>
      <c r="E739" s="44"/>
      <c r="F739" s="41"/>
      <c r="G739" s="45"/>
      <c r="H739" s="46"/>
      <c r="I739" s="43"/>
      <c r="J739" s="47"/>
      <c r="K739" s="46"/>
      <c r="L739" s="46"/>
      <c r="M739" s="48"/>
      <c r="N739" s="49"/>
      <c r="O739" s="46"/>
      <c r="P739" s="46"/>
      <c r="Q739" s="41"/>
      <c r="R739" s="10"/>
      <c r="S739" s="10"/>
      <c r="T739" s="10"/>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row>
    <row r="740" ht="17.25" customHeight="1">
      <c r="A740" s="41"/>
      <c r="B740" s="42"/>
      <c r="C740" s="41"/>
      <c r="D740" s="43"/>
      <c r="E740" s="44"/>
      <c r="F740" s="41"/>
      <c r="G740" s="45"/>
      <c r="H740" s="46"/>
      <c r="I740" s="43"/>
      <c r="J740" s="47"/>
      <c r="K740" s="46"/>
      <c r="L740" s="46"/>
      <c r="M740" s="48"/>
      <c r="N740" s="49"/>
      <c r="O740" s="46"/>
      <c r="P740" s="46"/>
      <c r="Q740" s="41"/>
      <c r="R740" s="10"/>
      <c r="S740" s="10"/>
      <c r="T740" s="10"/>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row>
    <row r="741" ht="17.25" customHeight="1">
      <c r="A741" s="41"/>
      <c r="B741" s="42"/>
      <c r="C741" s="41"/>
      <c r="D741" s="43"/>
      <c r="E741" s="44"/>
      <c r="F741" s="41"/>
      <c r="G741" s="45"/>
      <c r="H741" s="46"/>
      <c r="I741" s="43"/>
      <c r="J741" s="47"/>
      <c r="K741" s="46"/>
      <c r="L741" s="46"/>
      <c r="M741" s="48"/>
      <c r="N741" s="49"/>
      <c r="O741" s="46"/>
      <c r="P741" s="46"/>
      <c r="Q741" s="41"/>
      <c r="R741" s="10"/>
      <c r="S741" s="10"/>
      <c r="T741" s="10"/>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row>
    <row r="742" ht="17.25" customHeight="1">
      <c r="A742" s="41"/>
      <c r="B742" s="42"/>
      <c r="C742" s="41"/>
      <c r="D742" s="43"/>
      <c r="E742" s="44"/>
      <c r="F742" s="41"/>
      <c r="G742" s="45"/>
      <c r="H742" s="46"/>
      <c r="I742" s="43"/>
      <c r="J742" s="47"/>
      <c r="K742" s="46"/>
      <c r="L742" s="46"/>
      <c r="M742" s="48"/>
      <c r="N742" s="49"/>
      <c r="O742" s="46"/>
      <c r="P742" s="46"/>
      <c r="Q742" s="41"/>
      <c r="R742" s="10"/>
      <c r="S742" s="10"/>
      <c r="T742" s="10"/>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row>
    <row r="743" ht="17.25" customHeight="1">
      <c r="A743" s="41"/>
      <c r="B743" s="42"/>
      <c r="C743" s="41"/>
      <c r="D743" s="43"/>
      <c r="E743" s="44"/>
      <c r="F743" s="41"/>
      <c r="G743" s="45"/>
      <c r="H743" s="46"/>
      <c r="I743" s="43"/>
      <c r="J743" s="47"/>
      <c r="K743" s="46"/>
      <c r="L743" s="46"/>
      <c r="M743" s="48"/>
      <c r="N743" s="49"/>
      <c r="O743" s="46"/>
      <c r="P743" s="46"/>
      <c r="Q743" s="41"/>
      <c r="R743" s="10"/>
      <c r="S743" s="10"/>
      <c r="T743" s="10"/>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row>
    <row r="744" ht="17.25" customHeight="1">
      <c r="A744" s="41"/>
      <c r="B744" s="42"/>
      <c r="C744" s="41"/>
      <c r="D744" s="43"/>
      <c r="E744" s="44"/>
      <c r="F744" s="41"/>
      <c r="G744" s="45"/>
      <c r="H744" s="46"/>
      <c r="I744" s="43"/>
      <c r="J744" s="47"/>
      <c r="K744" s="46"/>
      <c r="L744" s="46"/>
      <c r="M744" s="48"/>
      <c r="N744" s="49"/>
      <c r="O744" s="46"/>
      <c r="P744" s="46"/>
      <c r="Q744" s="41"/>
      <c r="R744" s="10"/>
      <c r="S744" s="10"/>
      <c r="T744" s="10"/>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row>
    <row r="745" ht="17.25" customHeight="1">
      <c r="A745" s="41"/>
      <c r="B745" s="42"/>
      <c r="C745" s="41"/>
      <c r="D745" s="43"/>
      <c r="E745" s="44"/>
      <c r="F745" s="41"/>
      <c r="G745" s="45"/>
      <c r="H745" s="46"/>
      <c r="I745" s="43"/>
      <c r="J745" s="47"/>
      <c r="K745" s="46"/>
      <c r="L745" s="46"/>
      <c r="M745" s="48"/>
      <c r="N745" s="49"/>
      <c r="O745" s="46"/>
      <c r="P745" s="46"/>
      <c r="Q745" s="41"/>
      <c r="R745" s="10"/>
      <c r="S745" s="10"/>
      <c r="T745" s="10"/>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row>
    <row r="746" ht="17.25" customHeight="1">
      <c r="A746" s="41"/>
      <c r="B746" s="42"/>
      <c r="C746" s="41"/>
      <c r="D746" s="43"/>
      <c r="E746" s="44"/>
      <c r="F746" s="41"/>
      <c r="G746" s="45"/>
      <c r="H746" s="46"/>
      <c r="I746" s="43"/>
      <c r="J746" s="47"/>
      <c r="K746" s="46"/>
      <c r="L746" s="46"/>
      <c r="M746" s="48"/>
      <c r="N746" s="49"/>
      <c r="O746" s="46"/>
      <c r="P746" s="46"/>
      <c r="Q746" s="41"/>
      <c r="R746" s="10"/>
      <c r="S746" s="10"/>
      <c r="T746" s="10"/>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row>
    <row r="747" ht="17.25" customHeight="1">
      <c r="A747" s="41"/>
      <c r="B747" s="42"/>
      <c r="C747" s="41"/>
      <c r="D747" s="43"/>
      <c r="E747" s="44"/>
      <c r="F747" s="41"/>
      <c r="G747" s="45"/>
      <c r="H747" s="46"/>
      <c r="I747" s="43"/>
      <c r="J747" s="47"/>
      <c r="K747" s="46"/>
      <c r="L747" s="46"/>
      <c r="M747" s="48"/>
      <c r="N747" s="49"/>
      <c r="O747" s="46"/>
      <c r="P747" s="46"/>
      <c r="Q747" s="41"/>
      <c r="R747" s="10"/>
      <c r="S747" s="10"/>
      <c r="T747" s="10"/>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row>
    <row r="748" ht="17.25" customHeight="1">
      <c r="A748" s="41"/>
      <c r="B748" s="42"/>
      <c r="C748" s="41"/>
      <c r="D748" s="43"/>
      <c r="E748" s="44"/>
      <c r="F748" s="41"/>
      <c r="G748" s="45"/>
      <c r="H748" s="46"/>
      <c r="I748" s="43"/>
      <c r="J748" s="47"/>
      <c r="K748" s="46"/>
      <c r="L748" s="46"/>
      <c r="M748" s="48"/>
      <c r="N748" s="49"/>
      <c r="O748" s="46"/>
      <c r="P748" s="46"/>
      <c r="Q748" s="41"/>
      <c r="R748" s="10"/>
      <c r="S748" s="10"/>
      <c r="T748" s="10"/>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row>
    <row r="749" ht="17.25" customHeight="1">
      <c r="A749" s="41"/>
      <c r="B749" s="42"/>
      <c r="C749" s="41"/>
      <c r="D749" s="43"/>
      <c r="E749" s="44"/>
      <c r="F749" s="41"/>
      <c r="G749" s="45"/>
      <c r="H749" s="46"/>
      <c r="I749" s="43"/>
      <c r="J749" s="47"/>
      <c r="K749" s="46"/>
      <c r="L749" s="46"/>
      <c r="M749" s="48"/>
      <c r="N749" s="49"/>
      <c r="O749" s="46"/>
      <c r="P749" s="46"/>
      <c r="Q749" s="41"/>
      <c r="R749" s="10"/>
      <c r="S749" s="10"/>
      <c r="T749" s="10"/>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row>
    <row r="750" ht="17.25" customHeight="1">
      <c r="A750" s="41"/>
      <c r="B750" s="42"/>
      <c r="C750" s="41"/>
      <c r="D750" s="43"/>
      <c r="E750" s="44"/>
      <c r="F750" s="41"/>
      <c r="G750" s="45"/>
      <c r="H750" s="46"/>
      <c r="I750" s="43"/>
      <c r="J750" s="47"/>
      <c r="K750" s="46"/>
      <c r="L750" s="46"/>
      <c r="M750" s="48"/>
      <c r="N750" s="49"/>
      <c r="O750" s="46"/>
      <c r="P750" s="46"/>
      <c r="Q750" s="41"/>
      <c r="R750" s="10"/>
      <c r="S750" s="10"/>
      <c r="T750" s="10"/>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row>
    <row r="751" ht="17.25" customHeight="1">
      <c r="A751" s="41"/>
      <c r="B751" s="42"/>
      <c r="C751" s="41"/>
      <c r="D751" s="43"/>
      <c r="E751" s="44"/>
      <c r="F751" s="41"/>
      <c r="G751" s="45"/>
      <c r="H751" s="46"/>
      <c r="I751" s="43"/>
      <c r="J751" s="47"/>
      <c r="K751" s="46"/>
      <c r="L751" s="46"/>
      <c r="M751" s="48"/>
      <c r="N751" s="49"/>
      <c r="O751" s="46"/>
      <c r="P751" s="46"/>
      <c r="Q751" s="41"/>
      <c r="R751" s="10"/>
      <c r="S751" s="10"/>
      <c r="T751" s="10"/>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row>
    <row r="752" ht="17.25" customHeight="1">
      <c r="A752" s="41"/>
      <c r="B752" s="42"/>
      <c r="C752" s="41"/>
      <c r="D752" s="43"/>
      <c r="E752" s="44"/>
      <c r="F752" s="41"/>
      <c r="G752" s="45"/>
      <c r="H752" s="46"/>
      <c r="I752" s="43"/>
      <c r="J752" s="47"/>
      <c r="K752" s="46"/>
      <c r="L752" s="46"/>
      <c r="M752" s="48"/>
      <c r="N752" s="49"/>
      <c r="O752" s="46"/>
      <c r="P752" s="46"/>
      <c r="Q752" s="41"/>
      <c r="R752" s="10"/>
      <c r="S752" s="10"/>
      <c r="T752" s="10"/>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row>
    <row r="753" ht="17.25" customHeight="1">
      <c r="A753" s="41"/>
      <c r="B753" s="42"/>
      <c r="C753" s="41"/>
      <c r="D753" s="43"/>
      <c r="E753" s="44"/>
      <c r="F753" s="41"/>
      <c r="G753" s="45"/>
      <c r="H753" s="46"/>
      <c r="I753" s="43"/>
      <c r="J753" s="47"/>
      <c r="K753" s="46"/>
      <c r="L753" s="46"/>
      <c r="M753" s="48"/>
      <c r="N753" s="49"/>
      <c r="O753" s="46"/>
      <c r="P753" s="46"/>
      <c r="Q753" s="41"/>
      <c r="R753" s="10"/>
      <c r="S753" s="10"/>
      <c r="T753" s="10"/>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row>
    <row r="754" ht="17.25" customHeight="1">
      <c r="A754" s="41"/>
      <c r="B754" s="42"/>
      <c r="C754" s="41"/>
      <c r="D754" s="43"/>
      <c r="E754" s="44"/>
      <c r="F754" s="41"/>
      <c r="G754" s="45"/>
      <c r="H754" s="46"/>
      <c r="I754" s="43"/>
      <c r="J754" s="47"/>
      <c r="K754" s="46"/>
      <c r="L754" s="46"/>
      <c r="M754" s="48"/>
      <c r="N754" s="49"/>
      <c r="O754" s="46"/>
      <c r="P754" s="46"/>
      <c r="Q754" s="41"/>
      <c r="R754" s="10"/>
      <c r="S754" s="10"/>
      <c r="T754" s="10"/>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row>
    <row r="755" ht="17.25" customHeight="1">
      <c r="A755" s="41"/>
      <c r="B755" s="42"/>
      <c r="C755" s="41"/>
      <c r="D755" s="43"/>
      <c r="E755" s="44"/>
      <c r="F755" s="41"/>
      <c r="G755" s="45"/>
      <c r="H755" s="46"/>
      <c r="I755" s="43"/>
      <c r="J755" s="47"/>
      <c r="K755" s="46"/>
      <c r="L755" s="46"/>
      <c r="M755" s="48"/>
      <c r="N755" s="49"/>
      <c r="O755" s="46"/>
      <c r="P755" s="46"/>
      <c r="Q755" s="41"/>
      <c r="R755" s="10"/>
      <c r="S755" s="10"/>
      <c r="T755" s="10"/>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row>
    <row r="756" ht="17.25" customHeight="1">
      <c r="A756" s="41"/>
      <c r="B756" s="42"/>
      <c r="C756" s="41"/>
      <c r="D756" s="43"/>
      <c r="E756" s="44"/>
      <c r="F756" s="41"/>
      <c r="G756" s="45"/>
      <c r="H756" s="46"/>
      <c r="I756" s="43"/>
      <c r="J756" s="47"/>
      <c r="K756" s="46"/>
      <c r="L756" s="46"/>
      <c r="M756" s="48"/>
      <c r="N756" s="49"/>
      <c r="O756" s="46"/>
      <c r="P756" s="46"/>
      <c r="Q756" s="41"/>
      <c r="R756" s="10"/>
      <c r="S756" s="10"/>
      <c r="T756" s="10"/>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row>
    <row r="757" ht="17.25" customHeight="1">
      <c r="A757" s="41"/>
      <c r="B757" s="42"/>
      <c r="C757" s="41"/>
      <c r="D757" s="43"/>
      <c r="E757" s="44"/>
      <c r="F757" s="41"/>
      <c r="G757" s="45"/>
      <c r="H757" s="46"/>
      <c r="I757" s="43"/>
      <c r="J757" s="47"/>
      <c r="K757" s="46"/>
      <c r="L757" s="46"/>
      <c r="M757" s="48"/>
      <c r="N757" s="49"/>
      <c r="O757" s="46"/>
      <c r="P757" s="46"/>
      <c r="Q757" s="41"/>
      <c r="R757" s="10"/>
      <c r="S757" s="10"/>
      <c r="T757" s="10"/>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row>
    <row r="758" ht="17.25" customHeight="1">
      <c r="A758" s="41"/>
      <c r="B758" s="42"/>
      <c r="C758" s="41"/>
      <c r="D758" s="43"/>
      <c r="E758" s="44"/>
      <c r="F758" s="41"/>
      <c r="G758" s="45"/>
      <c r="H758" s="46"/>
      <c r="I758" s="43"/>
      <c r="J758" s="47"/>
      <c r="K758" s="46"/>
      <c r="L758" s="46"/>
      <c r="M758" s="48"/>
      <c r="N758" s="49"/>
      <c r="O758" s="46"/>
      <c r="P758" s="46"/>
      <c r="Q758" s="41"/>
      <c r="R758" s="10"/>
      <c r="S758" s="10"/>
      <c r="T758" s="10"/>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row>
    <row r="759" ht="17.25" customHeight="1">
      <c r="A759" s="41"/>
      <c r="B759" s="42"/>
      <c r="C759" s="41"/>
      <c r="D759" s="43"/>
      <c r="E759" s="44"/>
      <c r="F759" s="41"/>
      <c r="G759" s="45"/>
      <c r="H759" s="46"/>
      <c r="I759" s="43"/>
      <c r="J759" s="47"/>
      <c r="K759" s="46"/>
      <c r="L759" s="46"/>
      <c r="M759" s="48"/>
      <c r="N759" s="49"/>
      <c r="O759" s="46"/>
      <c r="P759" s="46"/>
      <c r="Q759" s="41"/>
      <c r="R759" s="10"/>
      <c r="S759" s="10"/>
      <c r="T759" s="10"/>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row>
    <row r="760" ht="17.25" customHeight="1">
      <c r="A760" s="41"/>
      <c r="B760" s="42"/>
      <c r="C760" s="41"/>
      <c r="D760" s="43"/>
      <c r="E760" s="44"/>
      <c r="F760" s="41"/>
      <c r="G760" s="45"/>
      <c r="H760" s="46"/>
      <c r="I760" s="43"/>
      <c r="J760" s="47"/>
      <c r="K760" s="46"/>
      <c r="L760" s="46"/>
      <c r="M760" s="48"/>
      <c r="N760" s="49"/>
      <c r="O760" s="46"/>
      <c r="P760" s="46"/>
      <c r="Q760" s="41"/>
      <c r="R760" s="10"/>
      <c r="S760" s="10"/>
      <c r="T760" s="10"/>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row>
    <row r="761" ht="17.25" customHeight="1">
      <c r="A761" s="41"/>
      <c r="B761" s="42"/>
      <c r="C761" s="41"/>
      <c r="D761" s="43"/>
      <c r="E761" s="44"/>
      <c r="F761" s="41"/>
      <c r="G761" s="45"/>
      <c r="H761" s="46"/>
      <c r="I761" s="43"/>
      <c r="J761" s="47"/>
      <c r="K761" s="46"/>
      <c r="L761" s="46"/>
      <c r="M761" s="48"/>
      <c r="N761" s="49"/>
      <c r="O761" s="46"/>
      <c r="P761" s="46"/>
      <c r="Q761" s="41"/>
      <c r="R761" s="10"/>
      <c r="S761" s="10"/>
      <c r="T761" s="10"/>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row>
    <row r="762" ht="17.25" customHeight="1">
      <c r="A762" s="41"/>
      <c r="B762" s="42"/>
      <c r="C762" s="41"/>
      <c r="D762" s="43"/>
      <c r="E762" s="44"/>
      <c r="F762" s="41"/>
      <c r="G762" s="45"/>
      <c r="H762" s="46"/>
      <c r="I762" s="43"/>
      <c r="J762" s="47"/>
      <c r="K762" s="46"/>
      <c r="L762" s="46"/>
      <c r="M762" s="48"/>
      <c r="N762" s="49"/>
      <c r="O762" s="46"/>
      <c r="P762" s="46"/>
      <c r="Q762" s="41"/>
      <c r="R762" s="10"/>
      <c r="S762" s="10"/>
      <c r="T762" s="10"/>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row>
    <row r="763" ht="17.25" customHeight="1">
      <c r="A763" s="41"/>
      <c r="B763" s="42"/>
      <c r="C763" s="41"/>
      <c r="D763" s="43"/>
      <c r="E763" s="44"/>
      <c r="F763" s="41"/>
      <c r="G763" s="45"/>
      <c r="H763" s="46"/>
      <c r="I763" s="43"/>
      <c r="J763" s="47"/>
      <c r="K763" s="46"/>
      <c r="L763" s="46"/>
      <c r="M763" s="48"/>
      <c r="N763" s="49"/>
      <c r="O763" s="46"/>
      <c r="P763" s="46"/>
      <c r="Q763" s="41"/>
      <c r="R763" s="10"/>
      <c r="S763" s="10"/>
      <c r="T763" s="10"/>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row>
    <row r="764" ht="17.25" customHeight="1">
      <c r="A764" s="41"/>
      <c r="B764" s="42"/>
      <c r="C764" s="41"/>
      <c r="D764" s="43"/>
      <c r="E764" s="44"/>
      <c r="F764" s="41"/>
      <c r="G764" s="45"/>
      <c r="H764" s="46"/>
      <c r="I764" s="43"/>
      <c r="J764" s="47"/>
      <c r="K764" s="46"/>
      <c r="L764" s="46"/>
      <c r="M764" s="48"/>
      <c r="N764" s="49"/>
      <c r="O764" s="46"/>
      <c r="P764" s="46"/>
      <c r="Q764" s="41"/>
      <c r="R764" s="10"/>
      <c r="S764" s="10"/>
      <c r="T764" s="10"/>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row>
    <row r="765" ht="17.25" customHeight="1">
      <c r="A765" s="41"/>
      <c r="B765" s="42"/>
      <c r="C765" s="41"/>
      <c r="D765" s="43"/>
      <c r="E765" s="44"/>
      <c r="F765" s="41"/>
      <c r="G765" s="45"/>
      <c r="H765" s="46"/>
      <c r="I765" s="43"/>
      <c r="J765" s="47"/>
      <c r="K765" s="46"/>
      <c r="L765" s="46"/>
      <c r="M765" s="48"/>
      <c r="N765" s="49"/>
      <c r="O765" s="46"/>
      <c r="P765" s="46"/>
      <c r="Q765" s="41"/>
      <c r="R765" s="10"/>
      <c r="S765" s="10"/>
      <c r="T765" s="10"/>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row>
    <row r="766" ht="17.25" customHeight="1">
      <c r="A766" s="41"/>
      <c r="B766" s="42"/>
      <c r="C766" s="41"/>
      <c r="D766" s="43"/>
      <c r="E766" s="44"/>
      <c r="F766" s="41"/>
      <c r="G766" s="45"/>
      <c r="H766" s="46"/>
      <c r="I766" s="43"/>
      <c r="J766" s="47"/>
      <c r="K766" s="46"/>
      <c r="L766" s="46"/>
      <c r="M766" s="48"/>
      <c r="N766" s="49"/>
      <c r="O766" s="46"/>
      <c r="P766" s="46"/>
      <c r="Q766" s="41"/>
      <c r="R766" s="10"/>
      <c r="S766" s="10"/>
      <c r="T766" s="10"/>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row>
    <row r="767" ht="17.25" customHeight="1">
      <c r="A767" s="41"/>
      <c r="B767" s="42"/>
      <c r="C767" s="41"/>
      <c r="D767" s="43"/>
      <c r="E767" s="44"/>
      <c r="F767" s="41"/>
      <c r="G767" s="45"/>
      <c r="H767" s="46"/>
      <c r="I767" s="43"/>
      <c r="J767" s="47"/>
      <c r="K767" s="46"/>
      <c r="L767" s="46"/>
      <c r="M767" s="48"/>
      <c r="N767" s="49"/>
      <c r="O767" s="46"/>
      <c r="P767" s="46"/>
      <c r="Q767" s="41"/>
      <c r="R767" s="10"/>
      <c r="S767" s="10"/>
      <c r="T767" s="10"/>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row>
    <row r="768" ht="17.25" customHeight="1">
      <c r="A768" s="41"/>
      <c r="B768" s="42"/>
      <c r="C768" s="41"/>
      <c r="D768" s="43"/>
      <c r="E768" s="44"/>
      <c r="F768" s="41"/>
      <c r="G768" s="45"/>
      <c r="H768" s="46"/>
      <c r="I768" s="43"/>
      <c r="J768" s="47"/>
      <c r="K768" s="46"/>
      <c r="L768" s="46"/>
      <c r="M768" s="48"/>
      <c r="N768" s="49"/>
      <c r="O768" s="46"/>
      <c r="P768" s="46"/>
      <c r="Q768" s="41"/>
      <c r="R768" s="10"/>
      <c r="S768" s="10"/>
      <c r="T768" s="10"/>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row>
    <row r="769" ht="17.25" customHeight="1">
      <c r="A769" s="41"/>
      <c r="B769" s="42"/>
      <c r="C769" s="41"/>
      <c r="D769" s="43"/>
      <c r="E769" s="44"/>
      <c r="F769" s="41"/>
      <c r="G769" s="45"/>
      <c r="H769" s="46"/>
      <c r="I769" s="43"/>
      <c r="J769" s="47"/>
      <c r="K769" s="46"/>
      <c r="L769" s="46"/>
      <c r="M769" s="48"/>
      <c r="N769" s="49"/>
      <c r="O769" s="46"/>
      <c r="P769" s="46"/>
      <c r="Q769" s="41"/>
      <c r="R769" s="10"/>
      <c r="S769" s="10"/>
      <c r="T769" s="10"/>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row>
    <row r="770" ht="17.25" customHeight="1">
      <c r="A770" s="41"/>
      <c r="B770" s="42"/>
      <c r="C770" s="41"/>
      <c r="D770" s="43"/>
      <c r="E770" s="44"/>
      <c r="F770" s="41"/>
      <c r="G770" s="45"/>
      <c r="H770" s="46"/>
      <c r="I770" s="43"/>
      <c r="J770" s="47"/>
      <c r="K770" s="46"/>
      <c r="L770" s="46"/>
      <c r="M770" s="48"/>
      <c r="N770" s="49"/>
      <c r="O770" s="46"/>
      <c r="P770" s="46"/>
      <c r="Q770" s="41"/>
      <c r="R770" s="10"/>
      <c r="S770" s="10"/>
      <c r="T770" s="10"/>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row>
    <row r="771" ht="17.25" customHeight="1">
      <c r="A771" s="41"/>
      <c r="B771" s="42"/>
      <c r="C771" s="41"/>
      <c r="D771" s="43"/>
      <c r="E771" s="44"/>
      <c r="F771" s="41"/>
      <c r="G771" s="45"/>
      <c r="H771" s="46"/>
      <c r="I771" s="43"/>
      <c r="J771" s="47"/>
      <c r="K771" s="46"/>
      <c r="L771" s="46"/>
      <c r="M771" s="48"/>
      <c r="N771" s="49"/>
      <c r="O771" s="46"/>
      <c r="P771" s="46"/>
      <c r="Q771" s="41"/>
      <c r="R771" s="10"/>
      <c r="S771" s="10"/>
      <c r="T771" s="10"/>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row>
    <row r="772" ht="17.25" customHeight="1">
      <c r="A772" s="41"/>
      <c r="B772" s="42"/>
      <c r="C772" s="41"/>
      <c r="D772" s="43"/>
      <c r="E772" s="44"/>
      <c r="F772" s="41"/>
      <c r="G772" s="45"/>
      <c r="H772" s="46"/>
      <c r="I772" s="43"/>
      <c r="J772" s="47"/>
      <c r="K772" s="46"/>
      <c r="L772" s="46"/>
      <c r="M772" s="48"/>
      <c r="N772" s="49"/>
      <c r="O772" s="46"/>
      <c r="P772" s="46"/>
      <c r="Q772" s="41"/>
      <c r="R772" s="10"/>
      <c r="S772" s="10"/>
      <c r="T772" s="10"/>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row>
    <row r="773" ht="17.25" customHeight="1">
      <c r="A773" s="41"/>
      <c r="B773" s="42"/>
      <c r="C773" s="41"/>
      <c r="D773" s="43"/>
      <c r="E773" s="44"/>
      <c r="F773" s="41"/>
      <c r="G773" s="45"/>
      <c r="H773" s="46"/>
      <c r="I773" s="43"/>
      <c r="J773" s="47"/>
      <c r="K773" s="46"/>
      <c r="L773" s="46"/>
      <c r="M773" s="48"/>
      <c r="N773" s="49"/>
      <c r="O773" s="46"/>
      <c r="P773" s="46"/>
      <c r="Q773" s="41"/>
      <c r="R773" s="10"/>
      <c r="S773" s="10"/>
      <c r="T773" s="10"/>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row>
    <row r="774" ht="17.25" customHeight="1">
      <c r="A774" s="41"/>
      <c r="B774" s="42"/>
      <c r="C774" s="41"/>
      <c r="D774" s="43"/>
      <c r="E774" s="44"/>
      <c r="F774" s="41"/>
      <c r="G774" s="45"/>
      <c r="H774" s="46"/>
      <c r="I774" s="43"/>
      <c r="J774" s="47"/>
      <c r="K774" s="46"/>
      <c r="L774" s="46"/>
      <c r="M774" s="48"/>
      <c r="N774" s="49"/>
      <c r="O774" s="46"/>
      <c r="P774" s="46"/>
      <c r="Q774" s="41"/>
      <c r="R774" s="10"/>
      <c r="S774" s="10"/>
      <c r="T774" s="10"/>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row>
    <row r="775" ht="17.25" customHeight="1">
      <c r="A775" s="41"/>
      <c r="B775" s="42"/>
      <c r="C775" s="41"/>
      <c r="D775" s="43"/>
      <c r="E775" s="44"/>
      <c r="F775" s="41"/>
      <c r="G775" s="45"/>
      <c r="H775" s="46"/>
      <c r="I775" s="43"/>
      <c r="J775" s="47"/>
      <c r="K775" s="46"/>
      <c r="L775" s="46"/>
      <c r="M775" s="48"/>
      <c r="N775" s="49"/>
      <c r="O775" s="46"/>
      <c r="P775" s="46"/>
      <c r="Q775" s="41"/>
      <c r="R775" s="10"/>
      <c r="S775" s="10"/>
      <c r="T775" s="10"/>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row>
    <row r="776" ht="17.25" customHeight="1">
      <c r="A776" s="41"/>
      <c r="B776" s="42"/>
      <c r="C776" s="41"/>
      <c r="D776" s="43"/>
      <c r="E776" s="44"/>
      <c r="F776" s="41"/>
      <c r="G776" s="45"/>
      <c r="H776" s="46"/>
      <c r="I776" s="43"/>
      <c r="J776" s="47"/>
      <c r="K776" s="46"/>
      <c r="L776" s="46"/>
      <c r="M776" s="48"/>
      <c r="N776" s="49"/>
      <c r="O776" s="46"/>
      <c r="P776" s="46"/>
      <c r="Q776" s="41"/>
      <c r="R776" s="10"/>
      <c r="S776" s="10"/>
      <c r="T776" s="10"/>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row>
    <row r="777" ht="17.25" customHeight="1">
      <c r="A777" s="41"/>
      <c r="B777" s="42"/>
      <c r="C777" s="41"/>
      <c r="D777" s="43"/>
      <c r="E777" s="44"/>
      <c r="F777" s="41"/>
      <c r="G777" s="45"/>
      <c r="H777" s="46"/>
      <c r="I777" s="43"/>
      <c r="J777" s="47"/>
      <c r="K777" s="46"/>
      <c r="L777" s="46"/>
      <c r="M777" s="48"/>
      <c r="N777" s="49"/>
      <c r="O777" s="46"/>
      <c r="P777" s="46"/>
      <c r="Q777" s="41"/>
      <c r="R777" s="10"/>
      <c r="S777" s="10"/>
      <c r="T777" s="10"/>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row>
    <row r="778" ht="17.25" customHeight="1">
      <c r="A778" s="41"/>
      <c r="B778" s="42"/>
      <c r="C778" s="41"/>
      <c r="D778" s="43"/>
      <c r="E778" s="44"/>
      <c r="F778" s="41"/>
      <c r="G778" s="45"/>
      <c r="H778" s="46"/>
      <c r="I778" s="43"/>
      <c r="J778" s="47"/>
      <c r="K778" s="46"/>
      <c r="L778" s="46"/>
      <c r="M778" s="48"/>
      <c r="N778" s="49"/>
      <c r="O778" s="46"/>
      <c r="P778" s="46"/>
      <c r="Q778" s="41"/>
      <c r="R778" s="10"/>
      <c r="S778" s="10"/>
      <c r="T778" s="10"/>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row>
    <row r="779" ht="17.25" customHeight="1">
      <c r="A779" s="41"/>
      <c r="B779" s="42"/>
      <c r="C779" s="41"/>
      <c r="D779" s="43"/>
      <c r="E779" s="44"/>
      <c r="F779" s="41"/>
      <c r="G779" s="45"/>
      <c r="H779" s="46"/>
      <c r="I779" s="43"/>
      <c r="J779" s="47"/>
      <c r="K779" s="46"/>
      <c r="L779" s="46"/>
      <c r="M779" s="48"/>
      <c r="N779" s="49"/>
      <c r="O779" s="46"/>
      <c r="P779" s="46"/>
      <c r="Q779" s="41"/>
      <c r="R779" s="10"/>
      <c r="S779" s="10"/>
      <c r="T779" s="10"/>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row>
    <row r="780" ht="17.25" customHeight="1">
      <c r="A780" s="41"/>
      <c r="B780" s="42"/>
      <c r="C780" s="41"/>
      <c r="D780" s="43"/>
      <c r="E780" s="44"/>
      <c r="F780" s="41"/>
      <c r="G780" s="45"/>
      <c r="H780" s="46"/>
      <c r="I780" s="43"/>
      <c r="J780" s="47"/>
      <c r="K780" s="46"/>
      <c r="L780" s="46"/>
      <c r="M780" s="48"/>
      <c r="N780" s="49"/>
      <c r="O780" s="46"/>
      <c r="P780" s="46"/>
      <c r="Q780" s="41"/>
      <c r="R780" s="10"/>
      <c r="S780" s="10"/>
      <c r="T780" s="10"/>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row>
    <row r="781" ht="17.25" customHeight="1">
      <c r="A781" s="41"/>
      <c r="B781" s="42"/>
      <c r="C781" s="41"/>
      <c r="D781" s="43"/>
      <c r="E781" s="44"/>
      <c r="F781" s="41"/>
      <c r="G781" s="45"/>
      <c r="H781" s="46"/>
      <c r="I781" s="43"/>
      <c r="J781" s="47"/>
      <c r="K781" s="46"/>
      <c r="L781" s="46"/>
      <c r="M781" s="48"/>
      <c r="N781" s="49"/>
      <c r="O781" s="46"/>
      <c r="P781" s="46"/>
      <c r="Q781" s="41"/>
      <c r="R781" s="10"/>
      <c r="S781" s="10"/>
      <c r="T781" s="10"/>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row>
    <row r="782" ht="17.25" customHeight="1">
      <c r="A782" s="41"/>
      <c r="B782" s="42"/>
      <c r="C782" s="41"/>
      <c r="D782" s="43"/>
      <c r="E782" s="44"/>
      <c r="F782" s="41"/>
      <c r="G782" s="45"/>
      <c r="H782" s="46"/>
      <c r="I782" s="43"/>
      <c r="J782" s="47"/>
      <c r="K782" s="46"/>
      <c r="L782" s="46"/>
      <c r="M782" s="48"/>
      <c r="N782" s="49"/>
      <c r="O782" s="46"/>
      <c r="P782" s="46"/>
      <c r="Q782" s="41"/>
      <c r="R782" s="10"/>
      <c r="S782" s="10"/>
      <c r="T782" s="10"/>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row>
    <row r="783" ht="17.25" customHeight="1">
      <c r="A783" s="41"/>
      <c r="B783" s="42"/>
      <c r="C783" s="41"/>
      <c r="D783" s="43"/>
      <c r="E783" s="44"/>
      <c r="F783" s="41"/>
      <c r="G783" s="45"/>
      <c r="H783" s="46"/>
      <c r="I783" s="43"/>
      <c r="J783" s="47"/>
      <c r="K783" s="46"/>
      <c r="L783" s="46"/>
      <c r="M783" s="48"/>
      <c r="N783" s="49"/>
      <c r="O783" s="46"/>
      <c r="P783" s="46"/>
      <c r="Q783" s="41"/>
      <c r="R783" s="10"/>
      <c r="S783" s="10"/>
      <c r="T783" s="10"/>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row>
    <row r="784" ht="17.25" customHeight="1">
      <c r="A784" s="41"/>
      <c r="B784" s="42"/>
      <c r="C784" s="41"/>
      <c r="D784" s="43"/>
      <c r="E784" s="44"/>
      <c r="F784" s="41"/>
      <c r="G784" s="45"/>
      <c r="H784" s="46"/>
      <c r="I784" s="43"/>
      <c r="J784" s="47"/>
      <c r="K784" s="46"/>
      <c r="L784" s="46"/>
      <c r="M784" s="48"/>
      <c r="N784" s="49"/>
      <c r="O784" s="46"/>
      <c r="P784" s="46"/>
      <c r="Q784" s="41"/>
      <c r="R784" s="10"/>
      <c r="S784" s="10"/>
      <c r="T784" s="10"/>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row>
    <row r="785" ht="17.25" customHeight="1">
      <c r="A785" s="41"/>
      <c r="B785" s="42"/>
      <c r="C785" s="41"/>
      <c r="D785" s="43"/>
      <c r="E785" s="44"/>
      <c r="F785" s="41"/>
      <c r="G785" s="45"/>
      <c r="H785" s="46"/>
      <c r="I785" s="43"/>
      <c r="J785" s="47"/>
      <c r="K785" s="46"/>
      <c r="L785" s="46"/>
      <c r="M785" s="48"/>
      <c r="N785" s="49"/>
      <c r="O785" s="46"/>
      <c r="P785" s="46"/>
      <c r="Q785" s="41"/>
      <c r="R785" s="10"/>
      <c r="S785" s="10"/>
      <c r="T785" s="10"/>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row>
    <row r="786" ht="17.25" customHeight="1">
      <c r="A786" s="41"/>
      <c r="B786" s="42"/>
      <c r="C786" s="41"/>
      <c r="D786" s="43"/>
      <c r="E786" s="44"/>
      <c r="F786" s="41"/>
      <c r="G786" s="45"/>
      <c r="H786" s="46"/>
      <c r="I786" s="43"/>
      <c r="J786" s="47"/>
      <c r="K786" s="46"/>
      <c r="L786" s="46"/>
      <c r="M786" s="48"/>
      <c r="N786" s="49"/>
      <c r="O786" s="46"/>
      <c r="P786" s="46"/>
      <c r="Q786" s="41"/>
      <c r="R786" s="10"/>
      <c r="S786" s="10"/>
      <c r="T786" s="10"/>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row>
    <row r="787" ht="17.25" customHeight="1">
      <c r="A787" s="41"/>
      <c r="B787" s="42"/>
      <c r="C787" s="41"/>
      <c r="D787" s="43"/>
      <c r="E787" s="44"/>
      <c r="F787" s="41"/>
      <c r="G787" s="45"/>
      <c r="H787" s="46"/>
      <c r="I787" s="43"/>
      <c r="J787" s="47"/>
      <c r="K787" s="46"/>
      <c r="L787" s="46"/>
      <c r="M787" s="48"/>
      <c r="N787" s="49"/>
      <c r="O787" s="46"/>
      <c r="P787" s="46"/>
      <c r="Q787" s="41"/>
      <c r="R787" s="10"/>
      <c r="S787" s="10"/>
      <c r="T787" s="10"/>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row>
    <row r="788" ht="17.25" customHeight="1">
      <c r="A788" s="41"/>
      <c r="B788" s="42"/>
      <c r="C788" s="41"/>
      <c r="D788" s="43"/>
      <c r="E788" s="44"/>
      <c r="F788" s="41"/>
      <c r="G788" s="45"/>
      <c r="H788" s="46"/>
      <c r="I788" s="43"/>
      <c r="J788" s="47"/>
      <c r="K788" s="46"/>
      <c r="L788" s="46"/>
      <c r="M788" s="48"/>
      <c r="N788" s="49"/>
      <c r="O788" s="46"/>
      <c r="P788" s="46"/>
      <c r="Q788" s="41"/>
      <c r="R788" s="10"/>
      <c r="S788" s="10"/>
      <c r="T788" s="10"/>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row>
    <row r="789" ht="17.25" customHeight="1">
      <c r="A789" s="41"/>
      <c r="B789" s="42"/>
      <c r="C789" s="41"/>
      <c r="D789" s="43"/>
      <c r="E789" s="44"/>
      <c r="F789" s="41"/>
      <c r="G789" s="45"/>
      <c r="H789" s="46"/>
      <c r="I789" s="43"/>
      <c r="J789" s="47"/>
      <c r="K789" s="46"/>
      <c r="L789" s="46"/>
      <c r="M789" s="48"/>
      <c r="N789" s="49"/>
      <c r="O789" s="46"/>
      <c r="P789" s="46"/>
      <c r="Q789" s="41"/>
      <c r="R789" s="10"/>
      <c r="S789" s="10"/>
      <c r="T789" s="10"/>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row>
    <row r="790" ht="17.25" customHeight="1">
      <c r="A790" s="41"/>
      <c r="B790" s="42"/>
      <c r="C790" s="41"/>
      <c r="D790" s="43"/>
      <c r="E790" s="44"/>
      <c r="F790" s="41"/>
      <c r="G790" s="45"/>
      <c r="H790" s="46"/>
      <c r="I790" s="43"/>
      <c r="J790" s="47"/>
      <c r="K790" s="46"/>
      <c r="L790" s="46"/>
      <c r="M790" s="48"/>
      <c r="N790" s="49"/>
      <c r="O790" s="46"/>
      <c r="P790" s="46"/>
      <c r="Q790" s="41"/>
      <c r="R790" s="10"/>
      <c r="S790" s="10"/>
      <c r="T790" s="10"/>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row>
    <row r="791" ht="17.25" customHeight="1">
      <c r="A791" s="41"/>
      <c r="B791" s="42"/>
      <c r="C791" s="41"/>
      <c r="D791" s="43"/>
      <c r="E791" s="44"/>
      <c r="F791" s="41"/>
      <c r="G791" s="45"/>
      <c r="H791" s="46"/>
      <c r="I791" s="43"/>
      <c r="J791" s="47"/>
      <c r="K791" s="46"/>
      <c r="L791" s="46"/>
      <c r="M791" s="48"/>
      <c r="N791" s="49"/>
      <c r="O791" s="46"/>
      <c r="P791" s="46"/>
      <c r="Q791" s="41"/>
      <c r="R791" s="10"/>
      <c r="S791" s="10"/>
      <c r="T791" s="10"/>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row>
    <row r="792" ht="17.25" customHeight="1">
      <c r="A792" s="41"/>
      <c r="B792" s="42"/>
      <c r="C792" s="41"/>
      <c r="D792" s="43"/>
      <c r="E792" s="44"/>
      <c r="F792" s="41"/>
      <c r="G792" s="45"/>
      <c r="H792" s="46"/>
      <c r="I792" s="43"/>
      <c r="J792" s="47"/>
      <c r="K792" s="46"/>
      <c r="L792" s="46"/>
      <c r="M792" s="48"/>
      <c r="N792" s="49"/>
      <c r="O792" s="46"/>
      <c r="P792" s="46"/>
      <c r="Q792" s="41"/>
      <c r="R792" s="10"/>
      <c r="S792" s="10"/>
      <c r="T792" s="10"/>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row>
    <row r="793" ht="17.25" customHeight="1">
      <c r="A793" s="41"/>
      <c r="B793" s="42"/>
      <c r="C793" s="41"/>
      <c r="D793" s="43"/>
      <c r="E793" s="44"/>
      <c r="F793" s="41"/>
      <c r="G793" s="45"/>
      <c r="H793" s="46"/>
      <c r="I793" s="43"/>
      <c r="J793" s="47"/>
      <c r="K793" s="46"/>
      <c r="L793" s="46"/>
      <c r="M793" s="48"/>
      <c r="N793" s="49"/>
      <c r="O793" s="46"/>
      <c r="P793" s="46"/>
      <c r="Q793" s="41"/>
      <c r="R793" s="10"/>
      <c r="S793" s="10"/>
      <c r="T793" s="10"/>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row>
    <row r="794" ht="17.25" customHeight="1">
      <c r="A794" s="41"/>
      <c r="B794" s="42"/>
      <c r="C794" s="41"/>
      <c r="D794" s="43"/>
      <c r="E794" s="44"/>
      <c r="F794" s="41"/>
      <c r="G794" s="45"/>
      <c r="H794" s="46"/>
      <c r="I794" s="43"/>
      <c r="J794" s="47"/>
      <c r="K794" s="46"/>
      <c r="L794" s="46"/>
      <c r="M794" s="48"/>
      <c r="N794" s="49"/>
      <c r="O794" s="46"/>
      <c r="P794" s="46"/>
      <c r="Q794" s="41"/>
      <c r="R794" s="10"/>
      <c r="S794" s="10"/>
      <c r="T794" s="10"/>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row>
    <row r="795" ht="17.25" customHeight="1">
      <c r="A795" s="41"/>
      <c r="B795" s="42"/>
      <c r="C795" s="41"/>
      <c r="D795" s="43"/>
      <c r="E795" s="44"/>
      <c r="F795" s="41"/>
      <c r="G795" s="45"/>
      <c r="H795" s="46"/>
      <c r="I795" s="43"/>
      <c r="J795" s="47"/>
      <c r="K795" s="46"/>
      <c r="L795" s="46"/>
      <c r="M795" s="48"/>
      <c r="N795" s="49"/>
      <c r="O795" s="46"/>
      <c r="P795" s="46"/>
      <c r="Q795" s="41"/>
      <c r="R795" s="10"/>
      <c r="S795" s="10"/>
      <c r="T795" s="10"/>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row>
    <row r="796" ht="17.25" customHeight="1">
      <c r="A796" s="41"/>
      <c r="B796" s="42"/>
      <c r="C796" s="41"/>
      <c r="D796" s="43"/>
      <c r="E796" s="44"/>
      <c r="F796" s="41"/>
      <c r="G796" s="45"/>
      <c r="H796" s="46"/>
      <c r="I796" s="43"/>
      <c r="J796" s="47"/>
      <c r="K796" s="46"/>
      <c r="L796" s="46"/>
      <c r="M796" s="48"/>
      <c r="N796" s="49"/>
      <c r="O796" s="46"/>
      <c r="P796" s="46"/>
      <c r="Q796" s="41"/>
      <c r="R796" s="10"/>
      <c r="S796" s="10"/>
      <c r="T796" s="10"/>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row>
    <row r="797" ht="17.25" customHeight="1">
      <c r="A797" s="41"/>
      <c r="B797" s="42"/>
      <c r="C797" s="41"/>
      <c r="D797" s="43"/>
      <c r="E797" s="44"/>
      <c r="F797" s="41"/>
      <c r="G797" s="45"/>
      <c r="H797" s="46"/>
      <c r="I797" s="43"/>
      <c r="J797" s="47"/>
      <c r="K797" s="46"/>
      <c r="L797" s="46"/>
      <c r="M797" s="48"/>
      <c r="N797" s="49"/>
      <c r="O797" s="46"/>
      <c r="P797" s="46"/>
      <c r="Q797" s="41"/>
      <c r="R797" s="10"/>
      <c r="S797" s="10"/>
      <c r="T797" s="10"/>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row>
    <row r="798" ht="17.25" customHeight="1">
      <c r="A798" s="41"/>
      <c r="B798" s="42"/>
      <c r="C798" s="41"/>
      <c r="D798" s="43"/>
      <c r="E798" s="44"/>
      <c r="F798" s="41"/>
      <c r="G798" s="45"/>
      <c r="H798" s="46"/>
      <c r="I798" s="43"/>
      <c r="J798" s="47"/>
      <c r="K798" s="46"/>
      <c r="L798" s="46"/>
      <c r="M798" s="48"/>
      <c r="N798" s="49"/>
      <c r="O798" s="46"/>
      <c r="P798" s="46"/>
      <c r="Q798" s="41"/>
      <c r="R798" s="10"/>
      <c r="S798" s="10"/>
      <c r="T798" s="10"/>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row>
    <row r="799" ht="17.25" customHeight="1">
      <c r="A799" s="41"/>
      <c r="B799" s="42"/>
      <c r="C799" s="41"/>
      <c r="D799" s="43"/>
      <c r="E799" s="44"/>
      <c r="F799" s="41"/>
      <c r="G799" s="45"/>
      <c r="H799" s="46"/>
      <c r="I799" s="43"/>
      <c r="J799" s="47"/>
      <c r="K799" s="46"/>
      <c r="L799" s="46"/>
      <c r="M799" s="48"/>
      <c r="N799" s="49"/>
      <c r="O799" s="46"/>
      <c r="P799" s="46"/>
      <c r="Q799" s="41"/>
      <c r="R799" s="10"/>
      <c r="S799" s="10"/>
      <c r="T799" s="10"/>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row>
    <row r="800" ht="17.25" customHeight="1">
      <c r="A800" s="41"/>
      <c r="B800" s="42"/>
      <c r="C800" s="41"/>
      <c r="D800" s="43"/>
      <c r="E800" s="44"/>
      <c r="F800" s="41"/>
      <c r="G800" s="45"/>
      <c r="H800" s="46"/>
      <c r="I800" s="43"/>
      <c r="J800" s="47"/>
      <c r="K800" s="46"/>
      <c r="L800" s="46"/>
      <c r="M800" s="48"/>
      <c r="N800" s="49"/>
      <c r="O800" s="46"/>
      <c r="P800" s="46"/>
      <c r="Q800" s="41"/>
      <c r="R800" s="10"/>
      <c r="S800" s="10"/>
      <c r="T800" s="10"/>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row>
    <row r="801" ht="17.25" customHeight="1">
      <c r="A801" s="41"/>
      <c r="B801" s="42"/>
      <c r="C801" s="41"/>
      <c r="D801" s="43"/>
      <c r="E801" s="44"/>
      <c r="F801" s="41"/>
      <c r="G801" s="45"/>
      <c r="H801" s="46"/>
      <c r="I801" s="43"/>
      <c r="J801" s="47"/>
      <c r="K801" s="46"/>
      <c r="L801" s="46"/>
      <c r="M801" s="48"/>
      <c r="N801" s="49"/>
      <c r="O801" s="46"/>
      <c r="P801" s="46"/>
      <c r="Q801" s="41"/>
      <c r="R801" s="10"/>
      <c r="S801" s="10"/>
      <c r="T801" s="10"/>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row>
    <row r="802" ht="17.25" customHeight="1">
      <c r="A802" s="41"/>
      <c r="B802" s="42"/>
      <c r="C802" s="41"/>
      <c r="D802" s="43"/>
      <c r="E802" s="44"/>
      <c r="F802" s="41"/>
      <c r="G802" s="45"/>
      <c r="H802" s="46"/>
      <c r="I802" s="43"/>
      <c r="J802" s="47"/>
      <c r="K802" s="46"/>
      <c r="L802" s="46"/>
      <c r="M802" s="48"/>
      <c r="N802" s="49"/>
      <c r="O802" s="46"/>
      <c r="P802" s="46"/>
      <c r="Q802" s="41"/>
      <c r="R802" s="10"/>
      <c r="S802" s="10"/>
      <c r="T802" s="10"/>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row>
    <row r="803" ht="17.25" customHeight="1">
      <c r="A803" s="41"/>
      <c r="B803" s="42"/>
      <c r="C803" s="41"/>
      <c r="D803" s="43"/>
      <c r="E803" s="44"/>
      <c r="F803" s="41"/>
      <c r="G803" s="45"/>
      <c r="H803" s="46"/>
      <c r="I803" s="43"/>
      <c r="J803" s="47"/>
      <c r="K803" s="46"/>
      <c r="L803" s="46"/>
      <c r="M803" s="48"/>
      <c r="N803" s="49"/>
      <c r="O803" s="46"/>
      <c r="P803" s="46"/>
      <c r="Q803" s="41"/>
      <c r="R803" s="10"/>
      <c r="S803" s="10"/>
      <c r="T803" s="10"/>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row>
    <row r="804" ht="17.25" customHeight="1">
      <c r="A804" s="41"/>
      <c r="B804" s="42"/>
      <c r="C804" s="41"/>
      <c r="D804" s="43"/>
      <c r="E804" s="44"/>
      <c r="F804" s="41"/>
      <c r="G804" s="45"/>
      <c r="H804" s="46"/>
      <c r="I804" s="43"/>
      <c r="J804" s="47"/>
      <c r="K804" s="46"/>
      <c r="L804" s="46"/>
      <c r="M804" s="48"/>
      <c r="N804" s="49"/>
      <c r="O804" s="46"/>
      <c r="P804" s="46"/>
      <c r="Q804" s="41"/>
      <c r="R804" s="10"/>
      <c r="S804" s="10"/>
      <c r="T804" s="10"/>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row>
    <row r="805" ht="17.25" customHeight="1">
      <c r="A805" s="41"/>
      <c r="B805" s="42"/>
      <c r="C805" s="41"/>
      <c r="D805" s="43"/>
      <c r="E805" s="44"/>
      <c r="F805" s="41"/>
      <c r="G805" s="45"/>
      <c r="H805" s="46"/>
      <c r="I805" s="43"/>
      <c r="J805" s="47"/>
      <c r="K805" s="46"/>
      <c r="L805" s="46"/>
      <c r="M805" s="48"/>
      <c r="N805" s="49"/>
      <c r="O805" s="46"/>
      <c r="P805" s="46"/>
      <c r="Q805" s="41"/>
      <c r="R805" s="10"/>
      <c r="S805" s="10"/>
      <c r="T805" s="10"/>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row>
    <row r="806" ht="17.25" customHeight="1">
      <c r="A806" s="41"/>
      <c r="B806" s="42"/>
      <c r="C806" s="41"/>
      <c r="D806" s="43"/>
      <c r="E806" s="44"/>
      <c r="F806" s="41"/>
      <c r="G806" s="45"/>
      <c r="H806" s="46"/>
      <c r="I806" s="43"/>
      <c r="J806" s="47"/>
      <c r="K806" s="46"/>
      <c r="L806" s="46"/>
      <c r="M806" s="48"/>
      <c r="N806" s="49"/>
      <c r="O806" s="46"/>
      <c r="P806" s="46"/>
      <c r="Q806" s="41"/>
      <c r="R806" s="10"/>
      <c r="S806" s="10"/>
      <c r="T806" s="10"/>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row>
    <row r="807" ht="17.25" customHeight="1">
      <c r="A807" s="41"/>
      <c r="B807" s="42"/>
      <c r="C807" s="41"/>
      <c r="D807" s="43"/>
      <c r="E807" s="44"/>
      <c r="F807" s="41"/>
      <c r="G807" s="45"/>
      <c r="H807" s="46"/>
      <c r="I807" s="43"/>
      <c r="J807" s="47"/>
      <c r="K807" s="46"/>
      <c r="L807" s="46"/>
      <c r="M807" s="48"/>
      <c r="N807" s="49"/>
      <c r="O807" s="46"/>
      <c r="P807" s="46"/>
      <c r="Q807" s="41"/>
      <c r="R807" s="10"/>
      <c r="S807" s="10"/>
      <c r="T807" s="10"/>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row>
    <row r="808" ht="17.25" customHeight="1">
      <c r="A808" s="41"/>
      <c r="B808" s="42"/>
      <c r="C808" s="41"/>
      <c r="D808" s="43"/>
      <c r="E808" s="44"/>
      <c r="F808" s="41"/>
      <c r="G808" s="45"/>
      <c r="H808" s="46"/>
      <c r="I808" s="43"/>
      <c r="J808" s="47"/>
      <c r="K808" s="46"/>
      <c r="L808" s="46"/>
      <c r="M808" s="48"/>
      <c r="N808" s="49"/>
      <c r="O808" s="46"/>
      <c r="P808" s="46"/>
      <c r="Q808" s="41"/>
      <c r="R808" s="10"/>
      <c r="S808" s="10"/>
      <c r="T808" s="10"/>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row>
    <row r="809" ht="17.25" customHeight="1">
      <c r="A809" s="41"/>
      <c r="B809" s="42"/>
      <c r="C809" s="41"/>
      <c r="D809" s="43"/>
      <c r="E809" s="44"/>
      <c r="F809" s="41"/>
      <c r="G809" s="45"/>
      <c r="H809" s="46"/>
      <c r="I809" s="43"/>
      <c r="J809" s="47"/>
      <c r="K809" s="46"/>
      <c r="L809" s="46"/>
      <c r="M809" s="48"/>
      <c r="N809" s="49"/>
      <c r="O809" s="46"/>
      <c r="P809" s="46"/>
      <c r="Q809" s="41"/>
      <c r="R809" s="10"/>
      <c r="S809" s="10"/>
      <c r="T809" s="10"/>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row>
    <row r="810" ht="17.25" customHeight="1">
      <c r="A810" s="41"/>
      <c r="B810" s="42"/>
      <c r="C810" s="41"/>
      <c r="D810" s="43"/>
      <c r="E810" s="44"/>
      <c r="F810" s="41"/>
      <c r="G810" s="45"/>
      <c r="H810" s="46"/>
      <c r="I810" s="43"/>
      <c r="J810" s="47"/>
      <c r="K810" s="46"/>
      <c r="L810" s="46"/>
      <c r="M810" s="48"/>
      <c r="N810" s="49"/>
      <c r="O810" s="46"/>
      <c r="P810" s="46"/>
      <c r="Q810" s="41"/>
      <c r="R810" s="10"/>
      <c r="S810" s="10"/>
      <c r="T810" s="10"/>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row>
    <row r="811" ht="17.25" customHeight="1">
      <c r="A811" s="41"/>
      <c r="B811" s="42"/>
      <c r="C811" s="41"/>
      <c r="D811" s="43"/>
      <c r="E811" s="44"/>
      <c r="F811" s="41"/>
      <c r="G811" s="45"/>
      <c r="H811" s="46"/>
      <c r="I811" s="43"/>
      <c r="J811" s="47"/>
      <c r="K811" s="46"/>
      <c r="L811" s="46"/>
      <c r="M811" s="48"/>
      <c r="N811" s="49"/>
      <c r="O811" s="46"/>
      <c r="P811" s="46"/>
      <c r="Q811" s="41"/>
      <c r="R811" s="10"/>
      <c r="S811" s="10"/>
      <c r="T811" s="10"/>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row>
    <row r="812" ht="17.25" customHeight="1">
      <c r="A812" s="41"/>
      <c r="B812" s="42"/>
      <c r="C812" s="41"/>
      <c r="D812" s="43"/>
      <c r="E812" s="44"/>
      <c r="F812" s="41"/>
      <c r="G812" s="45"/>
      <c r="H812" s="46"/>
      <c r="I812" s="43"/>
      <c r="J812" s="47"/>
      <c r="K812" s="46"/>
      <c r="L812" s="46"/>
      <c r="M812" s="48"/>
      <c r="N812" s="49"/>
      <c r="O812" s="46"/>
      <c r="P812" s="46"/>
      <c r="Q812" s="41"/>
      <c r="R812" s="10"/>
      <c r="S812" s="10"/>
      <c r="T812" s="10"/>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row>
    <row r="813" ht="17.25" customHeight="1">
      <c r="A813" s="41"/>
      <c r="B813" s="42"/>
      <c r="C813" s="41"/>
      <c r="D813" s="43"/>
      <c r="E813" s="44"/>
      <c r="F813" s="41"/>
      <c r="G813" s="45"/>
      <c r="H813" s="46"/>
      <c r="I813" s="43"/>
      <c r="J813" s="47"/>
      <c r="K813" s="46"/>
      <c r="L813" s="46"/>
      <c r="M813" s="48"/>
      <c r="N813" s="49"/>
      <c r="O813" s="46"/>
      <c r="P813" s="46"/>
      <c r="Q813" s="41"/>
      <c r="R813" s="10"/>
      <c r="S813" s="10"/>
      <c r="T813" s="10"/>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row>
    <row r="814" ht="17.25" customHeight="1">
      <c r="A814" s="41"/>
      <c r="B814" s="42"/>
      <c r="C814" s="41"/>
      <c r="D814" s="43"/>
      <c r="E814" s="44"/>
      <c r="F814" s="41"/>
      <c r="G814" s="45"/>
      <c r="H814" s="46"/>
      <c r="I814" s="43"/>
      <c r="J814" s="47"/>
      <c r="K814" s="46"/>
      <c r="L814" s="46"/>
      <c r="M814" s="48"/>
      <c r="N814" s="49"/>
      <c r="O814" s="46"/>
      <c r="P814" s="46"/>
      <c r="Q814" s="41"/>
      <c r="R814" s="10"/>
      <c r="S814" s="10"/>
      <c r="T814" s="10"/>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row>
    <row r="815" ht="17.25" customHeight="1">
      <c r="A815" s="41"/>
      <c r="B815" s="42"/>
      <c r="C815" s="41"/>
      <c r="D815" s="43"/>
      <c r="E815" s="44"/>
      <c r="F815" s="41"/>
      <c r="G815" s="45"/>
      <c r="H815" s="46"/>
      <c r="I815" s="43"/>
      <c r="J815" s="47"/>
      <c r="K815" s="46"/>
      <c r="L815" s="46"/>
      <c r="M815" s="48"/>
      <c r="N815" s="49"/>
      <c r="O815" s="46"/>
      <c r="P815" s="46"/>
      <c r="Q815" s="41"/>
      <c r="R815" s="10"/>
      <c r="S815" s="10"/>
      <c r="T815" s="10"/>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row>
    <row r="816" ht="17.25" customHeight="1">
      <c r="A816" s="41"/>
      <c r="B816" s="42"/>
      <c r="C816" s="41"/>
      <c r="D816" s="43"/>
      <c r="E816" s="44"/>
      <c r="F816" s="41"/>
      <c r="G816" s="45"/>
      <c r="H816" s="46"/>
      <c r="I816" s="43"/>
      <c r="J816" s="47"/>
      <c r="K816" s="46"/>
      <c r="L816" s="46"/>
      <c r="M816" s="48"/>
      <c r="N816" s="49"/>
      <c r="O816" s="46"/>
      <c r="P816" s="46"/>
      <c r="Q816" s="41"/>
      <c r="R816" s="10"/>
      <c r="S816" s="10"/>
      <c r="T816" s="10"/>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row>
    <row r="817" ht="17.25" customHeight="1">
      <c r="A817" s="41"/>
      <c r="B817" s="42"/>
      <c r="C817" s="41"/>
      <c r="D817" s="43"/>
      <c r="E817" s="44"/>
      <c r="F817" s="41"/>
      <c r="G817" s="45"/>
      <c r="H817" s="46"/>
      <c r="I817" s="43"/>
      <c r="J817" s="47"/>
      <c r="K817" s="46"/>
      <c r="L817" s="46"/>
      <c r="M817" s="48"/>
      <c r="N817" s="49"/>
      <c r="O817" s="46"/>
      <c r="P817" s="46"/>
      <c r="Q817" s="41"/>
      <c r="R817" s="10"/>
      <c r="S817" s="10"/>
      <c r="T817" s="10"/>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row>
    <row r="818" ht="17.25" customHeight="1">
      <c r="A818" s="41"/>
      <c r="B818" s="42"/>
      <c r="C818" s="41"/>
      <c r="D818" s="43"/>
      <c r="E818" s="44"/>
      <c r="F818" s="41"/>
      <c r="G818" s="45"/>
      <c r="H818" s="46"/>
      <c r="I818" s="43"/>
      <c r="J818" s="47"/>
      <c r="K818" s="46"/>
      <c r="L818" s="46"/>
      <c r="M818" s="48"/>
      <c r="N818" s="49"/>
      <c r="O818" s="46"/>
      <c r="P818" s="46"/>
      <c r="Q818" s="41"/>
      <c r="R818" s="10"/>
      <c r="S818" s="10"/>
      <c r="T818" s="10"/>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row>
    <row r="819" ht="17.25" customHeight="1">
      <c r="A819" s="41"/>
      <c r="B819" s="42"/>
      <c r="C819" s="41"/>
      <c r="D819" s="43"/>
      <c r="E819" s="44"/>
      <c r="F819" s="41"/>
      <c r="G819" s="45"/>
      <c r="H819" s="46"/>
      <c r="I819" s="43"/>
      <c r="J819" s="47"/>
      <c r="K819" s="46"/>
      <c r="L819" s="46"/>
      <c r="M819" s="48"/>
      <c r="N819" s="49"/>
      <c r="O819" s="46"/>
      <c r="P819" s="46"/>
      <c r="Q819" s="41"/>
      <c r="R819" s="10"/>
      <c r="S819" s="10"/>
      <c r="T819" s="10"/>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row>
    <row r="820" ht="17.25" customHeight="1">
      <c r="A820" s="41"/>
      <c r="B820" s="42"/>
      <c r="C820" s="41"/>
      <c r="D820" s="43"/>
      <c r="E820" s="44"/>
      <c r="F820" s="41"/>
      <c r="G820" s="45"/>
      <c r="H820" s="46"/>
      <c r="I820" s="43"/>
      <c r="J820" s="47"/>
      <c r="K820" s="46"/>
      <c r="L820" s="46"/>
      <c r="M820" s="48"/>
      <c r="N820" s="49"/>
      <c r="O820" s="46"/>
      <c r="P820" s="46"/>
      <c r="Q820" s="41"/>
      <c r="R820" s="10"/>
      <c r="S820" s="10"/>
      <c r="T820" s="10"/>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row>
    <row r="821" ht="17.25" customHeight="1">
      <c r="A821" s="41"/>
      <c r="B821" s="42"/>
      <c r="C821" s="41"/>
      <c r="D821" s="43"/>
      <c r="E821" s="44"/>
      <c r="F821" s="41"/>
      <c r="G821" s="45"/>
      <c r="H821" s="46"/>
      <c r="I821" s="43"/>
      <c r="J821" s="47"/>
      <c r="K821" s="46"/>
      <c r="L821" s="46"/>
      <c r="M821" s="48"/>
      <c r="N821" s="49"/>
      <c r="O821" s="46"/>
      <c r="P821" s="46"/>
      <c r="Q821" s="41"/>
      <c r="R821" s="10"/>
      <c r="S821" s="10"/>
      <c r="T821" s="10"/>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row>
    <row r="822" ht="17.25" customHeight="1">
      <c r="A822" s="41"/>
      <c r="B822" s="42"/>
      <c r="C822" s="41"/>
      <c r="D822" s="43"/>
      <c r="E822" s="44"/>
      <c r="F822" s="41"/>
      <c r="G822" s="45"/>
      <c r="H822" s="46"/>
      <c r="I822" s="43"/>
      <c r="J822" s="47"/>
      <c r="K822" s="46"/>
      <c r="L822" s="46"/>
      <c r="M822" s="48"/>
      <c r="N822" s="49"/>
      <c r="O822" s="46"/>
      <c r="P822" s="46"/>
      <c r="Q822" s="41"/>
      <c r="R822" s="10"/>
      <c r="S822" s="10"/>
      <c r="T822" s="10"/>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row>
    <row r="823" ht="17.25" customHeight="1">
      <c r="A823" s="41"/>
      <c r="B823" s="42"/>
      <c r="C823" s="41"/>
      <c r="D823" s="43"/>
      <c r="E823" s="44"/>
      <c r="F823" s="41"/>
      <c r="G823" s="45"/>
      <c r="H823" s="46"/>
      <c r="I823" s="43"/>
      <c r="J823" s="47"/>
      <c r="K823" s="46"/>
      <c r="L823" s="46"/>
      <c r="M823" s="48"/>
      <c r="N823" s="49"/>
      <c r="O823" s="46"/>
      <c r="P823" s="46"/>
      <c r="Q823" s="41"/>
      <c r="R823" s="10"/>
      <c r="S823" s="10"/>
      <c r="T823" s="10"/>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row>
    <row r="824" ht="17.25" customHeight="1">
      <c r="A824" s="41"/>
      <c r="B824" s="42"/>
      <c r="C824" s="41"/>
      <c r="D824" s="43"/>
      <c r="E824" s="44"/>
      <c r="F824" s="41"/>
      <c r="G824" s="45"/>
      <c r="H824" s="46"/>
      <c r="I824" s="43"/>
      <c r="J824" s="47"/>
      <c r="K824" s="46"/>
      <c r="L824" s="46"/>
      <c r="M824" s="48"/>
      <c r="N824" s="49"/>
      <c r="O824" s="46"/>
      <c r="P824" s="46"/>
      <c r="Q824" s="41"/>
      <c r="R824" s="10"/>
      <c r="S824" s="10"/>
      <c r="T824" s="10"/>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row>
    <row r="825" ht="17.25" customHeight="1">
      <c r="A825" s="41"/>
      <c r="B825" s="42"/>
      <c r="C825" s="41"/>
      <c r="D825" s="43"/>
      <c r="E825" s="44"/>
      <c r="F825" s="41"/>
      <c r="G825" s="45"/>
      <c r="H825" s="46"/>
      <c r="I825" s="43"/>
      <c r="J825" s="47"/>
      <c r="K825" s="46"/>
      <c r="L825" s="46"/>
      <c r="M825" s="48"/>
      <c r="N825" s="49"/>
      <c r="O825" s="46"/>
      <c r="P825" s="46"/>
      <c r="Q825" s="41"/>
      <c r="R825" s="10"/>
      <c r="S825" s="10"/>
      <c r="T825" s="10"/>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row>
    <row r="826" ht="17.25" customHeight="1">
      <c r="A826" s="41"/>
      <c r="B826" s="42"/>
      <c r="C826" s="41"/>
      <c r="D826" s="43"/>
      <c r="E826" s="44"/>
      <c r="F826" s="41"/>
      <c r="G826" s="45"/>
      <c r="H826" s="46"/>
      <c r="I826" s="43"/>
      <c r="J826" s="47"/>
      <c r="K826" s="46"/>
      <c r="L826" s="46"/>
      <c r="M826" s="48"/>
      <c r="N826" s="49"/>
      <c r="O826" s="46"/>
      <c r="P826" s="46"/>
      <c r="Q826" s="41"/>
      <c r="R826" s="10"/>
      <c r="S826" s="10"/>
      <c r="T826" s="10"/>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row>
    <row r="827" ht="17.25" customHeight="1">
      <c r="A827" s="41"/>
      <c r="B827" s="42"/>
      <c r="C827" s="41"/>
      <c r="D827" s="43"/>
      <c r="E827" s="44"/>
      <c r="F827" s="41"/>
      <c r="G827" s="45"/>
      <c r="H827" s="46"/>
      <c r="I827" s="43"/>
      <c r="J827" s="47"/>
      <c r="K827" s="46"/>
      <c r="L827" s="46"/>
      <c r="M827" s="48"/>
      <c r="N827" s="49"/>
      <c r="O827" s="46"/>
      <c r="P827" s="46"/>
      <c r="Q827" s="41"/>
      <c r="R827" s="10"/>
      <c r="S827" s="10"/>
      <c r="T827" s="10"/>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row>
    <row r="828" ht="17.25" customHeight="1">
      <c r="A828" s="41"/>
      <c r="B828" s="42"/>
      <c r="C828" s="41"/>
      <c r="D828" s="43"/>
      <c r="E828" s="44"/>
      <c r="F828" s="41"/>
      <c r="G828" s="45"/>
      <c r="H828" s="46"/>
      <c r="I828" s="43"/>
      <c r="J828" s="47"/>
      <c r="K828" s="46"/>
      <c r="L828" s="46"/>
      <c r="M828" s="48"/>
      <c r="N828" s="49"/>
      <c r="O828" s="46"/>
      <c r="P828" s="46"/>
      <c r="Q828" s="41"/>
      <c r="R828" s="10"/>
      <c r="S828" s="10"/>
      <c r="T828" s="10"/>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row>
    <row r="829" ht="17.25" customHeight="1">
      <c r="A829" s="41"/>
      <c r="B829" s="42"/>
      <c r="C829" s="41"/>
      <c r="D829" s="43"/>
      <c r="E829" s="44"/>
      <c r="F829" s="41"/>
      <c r="G829" s="45"/>
      <c r="H829" s="46"/>
      <c r="I829" s="43"/>
      <c r="J829" s="47"/>
      <c r="K829" s="46"/>
      <c r="L829" s="46"/>
      <c r="M829" s="48"/>
      <c r="N829" s="49"/>
      <c r="O829" s="46"/>
      <c r="P829" s="46"/>
      <c r="Q829" s="41"/>
      <c r="R829" s="10"/>
      <c r="S829" s="10"/>
      <c r="T829" s="10"/>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row>
    <row r="830" ht="17.25" customHeight="1">
      <c r="A830" s="41"/>
      <c r="B830" s="42"/>
      <c r="C830" s="41"/>
      <c r="D830" s="43"/>
      <c r="E830" s="44"/>
      <c r="F830" s="41"/>
      <c r="G830" s="45"/>
      <c r="H830" s="46"/>
      <c r="I830" s="43"/>
      <c r="J830" s="47"/>
      <c r="K830" s="46"/>
      <c r="L830" s="46"/>
      <c r="M830" s="48"/>
      <c r="N830" s="49"/>
      <c r="O830" s="46"/>
      <c r="P830" s="46"/>
      <c r="Q830" s="41"/>
      <c r="R830" s="10"/>
      <c r="S830" s="10"/>
      <c r="T830" s="10"/>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row>
    <row r="831" ht="17.25" customHeight="1">
      <c r="A831" s="41"/>
      <c r="B831" s="42"/>
      <c r="C831" s="41"/>
      <c r="D831" s="43"/>
      <c r="E831" s="44"/>
      <c r="F831" s="41"/>
      <c r="G831" s="45"/>
      <c r="H831" s="46"/>
      <c r="I831" s="43"/>
      <c r="J831" s="47"/>
      <c r="K831" s="46"/>
      <c r="L831" s="46"/>
      <c r="M831" s="48"/>
      <c r="N831" s="49"/>
      <c r="O831" s="46"/>
      <c r="P831" s="46"/>
      <c r="Q831" s="41"/>
      <c r="R831" s="10"/>
      <c r="S831" s="10"/>
      <c r="T831" s="10"/>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row>
    <row r="832" ht="17.25" customHeight="1">
      <c r="A832" s="41"/>
      <c r="B832" s="42"/>
      <c r="C832" s="41"/>
      <c r="D832" s="43"/>
      <c r="E832" s="44"/>
      <c r="F832" s="41"/>
      <c r="G832" s="45"/>
      <c r="H832" s="46"/>
      <c r="I832" s="43"/>
      <c r="J832" s="47"/>
      <c r="K832" s="46"/>
      <c r="L832" s="46"/>
      <c r="M832" s="48"/>
      <c r="N832" s="49"/>
      <c r="O832" s="46"/>
      <c r="P832" s="46"/>
      <c r="Q832" s="41"/>
      <c r="R832" s="10"/>
      <c r="S832" s="10"/>
      <c r="T832" s="10"/>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row>
    <row r="833" ht="17.25" customHeight="1">
      <c r="A833" s="41"/>
      <c r="B833" s="42"/>
      <c r="C833" s="41"/>
      <c r="D833" s="43"/>
      <c r="E833" s="44"/>
      <c r="F833" s="41"/>
      <c r="G833" s="45"/>
      <c r="H833" s="46"/>
      <c r="I833" s="43"/>
      <c r="J833" s="47"/>
      <c r="K833" s="46"/>
      <c r="L833" s="46"/>
      <c r="M833" s="48"/>
      <c r="N833" s="49"/>
      <c r="O833" s="46"/>
      <c r="P833" s="46"/>
      <c r="Q833" s="41"/>
      <c r="R833" s="10"/>
      <c r="S833" s="10"/>
      <c r="T833" s="10"/>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row>
    <row r="834" ht="17.25" customHeight="1">
      <c r="A834" s="41"/>
      <c r="B834" s="42"/>
      <c r="C834" s="41"/>
      <c r="D834" s="43"/>
      <c r="E834" s="44"/>
      <c r="F834" s="41"/>
      <c r="G834" s="45"/>
      <c r="H834" s="46"/>
      <c r="I834" s="43"/>
      <c r="J834" s="47"/>
      <c r="K834" s="46"/>
      <c r="L834" s="46"/>
      <c r="M834" s="48"/>
      <c r="N834" s="49"/>
      <c r="O834" s="46"/>
      <c r="P834" s="46"/>
      <c r="Q834" s="41"/>
      <c r="R834" s="10"/>
      <c r="S834" s="10"/>
      <c r="T834" s="10"/>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row>
    <row r="835" ht="17.25" customHeight="1">
      <c r="A835" s="41"/>
      <c r="B835" s="42"/>
      <c r="C835" s="41"/>
      <c r="D835" s="43"/>
      <c r="E835" s="44"/>
      <c r="F835" s="41"/>
      <c r="G835" s="45"/>
      <c r="H835" s="46"/>
      <c r="I835" s="43"/>
      <c r="J835" s="47"/>
      <c r="K835" s="46"/>
      <c r="L835" s="46"/>
      <c r="M835" s="48"/>
      <c r="N835" s="49"/>
      <c r="O835" s="46"/>
      <c r="P835" s="46"/>
      <c r="Q835" s="41"/>
      <c r="R835" s="10"/>
      <c r="S835" s="10"/>
      <c r="T835" s="10"/>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row>
    <row r="836" ht="17.25" customHeight="1">
      <c r="A836" s="41"/>
      <c r="B836" s="42"/>
      <c r="C836" s="41"/>
      <c r="D836" s="43"/>
      <c r="E836" s="44"/>
      <c r="F836" s="41"/>
      <c r="G836" s="45"/>
      <c r="H836" s="46"/>
      <c r="I836" s="43"/>
      <c r="J836" s="47"/>
      <c r="K836" s="46"/>
      <c r="L836" s="46"/>
      <c r="M836" s="48"/>
      <c r="N836" s="49"/>
      <c r="O836" s="46"/>
      <c r="P836" s="46"/>
      <c r="Q836" s="41"/>
      <c r="R836" s="10"/>
      <c r="S836" s="10"/>
      <c r="T836" s="10"/>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row>
    <row r="837" ht="17.25" customHeight="1">
      <c r="A837" s="41"/>
      <c r="B837" s="42"/>
      <c r="C837" s="41"/>
      <c r="D837" s="43"/>
      <c r="E837" s="44"/>
      <c r="F837" s="41"/>
      <c r="G837" s="45"/>
      <c r="H837" s="46"/>
      <c r="I837" s="43"/>
      <c r="J837" s="47"/>
      <c r="K837" s="46"/>
      <c r="L837" s="46"/>
      <c r="M837" s="48"/>
      <c r="N837" s="49"/>
      <c r="O837" s="46"/>
      <c r="P837" s="46"/>
      <c r="Q837" s="41"/>
      <c r="R837" s="10"/>
      <c r="S837" s="10"/>
      <c r="T837" s="10"/>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row>
    <row r="838" ht="17.25" customHeight="1">
      <c r="A838" s="41"/>
      <c r="B838" s="42"/>
      <c r="C838" s="41"/>
      <c r="D838" s="43"/>
      <c r="E838" s="44"/>
      <c r="F838" s="41"/>
      <c r="G838" s="45"/>
      <c r="H838" s="46"/>
      <c r="I838" s="43"/>
      <c r="J838" s="47"/>
      <c r="K838" s="46"/>
      <c r="L838" s="46"/>
      <c r="M838" s="48"/>
      <c r="N838" s="49"/>
      <c r="O838" s="46"/>
      <c r="P838" s="46"/>
      <c r="Q838" s="41"/>
      <c r="R838" s="10"/>
      <c r="S838" s="10"/>
      <c r="T838" s="10"/>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row>
    <row r="839" ht="17.25" customHeight="1">
      <c r="A839" s="41"/>
      <c r="B839" s="42"/>
      <c r="C839" s="41"/>
      <c r="D839" s="43"/>
      <c r="E839" s="44"/>
      <c r="F839" s="41"/>
      <c r="G839" s="45"/>
      <c r="H839" s="46"/>
      <c r="I839" s="43"/>
      <c r="J839" s="47"/>
      <c r="K839" s="46"/>
      <c r="L839" s="46"/>
      <c r="M839" s="48"/>
      <c r="N839" s="49"/>
      <c r="O839" s="46"/>
      <c r="P839" s="46"/>
      <c r="Q839" s="41"/>
      <c r="R839" s="10"/>
      <c r="S839" s="10"/>
      <c r="T839" s="10"/>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row>
    <row r="840" ht="17.25" customHeight="1">
      <c r="A840" s="41"/>
      <c r="B840" s="42"/>
      <c r="C840" s="41"/>
      <c r="D840" s="43"/>
      <c r="E840" s="44"/>
      <c r="F840" s="41"/>
      <c r="G840" s="45"/>
      <c r="H840" s="46"/>
      <c r="I840" s="43"/>
      <c r="J840" s="47"/>
      <c r="K840" s="46"/>
      <c r="L840" s="46"/>
      <c r="M840" s="48"/>
      <c r="N840" s="49"/>
      <c r="O840" s="46"/>
      <c r="P840" s="46"/>
      <c r="Q840" s="41"/>
      <c r="R840" s="10"/>
      <c r="S840" s="10"/>
      <c r="T840" s="10"/>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row>
    <row r="841" ht="17.25" customHeight="1">
      <c r="A841" s="41"/>
      <c r="B841" s="42"/>
      <c r="C841" s="41"/>
      <c r="D841" s="43"/>
      <c r="E841" s="44"/>
      <c r="F841" s="41"/>
      <c r="G841" s="45"/>
      <c r="H841" s="46"/>
      <c r="I841" s="43"/>
      <c r="J841" s="47"/>
      <c r="K841" s="46"/>
      <c r="L841" s="46"/>
      <c r="M841" s="48"/>
      <c r="N841" s="49"/>
      <c r="O841" s="46"/>
      <c r="P841" s="46"/>
      <c r="Q841" s="41"/>
      <c r="R841" s="10"/>
      <c r="S841" s="10"/>
      <c r="T841" s="10"/>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row>
    <row r="842" ht="17.25" customHeight="1">
      <c r="A842" s="41"/>
      <c r="B842" s="42"/>
      <c r="C842" s="41"/>
      <c r="D842" s="43"/>
      <c r="E842" s="44"/>
      <c r="F842" s="41"/>
      <c r="G842" s="45"/>
      <c r="H842" s="46"/>
      <c r="I842" s="43"/>
      <c r="J842" s="47"/>
      <c r="K842" s="46"/>
      <c r="L842" s="46"/>
      <c r="M842" s="48"/>
      <c r="N842" s="49"/>
      <c r="O842" s="46"/>
      <c r="P842" s="46"/>
      <c r="Q842" s="41"/>
      <c r="R842" s="10"/>
      <c r="S842" s="10"/>
      <c r="T842" s="10"/>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row>
    <row r="843" ht="17.25" customHeight="1">
      <c r="A843" s="41"/>
      <c r="B843" s="42"/>
      <c r="C843" s="41"/>
      <c r="D843" s="43"/>
      <c r="E843" s="44"/>
      <c r="F843" s="41"/>
      <c r="G843" s="45"/>
      <c r="H843" s="46"/>
      <c r="I843" s="43"/>
      <c r="J843" s="47"/>
      <c r="K843" s="46"/>
      <c r="L843" s="46"/>
      <c r="M843" s="48"/>
      <c r="N843" s="49"/>
      <c r="O843" s="46"/>
      <c r="P843" s="46"/>
      <c r="Q843" s="41"/>
      <c r="R843" s="10"/>
      <c r="S843" s="10"/>
      <c r="T843" s="10"/>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row>
    <row r="844" ht="17.25" customHeight="1">
      <c r="A844" s="41"/>
      <c r="B844" s="42"/>
      <c r="C844" s="41"/>
      <c r="D844" s="43"/>
      <c r="E844" s="44"/>
      <c r="F844" s="41"/>
      <c r="G844" s="45"/>
      <c r="H844" s="46"/>
      <c r="I844" s="43"/>
      <c r="J844" s="47"/>
      <c r="K844" s="46"/>
      <c r="L844" s="46"/>
      <c r="M844" s="48"/>
      <c r="N844" s="49"/>
      <c r="O844" s="46"/>
      <c r="P844" s="46"/>
      <c r="Q844" s="41"/>
      <c r="R844" s="10"/>
      <c r="S844" s="10"/>
      <c r="T844" s="10"/>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row>
    <row r="845" ht="17.25" customHeight="1">
      <c r="A845" s="41"/>
      <c r="B845" s="42"/>
      <c r="C845" s="41"/>
      <c r="D845" s="43"/>
      <c r="E845" s="44"/>
      <c r="F845" s="41"/>
      <c r="G845" s="45"/>
      <c r="H845" s="46"/>
      <c r="I845" s="43"/>
      <c r="J845" s="47"/>
      <c r="K845" s="46"/>
      <c r="L845" s="46"/>
      <c r="M845" s="48"/>
      <c r="N845" s="49"/>
      <c r="O845" s="46"/>
      <c r="P845" s="46"/>
      <c r="Q845" s="41"/>
      <c r="R845" s="10"/>
      <c r="S845" s="10"/>
      <c r="T845" s="10"/>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row>
    <row r="846" ht="17.25" customHeight="1">
      <c r="A846" s="41"/>
      <c r="B846" s="42"/>
      <c r="C846" s="41"/>
      <c r="D846" s="43"/>
      <c r="E846" s="44"/>
      <c r="F846" s="41"/>
      <c r="G846" s="45"/>
      <c r="H846" s="46"/>
      <c r="I846" s="43"/>
      <c r="J846" s="47"/>
      <c r="K846" s="46"/>
      <c r="L846" s="46"/>
      <c r="M846" s="48"/>
      <c r="N846" s="49"/>
      <c r="O846" s="46"/>
      <c r="P846" s="46"/>
      <c r="Q846" s="41"/>
      <c r="R846" s="10"/>
      <c r="S846" s="10"/>
      <c r="T846" s="10"/>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row>
    <row r="847" ht="17.25" customHeight="1">
      <c r="A847" s="41"/>
      <c r="B847" s="42"/>
      <c r="C847" s="41"/>
      <c r="D847" s="43"/>
      <c r="E847" s="44"/>
      <c r="F847" s="41"/>
      <c r="G847" s="45"/>
      <c r="H847" s="46"/>
      <c r="I847" s="43"/>
      <c r="J847" s="47"/>
      <c r="K847" s="46"/>
      <c r="L847" s="46"/>
      <c r="M847" s="48"/>
      <c r="N847" s="49"/>
      <c r="O847" s="46"/>
      <c r="P847" s="46"/>
      <c r="Q847" s="41"/>
      <c r="R847" s="10"/>
      <c r="S847" s="10"/>
      <c r="T847" s="10"/>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row>
    <row r="848" ht="17.25" customHeight="1">
      <c r="A848" s="41"/>
      <c r="B848" s="42"/>
      <c r="C848" s="41"/>
      <c r="D848" s="43"/>
      <c r="E848" s="44"/>
      <c r="F848" s="41"/>
      <c r="G848" s="45"/>
      <c r="H848" s="46"/>
      <c r="I848" s="43"/>
      <c r="J848" s="47"/>
      <c r="K848" s="46"/>
      <c r="L848" s="46"/>
      <c r="M848" s="48"/>
      <c r="N848" s="49"/>
      <c r="O848" s="46"/>
      <c r="P848" s="46"/>
      <c r="Q848" s="41"/>
      <c r="R848" s="10"/>
      <c r="S848" s="10"/>
      <c r="T848" s="10"/>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row>
    <row r="849" ht="17.25" customHeight="1">
      <c r="A849" s="41"/>
      <c r="B849" s="42"/>
      <c r="C849" s="41"/>
      <c r="D849" s="43"/>
      <c r="E849" s="44"/>
      <c r="F849" s="41"/>
      <c r="G849" s="45"/>
      <c r="H849" s="46"/>
      <c r="I849" s="43"/>
      <c r="J849" s="47"/>
      <c r="K849" s="46"/>
      <c r="L849" s="46"/>
      <c r="M849" s="48"/>
      <c r="N849" s="49"/>
      <c r="O849" s="46"/>
      <c r="P849" s="46"/>
      <c r="Q849" s="41"/>
      <c r="R849" s="10"/>
      <c r="S849" s="10"/>
      <c r="T849" s="10"/>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row>
    <row r="850" ht="17.25" customHeight="1">
      <c r="A850" s="41"/>
      <c r="B850" s="42"/>
      <c r="C850" s="41"/>
      <c r="D850" s="43"/>
      <c r="E850" s="44"/>
      <c r="F850" s="41"/>
      <c r="G850" s="45"/>
      <c r="H850" s="46"/>
      <c r="I850" s="43"/>
      <c r="J850" s="47"/>
      <c r="K850" s="46"/>
      <c r="L850" s="46"/>
      <c r="M850" s="48"/>
      <c r="N850" s="49"/>
      <c r="O850" s="46"/>
      <c r="P850" s="46"/>
      <c r="Q850" s="41"/>
      <c r="R850" s="10"/>
      <c r="S850" s="10"/>
      <c r="T850" s="10"/>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row>
    <row r="851" ht="17.25" customHeight="1">
      <c r="A851" s="41"/>
      <c r="B851" s="42"/>
      <c r="C851" s="41"/>
      <c r="D851" s="43"/>
      <c r="E851" s="44"/>
      <c r="F851" s="41"/>
      <c r="G851" s="45"/>
      <c r="H851" s="46"/>
      <c r="I851" s="43"/>
      <c r="J851" s="47"/>
      <c r="K851" s="46"/>
      <c r="L851" s="46"/>
      <c r="M851" s="48"/>
      <c r="N851" s="49"/>
      <c r="O851" s="46"/>
      <c r="P851" s="46"/>
      <c r="Q851" s="41"/>
      <c r="R851" s="10"/>
      <c r="S851" s="10"/>
      <c r="T851" s="10"/>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row>
    <row r="852" ht="17.25" customHeight="1">
      <c r="A852" s="41"/>
      <c r="B852" s="42"/>
      <c r="C852" s="41"/>
      <c r="D852" s="43"/>
      <c r="E852" s="44"/>
      <c r="F852" s="41"/>
      <c r="G852" s="45"/>
      <c r="H852" s="46"/>
      <c r="I852" s="43"/>
      <c r="J852" s="47"/>
      <c r="K852" s="46"/>
      <c r="L852" s="46"/>
      <c r="M852" s="48"/>
      <c r="N852" s="49"/>
      <c r="O852" s="46"/>
      <c r="P852" s="46"/>
      <c r="Q852" s="41"/>
      <c r="R852" s="10"/>
      <c r="S852" s="10"/>
      <c r="T852" s="10"/>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row>
    <row r="853" ht="17.25" customHeight="1">
      <c r="A853" s="41"/>
      <c r="B853" s="42"/>
      <c r="C853" s="41"/>
      <c r="D853" s="43"/>
      <c r="E853" s="44"/>
      <c r="F853" s="41"/>
      <c r="G853" s="45"/>
      <c r="H853" s="46"/>
      <c r="I853" s="43"/>
      <c r="J853" s="47"/>
      <c r="K853" s="46"/>
      <c r="L853" s="46"/>
      <c r="M853" s="48"/>
      <c r="N853" s="49"/>
      <c r="O853" s="46"/>
      <c r="P853" s="46"/>
      <c r="Q853" s="41"/>
      <c r="R853" s="10"/>
      <c r="S853" s="10"/>
      <c r="T853" s="10"/>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row>
    <row r="854" ht="17.25" customHeight="1">
      <c r="A854" s="41"/>
      <c r="B854" s="42"/>
      <c r="C854" s="41"/>
      <c r="D854" s="43"/>
      <c r="E854" s="44"/>
      <c r="F854" s="41"/>
      <c r="G854" s="45"/>
      <c r="H854" s="46"/>
      <c r="I854" s="43"/>
      <c r="J854" s="47"/>
      <c r="K854" s="46"/>
      <c r="L854" s="46"/>
      <c r="M854" s="48"/>
      <c r="N854" s="49"/>
      <c r="O854" s="46"/>
      <c r="P854" s="46"/>
      <c r="Q854" s="41"/>
      <c r="R854" s="10"/>
      <c r="S854" s="10"/>
      <c r="T854" s="10"/>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row>
    <row r="855" ht="17.25" customHeight="1">
      <c r="A855" s="41"/>
      <c r="B855" s="42"/>
      <c r="C855" s="41"/>
      <c r="D855" s="43"/>
      <c r="E855" s="44"/>
      <c r="F855" s="41"/>
      <c r="G855" s="45"/>
      <c r="H855" s="46"/>
      <c r="I855" s="43"/>
      <c r="J855" s="47"/>
      <c r="K855" s="46"/>
      <c r="L855" s="46"/>
      <c r="M855" s="48"/>
      <c r="N855" s="49"/>
      <c r="O855" s="46"/>
      <c r="P855" s="46"/>
      <c r="Q855" s="41"/>
      <c r="R855" s="10"/>
      <c r="S855" s="10"/>
      <c r="T855" s="10"/>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row>
    <row r="856" ht="17.25" customHeight="1">
      <c r="A856" s="41"/>
      <c r="B856" s="42"/>
      <c r="C856" s="41"/>
      <c r="D856" s="43"/>
      <c r="E856" s="44"/>
      <c r="F856" s="41"/>
      <c r="G856" s="45"/>
      <c r="H856" s="46"/>
      <c r="I856" s="43"/>
      <c r="J856" s="47"/>
      <c r="K856" s="46"/>
      <c r="L856" s="46"/>
      <c r="M856" s="48"/>
      <c r="N856" s="49"/>
      <c r="O856" s="46"/>
      <c r="P856" s="46"/>
      <c r="Q856" s="41"/>
      <c r="R856" s="10"/>
      <c r="S856" s="10"/>
      <c r="T856" s="10"/>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row>
    <row r="857" ht="17.25" customHeight="1">
      <c r="A857" s="41"/>
      <c r="B857" s="42"/>
      <c r="C857" s="41"/>
      <c r="D857" s="43"/>
      <c r="E857" s="44"/>
      <c r="F857" s="41"/>
      <c r="G857" s="45"/>
      <c r="H857" s="46"/>
      <c r="I857" s="43"/>
      <c r="J857" s="47"/>
      <c r="K857" s="46"/>
      <c r="L857" s="46"/>
      <c r="M857" s="48"/>
      <c r="N857" s="49"/>
      <c r="O857" s="46"/>
      <c r="P857" s="46"/>
      <c r="Q857" s="41"/>
      <c r="R857" s="10"/>
      <c r="S857" s="10"/>
      <c r="T857" s="10"/>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row>
    <row r="858" ht="17.25" customHeight="1">
      <c r="A858" s="41"/>
      <c r="B858" s="42"/>
      <c r="C858" s="41"/>
      <c r="D858" s="43"/>
      <c r="E858" s="44"/>
      <c r="F858" s="41"/>
      <c r="G858" s="45"/>
      <c r="H858" s="46"/>
      <c r="I858" s="43"/>
      <c r="J858" s="47"/>
      <c r="K858" s="46"/>
      <c r="L858" s="46"/>
      <c r="M858" s="48"/>
      <c r="N858" s="49"/>
      <c r="O858" s="46"/>
      <c r="P858" s="46"/>
      <c r="Q858" s="41"/>
      <c r="R858" s="10"/>
      <c r="S858" s="10"/>
      <c r="T858" s="10"/>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row>
    <row r="859" ht="17.25" customHeight="1">
      <c r="A859" s="41"/>
      <c r="B859" s="42"/>
      <c r="C859" s="41"/>
      <c r="D859" s="43"/>
      <c r="E859" s="44"/>
      <c r="F859" s="41"/>
      <c r="G859" s="45"/>
      <c r="H859" s="46"/>
      <c r="I859" s="43"/>
      <c r="J859" s="47"/>
      <c r="K859" s="46"/>
      <c r="L859" s="46"/>
      <c r="M859" s="48"/>
      <c r="N859" s="49"/>
      <c r="O859" s="46"/>
      <c r="P859" s="46"/>
      <c r="Q859" s="41"/>
      <c r="R859" s="10"/>
      <c r="S859" s="10"/>
      <c r="T859" s="10"/>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row>
    <row r="860" ht="17.25" customHeight="1">
      <c r="A860" s="41"/>
      <c r="B860" s="42"/>
      <c r="C860" s="41"/>
      <c r="D860" s="43"/>
      <c r="E860" s="44"/>
      <c r="F860" s="41"/>
      <c r="G860" s="45"/>
      <c r="H860" s="46"/>
      <c r="I860" s="43"/>
      <c r="J860" s="47"/>
      <c r="K860" s="46"/>
      <c r="L860" s="46"/>
      <c r="M860" s="48"/>
      <c r="N860" s="49"/>
      <c r="O860" s="46"/>
      <c r="P860" s="46"/>
      <c r="Q860" s="41"/>
      <c r="R860" s="10"/>
      <c r="S860" s="10"/>
      <c r="T860" s="10"/>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row>
    <row r="861" ht="17.25" customHeight="1">
      <c r="A861" s="41"/>
      <c r="B861" s="42"/>
      <c r="C861" s="41"/>
      <c r="D861" s="43"/>
      <c r="E861" s="44"/>
      <c r="F861" s="41"/>
      <c r="G861" s="45"/>
      <c r="H861" s="46"/>
      <c r="I861" s="43"/>
      <c r="J861" s="47"/>
      <c r="K861" s="46"/>
      <c r="L861" s="46"/>
      <c r="M861" s="48"/>
      <c r="N861" s="49"/>
      <c r="O861" s="46"/>
      <c r="P861" s="46"/>
      <c r="Q861" s="41"/>
      <c r="R861" s="10"/>
      <c r="S861" s="10"/>
      <c r="T861" s="10"/>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row>
    <row r="862" ht="17.25" customHeight="1">
      <c r="A862" s="41"/>
      <c r="B862" s="42"/>
      <c r="C862" s="41"/>
      <c r="D862" s="43"/>
      <c r="E862" s="44"/>
      <c r="F862" s="41"/>
      <c r="G862" s="45"/>
      <c r="H862" s="46"/>
      <c r="I862" s="43"/>
      <c r="J862" s="47"/>
      <c r="K862" s="46"/>
      <c r="L862" s="46"/>
      <c r="M862" s="48"/>
      <c r="N862" s="49"/>
      <c r="O862" s="46"/>
      <c r="P862" s="46"/>
      <c r="Q862" s="41"/>
      <c r="R862" s="10"/>
      <c r="S862" s="10"/>
      <c r="T862" s="10"/>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row>
    <row r="863" ht="17.25" customHeight="1">
      <c r="A863" s="41"/>
      <c r="B863" s="42"/>
      <c r="C863" s="41"/>
      <c r="D863" s="43"/>
      <c r="E863" s="44"/>
      <c r="F863" s="41"/>
      <c r="G863" s="45"/>
      <c r="H863" s="46"/>
      <c r="I863" s="43"/>
      <c r="J863" s="47"/>
      <c r="K863" s="46"/>
      <c r="L863" s="46"/>
      <c r="M863" s="48"/>
      <c r="N863" s="49"/>
      <c r="O863" s="46"/>
      <c r="P863" s="46"/>
      <c r="Q863" s="41"/>
      <c r="R863" s="10"/>
      <c r="S863" s="10"/>
      <c r="T863" s="10"/>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row>
    <row r="864" ht="17.25" customHeight="1">
      <c r="A864" s="41"/>
      <c r="B864" s="42"/>
      <c r="C864" s="41"/>
      <c r="D864" s="43"/>
      <c r="E864" s="44"/>
      <c r="F864" s="41"/>
      <c r="G864" s="45"/>
      <c r="H864" s="46"/>
      <c r="I864" s="43"/>
      <c r="J864" s="47"/>
      <c r="K864" s="46"/>
      <c r="L864" s="46"/>
      <c r="M864" s="48"/>
      <c r="N864" s="49"/>
      <c r="O864" s="46"/>
      <c r="P864" s="46"/>
      <c r="Q864" s="41"/>
      <c r="R864" s="10"/>
      <c r="S864" s="10"/>
      <c r="T864" s="10"/>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row>
    <row r="865" ht="17.25" customHeight="1">
      <c r="A865" s="41"/>
      <c r="B865" s="42"/>
      <c r="C865" s="41"/>
      <c r="D865" s="43"/>
      <c r="E865" s="44"/>
      <c r="F865" s="41"/>
      <c r="G865" s="45"/>
      <c r="H865" s="46"/>
      <c r="I865" s="43"/>
      <c r="J865" s="47"/>
      <c r="K865" s="46"/>
      <c r="L865" s="46"/>
      <c r="M865" s="48"/>
      <c r="N865" s="49"/>
      <c r="O865" s="46"/>
      <c r="P865" s="46"/>
      <c r="Q865" s="41"/>
      <c r="R865" s="10"/>
      <c r="S865" s="10"/>
      <c r="T865" s="10"/>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row>
    <row r="866" ht="17.25" customHeight="1">
      <c r="A866" s="41"/>
      <c r="B866" s="42"/>
      <c r="C866" s="41"/>
      <c r="D866" s="43"/>
      <c r="E866" s="44"/>
      <c r="F866" s="41"/>
      <c r="G866" s="45"/>
      <c r="H866" s="46"/>
      <c r="I866" s="43"/>
      <c r="J866" s="47"/>
      <c r="K866" s="46"/>
      <c r="L866" s="46"/>
      <c r="M866" s="48"/>
      <c r="N866" s="49"/>
      <c r="O866" s="46"/>
      <c r="P866" s="46"/>
      <c r="Q866" s="41"/>
      <c r="R866" s="10"/>
      <c r="S866" s="10"/>
      <c r="T866" s="10"/>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row>
    <row r="867" ht="17.25" customHeight="1">
      <c r="A867" s="41"/>
      <c r="B867" s="42"/>
      <c r="C867" s="41"/>
      <c r="D867" s="43"/>
      <c r="E867" s="44"/>
      <c r="F867" s="41"/>
      <c r="G867" s="45"/>
      <c r="H867" s="46"/>
      <c r="I867" s="43"/>
      <c r="J867" s="47"/>
      <c r="K867" s="46"/>
      <c r="L867" s="46"/>
      <c r="M867" s="48"/>
      <c r="N867" s="49"/>
      <c r="O867" s="46"/>
      <c r="P867" s="46"/>
      <c r="Q867" s="41"/>
      <c r="R867" s="10"/>
      <c r="S867" s="10"/>
      <c r="T867" s="10"/>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row>
    <row r="868" ht="17.25" customHeight="1">
      <c r="A868" s="41"/>
      <c r="B868" s="42"/>
      <c r="C868" s="41"/>
      <c r="D868" s="43"/>
      <c r="E868" s="44"/>
      <c r="F868" s="41"/>
      <c r="G868" s="45"/>
      <c r="H868" s="46"/>
      <c r="I868" s="43"/>
      <c r="J868" s="47"/>
      <c r="K868" s="46"/>
      <c r="L868" s="46"/>
      <c r="M868" s="48"/>
      <c r="N868" s="49"/>
      <c r="O868" s="46"/>
      <c r="P868" s="46"/>
      <c r="Q868" s="41"/>
      <c r="R868" s="10"/>
      <c r="S868" s="10"/>
      <c r="T868" s="10"/>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row>
    <row r="869" ht="17.25" customHeight="1">
      <c r="A869" s="41"/>
      <c r="B869" s="42"/>
      <c r="C869" s="41"/>
      <c r="D869" s="43"/>
      <c r="E869" s="44"/>
      <c r="F869" s="41"/>
      <c r="G869" s="45"/>
      <c r="H869" s="46"/>
      <c r="I869" s="43"/>
      <c r="J869" s="47"/>
      <c r="K869" s="46"/>
      <c r="L869" s="46"/>
      <c r="M869" s="48"/>
      <c r="N869" s="49"/>
      <c r="O869" s="46"/>
      <c r="P869" s="46"/>
      <c r="Q869" s="41"/>
      <c r="R869" s="10"/>
      <c r="S869" s="10"/>
      <c r="T869" s="10"/>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row>
    <row r="870" ht="17.25" customHeight="1">
      <c r="A870" s="41"/>
      <c r="B870" s="42"/>
      <c r="C870" s="41"/>
      <c r="D870" s="43"/>
      <c r="E870" s="44"/>
      <c r="F870" s="41"/>
      <c r="G870" s="45"/>
      <c r="H870" s="46"/>
      <c r="I870" s="43"/>
      <c r="J870" s="47"/>
      <c r="K870" s="46"/>
      <c r="L870" s="46"/>
      <c r="M870" s="48"/>
      <c r="N870" s="49"/>
      <c r="O870" s="46"/>
      <c r="P870" s="46"/>
      <c r="Q870" s="41"/>
      <c r="R870" s="10"/>
      <c r="S870" s="10"/>
      <c r="T870" s="10"/>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row>
    <row r="871" ht="17.25" customHeight="1">
      <c r="A871" s="41"/>
      <c r="B871" s="42"/>
      <c r="C871" s="41"/>
      <c r="D871" s="43"/>
      <c r="E871" s="44"/>
      <c r="F871" s="41"/>
      <c r="G871" s="45"/>
      <c r="H871" s="46"/>
      <c r="I871" s="43"/>
      <c r="J871" s="47"/>
      <c r="K871" s="46"/>
      <c r="L871" s="46"/>
      <c r="M871" s="48"/>
      <c r="N871" s="49"/>
      <c r="O871" s="46"/>
      <c r="P871" s="46"/>
      <c r="Q871" s="41"/>
      <c r="R871" s="10"/>
      <c r="S871" s="10"/>
      <c r="T871" s="10"/>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row>
    <row r="872" ht="17.25" customHeight="1">
      <c r="A872" s="41"/>
      <c r="B872" s="42"/>
      <c r="C872" s="41"/>
      <c r="D872" s="43"/>
      <c r="E872" s="44"/>
      <c r="F872" s="41"/>
      <c r="G872" s="45"/>
      <c r="H872" s="46"/>
      <c r="I872" s="43"/>
      <c r="J872" s="47"/>
      <c r="K872" s="46"/>
      <c r="L872" s="46"/>
      <c r="M872" s="48"/>
      <c r="N872" s="49"/>
      <c r="O872" s="46"/>
      <c r="P872" s="46"/>
      <c r="Q872" s="41"/>
      <c r="R872" s="10"/>
      <c r="S872" s="10"/>
      <c r="T872" s="10"/>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row>
    <row r="873" ht="17.25" customHeight="1">
      <c r="A873" s="41"/>
      <c r="B873" s="42"/>
      <c r="C873" s="41"/>
      <c r="D873" s="43"/>
      <c r="E873" s="44"/>
      <c r="F873" s="41"/>
      <c r="G873" s="45"/>
      <c r="H873" s="46"/>
      <c r="I873" s="43"/>
      <c r="J873" s="47"/>
      <c r="K873" s="46"/>
      <c r="L873" s="46"/>
      <c r="M873" s="48"/>
      <c r="N873" s="49"/>
      <c r="O873" s="46"/>
      <c r="P873" s="46"/>
      <c r="Q873" s="41"/>
      <c r="R873" s="10"/>
      <c r="S873" s="10"/>
      <c r="T873" s="10"/>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row>
    <row r="874" ht="17.25" customHeight="1">
      <c r="A874" s="41"/>
      <c r="B874" s="42"/>
      <c r="C874" s="41"/>
      <c r="D874" s="43"/>
      <c r="E874" s="44"/>
      <c r="F874" s="41"/>
      <c r="G874" s="45"/>
      <c r="H874" s="46"/>
      <c r="I874" s="43"/>
      <c r="J874" s="47"/>
      <c r="K874" s="46"/>
      <c r="L874" s="46"/>
      <c r="M874" s="48"/>
      <c r="N874" s="49"/>
      <c r="O874" s="46"/>
      <c r="P874" s="46"/>
      <c r="Q874" s="41"/>
      <c r="R874" s="10"/>
      <c r="S874" s="10"/>
      <c r="T874" s="10"/>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row>
    <row r="875" ht="17.25" customHeight="1">
      <c r="A875" s="41"/>
      <c r="B875" s="42"/>
      <c r="C875" s="41"/>
      <c r="D875" s="43"/>
      <c r="E875" s="44"/>
      <c r="F875" s="41"/>
      <c r="G875" s="45"/>
      <c r="H875" s="46"/>
      <c r="I875" s="43"/>
      <c r="J875" s="47"/>
      <c r="K875" s="46"/>
      <c r="L875" s="46"/>
      <c r="M875" s="48"/>
      <c r="N875" s="49"/>
      <c r="O875" s="46"/>
      <c r="P875" s="46"/>
      <c r="Q875" s="41"/>
      <c r="R875" s="10"/>
      <c r="S875" s="10"/>
      <c r="T875" s="10"/>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row>
    <row r="876" ht="17.25" customHeight="1">
      <c r="A876" s="41"/>
      <c r="B876" s="42"/>
      <c r="C876" s="41"/>
      <c r="D876" s="43"/>
      <c r="E876" s="44"/>
      <c r="F876" s="41"/>
      <c r="G876" s="45"/>
      <c r="H876" s="46"/>
      <c r="I876" s="43"/>
      <c r="J876" s="47"/>
      <c r="K876" s="46"/>
      <c r="L876" s="46"/>
      <c r="M876" s="48"/>
      <c r="N876" s="49"/>
      <c r="O876" s="46"/>
      <c r="P876" s="46"/>
      <c r="Q876" s="41"/>
      <c r="R876" s="10"/>
      <c r="S876" s="10"/>
      <c r="T876" s="10"/>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row>
    <row r="877" ht="17.25" customHeight="1">
      <c r="A877" s="41"/>
      <c r="B877" s="42"/>
      <c r="C877" s="41"/>
      <c r="D877" s="43"/>
      <c r="E877" s="44"/>
      <c r="F877" s="41"/>
      <c r="G877" s="45"/>
      <c r="H877" s="46"/>
      <c r="I877" s="43"/>
      <c r="J877" s="47"/>
      <c r="K877" s="46"/>
      <c r="L877" s="46"/>
      <c r="M877" s="48"/>
      <c r="N877" s="49"/>
      <c r="O877" s="46"/>
      <c r="P877" s="46"/>
      <c r="Q877" s="41"/>
      <c r="R877" s="10"/>
      <c r="S877" s="10"/>
      <c r="T877" s="10"/>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row>
    <row r="878" ht="17.25" customHeight="1">
      <c r="A878" s="41"/>
      <c r="B878" s="42"/>
      <c r="C878" s="41"/>
      <c r="D878" s="43"/>
      <c r="E878" s="44"/>
      <c r="F878" s="41"/>
      <c r="G878" s="45"/>
      <c r="H878" s="46"/>
      <c r="I878" s="43"/>
      <c r="J878" s="47"/>
      <c r="K878" s="46"/>
      <c r="L878" s="46"/>
      <c r="M878" s="48"/>
      <c r="N878" s="49"/>
      <c r="O878" s="46"/>
      <c r="P878" s="46"/>
      <c r="Q878" s="41"/>
      <c r="R878" s="10"/>
      <c r="S878" s="10"/>
      <c r="T878" s="10"/>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row>
    <row r="879" ht="17.25" customHeight="1">
      <c r="A879" s="41"/>
      <c r="B879" s="42"/>
      <c r="C879" s="41"/>
      <c r="D879" s="43"/>
      <c r="E879" s="44"/>
      <c r="F879" s="41"/>
      <c r="G879" s="45"/>
      <c r="H879" s="46"/>
      <c r="I879" s="43"/>
      <c r="J879" s="47"/>
      <c r="K879" s="46"/>
      <c r="L879" s="46"/>
      <c r="M879" s="48"/>
      <c r="N879" s="49"/>
      <c r="O879" s="46"/>
      <c r="P879" s="46"/>
      <c r="Q879" s="41"/>
      <c r="R879" s="10"/>
      <c r="S879" s="10"/>
      <c r="T879" s="10"/>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row>
    <row r="880" ht="17.25" customHeight="1">
      <c r="A880" s="41"/>
      <c r="B880" s="42"/>
      <c r="C880" s="41"/>
      <c r="D880" s="43"/>
      <c r="E880" s="44"/>
      <c r="F880" s="41"/>
      <c r="G880" s="45"/>
      <c r="H880" s="46"/>
      <c r="I880" s="43"/>
      <c r="J880" s="47"/>
      <c r="K880" s="46"/>
      <c r="L880" s="46"/>
      <c r="M880" s="48"/>
      <c r="N880" s="49"/>
      <c r="O880" s="46"/>
      <c r="P880" s="46"/>
      <c r="Q880" s="41"/>
      <c r="R880" s="10"/>
      <c r="S880" s="10"/>
      <c r="T880" s="10"/>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row>
    <row r="881" ht="17.25" customHeight="1">
      <c r="A881" s="41"/>
      <c r="B881" s="42"/>
      <c r="C881" s="41"/>
      <c r="D881" s="43"/>
      <c r="E881" s="44"/>
      <c r="F881" s="41"/>
      <c r="G881" s="45"/>
      <c r="H881" s="46"/>
      <c r="I881" s="43"/>
      <c r="J881" s="47"/>
      <c r="K881" s="46"/>
      <c r="L881" s="46"/>
      <c r="M881" s="48"/>
      <c r="N881" s="49"/>
      <c r="O881" s="46"/>
      <c r="P881" s="46"/>
      <c r="Q881" s="41"/>
      <c r="R881" s="10"/>
      <c r="S881" s="10"/>
      <c r="T881" s="10"/>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row>
    <row r="882" ht="17.25" customHeight="1">
      <c r="A882" s="41"/>
      <c r="B882" s="42"/>
      <c r="C882" s="41"/>
      <c r="D882" s="43"/>
      <c r="E882" s="44"/>
      <c r="F882" s="41"/>
      <c r="G882" s="45"/>
      <c r="H882" s="46"/>
      <c r="I882" s="43"/>
      <c r="J882" s="47"/>
      <c r="K882" s="46"/>
      <c r="L882" s="46"/>
      <c r="M882" s="48"/>
      <c r="N882" s="49"/>
      <c r="O882" s="46"/>
      <c r="P882" s="46"/>
      <c r="Q882" s="41"/>
      <c r="R882" s="10"/>
      <c r="S882" s="10"/>
      <c r="T882" s="10"/>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row>
    <row r="883" ht="17.25" customHeight="1">
      <c r="A883" s="41"/>
      <c r="B883" s="42"/>
      <c r="C883" s="41"/>
      <c r="D883" s="43"/>
      <c r="E883" s="44"/>
      <c r="F883" s="41"/>
      <c r="G883" s="45"/>
      <c r="H883" s="46"/>
      <c r="I883" s="43"/>
      <c r="J883" s="47"/>
      <c r="K883" s="46"/>
      <c r="L883" s="46"/>
      <c r="M883" s="48"/>
      <c r="N883" s="49"/>
      <c r="O883" s="46"/>
      <c r="P883" s="46"/>
      <c r="Q883" s="41"/>
      <c r="R883" s="10"/>
      <c r="S883" s="10"/>
      <c r="T883" s="10"/>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row>
    <row r="884" ht="17.25" customHeight="1">
      <c r="A884" s="41"/>
      <c r="B884" s="42"/>
      <c r="C884" s="41"/>
      <c r="D884" s="43"/>
      <c r="E884" s="44"/>
      <c r="F884" s="41"/>
      <c r="G884" s="45"/>
      <c r="H884" s="46"/>
      <c r="I884" s="43"/>
      <c r="J884" s="47"/>
      <c r="K884" s="46"/>
      <c r="L884" s="46"/>
      <c r="M884" s="48"/>
      <c r="N884" s="49"/>
      <c r="O884" s="46"/>
      <c r="P884" s="46"/>
      <c r="Q884" s="41"/>
      <c r="R884" s="10"/>
      <c r="S884" s="10"/>
      <c r="T884" s="10"/>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row>
    <row r="885" ht="17.25" customHeight="1">
      <c r="A885" s="41"/>
      <c r="B885" s="42"/>
      <c r="C885" s="41"/>
      <c r="D885" s="43"/>
      <c r="E885" s="44"/>
      <c r="F885" s="41"/>
      <c r="G885" s="45"/>
      <c r="H885" s="46"/>
      <c r="I885" s="43"/>
      <c r="J885" s="47"/>
      <c r="K885" s="46"/>
      <c r="L885" s="46"/>
      <c r="M885" s="48"/>
      <c r="N885" s="49"/>
      <c r="O885" s="46"/>
      <c r="P885" s="46"/>
      <c r="Q885" s="41"/>
      <c r="R885" s="10"/>
      <c r="S885" s="10"/>
      <c r="T885" s="10"/>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row>
    <row r="886" ht="17.25" customHeight="1">
      <c r="A886" s="41"/>
      <c r="B886" s="42"/>
      <c r="C886" s="41"/>
      <c r="D886" s="43"/>
      <c r="E886" s="44"/>
      <c r="F886" s="41"/>
      <c r="G886" s="45"/>
      <c r="H886" s="46"/>
      <c r="I886" s="43"/>
      <c r="J886" s="47"/>
      <c r="K886" s="46"/>
      <c r="L886" s="46"/>
      <c r="M886" s="48"/>
      <c r="N886" s="49"/>
      <c r="O886" s="46"/>
      <c r="P886" s="46"/>
      <c r="Q886" s="41"/>
      <c r="R886" s="10"/>
      <c r="S886" s="10"/>
      <c r="T886" s="10"/>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row>
    <row r="887" ht="17.25" customHeight="1">
      <c r="A887" s="41"/>
      <c r="B887" s="42"/>
      <c r="C887" s="41"/>
      <c r="D887" s="43"/>
      <c r="E887" s="44"/>
      <c r="F887" s="41"/>
      <c r="G887" s="45"/>
      <c r="H887" s="46"/>
      <c r="I887" s="43"/>
      <c r="J887" s="47"/>
      <c r="K887" s="46"/>
      <c r="L887" s="46"/>
      <c r="M887" s="48"/>
      <c r="N887" s="49"/>
      <c r="O887" s="46"/>
      <c r="P887" s="46"/>
      <c r="Q887" s="41"/>
      <c r="R887" s="10"/>
      <c r="S887" s="10"/>
      <c r="T887" s="10"/>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row>
    <row r="888" ht="17.25" customHeight="1">
      <c r="A888" s="41"/>
      <c r="B888" s="42"/>
      <c r="C888" s="41"/>
      <c r="D888" s="43"/>
      <c r="E888" s="44"/>
      <c r="F888" s="41"/>
      <c r="G888" s="45"/>
      <c r="H888" s="46"/>
      <c r="I888" s="43"/>
      <c r="J888" s="47"/>
      <c r="K888" s="46"/>
      <c r="L888" s="46"/>
      <c r="M888" s="48"/>
      <c r="N888" s="49"/>
      <c r="O888" s="46"/>
      <c r="P888" s="46"/>
      <c r="Q888" s="41"/>
      <c r="R888" s="10"/>
      <c r="S888" s="10"/>
      <c r="T888" s="10"/>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row>
    <row r="889" ht="17.25" customHeight="1">
      <c r="A889" s="41"/>
      <c r="B889" s="42"/>
      <c r="C889" s="41"/>
      <c r="D889" s="43"/>
      <c r="E889" s="44"/>
      <c r="F889" s="41"/>
      <c r="G889" s="45"/>
      <c r="H889" s="46"/>
      <c r="I889" s="43"/>
      <c r="J889" s="47"/>
      <c r="K889" s="46"/>
      <c r="L889" s="46"/>
      <c r="M889" s="48"/>
      <c r="N889" s="49"/>
      <c r="O889" s="46"/>
      <c r="P889" s="46"/>
      <c r="Q889" s="41"/>
      <c r="R889" s="10"/>
      <c r="S889" s="10"/>
      <c r="T889" s="10"/>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row>
    <row r="890" ht="17.25" customHeight="1">
      <c r="A890" s="41"/>
      <c r="B890" s="42"/>
      <c r="C890" s="41"/>
      <c r="D890" s="43"/>
      <c r="E890" s="44"/>
      <c r="F890" s="41"/>
      <c r="G890" s="45"/>
      <c r="H890" s="46"/>
      <c r="I890" s="43"/>
      <c r="J890" s="47"/>
      <c r="K890" s="46"/>
      <c r="L890" s="46"/>
      <c r="M890" s="48"/>
      <c r="N890" s="49"/>
      <c r="O890" s="46"/>
      <c r="P890" s="46"/>
      <c r="Q890" s="41"/>
      <c r="R890" s="10"/>
      <c r="S890" s="10"/>
      <c r="T890" s="10"/>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row>
    <row r="891" ht="17.25" customHeight="1">
      <c r="A891" s="41"/>
      <c r="B891" s="42"/>
      <c r="C891" s="41"/>
      <c r="D891" s="43"/>
      <c r="E891" s="44"/>
      <c r="F891" s="41"/>
      <c r="G891" s="45"/>
      <c r="H891" s="46"/>
      <c r="I891" s="43"/>
      <c r="J891" s="47"/>
      <c r="K891" s="46"/>
      <c r="L891" s="46"/>
      <c r="M891" s="48"/>
      <c r="N891" s="49"/>
      <c r="O891" s="46"/>
      <c r="P891" s="46"/>
      <c r="Q891" s="41"/>
      <c r="R891" s="10"/>
      <c r="S891" s="10"/>
      <c r="T891" s="10"/>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row>
    <row r="892" ht="17.25" customHeight="1">
      <c r="A892" s="41"/>
      <c r="B892" s="42"/>
      <c r="C892" s="41"/>
      <c r="D892" s="43"/>
      <c r="E892" s="44"/>
      <c r="F892" s="41"/>
      <c r="G892" s="45"/>
      <c r="H892" s="46"/>
      <c r="I892" s="43"/>
      <c r="J892" s="47"/>
      <c r="K892" s="46"/>
      <c r="L892" s="46"/>
      <c r="M892" s="48"/>
      <c r="N892" s="49"/>
      <c r="O892" s="46"/>
      <c r="P892" s="46"/>
      <c r="Q892" s="41"/>
      <c r="R892" s="10"/>
      <c r="S892" s="10"/>
      <c r="T892" s="10"/>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row>
    <row r="893" ht="17.25" customHeight="1">
      <c r="A893" s="41"/>
      <c r="B893" s="42"/>
      <c r="C893" s="41"/>
      <c r="D893" s="43"/>
      <c r="E893" s="44"/>
      <c r="F893" s="41"/>
      <c r="G893" s="45"/>
      <c r="H893" s="46"/>
      <c r="I893" s="43"/>
      <c r="J893" s="47"/>
      <c r="K893" s="46"/>
      <c r="L893" s="46"/>
      <c r="M893" s="48"/>
      <c r="N893" s="49"/>
      <c r="O893" s="46"/>
      <c r="P893" s="46"/>
      <c r="Q893" s="41"/>
      <c r="R893" s="10"/>
      <c r="S893" s="10"/>
      <c r="T893" s="10"/>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row>
    <row r="894" ht="17.25" customHeight="1">
      <c r="A894" s="41"/>
      <c r="B894" s="42"/>
      <c r="C894" s="41"/>
      <c r="D894" s="43"/>
      <c r="E894" s="44"/>
      <c r="F894" s="41"/>
      <c r="G894" s="45"/>
      <c r="H894" s="46"/>
      <c r="I894" s="43"/>
      <c r="J894" s="47"/>
      <c r="K894" s="46"/>
      <c r="L894" s="46"/>
      <c r="M894" s="48"/>
      <c r="N894" s="49"/>
      <c r="O894" s="46"/>
      <c r="P894" s="46"/>
      <c r="Q894" s="41"/>
      <c r="R894" s="10"/>
      <c r="S894" s="10"/>
      <c r="T894" s="10"/>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row>
    <row r="895" ht="17.25" customHeight="1">
      <c r="A895" s="41"/>
      <c r="B895" s="42"/>
      <c r="C895" s="41"/>
      <c r="D895" s="43"/>
      <c r="E895" s="44"/>
      <c r="F895" s="41"/>
      <c r="G895" s="45"/>
      <c r="H895" s="46"/>
      <c r="I895" s="43"/>
      <c r="J895" s="47"/>
      <c r="K895" s="46"/>
      <c r="L895" s="46"/>
      <c r="M895" s="48"/>
      <c r="N895" s="49"/>
      <c r="O895" s="46"/>
      <c r="P895" s="46"/>
      <c r="Q895" s="41"/>
      <c r="R895" s="10"/>
      <c r="S895" s="10"/>
      <c r="T895" s="10"/>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row>
    <row r="896" ht="17.25" customHeight="1">
      <c r="A896" s="41"/>
      <c r="B896" s="42"/>
      <c r="C896" s="41"/>
      <c r="D896" s="43"/>
      <c r="E896" s="44"/>
      <c r="F896" s="41"/>
      <c r="G896" s="45"/>
      <c r="H896" s="46"/>
      <c r="I896" s="43"/>
      <c r="J896" s="47"/>
      <c r="K896" s="46"/>
      <c r="L896" s="46"/>
      <c r="M896" s="48"/>
      <c r="N896" s="49"/>
      <c r="O896" s="46"/>
      <c r="P896" s="46"/>
      <c r="Q896" s="41"/>
      <c r="R896" s="10"/>
      <c r="S896" s="10"/>
      <c r="T896" s="10"/>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row>
    <row r="897" ht="17.25" customHeight="1">
      <c r="A897" s="41"/>
      <c r="B897" s="42"/>
      <c r="C897" s="41"/>
      <c r="D897" s="43"/>
      <c r="E897" s="44"/>
      <c r="F897" s="41"/>
      <c r="G897" s="45"/>
      <c r="H897" s="46"/>
      <c r="I897" s="43"/>
      <c r="J897" s="47"/>
      <c r="K897" s="46"/>
      <c r="L897" s="46"/>
      <c r="M897" s="48"/>
      <c r="N897" s="49"/>
      <c r="O897" s="46"/>
      <c r="P897" s="46"/>
      <c r="Q897" s="41"/>
      <c r="R897" s="10"/>
      <c r="S897" s="10"/>
      <c r="T897" s="10"/>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row>
    <row r="898" ht="17.25" customHeight="1">
      <c r="A898" s="41"/>
      <c r="B898" s="42"/>
      <c r="C898" s="41"/>
      <c r="D898" s="43"/>
      <c r="E898" s="44"/>
      <c r="F898" s="41"/>
      <c r="G898" s="45"/>
      <c r="H898" s="46"/>
      <c r="I898" s="43"/>
      <c r="J898" s="47"/>
      <c r="K898" s="46"/>
      <c r="L898" s="46"/>
      <c r="M898" s="48"/>
      <c r="N898" s="49"/>
      <c r="O898" s="46"/>
      <c r="P898" s="46"/>
      <c r="Q898" s="41"/>
      <c r="R898" s="10"/>
      <c r="S898" s="10"/>
      <c r="T898" s="10"/>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row>
    <row r="899" ht="17.25" customHeight="1">
      <c r="A899" s="41"/>
      <c r="B899" s="42"/>
      <c r="C899" s="41"/>
      <c r="D899" s="43"/>
      <c r="E899" s="44"/>
      <c r="F899" s="41"/>
      <c r="G899" s="45"/>
      <c r="H899" s="46"/>
      <c r="I899" s="43"/>
      <c r="J899" s="47"/>
      <c r="K899" s="46"/>
      <c r="L899" s="46"/>
      <c r="M899" s="48"/>
      <c r="N899" s="49"/>
      <c r="O899" s="46"/>
      <c r="P899" s="46"/>
      <c r="Q899" s="41"/>
      <c r="R899" s="10"/>
      <c r="S899" s="10"/>
      <c r="T899" s="10"/>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row>
    <row r="900" ht="17.25" customHeight="1">
      <c r="A900" s="41"/>
      <c r="B900" s="42"/>
      <c r="C900" s="41"/>
      <c r="D900" s="43"/>
      <c r="E900" s="44"/>
      <c r="F900" s="41"/>
      <c r="G900" s="45"/>
      <c r="H900" s="46"/>
      <c r="I900" s="43"/>
      <c r="J900" s="47"/>
      <c r="K900" s="46"/>
      <c r="L900" s="46"/>
      <c r="M900" s="48"/>
      <c r="N900" s="49"/>
      <c r="O900" s="46"/>
      <c r="P900" s="46"/>
      <c r="Q900" s="41"/>
      <c r="R900" s="10"/>
      <c r="S900" s="10"/>
      <c r="T900" s="10"/>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row>
    <row r="901" ht="17.25" customHeight="1">
      <c r="A901" s="41"/>
      <c r="B901" s="42"/>
      <c r="C901" s="41"/>
      <c r="D901" s="43"/>
      <c r="E901" s="44"/>
      <c r="F901" s="41"/>
      <c r="G901" s="45"/>
      <c r="H901" s="46"/>
      <c r="I901" s="43"/>
      <c r="J901" s="47"/>
      <c r="K901" s="46"/>
      <c r="L901" s="46"/>
      <c r="M901" s="48"/>
      <c r="N901" s="49"/>
      <c r="O901" s="46"/>
      <c r="P901" s="46"/>
      <c r="Q901" s="41"/>
      <c r="R901" s="10"/>
      <c r="S901" s="10"/>
      <c r="T901" s="10"/>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row>
    <row r="902" ht="17.25" customHeight="1">
      <c r="A902" s="41"/>
      <c r="B902" s="42"/>
      <c r="C902" s="41"/>
      <c r="D902" s="43"/>
      <c r="E902" s="44"/>
      <c r="F902" s="41"/>
      <c r="G902" s="45"/>
      <c r="H902" s="46"/>
      <c r="I902" s="43"/>
      <c r="J902" s="47"/>
      <c r="K902" s="46"/>
      <c r="L902" s="46"/>
      <c r="M902" s="48"/>
      <c r="N902" s="49"/>
      <c r="O902" s="46"/>
      <c r="P902" s="46"/>
      <c r="Q902" s="41"/>
      <c r="R902" s="10"/>
      <c r="S902" s="10"/>
      <c r="T902" s="10"/>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row>
    <row r="903" ht="17.25" customHeight="1">
      <c r="A903" s="41"/>
      <c r="B903" s="42"/>
      <c r="C903" s="41"/>
      <c r="D903" s="43"/>
      <c r="E903" s="44"/>
      <c r="F903" s="41"/>
      <c r="G903" s="45"/>
      <c r="H903" s="46"/>
      <c r="I903" s="43"/>
      <c r="J903" s="47"/>
      <c r="K903" s="46"/>
      <c r="L903" s="46"/>
      <c r="M903" s="48"/>
      <c r="N903" s="49"/>
      <c r="O903" s="46"/>
      <c r="P903" s="46"/>
      <c r="Q903" s="41"/>
      <c r="R903" s="10"/>
      <c r="S903" s="10"/>
      <c r="T903" s="10"/>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row>
    <row r="904" ht="17.25" customHeight="1">
      <c r="A904" s="41"/>
      <c r="B904" s="42"/>
      <c r="C904" s="41"/>
      <c r="D904" s="43"/>
      <c r="E904" s="44"/>
      <c r="F904" s="41"/>
      <c r="G904" s="45"/>
      <c r="H904" s="46"/>
      <c r="I904" s="43"/>
      <c r="J904" s="47"/>
      <c r="K904" s="46"/>
      <c r="L904" s="46"/>
      <c r="M904" s="48"/>
      <c r="N904" s="49"/>
      <c r="O904" s="46"/>
      <c r="P904" s="46"/>
      <c r="Q904" s="41"/>
      <c r="R904" s="10"/>
      <c r="S904" s="10"/>
      <c r="T904" s="10"/>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row>
    <row r="905" ht="17.25" customHeight="1">
      <c r="A905" s="41"/>
      <c r="B905" s="42"/>
      <c r="C905" s="41"/>
      <c r="D905" s="43"/>
      <c r="E905" s="44"/>
      <c r="F905" s="41"/>
      <c r="G905" s="45"/>
      <c r="H905" s="46"/>
      <c r="I905" s="43"/>
      <c r="J905" s="47"/>
      <c r="K905" s="46"/>
      <c r="L905" s="46"/>
      <c r="M905" s="48"/>
      <c r="N905" s="49"/>
      <c r="O905" s="46"/>
      <c r="P905" s="46"/>
      <c r="Q905" s="41"/>
      <c r="R905" s="10"/>
      <c r="S905" s="10"/>
      <c r="T905" s="10"/>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row>
    <row r="906" ht="17.25" customHeight="1">
      <c r="A906" s="41"/>
      <c r="B906" s="42"/>
      <c r="C906" s="41"/>
      <c r="D906" s="43"/>
      <c r="E906" s="44"/>
      <c r="F906" s="41"/>
      <c r="G906" s="45"/>
      <c r="H906" s="46"/>
      <c r="I906" s="43"/>
      <c r="J906" s="47"/>
      <c r="K906" s="46"/>
      <c r="L906" s="46"/>
      <c r="M906" s="48"/>
      <c r="N906" s="49"/>
      <c r="O906" s="46"/>
      <c r="P906" s="46"/>
      <c r="Q906" s="41"/>
      <c r="R906" s="10"/>
      <c r="S906" s="10"/>
      <c r="T906" s="10"/>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row>
    <row r="907" ht="17.25" customHeight="1">
      <c r="A907" s="41"/>
      <c r="B907" s="42"/>
      <c r="C907" s="41"/>
      <c r="D907" s="43"/>
      <c r="E907" s="44"/>
      <c r="F907" s="41"/>
      <c r="G907" s="45"/>
      <c r="H907" s="46"/>
      <c r="I907" s="43"/>
      <c r="J907" s="47"/>
      <c r="K907" s="46"/>
      <c r="L907" s="46"/>
      <c r="M907" s="48"/>
      <c r="N907" s="49"/>
      <c r="O907" s="46"/>
      <c r="P907" s="46"/>
      <c r="Q907" s="41"/>
      <c r="R907" s="10"/>
      <c r="S907" s="10"/>
      <c r="T907" s="10"/>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row>
    <row r="908" ht="17.25" customHeight="1">
      <c r="A908" s="41"/>
      <c r="B908" s="42"/>
      <c r="C908" s="41"/>
      <c r="D908" s="43"/>
      <c r="E908" s="44"/>
      <c r="F908" s="41"/>
      <c r="G908" s="45"/>
      <c r="H908" s="46"/>
      <c r="I908" s="43"/>
      <c r="J908" s="47"/>
      <c r="K908" s="46"/>
      <c r="L908" s="46"/>
      <c r="M908" s="48"/>
      <c r="N908" s="49"/>
      <c r="O908" s="46"/>
      <c r="P908" s="46"/>
      <c r="Q908" s="41"/>
      <c r="R908" s="10"/>
      <c r="S908" s="10"/>
      <c r="T908" s="10"/>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row>
    <row r="909" ht="17.25" customHeight="1">
      <c r="A909" s="41"/>
      <c r="B909" s="42"/>
      <c r="C909" s="41"/>
      <c r="D909" s="43"/>
      <c r="E909" s="44"/>
      <c r="F909" s="41"/>
      <c r="G909" s="45"/>
      <c r="H909" s="46"/>
      <c r="I909" s="43"/>
      <c r="J909" s="47"/>
      <c r="K909" s="46"/>
      <c r="L909" s="46"/>
      <c r="M909" s="48"/>
      <c r="N909" s="49"/>
      <c r="O909" s="46"/>
      <c r="P909" s="46"/>
      <c r="Q909" s="41"/>
      <c r="R909" s="10"/>
      <c r="S909" s="10"/>
      <c r="T909" s="10"/>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row>
    <row r="910" ht="17.25" customHeight="1">
      <c r="A910" s="41"/>
      <c r="B910" s="42"/>
      <c r="C910" s="41"/>
      <c r="D910" s="43"/>
      <c r="E910" s="44"/>
      <c r="F910" s="41"/>
      <c r="G910" s="45"/>
      <c r="H910" s="46"/>
      <c r="I910" s="43"/>
      <c r="J910" s="47"/>
      <c r="K910" s="46"/>
      <c r="L910" s="46"/>
      <c r="M910" s="48"/>
      <c r="N910" s="49"/>
      <c r="O910" s="46"/>
      <c r="P910" s="46"/>
      <c r="Q910" s="41"/>
      <c r="R910" s="10"/>
      <c r="S910" s="10"/>
      <c r="T910" s="10"/>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row>
    <row r="911" ht="17.25" customHeight="1">
      <c r="A911" s="41"/>
      <c r="B911" s="42"/>
      <c r="C911" s="41"/>
      <c r="D911" s="43"/>
      <c r="E911" s="44"/>
      <c r="F911" s="41"/>
      <c r="G911" s="45"/>
      <c r="H911" s="46"/>
      <c r="I911" s="43"/>
      <c r="J911" s="47"/>
      <c r="K911" s="46"/>
      <c r="L911" s="46"/>
      <c r="M911" s="48"/>
      <c r="N911" s="49"/>
      <c r="O911" s="46"/>
      <c r="P911" s="46"/>
      <c r="Q911" s="41"/>
      <c r="R911" s="10"/>
      <c r="S911" s="10"/>
      <c r="T911" s="10"/>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row>
    <row r="912" ht="17.25" customHeight="1">
      <c r="A912" s="41"/>
      <c r="B912" s="42"/>
      <c r="C912" s="41"/>
      <c r="D912" s="43"/>
      <c r="E912" s="44"/>
      <c r="F912" s="41"/>
      <c r="G912" s="45"/>
      <c r="H912" s="46"/>
      <c r="I912" s="43"/>
      <c r="J912" s="47"/>
      <c r="K912" s="46"/>
      <c r="L912" s="46"/>
      <c r="M912" s="48"/>
      <c r="N912" s="49"/>
      <c r="O912" s="46"/>
      <c r="P912" s="46"/>
      <c r="Q912" s="41"/>
      <c r="R912" s="10"/>
      <c r="S912" s="10"/>
      <c r="T912" s="10"/>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row>
    <row r="913" ht="17.25" customHeight="1">
      <c r="A913" s="41"/>
      <c r="B913" s="42"/>
      <c r="C913" s="41"/>
      <c r="D913" s="43"/>
      <c r="E913" s="44"/>
      <c r="F913" s="41"/>
      <c r="G913" s="45"/>
      <c r="H913" s="46"/>
      <c r="I913" s="43"/>
      <c r="J913" s="47"/>
      <c r="K913" s="46"/>
      <c r="L913" s="46"/>
      <c r="M913" s="48"/>
      <c r="N913" s="49"/>
      <c r="O913" s="46"/>
      <c r="P913" s="46"/>
      <c r="Q913" s="41"/>
      <c r="R913" s="10"/>
      <c r="S913" s="10"/>
      <c r="T913" s="10"/>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row>
    <row r="914" ht="17.25" customHeight="1">
      <c r="A914" s="41"/>
      <c r="B914" s="42"/>
      <c r="C914" s="41"/>
      <c r="D914" s="43"/>
      <c r="E914" s="44"/>
      <c r="F914" s="41"/>
      <c r="G914" s="45"/>
      <c r="H914" s="46"/>
      <c r="I914" s="43"/>
      <c r="J914" s="47"/>
      <c r="K914" s="46"/>
      <c r="L914" s="46"/>
      <c r="M914" s="48"/>
      <c r="N914" s="49"/>
      <c r="O914" s="46"/>
      <c r="P914" s="46"/>
      <c r="Q914" s="41"/>
      <c r="R914" s="10"/>
      <c r="S914" s="10"/>
      <c r="T914" s="10"/>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row>
    <row r="915" ht="17.25" customHeight="1">
      <c r="A915" s="41"/>
      <c r="B915" s="42"/>
      <c r="C915" s="41"/>
      <c r="D915" s="43"/>
      <c r="E915" s="44"/>
      <c r="F915" s="41"/>
      <c r="G915" s="45"/>
      <c r="H915" s="46"/>
      <c r="I915" s="43"/>
      <c r="J915" s="47"/>
      <c r="K915" s="46"/>
      <c r="L915" s="46"/>
      <c r="M915" s="48"/>
      <c r="N915" s="49"/>
      <c r="O915" s="46"/>
      <c r="P915" s="46"/>
      <c r="Q915" s="41"/>
      <c r="R915" s="10"/>
      <c r="S915" s="10"/>
      <c r="T915" s="10"/>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row>
    <row r="916" ht="17.25" customHeight="1">
      <c r="A916" s="41"/>
      <c r="B916" s="42"/>
      <c r="C916" s="41"/>
      <c r="D916" s="43"/>
      <c r="E916" s="44"/>
      <c r="F916" s="41"/>
      <c r="G916" s="45"/>
      <c r="H916" s="46"/>
      <c r="I916" s="43"/>
      <c r="J916" s="47"/>
      <c r="K916" s="46"/>
      <c r="L916" s="46"/>
      <c r="M916" s="48"/>
      <c r="N916" s="49"/>
      <c r="O916" s="46"/>
      <c r="P916" s="46"/>
      <c r="Q916" s="41"/>
      <c r="R916" s="10"/>
      <c r="S916" s="10"/>
      <c r="T916" s="10"/>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row>
    <row r="917" ht="17.25" customHeight="1">
      <c r="A917" s="41"/>
      <c r="B917" s="42"/>
      <c r="C917" s="41"/>
      <c r="D917" s="43"/>
      <c r="E917" s="44"/>
      <c r="F917" s="41"/>
      <c r="G917" s="45"/>
      <c r="H917" s="46"/>
      <c r="I917" s="43"/>
      <c r="J917" s="47"/>
      <c r="K917" s="46"/>
      <c r="L917" s="46"/>
      <c r="M917" s="48"/>
      <c r="N917" s="49"/>
      <c r="O917" s="46"/>
      <c r="P917" s="46"/>
      <c r="Q917" s="41"/>
      <c r="R917" s="10"/>
      <c r="S917" s="10"/>
      <c r="T917" s="10"/>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row>
    <row r="918" ht="17.25" customHeight="1">
      <c r="A918" s="41"/>
      <c r="B918" s="42"/>
      <c r="C918" s="41"/>
      <c r="D918" s="43"/>
      <c r="E918" s="44"/>
      <c r="F918" s="41"/>
      <c r="G918" s="45"/>
      <c r="H918" s="46"/>
      <c r="I918" s="43"/>
      <c r="J918" s="47"/>
      <c r="K918" s="46"/>
      <c r="L918" s="46"/>
      <c r="M918" s="48"/>
      <c r="N918" s="49"/>
      <c r="O918" s="46"/>
      <c r="P918" s="46"/>
      <c r="Q918" s="41"/>
      <c r="R918" s="10"/>
      <c r="S918" s="10"/>
      <c r="T918" s="10"/>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row>
    <row r="919" ht="17.25" customHeight="1">
      <c r="A919" s="41"/>
      <c r="B919" s="42"/>
      <c r="C919" s="41"/>
      <c r="D919" s="43"/>
      <c r="E919" s="44"/>
      <c r="F919" s="41"/>
      <c r="G919" s="45"/>
      <c r="H919" s="46"/>
      <c r="I919" s="43"/>
      <c r="J919" s="47"/>
      <c r="K919" s="46"/>
      <c r="L919" s="46"/>
      <c r="M919" s="48"/>
      <c r="N919" s="49"/>
      <c r="O919" s="46"/>
      <c r="P919" s="46"/>
      <c r="Q919" s="41"/>
      <c r="R919" s="10"/>
      <c r="S919" s="10"/>
      <c r="T919" s="10"/>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row>
    <row r="920" ht="17.25" customHeight="1">
      <c r="A920" s="41"/>
      <c r="B920" s="42"/>
      <c r="C920" s="41"/>
      <c r="D920" s="43"/>
      <c r="E920" s="44"/>
      <c r="F920" s="41"/>
      <c r="G920" s="45"/>
      <c r="H920" s="46"/>
      <c r="I920" s="43"/>
      <c r="J920" s="47"/>
      <c r="K920" s="46"/>
      <c r="L920" s="46"/>
      <c r="M920" s="48"/>
      <c r="N920" s="49"/>
      <c r="O920" s="46"/>
      <c r="P920" s="46"/>
      <c r="Q920" s="41"/>
      <c r="R920" s="10"/>
      <c r="S920" s="10"/>
      <c r="T920" s="10"/>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row>
    <row r="921" ht="17.25" customHeight="1">
      <c r="A921" s="41"/>
      <c r="B921" s="42"/>
      <c r="C921" s="41"/>
      <c r="D921" s="43"/>
      <c r="E921" s="44"/>
      <c r="F921" s="41"/>
      <c r="G921" s="45"/>
      <c r="H921" s="46"/>
      <c r="I921" s="43"/>
      <c r="J921" s="47"/>
      <c r="K921" s="46"/>
      <c r="L921" s="46"/>
      <c r="M921" s="48"/>
      <c r="N921" s="49"/>
      <c r="O921" s="46"/>
      <c r="P921" s="46"/>
      <c r="Q921" s="41"/>
      <c r="R921" s="10"/>
      <c r="S921" s="10"/>
      <c r="T921" s="10"/>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row>
    <row r="922" ht="17.25" customHeight="1">
      <c r="A922" s="41"/>
      <c r="B922" s="42"/>
      <c r="C922" s="41"/>
      <c r="D922" s="43"/>
      <c r="E922" s="44"/>
      <c r="F922" s="41"/>
      <c r="G922" s="45"/>
      <c r="H922" s="46"/>
      <c r="I922" s="43"/>
      <c r="J922" s="47"/>
      <c r="K922" s="46"/>
      <c r="L922" s="46"/>
      <c r="M922" s="48"/>
      <c r="N922" s="49"/>
      <c r="O922" s="46"/>
      <c r="P922" s="46"/>
      <c r="Q922" s="41"/>
      <c r="R922" s="10"/>
      <c r="S922" s="10"/>
      <c r="T922" s="10"/>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row>
    <row r="923" ht="17.25" customHeight="1">
      <c r="A923" s="41"/>
      <c r="B923" s="42"/>
      <c r="C923" s="41"/>
      <c r="D923" s="43"/>
      <c r="E923" s="44"/>
      <c r="F923" s="41"/>
      <c r="G923" s="45"/>
      <c r="H923" s="46"/>
      <c r="I923" s="43"/>
      <c r="J923" s="47"/>
      <c r="K923" s="46"/>
      <c r="L923" s="46"/>
      <c r="M923" s="48"/>
      <c r="N923" s="49"/>
      <c r="O923" s="46"/>
      <c r="P923" s="46"/>
      <c r="Q923" s="41"/>
      <c r="R923" s="10"/>
      <c r="S923" s="10"/>
      <c r="T923" s="10"/>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row>
    <row r="924" ht="17.25" customHeight="1">
      <c r="A924" s="41"/>
      <c r="B924" s="42"/>
      <c r="C924" s="41"/>
      <c r="D924" s="43"/>
      <c r="E924" s="44"/>
      <c r="F924" s="41"/>
      <c r="G924" s="45"/>
      <c r="H924" s="46"/>
      <c r="I924" s="43"/>
      <c r="J924" s="47"/>
      <c r="K924" s="46"/>
      <c r="L924" s="46"/>
      <c r="M924" s="48"/>
      <c r="N924" s="49"/>
      <c r="O924" s="46"/>
      <c r="P924" s="46"/>
      <c r="Q924" s="41"/>
      <c r="R924" s="10"/>
      <c r="S924" s="10"/>
      <c r="T924" s="10"/>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row>
    <row r="925" ht="17.25" customHeight="1">
      <c r="A925" s="41"/>
      <c r="B925" s="42"/>
      <c r="C925" s="41"/>
      <c r="D925" s="43"/>
      <c r="E925" s="44"/>
      <c r="F925" s="41"/>
      <c r="G925" s="45"/>
      <c r="H925" s="46"/>
      <c r="I925" s="43"/>
      <c r="J925" s="47"/>
      <c r="K925" s="46"/>
      <c r="L925" s="46"/>
      <c r="M925" s="48"/>
      <c r="N925" s="49"/>
      <c r="O925" s="46"/>
      <c r="P925" s="46"/>
      <c r="Q925" s="41"/>
      <c r="R925" s="10"/>
      <c r="S925" s="10"/>
      <c r="T925" s="10"/>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row>
    <row r="926" ht="17.25" customHeight="1">
      <c r="A926" s="41"/>
      <c r="B926" s="42"/>
      <c r="C926" s="41"/>
      <c r="D926" s="43"/>
      <c r="E926" s="44"/>
      <c r="F926" s="41"/>
      <c r="G926" s="45"/>
      <c r="H926" s="46"/>
      <c r="I926" s="43"/>
      <c r="J926" s="47"/>
      <c r="K926" s="46"/>
      <c r="L926" s="46"/>
      <c r="M926" s="48"/>
      <c r="N926" s="49"/>
      <c r="O926" s="46"/>
      <c r="P926" s="46"/>
      <c r="Q926" s="41"/>
      <c r="R926" s="10"/>
      <c r="S926" s="10"/>
      <c r="T926" s="10"/>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row>
    <row r="927" ht="17.25" customHeight="1">
      <c r="A927" s="41"/>
      <c r="B927" s="42"/>
      <c r="C927" s="41"/>
      <c r="D927" s="43"/>
      <c r="E927" s="44"/>
      <c r="F927" s="41"/>
      <c r="G927" s="45"/>
      <c r="H927" s="46"/>
      <c r="I927" s="43"/>
      <c r="J927" s="47"/>
      <c r="K927" s="46"/>
      <c r="L927" s="46"/>
      <c r="M927" s="48"/>
      <c r="N927" s="49"/>
      <c r="O927" s="46"/>
      <c r="P927" s="46"/>
      <c r="Q927" s="41"/>
      <c r="R927" s="10"/>
      <c r="S927" s="10"/>
      <c r="T927" s="10"/>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row>
    <row r="928" ht="17.25" customHeight="1">
      <c r="A928" s="41"/>
      <c r="B928" s="42"/>
      <c r="C928" s="41"/>
      <c r="D928" s="43"/>
      <c r="E928" s="44"/>
      <c r="F928" s="41"/>
      <c r="G928" s="45"/>
      <c r="H928" s="46"/>
      <c r="I928" s="43"/>
      <c r="J928" s="47"/>
      <c r="K928" s="46"/>
      <c r="L928" s="46"/>
      <c r="M928" s="48"/>
      <c r="N928" s="49"/>
      <c r="O928" s="46"/>
      <c r="P928" s="46"/>
      <c r="Q928" s="41"/>
      <c r="R928" s="10"/>
      <c r="S928" s="10"/>
      <c r="T928" s="10"/>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row>
    <row r="929" ht="17.25" customHeight="1">
      <c r="A929" s="41"/>
      <c r="B929" s="42"/>
      <c r="C929" s="41"/>
      <c r="D929" s="43"/>
      <c r="E929" s="44"/>
      <c r="F929" s="41"/>
      <c r="G929" s="45"/>
      <c r="H929" s="46"/>
      <c r="I929" s="43"/>
      <c r="J929" s="47"/>
      <c r="K929" s="46"/>
      <c r="L929" s="46"/>
      <c r="M929" s="48"/>
      <c r="N929" s="49"/>
      <c r="O929" s="46"/>
      <c r="P929" s="46"/>
      <c r="Q929" s="41"/>
      <c r="R929" s="10"/>
      <c r="S929" s="10"/>
      <c r="T929" s="10"/>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row>
    <row r="930" ht="17.25" customHeight="1">
      <c r="A930" s="41"/>
      <c r="B930" s="42"/>
      <c r="C930" s="41"/>
      <c r="D930" s="43"/>
      <c r="E930" s="44"/>
      <c r="F930" s="41"/>
      <c r="G930" s="45"/>
      <c r="H930" s="46"/>
      <c r="I930" s="43"/>
      <c r="J930" s="47"/>
      <c r="K930" s="46"/>
      <c r="L930" s="46"/>
      <c r="M930" s="48"/>
      <c r="N930" s="49"/>
      <c r="O930" s="46"/>
      <c r="P930" s="46"/>
      <c r="Q930" s="41"/>
      <c r="R930" s="10"/>
      <c r="S930" s="10"/>
      <c r="T930" s="10"/>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row>
    <row r="931" ht="17.25" customHeight="1">
      <c r="A931" s="41"/>
      <c r="B931" s="42"/>
      <c r="C931" s="41"/>
      <c r="D931" s="43"/>
      <c r="E931" s="44"/>
      <c r="F931" s="41"/>
      <c r="G931" s="45"/>
      <c r="H931" s="46"/>
      <c r="I931" s="43"/>
      <c r="J931" s="47"/>
      <c r="K931" s="46"/>
      <c r="L931" s="46"/>
      <c r="M931" s="48"/>
      <c r="N931" s="49"/>
      <c r="O931" s="46"/>
      <c r="P931" s="46"/>
      <c r="Q931" s="41"/>
      <c r="R931" s="10"/>
      <c r="S931" s="10"/>
      <c r="T931" s="10"/>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row>
    <row r="932" ht="17.25" customHeight="1">
      <c r="A932" s="41"/>
      <c r="B932" s="42"/>
      <c r="C932" s="41"/>
      <c r="D932" s="43"/>
      <c r="E932" s="44"/>
      <c r="F932" s="41"/>
      <c r="G932" s="45"/>
      <c r="H932" s="46"/>
      <c r="I932" s="43"/>
      <c r="J932" s="47"/>
      <c r="K932" s="46"/>
      <c r="L932" s="46"/>
      <c r="M932" s="48"/>
      <c r="N932" s="49"/>
      <c r="O932" s="46"/>
      <c r="P932" s="46"/>
      <c r="Q932" s="41"/>
      <c r="R932" s="10"/>
      <c r="S932" s="10"/>
      <c r="T932" s="10"/>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row>
    <row r="933" ht="17.25" customHeight="1">
      <c r="A933" s="41"/>
      <c r="B933" s="42"/>
      <c r="C933" s="41"/>
      <c r="D933" s="43"/>
      <c r="E933" s="44"/>
      <c r="F933" s="41"/>
      <c r="G933" s="45"/>
      <c r="H933" s="46"/>
      <c r="I933" s="43"/>
      <c r="J933" s="47"/>
      <c r="K933" s="46"/>
      <c r="L933" s="46"/>
      <c r="M933" s="48"/>
      <c r="N933" s="49"/>
      <c r="O933" s="46"/>
      <c r="P933" s="46"/>
      <c r="Q933" s="41"/>
      <c r="R933" s="10"/>
      <c r="S933" s="10"/>
      <c r="T933" s="10"/>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row>
    <row r="934" ht="17.25" customHeight="1">
      <c r="A934" s="41"/>
      <c r="B934" s="42"/>
      <c r="C934" s="41"/>
      <c r="D934" s="43"/>
      <c r="E934" s="44"/>
      <c r="F934" s="41"/>
      <c r="G934" s="45"/>
      <c r="H934" s="46"/>
      <c r="I934" s="43"/>
      <c r="J934" s="47"/>
      <c r="K934" s="46"/>
      <c r="L934" s="46"/>
      <c r="M934" s="48"/>
      <c r="N934" s="49"/>
      <c r="O934" s="46"/>
      <c r="P934" s="46"/>
      <c r="Q934" s="41"/>
      <c r="R934" s="10"/>
      <c r="S934" s="10"/>
      <c r="T934" s="10"/>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row>
    <row r="935" ht="17.25" customHeight="1">
      <c r="A935" s="41"/>
      <c r="B935" s="42"/>
      <c r="C935" s="41"/>
      <c r="D935" s="43"/>
      <c r="E935" s="44"/>
      <c r="F935" s="41"/>
      <c r="G935" s="45"/>
      <c r="H935" s="46"/>
      <c r="I935" s="43"/>
      <c r="J935" s="47"/>
      <c r="K935" s="46"/>
      <c r="L935" s="46"/>
      <c r="M935" s="48"/>
      <c r="N935" s="49"/>
      <c r="O935" s="46"/>
      <c r="P935" s="46"/>
      <c r="Q935" s="41"/>
      <c r="R935" s="10"/>
      <c r="S935" s="10"/>
      <c r="T935" s="10"/>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row>
    <row r="936" ht="17.25" customHeight="1">
      <c r="A936" s="41"/>
      <c r="B936" s="42"/>
      <c r="C936" s="41"/>
      <c r="D936" s="43"/>
      <c r="E936" s="44"/>
      <c r="F936" s="41"/>
      <c r="G936" s="45"/>
      <c r="H936" s="46"/>
      <c r="I936" s="43"/>
      <c r="J936" s="47"/>
      <c r="K936" s="46"/>
      <c r="L936" s="46"/>
      <c r="M936" s="48"/>
      <c r="N936" s="49"/>
      <c r="O936" s="46"/>
      <c r="P936" s="46"/>
      <c r="Q936" s="41"/>
      <c r="R936" s="10"/>
      <c r="S936" s="10"/>
      <c r="T936" s="10"/>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row>
    <row r="937" ht="17.25" customHeight="1">
      <c r="A937" s="41"/>
      <c r="B937" s="42"/>
      <c r="C937" s="41"/>
      <c r="D937" s="43"/>
      <c r="E937" s="44"/>
      <c r="F937" s="41"/>
      <c r="G937" s="45"/>
      <c r="H937" s="46"/>
      <c r="I937" s="43"/>
      <c r="J937" s="47"/>
      <c r="K937" s="46"/>
      <c r="L937" s="46"/>
      <c r="M937" s="48"/>
      <c r="N937" s="49"/>
      <c r="O937" s="46"/>
      <c r="P937" s="46"/>
      <c r="Q937" s="41"/>
      <c r="R937" s="10"/>
      <c r="S937" s="10"/>
      <c r="T937" s="10"/>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row>
    <row r="938" ht="17.25" customHeight="1">
      <c r="A938" s="41"/>
      <c r="B938" s="42"/>
      <c r="C938" s="41"/>
      <c r="D938" s="43"/>
      <c r="E938" s="44"/>
      <c r="F938" s="41"/>
      <c r="G938" s="45"/>
      <c r="H938" s="46"/>
      <c r="I938" s="43"/>
      <c r="J938" s="47"/>
      <c r="K938" s="46"/>
      <c r="L938" s="46"/>
      <c r="M938" s="48"/>
      <c r="N938" s="49"/>
      <c r="O938" s="46"/>
      <c r="P938" s="46"/>
      <c r="Q938" s="41"/>
      <c r="R938" s="10"/>
      <c r="S938" s="10"/>
      <c r="T938" s="10"/>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row>
    <row r="939" ht="17.25" customHeight="1">
      <c r="A939" s="41"/>
      <c r="B939" s="42"/>
      <c r="C939" s="41"/>
      <c r="D939" s="43"/>
      <c r="E939" s="44"/>
      <c r="F939" s="41"/>
      <c r="G939" s="45"/>
      <c r="H939" s="46"/>
      <c r="I939" s="43"/>
      <c r="J939" s="47"/>
      <c r="K939" s="46"/>
      <c r="L939" s="46"/>
      <c r="M939" s="48"/>
      <c r="N939" s="49"/>
      <c r="O939" s="46"/>
      <c r="P939" s="46"/>
      <c r="Q939" s="41"/>
      <c r="R939" s="10"/>
      <c r="S939" s="10"/>
      <c r="T939" s="10"/>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row>
    <row r="940" ht="17.25" customHeight="1">
      <c r="A940" s="41"/>
      <c r="B940" s="42"/>
      <c r="C940" s="41"/>
      <c r="D940" s="43"/>
      <c r="E940" s="44"/>
      <c r="F940" s="41"/>
      <c r="G940" s="45"/>
      <c r="H940" s="46"/>
      <c r="I940" s="43"/>
      <c r="J940" s="47"/>
      <c r="K940" s="46"/>
      <c r="L940" s="46"/>
      <c r="M940" s="48"/>
      <c r="N940" s="49"/>
      <c r="O940" s="46"/>
      <c r="P940" s="46"/>
      <c r="Q940" s="41"/>
      <c r="R940" s="10"/>
      <c r="S940" s="10"/>
      <c r="T940" s="10"/>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row>
    <row r="941" ht="17.25" customHeight="1">
      <c r="A941" s="41"/>
      <c r="B941" s="42"/>
      <c r="C941" s="41"/>
      <c r="D941" s="43"/>
      <c r="E941" s="44"/>
      <c r="F941" s="41"/>
      <c r="G941" s="45"/>
      <c r="H941" s="46"/>
      <c r="I941" s="43"/>
      <c r="J941" s="47"/>
      <c r="K941" s="46"/>
      <c r="L941" s="46"/>
      <c r="M941" s="48"/>
      <c r="N941" s="49"/>
      <c r="O941" s="46"/>
      <c r="P941" s="46"/>
      <c r="Q941" s="41"/>
      <c r="R941" s="10"/>
      <c r="S941" s="10"/>
      <c r="T941" s="10"/>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row>
    <row r="942" ht="17.25" customHeight="1">
      <c r="A942" s="41"/>
      <c r="B942" s="42"/>
      <c r="C942" s="41"/>
      <c r="D942" s="43"/>
      <c r="E942" s="44"/>
      <c r="F942" s="41"/>
      <c r="G942" s="45"/>
      <c r="H942" s="46"/>
      <c r="I942" s="43"/>
      <c r="J942" s="47"/>
      <c r="K942" s="46"/>
      <c r="L942" s="46"/>
      <c r="M942" s="48"/>
      <c r="N942" s="49"/>
      <c r="O942" s="46"/>
      <c r="P942" s="46"/>
      <c r="Q942" s="41"/>
      <c r="R942" s="10"/>
      <c r="S942" s="10"/>
      <c r="T942" s="10"/>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row>
    <row r="943" ht="17.25" customHeight="1">
      <c r="A943" s="41"/>
      <c r="B943" s="42"/>
      <c r="C943" s="41"/>
      <c r="D943" s="43"/>
      <c r="E943" s="44"/>
      <c r="F943" s="41"/>
      <c r="G943" s="45"/>
      <c r="H943" s="46"/>
      <c r="I943" s="43"/>
      <c r="J943" s="47"/>
      <c r="K943" s="46"/>
      <c r="L943" s="46"/>
      <c r="M943" s="48"/>
      <c r="N943" s="49"/>
      <c r="O943" s="46"/>
      <c r="P943" s="46"/>
      <c r="Q943" s="41"/>
      <c r="R943" s="10"/>
      <c r="S943" s="10"/>
      <c r="T943" s="10"/>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row>
    <row r="944" ht="17.25" customHeight="1">
      <c r="A944" s="41"/>
      <c r="B944" s="42"/>
      <c r="C944" s="41"/>
      <c r="D944" s="43"/>
      <c r="E944" s="44"/>
      <c r="F944" s="41"/>
      <c r="G944" s="45"/>
      <c r="H944" s="46"/>
      <c r="I944" s="43"/>
      <c r="J944" s="47"/>
      <c r="K944" s="46"/>
      <c r="L944" s="46"/>
      <c r="M944" s="48"/>
      <c r="N944" s="49"/>
      <c r="O944" s="46"/>
      <c r="P944" s="46"/>
      <c r="Q944" s="41"/>
      <c r="R944" s="10"/>
      <c r="S944" s="10"/>
      <c r="T944" s="10"/>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row>
    <row r="945" ht="17.25" customHeight="1">
      <c r="A945" s="41"/>
      <c r="B945" s="42"/>
      <c r="C945" s="41"/>
      <c r="D945" s="43"/>
      <c r="E945" s="44"/>
      <c r="F945" s="41"/>
      <c r="G945" s="45"/>
      <c r="H945" s="46"/>
      <c r="I945" s="43"/>
      <c r="J945" s="47"/>
      <c r="K945" s="46"/>
      <c r="L945" s="46"/>
      <c r="M945" s="48"/>
      <c r="N945" s="49"/>
      <c r="O945" s="46"/>
      <c r="P945" s="46"/>
      <c r="Q945" s="41"/>
      <c r="R945" s="10"/>
      <c r="S945" s="10"/>
      <c r="T945" s="10"/>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row>
    <row r="946" ht="17.25" customHeight="1">
      <c r="A946" s="41"/>
      <c r="B946" s="42"/>
      <c r="C946" s="41"/>
      <c r="D946" s="43"/>
      <c r="E946" s="44"/>
      <c r="F946" s="41"/>
      <c r="G946" s="45"/>
      <c r="H946" s="46"/>
      <c r="I946" s="43"/>
      <c r="J946" s="47"/>
      <c r="K946" s="46"/>
      <c r="L946" s="46"/>
      <c r="M946" s="48"/>
      <c r="N946" s="49"/>
      <c r="O946" s="46"/>
      <c r="P946" s="46"/>
      <c r="Q946" s="41"/>
      <c r="R946" s="10"/>
      <c r="S946" s="10"/>
      <c r="T946" s="10"/>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row>
    <row r="947" ht="17.25" customHeight="1">
      <c r="A947" s="41"/>
      <c r="B947" s="42"/>
      <c r="C947" s="41"/>
      <c r="D947" s="43"/>
      <c r="E947" s="44"/>
      <c r="F947" s="41"/>
      <c r="G947" s="45"/>
      <c r="H947" s="46"/>
      <c r="I947" s="43"/>
      <c r="J947" s="47"/>
      <c r="K947" s="46"/>
      <c r="L947" s="46"/>
      <c r="M947" s="48"/>
      <c r="N947" s="49"/>
      <c r="O947" s="46"/>
      <c r="P947" s="46"/>
      <c r="Q947" s="41"/>
      <c r="R947" s="10"/>
      <c r="S947" s="10"/>
      <c r="T947" s="10"/>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row>
    <row r="948" ht="17.25" customHeight="1">
      <c r="A948" s="41"/>
      <c r="B948" s="42"/>
      <c r="C948" s="41"/>
      <c r="D948" s="43"/>
      <c r="E948" s="44"/>
      <c r="F948" s="41"/>
      <c r="G948" s="45"/>
      <c r="H948" s="46"/>
      <c r="I948" s="43"/>
      <c r="J948" s="47"/>
      <c r="K948" s="46"/>
      <c r="L948" s="46"/>
      <c r="M948" s="48"/>
      <c r="N948" s="49"/>
      <c r="O948" s="46"/>
      <c r="P948" s="46"/>
      <c r="Q948" s="41"/>
      <c r="R948" s="10"/>
      <c r="S948" s="10"/>
      <c r="T948" s="10"/>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row>
    <row r="949" ht="17.25" customHeight="1">
      <c r="A949" s="41"/>
      <c r="B949" s="42"/>
      <c r="C949" s="41"/>
      <c r="D949" s="43"/>
      <c r="E949" s="44"/>
      <c r="F949" s="41"/>
      <c r="G949" s="45"/>
      <c r="H949" s="46"/>
      <c r="I949" s="43"/>
      <c r="J949" s="47"/>
      <c r="K949" s="46"/>
      <c r="L949" s="46"/>
      <c r="M949" s="48"/>
      <c r="N949" s="49"/>
      <c r="O949" s="46"/>
      <c r="P949" s="46"/>
      <c r="Q949" s="41"/>
      <c r="R949" s="10"/>
      <c r="S949" s="10"/>
      <c r="T949" s="10"/>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row>
    <row r="950" ht="17.25" customHeight="1">
      <c r="A950" s="41"/>
      <c r="B950" s="42"/>
      <c r="C950" s="41"/>
      <c r="D950" s="43"/>
      <c r="E950" s="44"/>
      <c r="F950" s="41"/>
      <c r="G950" s="45"/>
      <c r="H950" s="46"/>
      <c r="I950" s="43"/>
      <c r="J950" s="47"/>
      <c r="K950" s="46"/>
      <c r="L950" s="46"/>
      <c r="M950" s="48"/>
      <c r="N950" s="49"/>
      <c r="O950" s="46"/>
      <c r="P950" s="46"/>
      <c r="Q950" s="41"/>
      <c r="R950" s="10"/>
      <c r="S950" s="10"/>
      <c r="T950" s="10"/>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row>
    <row r="951" ht="17.25" customHeight="1">
      <c r="A951" s="41"/>
      <c r="B951" s="42"/>
      <c r="C951" s="41"/>
      <c r="D951" s="43"/>
      <c r="E951" s="44"/>
      <c r="F951" s="41"/>
      <c r="G951" s="45"/>
      <c r="H951" s="46"/>
      <c r="I951" s="43"/>
      <c r="J951" s="47"/>
      <c r="K951" s="46"/>
      <c r="L951" s="46"/>
      <c r="M951" s="48"/>
      <c r="N951" s="49"/>
      <c r="O951" s="46"/>
      <c r="P951" s="46"/>
      <c r="Q951" s="41"/>
      <c r="R951" s="10"/>
      <c r="S951" s="10"/>
      <c r="T951" s="10"/>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row>
    <row r="952" ht="17.25" customHeight="1">
      <c r="A952" s="41"/>
      <c r="B952" s="42"/>
      <c r="C952" s="41"/>
      <c r="D952" s="43"/>
      <c r="E952" s="44"/>
      <c r="F952" s="41"/>
      <c r="G952" s="45"/>
      <c r="H952" s="46"/>
      <c r="I952" s="43"/>
      <c r="J952" s="47"/>
      <c r="K952" s="46"/>
      <c r="L952" s="46"/>
      <c r="M952" s="48"/>
      <c r="N952" s="49"/>
      <c r="O952" s="46"/>
      <c r="P952" s="46"/>
      <c r="Q952" s="41"/>
      <c r="R952" s="10"/>
      <c r="S952" s="10"/>
      <c r="T952" s="10"/>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row>
    <row r="953" ht="17.25" customHeight="1">
      <c r="A953" s="41"/>
      <c r="B953" s="42"/>
      <c r="C953" s="41"/>
      <c r="D953" s="43"/>
      <c r="E953" s="44"/>
      <c r="F953" s="41"/>
      <c r="G953" s="45"/>
      <c r="H953" s="46"/>
      <c r="I953" s="43"/>
      <c r="J953" s="47"/>
      <c r="K953" s="46"/>
      <c r="L953" s="46"/>
      <c r="M953" s="48"/>
      <c r="N953" s="49"/>
      <c r="O953" s="46"/>
      <c r="P953" s="46"/>
      <c r="Q953" s="41"/>
      <c r="R953" s="10"/>
      <c r="S953" s="10"/>
      <c r="T953" s="10"/>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row>
    <row r="954" ht="17.25" customHeight="1">
      <c r="A954" s="41"/>
      <c r="B954" s="42"/>
      <c r="C954" s="41"/>
      <c r="D954" s="43"/>
      <c r="E954" s="44"/>
      <c r="F954" s="41"/>
      <c r="G954" s="45"/>
      <c r="H954" s="46"/>
      <c r="I954" s="43"/>
      <c r="J954" s="47"/>
      <c r="K954" s="46"/>
      <c r="L954" s="46"/>
      <c r="M954" s="48"/>
      <c r="N954" s="49"/>
      <c r="O954" s="46"/>
      <c r="P954" s="46"/>
      <c r="Q954" s="41"/>
      <c r="R954" s="10"/>
      <c r="S954" s="10"/>
      <c r="T954" s="10"/>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row>
    <row r="955" ht="17.25" customHeight="1">
      <c r="A955" s="41"/>
      <c r="B955" s="42"/>
      <c r="C955" s="41"/>
      <c r="D955" s="43"/>
      <c r="E955" s="44"/>
      <c r="F955" s="41"/>
      <c r="G955" s="45"/>
      <c r="H955" s="46"/>
      <c r="I955" s="43"/>
      <c r="J955" s="47"/>
      <c r="K955" s="46"/>
      <c r="L955" s="46"/>
      <c r="M955" s="48"/>
      <c r="N955" s="49"/>
      <c r="O955" s="46"/>
      <c r="P955" s="46"/>
      <c r="Q955" s="41"/>
      <c r="R955" s="10"/>
      <c r="S955" s="10"/>
      <c r="T955" s="10"/>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row>
    <row r="956" ht="17.25" customHeight="1">
      <c r="A956" s="41"/>
      <c r="B956" s="42"/>
      <c r="C956" s="41"/>
      <c r="D956" s="43"/>
      <c r="E956" s="44"/>
      <c r="F956" s="41"/>
      <c r="G956" s="45"/>
      <c r="H956" s="46"/>
      <c r="I956" s="43"/>
      <c r="J956" s="47"/>
      <c r="K956" s="46"/>
      <c r="L956" s="46"/>
      <c r="M956" s="48"/>
      <c r="N956" s="49"/>
      <c r="O956" s="46"/>
      <c r="P956" s="46"/>
      <c r="Q956" s="41"/>
      <c r="R956" s="10"/>
      <c r="S956" s="10"/>
      <c r="T956" s="10"/>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row>
    <row r="957" ht="17.25" customHeight="1">
      <c r="A957" s="41"/>
      <c r="B957" s="42"/>
      <c r="C957" s="41"/>
      <c r="D957" s="43"/>
      <c r="E957" s="44"/>
      <c r="F957" s="41"/>
      <c r="G957" s="45"/>
      <c r="H957" s="46"/>
      <c r="I957" s="43"/>
      <c r="J957" s="47"/>
      <c r="K957" s="46"/>
      <c r="L957" s="46"/>
      <c r="M957" s="48"/>
      <c r="N957" s="49"/>
      <c r="O957" s="46"/>
      <c r="P957" s="46"/>
      <c r="Q957" s="41"/>
      <c r="R957" s="10"/>
      <c r="S957" s="10"/>
      <c r="T957" s="10"/>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row>
    <row r="958" ht="17.25" customHeight="1">
      <c r="A958" s="41"/>
      <c r="B958" s="42"/>
      <c r="C958" s="41"/>
      <c r="D958" s="43"/>
      <c r="E958" s="44"/>
      <c r="F958" s="41"/>
      <c r="G958" s="45"/>
      <c r="H958" s="46"/>
      <c r="I958" s="43"/>
      <c r="J958" s="47"/>
      <c r="K958" s="46"/>
      <c r="L958" s="46"/>
      <c r="M958" s="48"/>
      <c r="N958" s="49"/>
      <c r="O958" s="46"/>
      <c r="P958" s="46"/>
      <c r="Q958" s="41"/>
      <c r="R958" s="10"/>
      <c r="S958" s="10"/>
      <c r="T958" s="10"/>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row>
    <row r="959" ht="17.25" customHeight="1">
      <c r="A959" s="41"/>
      <c r="B959" s="42"/>
      <c r="C959" s="41"/>
      <c r="D959" s="43"/>
      <c r="E959" s="44"/>
      <c r="F959" s="41"/>
      <c r="G959" s="45"/>
      <c r="H959" s="46"/>
      <c r="I959" s="43"/>
      <c r="J959" s="47"/>
      <c r="K959" s="46"/>
      <c r="L959" s="46"/>
      <c r="M959" s="48"/>
      <c r="N959" s="49"/>
      <c r="O959" s="46"/>
      <c r="P959" s="46"/>
      <c r="Q959" s="41"/>
      <c r="R959" s="10"/>
      <c r="S959" s="10"/>
      <c r="T959" s="10"/>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row>
    <row r="960" ht="17.25" customHeight="1">
      <c r="A960" s="41"/>
      <c r="B960" s="42"/>
      <c r="C960" s="41"/>
      <c r="D960" s="43"/>
      <c r="E960" s="44"/>
      <c r="F960" s="41"/>
      <c r="G960" s="45"/>
      <c r="H960" s="46"/>
      <c r="I960" s="43"/>
      <c r="J960" s="47"/>
      <c r="K960" s="46"/>
      <c r="L960" s="46"/>
      <c r="M960" s="48"/>
      <c r="N960" s="49"/>
      <c r="O960" s="46"/>
      <c r="P960" s="46"/>
      <c r="Q960" s="41"/>
      <c r="R960" s="10"/>
      <c r="S960" s="10"/>
      <c r="T960" s="10"/>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row>
    <row r="961" ht="17.25" customHeight="1">
      <c r="A961" s="41"/>
      <c r="B961" s="42"/>
      <c r="C961" s="41"/>
      <c r="D961" s="43"/>
      <c r="E961" s="44"/>
      <c r="F961" s="41"/>
      <c r="G961" s="45"/>
      <c r="H961" s="46"/>
      <c r="I961" s="43"/>
      <c r="J961" s="47"/>
      <c r="K961" s="46"/>
      <c r="L961" s="46"/>
      <c r="M961" s="48"/>
      <c r="N961" s="49"/>
      <c r="O961" s="46"/>
      <c r="P961" s="46"/>
      <c r="Q961" s="41"/>
      <c r="R961" s="10"/>
      <c r="S961" s="10"/>
      <c r="T961" s="10"/>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row>
    <row r="962" ht="17.25" customHeight="1">
      <c r="A962" s="41"/>
      <c r="B962" s="42"/>
      <c r="C962" s="41"/>
      <c r="D962" s="43"/>
      <c r="E962" s="44"/>
      <c r="F962" s="41"/>
      <c r="G962" s="45"/>
      <c r="H962" s="46"/>
      <c r="I962" s="43"/>
      <c r="J962" s="47"/>
      <c r="K962" s="46"/>
      <c r="L962" s="46"/>
      <c r="M962" s="48"/>
      <c r="N962" s="49"/>
      <c r="O962" s="46"/>
      <c r="P962" s="46"/>
      <c r="Q962" s="41"/>
      <c r="R962" s="10"/>
      <c r="S962" s="10"/>
      <c r="T962" s="10"/>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row>
    <row r="963" ht="17.25" customHeight="1">
      <c r="A963" s="41"/>
      <c r="B963" s="42"/>
      <c r="C963" s="41"/>
      <c r="D963" s="43"/>
      <c r="E963" s="44"/>
      <c r="F963" s="41"/>
      <c r="G963" s="45"/>
      <c r="H963" s="46"/>
      <c r="I963" s="43"/>
      <c r="J963" s="47"/>
      <c r="K963" s="46"/>
      <c r="L963" s="46"/>
      <c r="M963" s="48"/>
      <c r="N963" s="49"/>
      <c r="O963" s="46"/>
      <c r="P963" s="46"/>
      <c r="Q963" s="41"/>
      <c r="R963" s="10"/>
      <c r="S963" s="10"/>
      <c r="T963" s="10"/>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row>
    <row r="964" ht="17.25" customHeight="1">
      <c r="A964" s="41"/>
      <c r="B964" s="42"/>
      <c r="C964" s="41"/>
      <c r="D964" s="43"/>
      <c r="E964" s="44"/>
      <c r="F964" s="41"/>
      <c r="G964" s="45"/>
      <c r="H964" s="46"/>
      <c r="I964" s="43"/>
      <c r="J964" s="47"/>
      <c r="K964" s="46"/>
      <c r="L964" s="46"/>
      <c r="M964" s="48"/>
      <c r="N964" s="49"/>
      <c r="O964" s="46"/>
      <c r="P964" s="46"/>
      <c r="Q964" s="41"/>
      <c r="R964" s="10"/>
      <c r="S964" s="10"/>
      <c r="T964" s="10"/>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row>
    <row r="965" ht="17.25" customHeight="1">
      <c r="A965" s="41"/>
      <c r="B965" s="42"/>
      <c r="C965" s="41"/>
      <c r="D965" s="43"/>
      <c r="E965" s="44"/>
      <c r="F965" s="41"/>
      <c r="G965" s="45"/>
      <c r="H965" s="46"/>
      <c r="I965" s="43"/>
      <c r="J965" s="47"/>
      <c r="K965" s="46"/>
      <c r="L965" s="46"/>
      <c r="M965" s="48"/>
      <c r="N965" s="49"/>
      <c r="O965" s="46"/>
      <c r="P965" s="46"/>
      <c r="Q965" s="41"/>
      <c r="R965" s="10"/>
      <c r="S965" s="10"/>
      <c r="T965" s="10"/>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row>
    <row r="966" ht="17.25" customHeight="1">
      <c r="A966" s="41"/>
      <c r="B966" s="42"/>
      <c r="C966" s="41"/>
      <c r="D966" s="43"/>
      <c r="E966" s="44"/>
      <c r="F966" s="41"/>
      <c r="G966" s="45"/>
      <c r="H966" s="46"/>
      <c r="I966" s="43"/>
      <c r="J966" s="47"/>
      <c r="K966" s="46"/>
      <c r="L966" s="46"/>
      <c r="M966" s="48"/>
      <c r="N966" s="49"/>
      <c r="O966" s="46"/>
      <c r="P966" s="46"/>
      <c r="Q966" s="41"/>
      <c r="R966" s="10"/>
      <c r="S966" s="10"/>
      <c r="T966" s="10"/>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row>
    <row r="967" ht="17.25" customHeight="1">
      <c r="A967" s="41"/>
      <c r="B967" s="42"/>
      <c r="C967" s="41"/>
      <c r="D967" s="43"/>
      <c r="E967" s="44"/>
      <c r="F967" s="41"/>
      <c r="G967" s="45"/>
      <c r="H967" s="46"/>
      <c r="I967" s="43"/>
      <c r="J967" s="47"/>
      <c r="K967" s="46"/>
      <c r="L967" s="46"/>
      <c r="M967" s="48"/>
      <c r="N967" s="49"/>
      <c r="O967" s="46"/>
      <c r="P967" s="46"/>
      <c r="Q967" s="41"/>
      <c r="R967" s="10"/>
      <c r="S967" s="10"/>
      <c r="T967" s="10"/>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row>
    <row r="968" ht="17.25" customHeight="1">
      <c r="A968" s="41"/>
      <c r="B968" s="42"/>
      <c r="C968" s="41"/>
      <c r="D968" s="43"/>
      <c r="E968" s="44"/>
      <c r="F968" s="41"/>
      <c r="G968" s="45"/>
      <c r="H968" s="46"/>
      <c r="I968" s="43"/>
      <c r="J968" s="47"/>
      <c r="K968" s="46"/>
      <c r="L968" s="46"/>
      <c r="M968" s="48"/>
      <c r="N968" s="49"/>
      <c r="O968" s="46"/>
      <c r="P968" s="46"/>
      <c r="Q968" s="41"/>
      <c r="R968" s="10"/>
      <c r="S968" s="10"/>
      <c r="T968" s="10"/>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row>
    <row r="969" ht="17.25" customHeight="1">
      <c r="A969" s="41"/>
      <c r="B969" s="42"/>
      <c r="C969" s="41"/>
      <c r="D969" s="43"/>
      <c r="E969" s="44"/>
      <c r="F969" s="41"/>
      <c r="G969" s="45"/>
      <c r="H969" s="46"/>
      <c r="I969" s="43"/>
      <c r="J969" s="47"/>
      <c r="K969" s="46"/>
      <c r="L969" s="46"/>
      <c r="M969" s="48"/>
      <c r="N969" s="49"/>
      <c r="O969" s="46"/>
      <c r="P969" s="46"/>
      <c r="Q969" s="41"/>
      <c r="R969" s="10"/>
      <c r="S969" s="10"/>
      <c r="T969" s="10"/>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row>
    <row r="970" ht="17.25" customHeight="1">
      <c r="A970" s="41"/>
      <c r="B970" s="42"/>
      <c r="C970" s="41"/>
      <c r="D970" s="43"/>
      <c r="E970" s="44"/>
      <c r="F970" s="41"/>
      <c r="G970" s="45"/>
      <c r="H970" s="46"/>
      <c r="I970" s="43"/>
      <c r="J970" s="47"/>
      <c r="K970" s="46"/>
      <c r="L970" s="46"/>
      <c r="M970" s="48"/>
      <c r="N970" s="49"/>
      <c r="O970" s="46"/>
      <c r="P970" s="46"/>
      <c r="Q970" s="41"/>
      <c r="R970" s="10"/>
      <c r="S970" s="10"/>
      <c r="T970" s="10"/>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row>
    <row r="971" ht="17.25" customHeight="1">
      <c r="A971" s="41"/>
      <c r="B971" s="42"/>
      <c r="C971" s="41"/>
      <c r="D971" s="43"/>
      <c r="E971" s="44"/>
      <c r="F971" s="41"/>
      <c r="G971" s="45"/>
      <c r="H971" s="46"/>
      <c r="I971" s="43"/>
      <c r="J971" s="47"/>
      <c r="K971" s="46"/>
      <c r="L971" s="46"/>
      <c r="M971" s="48"/>
      <c r="N971" s="49"/>
      <c r="O971" s="46"/>
      <c r="P971" s="46"/>
      <c r="Q971" s="41"/>
      <c r="R971" s="10"/>
      <c r="S971" s="10"/>
      <c r="T971" s="10"/>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row>
    <row r="972" ht="17.25" customHeight="1">
      <c r="A972" s="41"/>
      <c r="B972" s="42"/>
      <c r="C972" s="41"/>
      <c r="D972" s="43"/>
      <c r="E972" s="44"/>
      <c r="F972" s="41"/>
      <c r="G972" s="45"/>
      <c r="H972" s="46"/>
      <c r="I972" s="43"/>
      <c r="J972" s="47"/>
      <c r="K972" s="46"/>
      <c r="L972" s="46"/>
      <c r="M972" s="48"/>
      <c r="N972" s="49"/>
      <c r="O972" s="46"/>
      <c r="P972" s="46"/>
      <c r="Q972" s="41"/>
      <c r="R972" s="10"/>
      <c r="S972" s="10"/>
      <c r="T972" s="10"/>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row>
    <row r="973" ht="17.25" customHeight="1">
      <c r="A973" s="41"/>
      <c r="B973" s="42"/>
      <c r="C973" s="41"/>
      <c r="D973" s="43"/>
      <c r="E973" s="44"/>
      <c r="F973" s="41"/>
      <c r="G973" s="45"/>
      <c r="H973" s="46"/>
      <c r="I973" s="43"/>
      <c r="J973" s="47"/>
      <c r="K973" s="46"/>
      <c r="L973" s="46"/>
      <c r="M973" s="48"/>
      <c r="N973" s="49"/>
      <c r="O973" s="46"/>
      <c r="P973" s="46"/>
      <c r="Q973" s="41"/>
      <c r="R973" s="10"/>
      <c r="S973" s="10"/>
      <c r="T973" s="10"/>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row>
    <row r="974" ht="17.25" customHeight="1">
      <c r="A974" s="41"/>
      <c r="B974" s="42"/>
      <c r="C974" s="41"/>
      <c r="D974" s="43"/>
      <c r="E974" s="44"/>
      <c r="F974" s="41"/>
      <c r="G974" s="45"/>
      <c r="H974" s="46"/>
      <c r="I974" s="43"/>
      <c r="J974" s="47"/>
      <c r="K974" s="46"/>
      <c r="L974" s="46"/>
      <c r="M974" s="48"/>
      <c r="N974" s="49"/>
      <c r="O974" s="46"/>
      <c r="P974" s="46"/>
      <c r="Q974" s="41"/>
      <c r="R974" s="10"/>
      <c r="S974" s="10"/>
      <c r="T974" s="10"/>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row>
    <row r="975" ht="17.25" customHeight="1">
      <c r="A975" s="41"/>
      <c r="B975" s="42"/>
      <c r="C975" s="41"/>
      <c r="D975" s="43"/>
      <c r="E975" s="44"/>
      <c r="F975" s="41"/>
      <c r="G975" s="45"/>
      <c r="H975" s="46"/>
      <c r="I975" s="43"/>
      <c r="J975" s="47"/>
      <c r="K975" s="46"/>
      <c r="L975" s="46"/>
      <c r="M975" s="48"/>
      <c r="N975" s="49"/>
      <c r="O975" s="46"/>
      <c r="P975" s="46"/>
      <c r="Q975" s="41"/>
      <c r="R975" s="10"/>
      <c r="S975" s="10"/>
      <c r="T975" s="10"/>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row>
    <row r="976" ht="17.25" customHeight="1">
      <c r="A976" s="41"/>
      <c r="B976" s="42"/>
      <c r="C976" s="41"/>
      <c r="D976" s="43"/>
      <c r="E976" s="44"/>
      <c r="F976" s="41"/>
      <c r="G976" s="45"/>
      <c r="H976" s="46"/>
      <c r="I976" s="43"/>
      <c r="J976" s="47"/>
      <c r="K976" s="46"/>
      <c r="L976" s="46"/>
      <c r="M976" s="48"/>
      <c r="N976" s="49"/>
      <c r="O976" s="46"/>
      <c r="P976" s="46"/>
      <c r="Q976" s="41"/>
      <c r="R976" s="10"/>
      <c r="S976" s="10"/>
      <c r="T976" s="10"/>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row>
    <row r="977" ht="17.25" customHeight="1">
      <c r="A977" s="41"/>
      <c r="B977" s="42"/>
      <c r="C977" s="41"/>
      <c r="D977" s="43"/>
      <c r="E977" s="44"/>
      <c r="F977" s="41"/>
      <c r="G977" s="45"/>
      <c r="H977" s="46"/>
      <c r="I977" s="43"/>
      <c r="J977" s="47"/>
      <c r="K977" s="46"/>
      <c r="L977" s="46"/>
      <c r="M977" s="48"/>
      <c r="N977" s="49"/>
      <c r="O977" s="46"/>
      <c r="P977" s="46"/>
      <c r="Q977" s="41"/>
      <c r="R977" s="10"/>
      <c r="S977" s="10"/>
      <c r="T977" s="10"/>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row>
    <row r="978" ht="17.25" customHeight="1">
      <c r="A978" s="41"/>
      <c r="B978" s="42"/>
      <c r="C978" s="41"/>
      <c r="D978" s="43"/>
      <c r="E978" s="44"/>
      <c r="F978" s="41"/>
      <c r="G978" s="45"/>
      <c r="H978" s="46"/>
      <c r="I978" s="43"/>
      <c r="J978" s="47"/>
      <c r="K978" s="46"/>
      <c r="L978" s="46"/>
      <c r="M978" s="48"/>
      <c r="N978" s="49"/>
      <c r="O978" s="46"/>
      <c r="P978" s="46"/>
      <c r="Q978" s="41"/>
      <c r="R978" s="10"/>
      <c r="S978" s="10"/>
      <c r="T978" s="10"/>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row>
    <row r="979" ht="17.25" customHeight="1">
      <c r="A979" s="41"/>
      <c r="B979" s="42"/>
      <c r="C979" s="41"/>
      <c r="D979" s="43"/>
      <c r="E979" s="44"/>
      <c r="F979" s="41"/>
      <c r="G979" s="45"/>
      <c r="H979" s="46"/>
      <c r="I979" s="43"/>
      <c r="J979" s="47"/>
      <c r="K979" s="46"/>
      <c r="L979" s="46"/>
      <c r="M979" s="48"/>
      <c r="N979" s="49"/>
      <c r="O979" s="46"/>
      <c r="P979" s="46"/>
      <c r="Q979" s="41"/>
      <c r="R979" s="10"/>
      <c r="S979" s="10"/>
      <c r="T979" s="10"/>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row>
    <row r="980" ht="17.25" customHeight="1">
      <c r="A980" s="41"/>
      <c r="B980" s="42"/>
      <c r="C980" s="41"/>
      <c r="D980" s="43"/>
      <c r="E980" s="44"/>
      <c r="F980" s="41"/>
      <c r="G980" s="45"/>
      <c r="H980" s="46"/>
      <c r="I980" s="43"/>
      <c r="J980" s="47"/>
      <c r="K980" s="46"/>
      <c r="L980" s="46"/>
      <c r="M980" s="48"/>
      <c r="N980" s="49"/>
      <c r="O980" s="46"/>
      <c r="P980" s="46"/>
      <c r="Q980" s="41"/>
      <c r="R980" s="10"/>
      <c r="S980" s="10"/>
      <c r="T980" s="10"/>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row>
    <row r="981" ht="17.25" customHeight="1">
      <c r="A981" s="41"/>
      <c r="B981" s="42"/>
      <c r="C981" s="41"/>
      <c r="D981" s="43"/>
      <c r="E981" s="44"/>
      <c r="F981" s="41"/>
      <c r="G981" s="45"/>
      <c r="H981" s="46"/>
      <c r="I981" s="43"/>
      <c r="J981" s="47"/>
      <c r="K981" s="46"/>
      <c r="L981" s="46"/>
      <c r="M981" s="48"/>
      <c r="N981" s="49"/>
      <c r="O981" s="46"/>
      <c r="P981" s="46"/>
      <c r="Q981" s="41"/>
      <c r="R981" s="10"/>
      <c r="S981" s="10"/>
      <c r="T981" s="10"/>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row>
    <row r="982" ht="17.25" customHeight="1">
      <c r="A982" s="41"/>
      <c r="B982" s="42"/>
      <c r="C982" s="41"/>
      <c r="D982" s="43"/>
      <c r="E982" s="44"/>
      <c r="F982" s="41"/>
      <c r="G982" s="45"/>
      <c r="H982" s="46"/>
      <c r="I982" s="43"/>
      <c r="J982" s="47"/>
      <c r="K982" s="46"/>
      <c r="L982" s="46"/>
      <c r="M982" s="48"/>
      <c r="N982" s="49"/>
      <c r="O982" s="46"/>
      <c r="P982" s="46"/>
      <c r="Q982" s="41"/>
      <c r="R982" s="10"/>
      <c r="S982" s="10"/>
      <c r="T982" s="10"/>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row>
    <row r="983" ht="17.25" customHeight="1">
      <c r="A983" s="41"/>
      <c r="B983" s="42"/>
      <c r="C983" s="41"/>
      <c r="D983" s="43"/>
      <c r="E983" s="44"/>
      <c r="F983" s="41"/>
      <c r="G983" s="45"/>
      <c r="H983" s="46"/>
      <c r="I983" s="43"/>
      <c r="J983" s="47"/>
      <c r="K983" s="46"/>
      <c r="L983" s="46"/>
      <c r="M983" s="48"/>
      <c r="N983" s="49"/>
      <c r="O983" s="46"/>
      <c r="P983" s="46"/>
      <c r="Q983" s="41"/>
      <c r="R983" s="10"/>
      <c r="S983" s="10"/>
      <c r="T983" s="10"/>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row>
    <row r="984" ht="17.25" customHeight="1">
      <c r="A984" s="41"/>
      <c r="B984" s="42"/>
      <c r="C984" s="41"/>
      <c r="D984" s="43"/>
      <c r="E984" s="44"/>
      <c r="F984" s="41"/>
      <c r="G984" s="45"/>
      <c r="H984" s="46"/>
      <c r="I984" s="43"/>
      <c r="J984" s="47"/>
      <c r="K984" s="46"/>
      <c r="L984" s="46"/>
      <c r="M984" s="48"/>
      <c r="N984" s="49"/>
      <c r="O984" s="46"/>
      <c r="P984" s="46"/>
      <c r="Q984" s="41"/>
      <c r="R984" s="10"/>
      <c r="S984" s="10"/>
      <c r="T984" s="10"/>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row>
    <row r="985" ht="17.25" customHeight="1">
      <c r="A985" s="41"/>
      <c r="B985" s="42"/>
      <c r="C985" s="41"/>
      <c r="D985" s="43"/>
      <c r="E985" s="44"/>
      <c r="F985" s="41"/>
      <c r="G985" s="45"/>
      <c r="H985" s="46"/>
      <c r="I985" s="43"/>
      <c r="J985" s="47"/>
      <c r="K985" s="46"/>
      <c r="L985" s="46"/>
      <c r="M985" s="48"/>
      <c r="N985" s="49"/>
      <c r="O985" s="46"/>
      <c r="P985" s="46"/>
      <c r="Q985" s="41"/>
      <c r="R985" s="10"/>
      <c r="S985" s="10"/>
      <c r="T985" s="10"/>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row>
    <row r="986" ht="17.25" customHeight="1">
      <c r="A986" s="41"/>
      <c r="B986" s="42"/>
      <c r="C986" s="41"/>
      <c r="D986" s="43"/>
      <c r="E986" s="44"/>
      <c r="F986" s="41"/>
      <c r="G986" s="45"/>
      <c r="H986" s="46"/>
      <c r="I986" s="43"/>
      <c r="J986" s="47"/>
      <c r="K986" s="46"/>
      <c r="L986" s="46"/>
      <c r="M986" s="48"/>
      <c r="N986" s="49"/>
      <c r="O986" s="46"/>
      <c r="P986" s="46"/>
      <c r="Q986" s="41"/>
      <c r="R986" s="10"/>
      <c r="S986" s="10"/>
      <c r="T986" s="10"/>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row>
    <row r="987" ht="17.25" customHeight="1">
      <c r="A987" s="41"/>
      <c r="B987" s="42"/>
      <c r="C987" s="41"/>
      <c r="D987" s="43"/>
      <c r="E987" s="44"/>
      <c r="F987" s="41"/>
      <c r="G987" s="45"/>
      <c r="H987" s="46"/>
      <c r="I987" s="43"/>
      <c r="J987" s="47"/>
      <c r="K987" s="46"/>
      <c r="L987" s="46"/>
      <c r="M987" s="48"/>
      <c r="N987" s="49"/>
      <c r="O987" s="46"/>
      <c r="P987" s="46"/>
      <c r="Q987" s="41"/>
      <c r="R987" s="10"/>
      <c r="S987" s="10"/>
      <c r="T987" s="10"/>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row>
    <row r="988" ht="17.25" customHeight="1">
      <c r="A988" s="41"/>
      <c r="B988" s="42"/>
      <c r="C988" s="41"/>
      <c r="D988" s="43"/>
      <c r="E988" s="44"/>
      <c r="F988" s="41"/>
      <c r="G988" s="45"/>
      <c r="H988" s="46"/>
      <c r="I988" s="43"/>
      <c r="J988" s="47"/>
      <c r="K988" s="46"/>
      <c r="L988" s="46"/>
      <c r="M988" s="48"/>
      <c r="N988" s="49"/>
      <c r="O988" s="46"/>
      <c r="P988" s="46"/>
      <c r="Q988" s="41"/>
      <c r="R988" s="10"/>
      <c r="S988" s="10"/>
      <c r="T988" s="10"/>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row>
    <row r="989" ht="17.25" customHeight="1">
      <c r="A989" s="41"/>
      <c r="B989" s="42"/>
      <c r="C989" s="41"/>
      <c r="D989" s="43"/>
      <c r="E989" s="44"/>
      <c r="F989" s="41"/>
      <c r="G989" s="45"/>
      <c r="H989" s="46"/>
      <c r="I989" s="43"/>
      <c r="J989" s="47"/>
      <c r="K989" s="46"/>
      <c r="L989" s="46"/>
      <c r="M989" s="48"/>
      <c r="N989" s="49"/>
      <c r="O989" s="46"/>
      <c r="P989" s="46"/>
      <c r="Q989" s="41"/>
      <c r="R989" s="10"/>
      <c r="S989" s="10"/>
      <c r="T989" s="10"/>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row>
    <row r="990" ht="17.25" customHeight="1">
      <c r="A990" s="41"/>
      <c r="B990" s="42"/>
      <c r="C990" s="41"/>
      <c r="D990" s="43"/>
      <c r="E990" s="44"/>
      <c r="F990" s="41"/>
      <c r="G990" s="45"/>
      <c r="H990" s="46"/>
      <c r="I990" s="43"/>
      <c r="J990" s="47"/>
      <c r="K990" s="46"/>
      <c r="L990" s="46"/>
      <c r="M990" s="48"/>
      <c r="N990" s="49"/>
      <c r="O990" s="46"/>
      <c r="P990" s="46"/>
      <c r="Q990" s="41"/>
      <c r="R990" s="10"/>
      <c r="S990" s="10"/>
      <c r="T990" s="10"/>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row>
    <row r="991" ht="17.25" customHeight="1">
      <c r="A991" s="41"/>
      <c r="B991" s="42"/>
      <c r="C991" s="41"/>
      <c r="D991" s="43"/>
      <c r="E991" s="44"/>
      <c r="F991" s="41"/>
      <c r="G991" s="45"/>
      <c r="H991" s="46"/>
      <c r="I991" s="43"/>
      <c r="J991" s="47"/>
      <c r="K991" s="46"/>
      <c r="L991" s="46"/>
      <c r="M991" s="48"/>
      <c r="N991" s="49"/>
      <c r="O991" s="46"/>
      <c r="P991" s="46"/>
      <c r="Q991" s="41"/>
      <c r="R991" s="10"/>
      <c r="S991" s="10"/>
      <c r="T991" s="10"/>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row>
    <row r="992" ht="17.25" customHeight="1">
      <c r="A992" s="41"/>
      <c r="B992" s="42"/>
      <c r="C992" s="41"/>
      <c r="D992" s="43"/>
      <c r="E992" s="44"/>
      <c r="F992" s="41"/>
      <c r="G992" s="45"/>
      <c r="H992" s="46"/>
      <c r="I992" s="43"/>
      <c r="J992" s="47"/>
      <c r="K992" s="46"/>
      <c r="L992" s="46"/>
      <c r="M992" s="48"/>
      <c r="N992" s="49"/>
      <c r="O992" s="46"/>
      <c r="P992" s="46"/>
      <c r="Q992" s="41"/>
      <c r="R992" s="10"/>
      <c r="S992" s="10"/>
      <c r="T992" s="10"/>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row>
    <row r="993" ht="17.25" customHeight="1">
      <c r="A993" s="41"/>
      <c r="B993" s="42"/>
      <c r="C993" s="41"/>
      <c r="D993" s="43"/>
      <c r="E993" s="44"/>
      <c r="F993" s="41"/>
      <c r="G993" s="45"/>
      <c r="H993" s="46"/>
      <c r="I993" s="43"/>
      <c r="J993" s="47"/>
      <c r="K993" s="46"/>
      <c r="L993" s="46"/>
      <c r="M993" s="48"/>
      <c r="N993" s="49"/>
      <c r="O993" s="46"/>
      <c r="P993" s="46"/>
      <c r="Q993" s="41"/>
      <c r="R993" s="10"/>
      <c r="S993" s="10"/>
      <c r="T993" s="10"/>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row>
    <row r="994" ht="17.25" customHeight="1">
      <c r="A994" s="41"/>
      <c r="B994" s="42"/>
      <c r="C994" s="41"/>
      <c r="D994" s="43"/>
      <c r="E994" s="44"/>
      <c r="F994" s="41"/>
      <c r="G994" s="45"/>
      <c r="H994" s="46"/>
      <c r="I994" s="43"/>
      <c r="J994" s="47"/>
      <c r="K994" s="46"/>
      <c r="L994" s="46"/>
      <c r="M994" s="48"/>
      <c r="N994" s="49"/>
      <c r="O994" s="46"/>
      <c r="P994" s="46"/>
      <c r="Q994" s="41"/>
      <c r="R994" s="10"/>
      <c r="S994" s="10"/>
      <c r="T994" s="10"/>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row>
    <row r="995" ht="17.25" customHeight="1">
      <c r="A995" s="41"/>
      <c r="B995" s="42"/>
      <c r="C995" s="41"/>
      <c r="D995" s="43"/>
      <c r="E995" s="44"/>
      <c r="F995" s="41"/>
      <c r="G995" s="45"/>
      <c r="H995" s="46"/>
      <c r="I995" s="43"/>
      <c r="J995" s="47"/>
      <c r="K995" s="46"/>
      <c r="L995" s="46"/>
      <c r="M995" s="48"/>
      <c r="N995" s="49"/>
      <c r="O995" s="46"/>
      <c r="P995" s="46"/>
      <c r="Q995" s="41"/>
      <c r="R995" s="10"/>
      <c r="S995" s="10"/>
      <c r="T995" s="10"/>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row>
    <row r="996" ht="17.25" customHeight="1">
      <c r="A996" s="41"/>
      <c r="B996" s="42"/>
      <c r="C996" s="41"/>
      <c r="D996" s="43"/>
      <c r="E996" s="44"/>
      <c r="F996" s="41"/>
      <c r="G996" s="45"/>
      <c r="H996" s="46"/>
      <c r="I996" s="43"/>
      <c r="J996" s="47"/>
      <c r="K996" s="46"/>
      <c r="L996" s="46"/>
      <c r="M996" s="48"/>
      <c r="N996" s="49"/>
      <c r="O996" s="46"/>
      <c r="P996" s="46"/>
      <c r="Q996" s="41"/>
      <c r="R996" s="10"/>
      <c r="S996" s="10"/>
      <c r="T996" s="10"/>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row>
    <row r="997" ht="17.25" customHeight="1">
      <c r="A997" s="41"/>
      <c r="B997" s="42"/>
      <c r="C997" s="41"/>
      <c r="D997" s="43"/>
      <c r="E997" s="44"/>
      <c r="F997" s="41"/>
      <c r="G997" s="45"/>
      <c r="H997" s="46"/>
      <c r="I997" s="43"/>
      <c r="J997" s="47"/>
      <c r="K997" s="46"/>
      <c r="L997" s="46"/>
      <c r="M997" s="48"/>
      <c r="N997" s="49"/>
      <c r="O997" s="46"/>
      <c r="P997" s="46"/>
      <c r="Q997" s="41"/>
      <c r="R997" s="10"/>
      <c r="S997" s="10"/>
      <c r="T997" s="10"/>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row>
    <row r="998" ht="17.25" customHeight="1">
      <c r="A998" s="41"/>
      <c r="B998" s="42"/>
      <c r="C998" s="41"/>
      <c r="D998" s="43"/>
      <c r="E998" s="44"/>
      <c r="F998" s="41"/>
      <c r="G998" s="45"/>
      <c r="H998" s="46"/>
      <c r="I998" s="43"/>
      <c r="J998" s="47"/>
      <c r="K998" s="46"/>
      <c r="L998" s="46"/>
      <c r="M998" s="48"/>
      <c r="N998" s="49"/>
      <c r="O998" s="46"/>
      <c r="P998" s="46"/>
      <c r="Q998" s="41"/>
      <c r="R998" s="10"/>
      <c r="S998" s="10"/>
      <c r="T998" s="10"/>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row>
    <row r="999" ht="17.25" customHeight="1">
      <c r="A999" s="41"/>
      <c r="B999" s="42"/>
      <c r="C999" s="41"/>
      <c r="D999" s="43"/>
      <c r="E999" s="44"/>
      <c r="F999" s="41"/>
      <c r="G999" s="45"/>
      <c r="H999" s="46"/>
      <c r="I999" s="43"/>
      <c r="J999" s="47"/>
      <c r="K999" s="46"/>
      <c r="L999" s="46"/>
      <c r="M999" s="48"/>
      <c r="N999" s="49"/>
      <c r="O999" s="46"/>
      <c r="P999" s="46"/>
      <c r="Q999" s="41"/>
      <c r="R999" s="10"/>
      <c r="S999" s="10"/>
      <c r="T999" s="10"/>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row>
    <row r="1000" ht="17.25" customHeight="1">
      <c r="A1000" s="41"/>
      <c r="B1000" s="42"/>
      <c r="C1000" s="41"/>
      <c r="D1000" s="43"/>
      <c r="E1000" s="44"/>
      <c r="F1000" s="41"/>
      <c r="G1000" s="45"/>
      <c r="H1000" s="46"/>
      <c r="I1000" s="43"/>
      <c r="J1000" s="47"/>
      <c r="K1000" s="46"/>
      <c r="L1000" s="46"/>
      <c r="M1000" s="48"/>
      <c r="N1000" s="49"/>
      <c r="O1000" s="46"/>
      <c r="P1000" s="46"/>
      <c r="Q1000" s="41"/>
      <c r="R1000" s="10"/>
      <c r="S1000" s="10"/>
      <c r="T1000" s="10"/>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row>
    <row r="1001" ht="17.25" customHeight="1">
      <c r="A1001" s="41"/>
      <c r="B1001" s="42"/>
      <c r="C1001" s="41"/>
      <c r="D1001" s="43"/>
      <c r="E1001" s="44"/>
      <c r="F1001" s="41"/>
      <c r="G1001" s="45"/>
      <c r="H1001" s="46"/>
      <c r="I1001" s="43"/>
      <c r="J1001" s="47"/>
      <c r="K1001" s="46"/>
      <c r="L1001" s="46"/>
      <c r="M1001" s="48"/>
      <c r="N1001" s="49"/>
      <c r="O1001" s="46"/>
      <c r="P1001" s="46"/>
      <c r="Q1001" s="41"/>
      <c r="R1001" s="10"/>
      <c r="S1001" s="10"/>
      <c r="T1001" s="10"/>
      <c r="U1001" s="22"/>
      <c r="V1001" s="22"/>
      <c r="W1001" s="22"/>
      <c r="X1001" s="22"/>
      <c r="Y1001" s="22"/>
      <c r="Z1001" s="22"/>
      <c r="AA1001" s="22"/>
      <c r="AB1001" s="22"/>
      <c r="AC1001" s="22"/>
      <c r="AD1001" s="22"/>
      <c r="AE1001" s="22"/>
      <c r="AF1001" s="22"/>
      <c r="AG1001" s="22"/>
      <c r="AH1001" s="22"/>
      <c r="AI1001" s="22"/>
      <c r="AJ1001" s="22"/>
      <c r="AK1001" s="22"/>
      <c r="AL1001" s="22"/>
      <c r="AM1001" s="22"/>
      <c r="AN1001" s="22"/>
      <c r="AO1001" s="22"/>
      <c r="AP1001" s="22"/>
      <c r="AQ1001" s="22"/>
      <c r="AR1001" s="22"/>
      <c r="AS1001" s="22"/>
      <c r="AT1001" s="22"/>
      <c r="AU1001" s="22"/>
    </row>
    <row r="1002" ht="17.25" customHeight="1">
      <c r="A1002" s="41"/>
      <c r="B1002" s="42"/>
      <c r="C1002" s="41"/>
      <c r="D1002" s="43"/>
      <c r="E1002" s="44"/>
      <c r="F1002" s="41"/>
      <c r="G1002" s="45"/>
      <c r="H1002" s="46"/>
      <c r="I1002" s="43"/>
      <c r="J1002" s="47"/>
      <c r="K1002" s="46"/>
      <c r="L1002" s="46"/>
      <c r="M1002" s="48"/>
      <c r="N1002" s="49"/>
      <c r="O1002" s="46"/>
      <c r="P1002" s="46"/>
      <c r="Q1002" s="41"/>
      <c r="R1002" s="10"/>
      <c r="S1002" s="10"/>
      <c r="T1002" s="10"/>
      <c r="U1002" s="22"/>
      <c r="V1002" s="22"/>
      <c r="W1002" s="22"/>
      <c r="X1002" s="22"/>
      <c r="Y1002" s="22"/>
      <c r="Z1002" s="22"/>
      <c r="AA1002" s="22"/>
      <c r="AB1002" s="22"/>
      <c r="AC1002" s="22"/>
      <c r="AD1002" s="22"/>
      <c r="AE1002" s="22"/>
      <c r="AF1002" s="22"/>
      <c r="AG1002" s="22"/>
      <c r="AH1002" s="22"/>
      <c r="AI1002" s="22"/>
      <c r="AJ1002" s="22"/>
      <c r="AK1002" s="22"/>
      <c r="AL1002" s="22"/>
      <c r="AM1002" s="22"/>
      <c r="AN1002" s="22"/>
      <c r="AO1002" s="22"/>
      <c r="AP1002" s="22"/>
      <c r="AQ1002" s="22"/>
      <c r="AR1002" s="22"/>
      <c r="AS1002" s="22"/>
      <c r="AT1002" s="22"/>
      <c r="AU1002" s="22"/>
    </row>
    <row r="1003" ht="17.25" customHeight="1">
      <c r="A1003" s="41"/>
      <c r="B1003" s="42"/>
      <c r="C1003" s="41"/>
      <c r="D1003" s="43"/>
      <c r="E1003" s="44"/>
      <c r="F1003" s="41"/>
      <c r="G1003" s="45"/>
      <c r="H1003" s="46"/>
      <c r="I1003" s="43"/>
      <c r="J1003" s="47"/>
      <c r="K1003" s="46"/>
      <c r="L1003" s="46"/>
      <c r="M1003" s="48"/>
      <c r="N1003" s="49"/>
      <c r="O1003" s="46"/>
      <c r="P1003" s="46"/>
      <c r="Q1003" s="41"/>
      <c r="R1003" s="10"/>
      <c r="S1003" s="10"/>
      <c r="T1003" s="10"/>
      <c r="U1003" s="22"/>
      <c r="V1003" s="22"/>
      <c r="W1003" s="22"/>
      <c r="X1003" s="22"/>
      <c r="Y1003" s="22"/>
      <c r="Z1003" s="22"/>
      <c r="AA1003" s="22"/>
      <c r="AB1003" s="22"/>
      <c r="AC1003" s="22"/>
      <c r="AD1003" s="22"/>
      <c r="AE1003" s="22"/>
      <c r="AF1003" s="22"/>
      <c r="AG1003" s="22"/>
      <c r="AH1003" s="22"/>
      <c r="AI1003" s="22"/>
      <c r="AJ1003" s="22"/>
      <c r="AK1003" s="22"/>
      <c r="AL1003" s="22"/>
      <c r="AM1003" s="22"/>
      <c r="AN1003" s="22"/>
      <c r="AO1003" s="22"/>
      <c r="AP1003" s="22"/>
      <c r="AQ1003" s="22"/>
      <c r="AR1003" s="22"/>
      <c r="AS1003" s="22"/>
      <c r="AT1003" s="22"/>
      <c r="AU1003" s="22"/>
    </row>
    <row r="1004" ht="17.25" customHeight="1">
      <c r="A1004" s="41"/>
      <c r="B1004" s="42"/>
      <c r="C1004" s="41"/>
      <c r="D1004" s="43"/>
      <c r="E1004" s="44"/>
      <c r="F1004" s="41"/>
      <c r="G1004" s="45"/>
      <c r="H1004" s="46"/>
      <c r="I1004" s="43"/>
      <c r="J1004" s="47"/>
      <c r="K1004" s="46"/>
      <c r="L1004" s="46"/>
      <c r="M1004" s="48"/>
      <c r="N1004" s="49"/>
      <c r="O1004" s="46"/>
      <c r="P1004" s="46"/>
      <c r="Q1004" s="41"/>
      <c r="R1004" s="10"/>
      <c r="S1004" s="10"/>
      <c r="T1004" s="10"/>
      <c r="U1004" s="22"/>
      <c r="V1004" s="22"/>
      <c r="W1004" s="22"/>
      <c r="X1004" s="22"/>
      <c r="Y1004" s="22"/>
      <c r="Z1004" s="22"/>
      <c r="AA1004" s="22"/>
      <c r="AB1004" s="22"/>
      <c r="AC1004" s="22"/>
      <c r="AD1004" s="22"/>
      <c r="AE1004" s="22"/>
      <c r="AF1004" s="22"/>
      <c r="AG1004" s="22"/>
      <c r="AH1004" s="22"/>
      <c r="AI1004" s="22"/>
      <c r="AJ1004" s="22"/>
      <c r="AK1004" s="22"/>
      <c r="AL1004" s="22"/>
      <c r="AM1004" s="22"/>
      <c r="AN1004" s="22"/>
      <c r="AO1004" s="22"/>
      <c r="AP1004" s="22"/>
      <c r="AQ1004" s="22"/>
      <c r="AR1004" s="22"/>
      <c r="AS1004" s="22"/>
      <c r="AT1004" s="22"/>
      <c r="AU1004" s="22"/>
    </row>
    <row r="1005" ht="17.25" customHeight="1">
      <c r="A1005" s="41"/>
      <c r="B1005" s="42"/>
      <c r="C1005" s="41"/>
      <c r="D1005" s="43"/>
      <c r="E1005" s="44"/>
      <c r="F1005" s="41"/>
      <c r="G1005" s="45"/>
      <c r="H1005" s="46"/>
      <c r="I1005" s="43"/>
      <c r="J1005" s="47"/>
      <c r="K1005" s="46"/>
      <c r="L1005" s="46"/>
      <c r="M1005" s="48"/>
      <c r="N1005" s="49"/>
      <c r="O1005" s="46"/>
      <c r="P1005" s="46"/>
      <c r="Q1005" s="41"/>
      <c r="R1005" s="10"/>
      <c r="S1005" s="10"/>
      <c r="T1005" s="10"/>
      <c r="U1005" s="22"/>
      <c r="V1005" s="22"/>
      <c r="W1005" s="22"/>
      <c r="X1005" s="22"/>
      <c r="Y1005" s="22"/>
      <c r="Z1005" s="22"/>
      <c r="AA1005" s="22"/>
      <c r="AB1005" s="22"/>
      <c r="AC1005" s="22"/>
      <c r="AD1005" s="22"/>
      <c r="AE1005" s="22"/>
      <c r="AF1005" s="22"/>
      <c r="AG1005" s="22"/>
      <c r="AH1005" s="22"/>
      <c r="AI1005" s="22"/>
      <c r="AJ1005" s="22"/>
      <c r="AK1005" s="22"/>
      <c r="AL1005" s="22"/>
      <c r="AM1005" s="22"/>
      <c r="AN1005" s="22"/>
      <c r="AO1005" s="22"/>
      <c r="AP1005" s="22"/>
      <c r="AQ1005" s="22"/>
      <c r="AR1005" s="22"/>
      <c r="AS1005" s="22"/>
      <c r="AT1005" s="22"/>
      <c r="AU1005" s="22"/>
    </row>
    <row r="1006" ht="17.25" customHeight="1">
      <c r="A1006" s="41"/>
      <c r="B1006" s="42"/>
      <c r="C1006" s="41"/>
      <c r="D1006" s="43"/>
      <c r="E1006" s="44"/>
      <c r="F1006" s="41"/>
      <c r="G1006" s="45"/>
      <c r="H1006" s="46"/>
      <c r="I1006" s="43"/>
      <c r="J1006" s="47"/>
      <c r="K1006" s="46"/>
      <c r="L1006" s="46"/>
      <c r="M1006" s="48"/>
      <c r="N1006" s="49"/>
      <c r="O1006" s="46"/>
      <c r="P1006" s="46"/>
      <c r="Q1006" s="41"/>
      <c r="R1006" s="10"/>
      <c r="S1006" s="10"/>
      <c r="T1006" s="10"/>
      <c r="U1006" s="22"/>
      <c r="V1006" s="22"/>
      <c r="W1006" s="22"/>
      <c r="X1006" s="22"/>
      <c r="Y1006" s="22"/>
      <c r="Z1006" s="22"/>
      <c r="AA1006" s="22"/>
      <c r="AB1006" s="22"/>
      <c r="AC1006" s="22"/>
      <c r="AD1006" s="22"/>
      <c r="AE1006" s="22"/>
      <c r="AF1006" s="22"/>
      <c r="AG1006" s="22"/>
      <c r="AH1006" s="22"/>
      <c r="AI1006" s="22"/>
      <c r="AJ1006" s="22"/>
      <c r="AK1006" s="22"/>
      <c r="AL1006" s="22"/>
      <c r="AM1006" s="22"/>
      <c r="AN1006" s="22"/>
      <c r="AO1006" s="22"/>
      <c r="AP1006" s="22"/>
      <c r="AQ1006" s="22"/>
      <c r="AR1006" s="22"/>
      <c r="AS1006" s="22"/>
      <c r="AT1006" s="22"/>
      <c r="AU1006" s="22"/>
    </row>
    <row r="1007" ht="17.25" customHeight="1">
      <c r="A1007" s="41"/>
      <c r="B1007" s="42"/>
      <c r="C1007" s="41"/>
      <c r="D1007" s="43"/>
      <c r="E1007" s="44"/>
      <c r="F1007" s="41"/>
      <c r="G1007" s="45"/>
      <c r="H1007" s="46"/>
      <c r="I1007" s="43"/>
      <c r="J1007" s="47"/>
      <c r="K1007" s="46"/>
      <c r="L1007" s="46"/>
      <c r="M1007" s="48"/>
      <c r="N1007" s="49"/>
      <c r="O1007" s="46"/>
      <c r="P1007" s="46"/>
      <c r="Q1007" s="41"/>
      <c r="R1007" s="10"/>
      <c r="S1007" s="10"/>
      <c r="T1007" s="10"/>
      <c r="U1007" s="22"/>
      <c r="V1007" s="22"/>
      <c r="W1007" s="22"/>
      <c r="X1007" s="22"/>
      <c r="Y1007" s="22"/>
      <c r="Z1007" s="22"/>
      <c r="AA1007" s="22"/>
      <c r="AB1007" s="22"/>
      <c r="AC1007" s="22"/>
      <c r="AD1007" s="22"/>
      <c r="AE1007" s="22"/>
      <c r="AF1007" s="22"/>
      <c r="AG1007" s="22"/>
      <c r="AH1007" s="22"/>
      <c r="AI1007" s="22"/>
      <c r="AJ1007" s="22"/>
      <c r="AK1007" s="22"/>
      <c r="AL1007" s="22"/>
      <c r="AM1007" s="22"/>
      <c r="AN1007" s="22"/>
      <c r="AO1007" s="22"/>
      <c r="AP1007" s="22"/>
      <c r="AQ1007" s="22"/>
      <c r="AR1007" s="22"/>
      <c r="AS1007" s="22"/>
      <c r="AT1007" s="22"/>
      <c r="AU1007" s="22"/>
    </row>
    <row r="1008" ht="17.25" customHeight="1">
      <c r="A1008" s="41"/>
      <c r="B1008" s="42"/>
      <c r="C1008" s="41"/>
      <c r="D1008" s="43"/>
      <c r="E1008" s="44"/>
      <c r="F1008" s="41"/>
      <c r="G1008" s="45"/>
      <c r="H1008" s="46"/>
      <c r="I1008" s="43"/>
      <c r="J1008" s="47"/>
      <c r="K1008" s="46"/>
      <c r="L1008" s="46"/>
      <c r="M1008" s="48"/>
      <c r="N1008" s="49"/>
      <c r="O1008" s="46"/>
      <c r="P1008" s="46"/>
      <c r="Q1008" s="41"/>
      <c r="R1008" s="10"/>
      <c r="S1008" s="10"/>
      <c r="T1008" s="10"/>
      <c r="U1008" s="22"/>
      <c r="V1008" s="22"/>
      <c r="W1008" s="22"/>
      <c r="X1008" s="22"/>
      <c r="Y1008" s="22"/>
      <c r="Z1008" s="22"/>
      <c r="AA1008" s="22"/>
      <c r="AB1008" s="22"/>
      <c r="AC1008" s="22"/>
      <c r="AD1008" s="22"/>
      <c r="AE1008" s="22"/>
      <c r="AF1008" s="22"/>
      <c r="AG1008" s="22"/>
      <c r="AH1008" s="22"/>
      <c r="AI1008" s="22"/>
      <c r="AJ1008" s="22"/>
      <c r="AK1008" s="22"/>
      <c r="AL1008" s="22"/>
      <c r="AM1008" s="22"/>
      <c r="AN1008" s="22"/>
      <c r="AO1008" s="22"/>
      <c r="AP1008" s="22"/>
      <c r="AQ1008" s="22"/>
      <c r="AR1008" s="22"/>
      <c r="AS1008" s="22"/>
      <c r="AT1008" s="22"/>
      <c r="AU1008" s="22"/>
    </row>
    <row r="1009" ht="17.25" customHeight="1">
      <c r="A1009" s="41"/>
      <c r="B1009" s="42"/>
      <c r="C1009" s="41"/>
      <c r="D1009" s="43"/>
      <c r="E1009" s="44"/>
      <c r="F1009" s="41"/>
      <c r="G1009" s="45"/>
      <c r="H1009" s="46"/>
      <c r="I1009" s="43"/>
      <c r="J1009" s="47"/>
      <c r="K1009" s="46"/>
      <c r="L1009" s="46"/>
      <c r="M1009" s="48"/>
      <c r="N1009" s="49"/>
      <c r="O1009" s="46"/>
      <c r="P1009" s="46"/>
      <c r="Q1009" s="41"/>
      <c r="R1009" s="10"/>
      <c r="S1009" s="10"/>
      <c r="T1009" s="10"/>
      <c r="U1009" s="22"/>
      <c r="V1009" s="22"/>
      <c r="W1009" s="22"/>
      <c r="X1009" s="22"/>
      <c r="Y1009" s="22"/>
      <c r="Z1009" s="22"/>
      <c r="AA1009" s="22"/>
      <c r="AB1009" s="22"/>
      <c r="AC1009" s="22"/>
      <c r="AD1009" s="22"/>
      <c r="AE1009" s="22"/>
      <c r="AF1009" s="22"/>
      <c r="AG1009" s="22"/>
      <c r="AH1009" s="22"/>
      <c r="AI1009" s="22"/>
      <c r="AJ1009" s="22"/>
      <c r="AK1009" s="22"/>
      <c r="AL1009" s="22"/>
      <c r="AM1009" s="22"/>
      <c r="AN1009" s="22"/>
      <c r="AO1009" s="22"/>
      <c r="AP1009" s="22"/>
      <c r="AQ1009" s="22"/>
      <c r="AR1009" s="22"/>
      <c r="AS1009" s="22"/>
      <c r="AT1009" s="22"/>
      <c r="AU1009" s="22"/>
    </row>
    <row r="1010" ht="17.25" customHeight="1">
      <c r="A1010" s="41"/>
      <c r="B1010" s="42"/>
      <c r="C1010" s="41"/>
      <c r="D1010" s="43"/>
      <c r="E1010" s="44"/>
      <c r="F1010" s="41"/>
      <c r="G1010" s="45"/>
      <c r="H1010" s="46"/>
      <c r="I1010" s="43"/>
      <c r="J1010" s="47"/>
      <c r="K1010" s="46"/>
      <c r="L1010" s="46"/>
      <c r="M1010" s="48"/>
      <c r="N1010" s="49"/>
      <c r="O1010" s="46"/>
      <c r="P1010" s="46"/>
      <c r="Q1010" s="41"/>
      <c r="R1010" s="10"/>
      <c r="S1010" s="10"/>
      <c r="T1010" s="10"/>
      <c r="U1010" s="22"/>
      <c r="V1010" s="22"/>
      <c r="W1010" s="22"/>
      <c r="X1010" s="22"/>
      <c r="Y1010" s="22"/>
      <c r="Z1010" s="22"/>
      <c r="AA1010" s="22"/>
      <c r="AB1010" s="22"/>
      <c r="AC1010" s="22"/>
      <c r="AD1010" s="22"/>
      <c r="AE1010" s="22"/>
      <c r="AF1010" s="22"/>
      <c r="AG1010" s="22"/>
      <c r="AH1010" s="22"/>
      <c r="AI1010" s="22"/>
      <c r="AJ1010" s="22"/>
      <c r="AK1010" s="22"/>
      <c r="AL1010" s="22"/>
      <c r="AM1010" s="22"/>
      <c r="AN1010" s="22"/>
      <c r="AO1010" s="22"/>
      <c r="AP1010" s="22"/>
      <c r="AQ1010" s="22"/>
      <c r="AR1010" s="22"/>
      <c r="AS1010" s="22"/>
      <c r="AT1010" s="22"/>
      <c r="AU1010" s="22"/>
    </row>
    <row r="1011" ht="17.25" customHeight="1">
      <c r="A1011" s="41"/>
      <c r="B1011" s="42"/>
      <c r="C1011" s="41"/>
      <c r="D1011" s="43"/>
      <c r="E1011" s="44"/>
      <c r="F1011" s="41"/>
      <c r="G1011" s="45"/>
      <c r="H1011" s="46"/>
      <c r="I1011" s="43"/>
      <c r="J1011" s="47"/>
      <c r="K1011" s="46"/>
      <c r="L1011" s="46"/>
      <c r="M1011" s="48"/>
      <c r="N1011" s="49"/>
      <c r="O1011" s="46"/>
      <c r="P1011" s="46"/>
      <c r="Q1011" s="41"/>
      <c r="R1011" s="10"/>
      <c r="S1011" s="10"/>
      <c r="T1011" s="10"/>
      <c r="U1011" s="22"/>
      <c r="V1011" s="22"/>
      <c r="W1011" s="22"/>
      <c r="X1011" s="22"/>
      <c r="Y1011" s="22"/>
      <c r="Z1011" s="22"/>
      <c r="AA1011" s="22"/>
      <c r="AB1011" s="22"/>
      <c r="AC1011" s="22"/>
      <c r="AD1011" s="22"/>
      <c r="AE1011" s="22"/>
      <c r="AF1011" s="22"/>
      <c r="AG1011" s="22"/>
      <c r="AH1011" s="22"/>
      <c r="AI1011" s="22"/>
      <c r="AJ1011" s="22"/>
      <c r="AK1011" s="22"/>
      <c r="AL1011" s="22"/>
      <c r="AM1011" s="22"/>
      <c r="AN1011" s="22"/>
      <c r="AO1011" s="22"/>
      <c r="AP1011" s="22"/>
      <c r="AQ1011" s="22"/>
      <c r="AR1011" s="22"/>
      <c r="AS1011" s="22"/>
      <c r="AT1011" s="22"/>
      <c r="AU1011" s="22"/>
    </row>
    <row r="1012" ht="17.25" customHeight="1">
      <c r="A1012" s="41"/>
      <c r="B1012" s="42"/>
      <c r="C1012" s="41"/>
      <c r="D1012" s="43"/>
      <c r="E1012" s="44"/>
      <c r="F1012" s="41"/>
      <c r="G1012" s="45"/>
      <c r="H1012" s="46"/>
      <c r="I1012" s="43"/>
      <c r="J1012" s="47"/>
      <c r="K1012" s="46"/>
      <c r="L1012" s="46"/>
      <c r="M1012" s="48"/>
      <c r="N1012" s="49"/>
      <c r="O1012" s="46"/>
      <c r="P1012" s="46"/>
      <c r="Q1012" s="41"/>
      <c r="R1012" s="10"/>
      <c r="S1012" s="10"/>
      <c r="T1012" s="10"/>
      <c r="U1012" s="22"/>
      <c r="V1012" s="22"/>
      <c r="W1012" s="22"/>
      <c r="X1012" s="22"/>
      <c r="Y1012" s="22"/>
      <c r="Z1012" s="22"/>
      <c r="AA1012" s="22"/>
      <c r="AB1012" s="22"/>
      <c r="AC1012" s="22"/>
      <c r="AD1012" s="22"/>
      <c r="AE1012" s="22"/>
      <c r="AF1012" s="22"/>
      <c r="AG1012" s="22"/>
      <c r="AH1012" s="22"/>
      <c r="AI1012" s="22"/>
      <c r="AJ1012" s="22"/>
      <c r="AK1012" s="22"/>
      <c r="AL1012" s="22"/>
      <c r="AM1012" s="22"/>
      <c r="AN1012" s="22"/>
      <c r="AO1012" s="22"/>
      <c r="AP1012" s="22"/>
      <c r="AQ1012" s="22"/>
      <c r="AR1012" s="22"/>
      <c r="AS1012" s="22"/>
      <c r="AT1012" s="22"/>
      <c r="AU1012" s="22"/>
    </row>
    <row r="1013" ht="17.25" customHeight="1">
      <c r="A1013" s="41"/>
      <c r="B1013" s="42"/>
      <c r="C1013" s="41"/>
      <c r="D1013" s="43"/>
      <c r="E1013" s="44"/>
      <c r="F1013" s="41"/>
      <c r="G1013" s="45"/>
      <c r="H1013" s="46"/>
      <c r="I1013" s="43"/>
      <c r="J1013" s="47"/>
      <c r="K1013" s="46"/>
      <c r="L1013" s="46"/>
      <c r="M1013" s="48"/>
      <c r="N1013" s="49"/>
      <c r="O1013" s="46"/>
      <c r="P1013" s="46"/>
      <c r="Q1013" s="41"/>
      <c r="R1013" s="10"/>
      <c r="S1013" s="10"/>
      <c r="T1013" s="10"/>
      <c r="U1013" s="22"/>
      <c r="V1013" s="22"/>
      <c r="W1013" s="22"/>
      <c r="X1013" s="22"/>
      <c r="Y1013" s="22"/>
      <c r="Z1013" s="22"/>
      <c r="AA1013" s="22"/>
      <c r="AB1013" s="22"/>
      <c r="AC1013" s="22"/>
      <c r="AD1013" s="22"/>
      <c r="AE1013" s="22"/>
      <c r="AF1013" s="22"/>
      <c r="AG1013" s="22"/>
      <c r="AH1013" s="22"/>
      <c r="AI1013" s="22"/>
      <c r="AJ1013" s="22"/>
      <c r="AK1013" s="22"/>
      <c r="AL1013" s="22"/>
      <c r="AM1013" s="22"/>
      <c r="AN1013" s="22"/>
      <c r="AO1013" s="22"/>
      <c r="AP1013" s="22"/>
      <c r="AQ1013" s="22"/>
      <c r="AR1013" s="22"/>
      <c r="AS1013" s="22"/>
      <c r="AT1013" s="22"/>
      <c r="AU1013" s="22"/>
    </row>
    <row r="1014" ht="17.25" customHeight="1">
      <c r="A1014" s="41"/>
      <c r="B1014" s="42"/>
      <c r="C1014" s="41"/>
      <c r="D1014" s="43"/>
      <c r="E1014" s="44"/>
      <c r="F1014" s="41"/>
      <c r="G1014" s="45"/>
      <c r="H1014" s="46"/>
      <c r="I1014" s="43"/>
      <c r="J1014" s="47"/>
      <c r="K1014" s="46"/>
      <c r="L1014" s="46"/>
      <c r="M1014" s="48"/>
      <c r="N1014" s="49"/>
      <c r="O1014" s="46"/>
      <c r="P1014" s="46"/>
      <c r="Q1014" s="41"/>
      <c r="R1014" s="10"/>
      <c r="S1014" s="10"/>
      <c r="T1014" s="10"/>
      <c r="U1014" s="22"/>
      <c r="V1014" s="22"/>
      <c r="W1014" s="22"/>
      <c r="X1014" s="22"/>
      <c r="Y1014" s="22"/>
      <c r="Z1014" s="22"/>
      <c r="AA1014" s="22"/>
      <c r="AB1014" s="22"/>
      <c r="AC1014" s="22"/>
      <c r="AD1014" s="22"/>
      <c r="AE1014" s="22"/>
      <c r="AF1014" s="22"/>
      <c r="AG1014" s="22"/>
      <c r="AH1014" s="22"/>
      <c r="AI1014" s="22"/>
      <c r="AJ1014" s="22"/>
      <c r="AK1014" s="22"/>
      <c r="AL1014" s="22"/>
      <c r="AM1014" s="22"/>
      <c r="AN1014" s="22"/>
      <c r="AO1014" s="22"/>
      <c r="AP1014" s="22"/>
      <c r="AQ1014" s="22"/>
      <c r="AR1014" s="22"/>
      <c r="AS1014" s="22"/>
      <c r="AT1014" s="22"/>
      <c r="AU1014" s="22"/>
    </row>
    <row r="1015" ht="17.25" customHeight="1">
      <c r="A1015" s="41"/>
      <c r="B1015" s="42"/>
      <c r="C1015" s="41"/>
      <c r="D1015" s="43"/>
      <c r="E1015" s="44"/>
      <c r="F1015" s="41"/>
      <c r="G1015" s="45"/>
      <c r="H1015" s="46"/>
      <c r="I1015" s="43"/>
      <c r="J1015" s="47"/>
      <c r="K1015" s="46"/>
      <c r="L1015" s="46"/>
      <c r="M1015" s="48"/>
      <c r="N1015" s="49"/>
      <c r="O1015" s="46"/>
      <c r="P1015" s="46"/>
      <c r="Q1015" s="41"/>
      <c r="R1015" s="10"/>
      <c r="S1015" s="10"/>
      <c r="T1015" s="10"/>
      <c r="U1015" s="22"/>
      <c r="V1015" s="22"/>
      <c r="W1015" s="22"/>
      <c r="X1015" s="22"/>
      <c r="Y1015" s="22"/>
      <c r="Z1015" s="22"/>
      <c r="AA1015" s="22"/>
      <c r="AB1015" s="22"/>
      <c r="AC1015" s="22"/>
      <c r="AD1015" s="22"/>
      <c r="AE1015" s="22"/>
      <c r="AF1015" s="22"/>
      <c r="AG1015" s="22"/>
      <c r="AH1015" s="22"/>
      <c r="AI1015" s="22"/>
      <c r="AJ1015" s="22"/>
      <c r="AK1015" s="22"/>
      <c r="AL1015" s="22"/>
      <c r="AM1015" s="22"/>
      <c r="AN1015" s="22"/>
      <c r="AO1015" s="22"/>
      <c r="AP1015" s="22"/>
      <c r="AQ1015" s="22"/>
      <c r="AR1015" s="22"/>
      <c r="AS1015" s="22"/>
      <c r="AT1015" s="22"/>
      <c r="AU1015" s="22"/>
    </row>
    <row r="1016" ht="17.25" customHeight="1">
      <c r="A1016" s="41"/>
      <c r="B1016" s="42"/>
      <c r="C1016" s="41"/>
      <c r="D1016" s="43"/>
      <c r="E1016" s="44"/>
      <c r="F1016" s="41"/>
      <c r="G1016" s="45"/>
      <c r="H1016" s="46"/>
      <c r="I1016" s="43"/>
      <c r="J1016" s="47"/>
      <c r="K1016" s="46"/>
      <c r="L1016" s="46"/>
      <c r="M1016" s="48"/>
      <c r="N1016" s="49"/>
      <c r="O1016" s="46"/>
      <c r="P1016" s="46"/>
      <c r="Q1016" s="41"/>
      <c r="R1016" s="10"/>
      <c r="S1016" s="10"/>
      <c r="T1016" s="10"/>
      <c r="U1016" s="22"/>
      <c r="V1016" s="22"/>
      <c r="W1016" s="22"/>
      <c r="X1016" s="22"/>
      <c r="Y1016" s="22"/>
      <c r="Z1016" s="22"/>
      <c r="AA1016" s="22"/>
      <c r="AB1016" s="22"/>
      <c r="AC1016" s="22"/>
      <c r="AD1016" s="22"/>
      <c r="AE1016" s="22"/>
      <c r="AF1016" s="22"/>
      <c r="AG1016" s="22"/>
      <c r="AH1016" s="22"/>
      <c r="AI1016" s="22"/>
      <c r="AJ1016" s="22"/>
      <c r="AK1016" s="22"/>
      <c r="AL1016" s="22"/>
      <c r="AM1016" s="22"/>
      <c r="AN1016" s="22"/>
      <c r="AO1016" s="22"/>
      <c r="AP1016" s="22"/>
      <c r="AQ1016" s="22"/>
      <c r="AR1016" s="22"/>
      <c r="AS1016" s="22"/>
      <c r="AT1016" s="22"/>
      <c r="AU1016" s="22"/>
    </row>
    <row r="1017" ht="17.25" customHeight="1">
      <c r="A1017" s="41"/>
      <c r="B1017" s="42"/>
      <c r="C1017" s="41"/>
      <c r="D1017" s="43"/>
      <c r="E1017" s="44"/>
      <c r="F1017" s="41"/>
      <c r="G1017" s="45"/>
      <c r="H1017" s="46"/>
      <c r="I1017" s="43"/>
      <c r="J1017" s="47"/>
      <c r="K1017" s="46"/>
      <c r="L1017" s="46"/>
      <c r="M1017" s="48"/>
      <c r="N1017" s="49"/>
      <c r="O1017" s="46"/>
      <c r="P1017" s="46"/>
      <c r="Q1017" s="41"/>
      <c r="R1017" s="10"/>
      <c r="S1017" s="10"/>
      <c r="T1017" s="10"/>
      <c r="U1017" s="22"/>
      <c r="V1017" s="22"/>
      <c r="W1017" s="22"/>
      <c r="X1017" s="22"/>
      <c r="Y1017" s="22"/>
      <c r="Z1017" s="22"/>
      <c r="AA1017" s="22"/>
      <c r="AB1017" s="22"/>
      <c r="AC1017" s="22"/>
      <c r="AD1017" s="22"/>
      <c r="AE1017" s="22"/>
      <c r="AF1017" s="22"/>
      <c r="AG1017" s="22"/>
      <c r="AH1017" s="22"/>
      <c r="AI1017" s="22"/>
      <c r="AJ1017" s="22"/>
      <c r="AK1017" s="22"/>
      <c r="AL1017" s="22"/>
      <c r="AM1017" s="22"/>
      <c r="AN1017" s="22"/>
      <c r="AO1017" s="22"/>
      <c r="AP1017" s="22"/>
      <c r="AQ1017" s="22"/>
      <c r="AR1017" s="22"/>
      <c r="AS1017" s="22"/>
      <c r="AT1017" s="22"/>
      <c r="AU1017" s="22"/>
    </row>
    <row r="1018" ht="17.25" customHeight="1">
      <c r="A1018" s="41"/>
      <c r="B1018" s="42"/>
      <c r="C1018" s="41"/>
      <c r="D1018" s="43"/>
      <c r="E1018" s="44"/>
      <c r="F1018" s="41"/>
      <c r="G1018" s="45"/>
      <c r="H1018" s="46"/>
      <c r="I1018" s="43"/>
      <c r="J1018" s="47"/>
      <c r="K1018" s="46"/>
      <c r="L1018" s="46"/>
      <c r="M1018" s="48"/>
      <c r="N1018" s="49"/>
      <c r="O1018" s="46"/>
      <c r="P1018" s="46"/>
      <c r="Q1018" s="41"/>
      <c r="R1018" s="10"/>
      <c r="S1018" s="10"/>
      <c r="T1018" s="10"/>
      <c r="U1018" s="22"/>
      <c r="V1018" s="22"/>
      <c r="W1018" s="22"/>
      <c r="X1018" s="22"/>
      <c r="Y1018" s="22"/>
      <c r="Z1018" s="22"/>
      <c r="AA1018" s="22"/>
      <c r="AB1018" s="22"/>
      <c r="AC1018" s="22"/>
      <c r="AD1018" s="22"/>
      <c r="AE1018" s="22"/>
      <c r="AF1018" s="22"/>
      <c r="AG1018" s="22"/>
      <c r="AH1018" s="22"/>
      <c r="AI1018" s="22"/>
      <c r="AJ1018" s="22"/>
      <c r="AK1018" s="22"/>
      <c r="AL1018" s="22"/>
      <c r="AM1018" s="22"/>
      <c r="AN1018" s="22"/>
      <c r="AO1018" s="22"/>
      <c r="AP1018" s="22"/>
      <c r="AQ1018" s="22"/>
      <c r="AR1018" s="22"/>
      <c r="AS1018" s="22"/>
      <c r="AT1018" s="22"/>
      <c r="AU1018" s="22"/>
    </row>
    <row r="1019" ht="17.25" customHeight="1">
      <c r="A1019" s="41"/>
      <c r="B1019" s="42"/>
      <c r="C1019" s="41"/>
      <c r="D1019" s="43"/>
      <c r="E1019" s="44"/>
      <c r="F1019" s="41"/>
      <c r="G1019" s="45"/>
      <c r="H1019" s="46"/>
      <c r="I1019" s="43"/>
      <c r="J1019" s="47"/>
      <c r="K1019" s="46"/>
      <c r="L1019" s="46"/>
      <c r="M1019" s="48"/>
      <c r="N1019" s="49"/>
      <c r="O1019" s="46"/>
      <c r="P1019" s="46"/>
      <c r="Q1019" s="41"/>
      <c r="R1019" s="10"/>
      <c r="S1019" s="10"/>
      <c r="T1019" s="10"/>
      <c r="U1019" s="22"/>
      <c r="V1019" s="22"/>
      <c r="W1019" s="22"/>
      <c r="X1019" s="22"/>
      <c r="Y1019" s="22"/>
      <c r="Z1019" s="22"/>
      <c r="AA1019" s="22"/>
      <c r="AB1019" s="22"/>
      <c r="AC1019" s="22"/>
      <c r="AD1019" s="22"/>
      <c r="AE1019" s="22"/>
      <c r="AF1019" s="22"/>
      <c r="AG1019" s="22"/>
      <c r="AH1019" s="22"/>
      <c r="AI1019" s="22"/>
      <c r="AJ1019" s="22"/>
      <c r="AK1019" s="22"/>
      <c r="AL1019" s="22"/>
      <c r="AM1019" s="22"/>
      <c r="AN1019" s="22"/>
      <c r="AO1019" s="22"/>
      <c r="AP1019" s="22"/>
      <c r="AQ1019" s="22"/>
      <c r="AR1019" s="22"/>
      <c r="AS1019" s="22"/>
      <c r="AT1019" s="22"/>
      <c r="AU1019" s="22"/>
    </row>
    <row r="1020" ht="17.25" customHeight="1">
      <c r="A1020" s="41"/>
      <c r="B1020" s="42"/>
      <c r="C1020" s="41"/>
      <c r="D1020" s="43"/>
      <c r="E1020" s="44"/>
      <c r="F1020" s="41"/>
      <c r="G1020" s="45"/>
      <c r="H1020" s="46"/>
      <c r="I1020" s="43"/>
      <c r="J1020" s="47"/>
      <c r="K1020" s="46"/>
      <c r="L1020" s="46"/>
      <c r="M1020" s="48"/>
      <c r="N1020" s="49"/>
      <c r="O1020" s="46"/>
      <c r="P1020" s="46"/>
      <c r="Q1020" s="41"/>
      <c r="R1020" s="10"/>
      <c r="S1020" s="10"/>
      <c r="T1020" s="10"/>
      <c r="U1020" s="22"/>
      <c r="V1020" s="22"/>
      <c r="W1020" s="22"/>
      <c r="X1020" s="22"/>
      <c r="Y1020" s="22"/>
      <c r="Z1020" s="22"/>
      <c r="AA1020" s="22"/>
      <c r="AB1020" s="22"/>
      <c r="AC1020" s="22"/>
      <c r="AD1020" s="22"/>
      <c r="AE1020" s="22"/>
      <c r="AF1020" s="22"/>
      <c r="AG1020" s="22"/>
      <c r="AH1020" s="22"/>
      <c r="AI1020" s="22"/>
      <c r="AJ1020" s="22"/>
      <c r="AK1020" s="22"/>
      <c r="AL1020" s="22"/>
      <c r="AM1020" s="22"/>
      <c r="AN1020" s="22"/>
      <c r="AO1020" s="22"/>
      <c r="AP1020" s="22"/>
      <c r="AQ1020" s="22"/>
      <c r="AR1020" s="22"/>
      <c r="AS1020" s="22"/>
      <c r="AT1020" s="22"/>
      <c r="AU1020" s="22"/>
    </row>
    <row r="1021" ht="17.25" customHeight="1">
      <c r="A1021" s="41"/>
      <c r="B1021" s="42"/>
      <c r="C1021" s="41"/>
      <c r="D1021" s="43"/>
      <c r="E1021" s="44"/>
      <c r="F1021" s="41"/>
      <c r="G1021" s="45"/>
      <c r="H1021" s="46"/>
      <c r="I1021" s="43"/>
      <c r="J1021" s="47"/>
      <c r="K1021" s="46"/>
      <c r="L1021" s="46"/>
      <c r="M1021" s="48"/>
      <c r="N1021" s="49"/>
      <c r="O1021" s="46"/>
      <c r="P1021" s="46"/>
      <c r="Q1021" s="41"/>
      <c r="R1021" s="10"/>
      <c r="S1021" s="10"/>
      <c r="T1021" s="10"/>
      <c r="U1021" s="22"/>
      <c r="V1021" s="22"/>
      <c r="W1021" s="22"/>
      <c r="X1021" s="22"/>
      <c r="Y1021" s="22"/>
      <c r="Z1021" s="22"/>
      <c r="AA1021" s="22"/>
      <c r="AB1021" s="22"/>
      <c r="AC1021" s="22"/>
      <c r="AD1021" s="22"/>
      <c r="AE1021" s="22"/>
      <c r="AF1021" s="22"/>
      <c r="AG1021" s="22"/>
      <c r="AH1021" s="22"/>
      <c r="AI1021" s="22"/>
      <c r="AJ1021" s="22"/>
      <c r="AK1021" s="22"/>
      <c r="AL1021" s="22"/>
      <c r="AM1021" s="22"/>
      <c r="AN1021" s="22"/>
      <c r="AO1021" s="22"/>
      <c r="AP1021" s="22"/>
      <c r="AQ1021" s="22"/>
      <c r="AR1021" s="22"/>
      <c r="AS1021" s="22"/>
      <c r="AT1021" s="22"/>
      <c r="AU1021" s="22"/>
    </row>
    <row r="1022" ht="17.25" customHeight="1">
      <c r="A1022" s="41"/>
      <c r="B1022" s="42"/>
      <c r="C1022" s="41"/>
      <c r="D1022" s="43"/>
      <c r="E1022" s="44"/>
      <c r="F1022" s="41"/>
      <c r="G1022" s="45"/>
      <c r="H1022" s="46"/>
      <c r="I1022" s="43"/>
      <c r="J1022" s="47"/>
      <c r="K1022" s="46"/>
      <c r="L1022" s="46"/>
      <c r="M1022" s="48"/>
      <c r="N1022" s="49"/>
      <c r="O1022" s="46"/>
      <c r="P1022" s="46"/>
      <c r="Q1022" s="41"/>
      <c r="R1022" s="10"/>
      <c r="S1022" s="10"/>
      <c r="T1022" s="10"/>
      <c r="U1022" s="22"/>
      <c r="V1022" s="22"/>
      <c r="W1022" s="22"/>
      <c r="X1022" s="22"/>
      <c r="Y1022" s="22"/>
      <c r="Z1022" s="22"/>
      <c r="AA1022" s="22"/>
      <c r="AB1022" s="22"/>
      <c r="AC1022" s="22"/>
      <c r="AD1022" s="22"/>
      <c r="AE1022" s="22"/>
      <c r="AF1022" s="22"/>
      <c r="AG1022" s="22"/>
      <c r="AH1022" s="22"/>
      <c r="AI1022" s="22"/>
      <c r="AJ1022" s="22"/>
      <c r="AK1022" s="22"/>
      <c r="AL1022" s="22"/>
      <c r="AM1022" s="22"/>
      <c r="AN1022" s="22"/>
      <c r="AO1022" s="22"/>
      <c r="AP1022" s="22"/>
      <c r="AQ1022" s="22"/>
      <c r="AR1022" s="22"/>
      <c r="AS1022" s="22"/>
      <c r="AT1022" s="22"/>
      <c r="AU1022" s="22"/>
    </row>
    <row r="1023" ht="17.25" customHeight="1">
      <c r="A1023" s="41"/>
      <c r="B1023" s="42"/>
      <c r="C1023" s="41"/>
      <c r="D1023" s="43"/>
      <c r="E1023" s="44"/>
      <c r="F1023" s="41"/>
      <c r="G1023" s="45"/>
      <c r="H1023" s="46"/>
      <c r="I1023" s="43"/>
      <c r="J1023" s="47"/>
      <c r="K1023" s="46"/>
      <c r="L1023" s="46"/>
      <c r="M1023" s="48"/>
      <c r="N1023" s="49"/>
      <c r="O1023" s="46"/>
      <c r="P1023" s="46"/>
      <c r="Q1023" s="41"/>
      <c r="R1023" s="10"/>
      <c r="S1023" s="10"/>
      <c r="T1023" s="10"/>
      <c r="U1023" s="22"/>
      <c r="V1023" s="22"/>
      <c r="W1023" s="22"/>
      <c r="X1023" s="22"/>
      <c r="Y1023" s="22"/>
      <c r="Z1023" s="22"/>
      <c r="AA1023" s="22"/>
      <c r="AB1023" s="22"/>
      <c r="AC1023" s="22"/>
      <c r="AD1023" s="22"/>
      <c r="AE1023" s="22"/>
      <c r="AF1023" s="22"/>
      <c r="AG1023" s="22"/>
      <c r="AH1023" s="22"/>
      <c r="AI1023" s="22"/>
      <c r="AJ1023" s="22"/>
      <c r="AK1023" s="22"/>
      <c r="AL1023" s="22"/>
      <c r="AM1023" s="22"/>
      <c r="AN1023" s="22"/>
      <c r="AO1023" s="22"/>
      <c r="AP1023" s="22"/>
      <c r="AQ1023" s="22"/>
      <c r="AR1023" s="22"/>
      <c r="AS1023" s="22"/>
      <c r="AT1023" s="22"/>
      <c r="AU1023" s="22"/>
    </row>
    <row r="1024" ht="17.25" customHeight="1">
      <c r="A1024" s="41"/>
      <c r="B1024" s="42"/>
      <c r="C1024" s="41"/>
      <c r="D1024" s="43"/>
      <c r="E1024" s="44"/>
      <c r="F1024" s="41"/>
      <c r="G1024" s="45"/>
      <c r="H1024" s="46"/>
      <c r="I1024" s="43"/>
      <c r="J1024" s="47"/>
      <c r="K1024" s="46"/>
      <c r="L1024" s="46"/>
      <c r="M1024" s="48"/>
      <c r="N1024" s="49"/>
      <c r="O1024" s="46"/>
      <c r="P1024" s="46"/>
      <c r="Q1024" s="41"/>
      <c r="R1024" s="10"/>
      <c r="S1024" s="10"/>
      <c r="T1024" s="10"/>
      <c r="U1024" s="22"/>
      <c r="V1024" s="22"/>
      <c r="W1024" s="22"/>
      <c r="X1024" s="22"/>
      <c r="Y1024" s="22"/>
      <c r="Z1024" s="22"/>
      <c r="AA1024" s="22"/>
      <c r="AB1024" s="22"/>
      <c r="AC1024" s="22"/>
      <c r="AD1024" s="22"/>
      <c r="AE1024" s="22"/>
      <c r="AF1024" s="22"/>
      <c r="AG1024" s="22"/>
      <c r="AH1024" s="22"/>
      <c r="AI1024" s="22"/>
      <c r="AJ1024" s="22"/>
      <c r="AK1024" s="22"/>
      <c r="AL1024" s="22"/>
      <c r="AM1024" s="22"/>
      <c r="AN1024" s="22"/>
      <c r="AO1024" s="22"/>
      <c r="AP1024" s="22"/>
      <c r="AQ1024" s="22"/>
      <c r="AR1024" s="22"/>
      <c r="AS1024" s="22"/>
      <c r="AT1024" s="22"/>
      <c r="AU1024" s="22"/>
    </row>
    <row r="1025" ht="17.25" customHeight="1">
      <c r="A1025" s="41"/>
      <c r="B1025" s="42"/>
      <c r="C1025" s="41"/>
      <c r="D1025" s="43"/>
      <c r="E1025" s="44"/>
      <c r="F1025" s="41"/>
      <c r="G1025" s="45"/>
      <c r="H1025" s="46"/>
      <c r="I1025" s="43"/>
      <c r="J1025" s="47"/>
      <c r="K1025" s="46"/>
      <c r="L1025" s="46"/>
      <c r="M1025" s="48"/>
      <c r="N1025" s="49"/>
      <c r="O1025" s="46"/>
      <c r="P1025" s="46"/>
      <c r="Q1025" s="41"/>
      <c r="R1025" s="10"/>
      <c r="S1025" s="10"/>
      <c r="T1025" s="10"/>
      <c r="U1025" s="22"/>
      <c r="V1025" s="22"/>
      <c r="W1025" s="22"/>
      <c r="X1025" s="22"/>
      <c r="Y1025" s="22"/>
      <c r="Z1025" s="22"/>
      <c r="AA1025" s="22"/>
      <c r="AB1025" s="22"/>
      <c r="AC1025" s="22"/>
      <c r="AD1025" s="22"/>
      <c r="AE1025" s="22"/>
      <c r="AF1025" s="22"/>
      <c r="AG1025" s="22"/>
      <c r="AH1025" s="22"/>
      <c r="AI1025" s="22"/>
      <c r="AJ1025" s="22"/>
      <c r="AK1025" s="22"/>
      <c r="AL1025" s="22"/>
      <c r="AM1025" s="22"/>
      <c r="AN1025" s="22"/>
      <c r="AO1025" s="22"/>
      <c r="AP1025" s="22"/>
      <c r="AQ1025" s="22"/>
      <c r="AR1025" s="22"/>
      <c r="AS1025" s="22"/>
      <c r="AT1025" s="22"/>
      <c r="AU1025" s="22"/>
    </row>
    <row r="1026" ht="17.25" customHeight="1">
      <c r="A1026" s="41"/>
      <c r="B1026" s="42"/>
      <c r="C1026" s="41"/>
      <c r="D1026" s="43"/>
      <c r="E1026" s="44"/>
      <c r="F1026" s="41"/>
      <c r="G1026" s="45"/>
      <c r="H1026" s="46"/>
      <c r="I1026" s="43"/>
      <c r="J1026" s="47"/>
      <c r="K1026" s="46"/>
      <c r="L1026" s="46"/>
      <c r="M1026" s="48"/>
      <c r="N1026" s="49"/>
      <c r="O1026" s="46"/>
      <c r="P1026" s="46"/>
      <c r="Q1026" s="41"/>
      <c r="R1026" s="10"/>
      <c r="S1026" s="10"/>
      <c r="T1026" s="10"/>
      <c r="U1026" s="22"/>
      <c r="V1026" s="22"/>
      <c r="W1026" s="22"/>
      <c r="X1026" s="22"/>
      <c r="Y1026" s="22"/>
      <c r="Z1026" s="22"/>
      <c r="AA1026" s="22"/>
      <c r="AB1026" s="22"/>
      <c r="AC1026" s="22"/>
      <c r="AD1026" s="22"/>
      <c r="AE1026" s="22"/>
      <c r="AF1026" s="22"/>
      <c r="AG1026" s="22"/>
      <c r="AH1026" s="22"/>
      <c r="AI1026" s="22"/>
      <c r="AJ1026" s="22"/>
      <c r="AK1026" s="22"/>
      <c r="AL1026" s="22"/>
      <c r="AM1026" s="22"/>
      <c r="AN1026" s="22"/>
      <c r="AO1026" s="22"/>
      <c r="AP1026" s="22"/>
      <c r="AQ1026" s="22"/>
      <c r="AR1026" s="22"/>
      <c r="AS1026" s="22"/>
      <c r="AT1026" s="22"/>
      <c r="AU1026" s="22"/>
    </row>
    <row r="1027" ht="17.25" customHeight="1">
      <c r="A1027" s="41"/>
      <c r="B1027" s="42"/>
      <c r="C1027" s="41"/>
      <c r="D1027" s="43"/>
      <c r="E1027" s="44"/>
      <c r="F1027" s="41"/>
      <c r="G1027" s="45"/>
      <c r="H1027" s="46"/>
      <c r="I1027" s="43"/>
      <c r="J1027" s="47"/>
      <c r="K1027" s="46"/>
      <c r="L1027" s="46"/>
      <c r="M1027" s="48"/>
      <c r="N1027" s="49"/>
      <c r="O1027" s="46"/>
      <c r="P1027" s="46"/>
      <c r="Q1027" s="41"/>
      <c r="R1027" s="10"/>
      <c r="S1027" s="10"/>
      <c r="T1027" s="10"/>
      <c r="U1027" s="22"/>
      <c r="V1027" s="22"/>
      <c r="W1027" s="22"/>
      <c r="X1027" s="22"/>
      <c r="Y1027" s="22"/>
      <c r="Z1027" s="22"/>
      <c r="AA1027" s="22"/>
      <c r="AB1027" s="22"/>
      <c r="AC1027" s="22"/>
      <c r="AD1027" s="22"/>
      <c r="AE1027" s="22"/>
      <c r="AF1027" s="22"/>
      <c r="AG1027" s="22"/>
      <c r="AH1027" s="22"/>
      <c r="AI1027" s="22"/>
      <c r="AJ1027" s="22"/>
      <c r="AK1027" s="22"/>
      <c r="AL1027" s="22"/>
      <c r="AM1027" s="22"/>
      <c r="AN1027" s="22"/>
      <c r="AO1027" s="22"/>
      <c r="AP1027" s="22"/>
      <c r="AQ1027" s="22"/>
      <c r="AR1027" s="22"/>
      <c r="AS1027" s="22"/>
      <c r="AT1027" s="22"/>
      <c r="AU1027" s="22"/>
    </row>
    <row r="1028" ht="17.25" customHeight="1">
      <c r="A1028" s="41"/>
      <c r="B1028" s="42"/>
      <c r="C1028" s="41"/>
      <c r="D1028" s="43"/>
      <c r="E1028" s="44"/>
      <c r="F1028" s="41"/>
      <c r="G1028" s="45"/>
      <c r="H1028" s="46"/>
      <c r="I1028" s="43"/>
      <c r="J1028" s="47"/>
      <c r="K1028" s="46"/>
      <c r="L1028" s="46"/>
      <c r="M1028" s="48"/>
      <c r="N1028" s="49"/>
      <c r="O1028" s="46"/>
      <c r="P1028" s="46"/>
      <c r="Q1028" s="41"/>
      <c r="R1028" s="10"/>
      <c r="S1028" s="10"/>
      <c r="T1028" s="10"/>
      <c r="U1028" s="22"/>
      <c r="V1028" s="22"/>
      <c r="W1028" s="22"/>
      <c r="X1028" s="22"/>
      <c r="Y1028" s="22"/>
      <c r="Z1028" s="22"/>
      <c r="AA1028" s="22"/>
      <c r="AB1028" s="22"/>
      <c r="AC1028" s="22"/>
      <c r="AD1028" s="22"/>
      <c r="AE1028" s="22"/>
      <c r="AF1028" s="22"/>
      <c r="AG1028" s="22"/>
      <c r="AH1028" s="22"/>
      <c r="AI1028" s="22"/>
      <c r="AJ1028" s="22"/>
      <c r="AK1028" s="22"/>
      <c r="AL1028" s="22"/>
      <c r="AM1028" s="22"/>
      <c r="AN1028" s="22"/>
      <c r="AO1028" s="22"/>
      <c r="AP1028" s="22"/>
      <c r="AQ1028" s="22"/>
      <c r="AR1028" s="22"/>
      <c r="AS1028" s="22"/>
      <c r="AT1028" s="22"/>
      <c r="AU1028" s="22"/>
    </row>
    <row r="1029" ht="17.25" customHeight="1">
      <c r="A1029" s="41"/>
      <c r="B1029" s="42"/>
      <c r="C1029" s="41"/>
      <c r="D1029" s="43"/>
      <c r="E1029" s="44"/>
      <c r="F1029" s="41"/>
      <c r="G1029" s="45"/>
      <c r="H1029" s="46"/>
      <c r="I1029" s="43"/>
      <c r="J1029" s="47"/>
      <c r="K1029" s="46"/>
      <c r="L1029" s="46"/>
      <c r="M1029" s="48"/>
      <c r="N1029" s="49"/>
      <c r="O1029" s="46"/>
      <c r="P1029" s="46"/>
      <c r="Q1029" s="41"/>
      <c r="R1029" s="10"/>
      <c r="S1029" s="10"/>
      <c r="T1029" s="10"/>
      <c r="U1029" s="22"/>
      <c r="V1029" s="22"/>
      <c r="W1029" s="22"/>
      <c r="X1029" s="22"/>
      <c r="Y1029" s="22"/>
      <c r="Z1029" s="22"/>
      <c r="AA1029" s="22"/>
      <c r="AB1029" s="22"/>
      <c r="AC1029" s="22"/>
      <c r="AD1029" s="22"/>
      <c r="AE1029" s="22"/>
      <c r="AF1029" s="22"/>
      <c r="AG1029" s="22"/>
      <c r="AH1029" s="22"/>
      <c r="AI1029" s="22"/>
      <c r="AJ1029" s="22"/>
      <c r="AK1029" s="22"/>
      <c r="AL1029" s="22"/>
      <c r="AM1029" s="22"/>
      <c r="AN1029" s="22"/>
      <c r="AO1029" s="22"/>
      <c r="AP1029" s="22"/>
      <c r="AQ1029" s="22"/>
      <c r="AR1029" s="22"/>
      <c r="AS1029" s="22"/>
      <c r="AT1029" s="22"/>
      <c r="AU1029" s="22"/>
    </row>
    <row r="1030" ht="17.25" customHeight="1">
      <c r="A1030" s="41"/>
      <c r="B1030" s="42"/>
      <c r="C1030" s="41"/>
      <c r="D1030" s="43"/>
      <c r="E1030" s="44"/>
      <c r="F1030" s="41"/>
      <c r="G1030" s="45"/>
      <c r="H1030" s="46"/>
      <c r="I1030" s="43"/>
      <c r="J1030" s="47"/>
      <c r="K1030" s="46"/>
      <c r="L1030" s="46"/>
      <c r="M1030" s="48"/>
      <c r="N1030" s="49"/>
      <c r="O1030" s="46"/>
      <c r="P1030" s="46"/>
      <c r="Q1030" s="41"/>
      <c r="R1030" s="10"/>
      <c r="S1030" s="10"/>
      <c r="T1030" s="10"/>
      <c r="U1030" s="22"/>
      <c r="V1030" s="22"/>
      <c r="W1030" s="22"/>
      <c r="X1030" s="22"/>
      <c r="Y1030" s="22"/>
      <c r="Z1030" s="22"/>
      <c r="AA1030" s="22"/>
      <c r="AB1030" s="22"/>
      <c r="AC1030" s="22"/>
      <c r="AD1030" s="22"/>
      <c r="AE1030" s="22"/>
      <c r="AF1030" s="22"/>
      <c r="AG1030" s="22"/>
      <c r="AH1030" s="22"/>
      <c r="AI1030" s="22"/>
      <c r="AJ1030" s="22"/>
      <c r="AK1030" s="22"/>
      <c r="AL1030" s="22"/>
      <c r="AM1030" s="22"/>
      <c r="AN1030" s="22"/>
      <c r="AO1030" s="22"/>
      <c r="AP1030" s="22"/>
      <c r="AQ1030" s="22"/>
      <c r="AR1030" s="22"/>
      <c r="AS1030" s="22"/>
      <c r="AT1030" s="22"/>
      <c r="AU1030" s="22"/>
    </row>
    <row r="1031" ht="17.25" customHeight="1">
      <c r="A1031" s="41"/>
      <c r="B1031" s="42"/>
      <c r="C1031" s="41"/>
      <c r="D1031" s="43"/>
      <c r="E1031" s="44"/>
      <c r="F1031" s="41"/>
      <c r="G1031" s="45"/>
      <c r="H1031" s="46"/>
      <c r="I1031" s="43"/>
      <c r="J1031" s="47"/>
      <c r="K1031" s="46"/>
      <c r="L1031" s="46"/>
      <c r="M1031" s="48"/>
      <c r="N1031" s="49"/>
      <c r="O1031" s="46"/>
      <c r="P1031" s="46"/>
      <c r="Q1031" s="41"/>
      <c r="R1031" s="10"/>
      <c r="S1031" s="10"/>
      <c r="T1031" s="10"/>
      <c r="U1031" s="22"/>
      <c r="V1031" s="22"/>
      <c r="W1031" s="22"/>
      <c r="X1031" s="22"/>
      <c r="Y1031" s="22"/>
      <c r="Z1031" s="22"/>
      <c r="AA1031" s="22"/>
      <c r="AB1031" s="22"/>
      <c r="AC1031" s="22"/>
      <c r="AD1031" s="22"/>
      <c r="AE1031" s="22"/>
      <c r="AF1031" s="22"/>
      <c r="AG1031" s="22"/>
      <c r="AH1031" s="22"/>
      <c r="AI1031" s="22"/>
      <c r="AJ1031" s="22"/>
      <c r="AK1031" s="22"/>
      <c r="AL1031" s="22"/>
      <c r="AM1031" s="22"/>
      <c r="AN1031" s="22"/>
      <c r="AO1031" s="22"/>
      <c r="AP1031" s="22"/>
      <c r="AQ1031" s="22"/>
      <c r="AR1031" s="22"/>
      <c r="AS1031" s="22"/>
      <c r="AT1031" s="22"/>
      <c r="AU1031" s="22"/>
    </row>
    <row r="1032" ht="17.25" customHeight="1">
      <c r="A1032" s="41"/>
      <c r="B1032" s="42"/>
      <c r="C1032" s="41"/>
      <c r="D1032" s="43"/>
      <c r="E1032" s="44"/>
      <c r="F1032" s="41"/>
      <c r="G1032" s="45"/>
      <c r="H1032" s="46"/>
      <c r="I1032" s="43"/>
      <c r="J1032" s="47"/>
      <c r="K1032" s="46"/>
      <c r="L1032" s="46"/>
      <c r="M1032" s="48"/>
      <c r="N1032" s="49"/>
      <c r="O1032" s="46"/>
      <c r="P1032" s="46"/>
      <c r="Q1032" s="41"/>
      <c r="R1032" s="10"/>
      <c r="S1032" s="10"/>
      <c r="T1032" s="10"/>
      <c r="U1032" s="22"/>
      <c r="V1032" s="22"/>
      <c r="W1032" s="22"/>
      <c r="X1032" s="22"/>
      <c r="Y1032" s="22"/>
      <c r="Z1032" s="22"/>
      <c r="AA1032" s="22"/>
      <c r="AB1032" s="22"/>
      <c r="AC1032" s="22"/>
      <c r="AD1032" s="22"/>
      <c r="AE1032" s="22"/>
      <c r="AF1032" s="22"/>
      <c r="AG1032" s="22"/>
      <c r="AH1032" s="22"/>
      <c r="AI1032" s="22"/>
      <c r="AJ1032" s="22"/>
      <c r="AK1032" s="22"/>
      <c r="AL1032" s="22"/>
      <c r="AM1032" s="22"/>
      <c r="AN1032" s="22"/>
      <c r="AO1032" s="22"/>
      <c r="AP1032" s="22"/>
      <c r="AQ1032" s="22"/>
      <c r="AR1032" s="22"/>
      <c r="AS1032" s="22"/>
      <c r="AT1032" s="22"/>
      <c r="AU1032" s="22"/>
    </row>
    <row r="1033" ht="17.25" customHeight="1">
      <c r="A1033" s="41"/>
      <c r="B1033" s="42"/>
      <c r="C1033" s="41"/>
      <c r="D1033" s="43"/>
      <c r="E1033" s="44"/>
      <c r="F1033" s="41"/>
      <c r="G1033" s="45"/>
      <c r="H1033" s="46"/>
      <c r="I1033" s="43"/>
      <c r="J1033" s="47"/>
      <c r="K1033" s="46"/>
      <c r="L1033" s="46"/>
      <c r="M1033" s="48"/>
      <c r="N1033" s="49"/>
      <c r="O1033" s="46"/>
      <c r="P1033" s="46"/>
      <c r="Q1033" s="41"/>
      <c r="R1033" s="10"/>
      <c r="S1033" s="10"/>
      <c r="T1033" s="10"/>
      <c r="U1033" s="22"/>
      <c r="V1033" s="22"/>
      <c r="W1033" s="22"/>
      <c r="X1033" s="22"/>
      <c r="Y1033" s="22"/>
      <c r="Z1033" s="22"/>
      <c r="AA1033" s="22"/>
      <c r="AB1033" s="22"/>
      <c r="AC1033" s="22"/>
      <c r="AD1033" s="22"/>
      <c r="AE1033" s="22"/>
      <c r="AF1033" s="22"/>
      <c r="AG1033" s="22"/>
      <c r="AH1033" s="22"/>
      <c r="AI1033" s="22"/>
      <c r="AJ1033" s="22"/>
      <c r="AK1033" s="22"/>
      <c r="AL1033" s="22"/>
      <c r="AM1033" s="22"/>
      <c r="AN1033" s="22"/>
      <c r="AO1033" s="22"/>
      <c r="AP1033" s="22"/>
      <c r="AQ1033" s="22"/>
      <c r="AR1033" s="22"/>
      <c r="AS1033" s="22"/>
      <c r="AT1033" s="22"/>
      <c r="AU1033" s="22"/>
    </row>
    <row r="1034" ht="17.25" customHeight="1">
      <c r="A1034" s="41"/>
      <c r="B1034" s="42"/>
      <c r="C1034" s="41"/>
      <c r="D1034" s="43"/>
      <c r="E1034" s="44"/>
      <c r="F1034" s="41"/>
      <c r="G1034" s="45"/>
      <c r="H1034" s="46"/>
      <c r="I1034" s="43"/>
      <c r="J1034" s="47"/>
      <c r="K1034" s="46"/>
      <c r="L1034" s="46"/>
      <c r="M1034" s="48"/>
      <c r="N1034" s="49"/>
      <c r="O1034" s="46"/>
      <c r="P1034" s="46"/>
      <c r="Q1034" s="41"/>
      <c r="R1034" s="10"/>
      <c r="S1034" s="10"/>
      <c r="T1034" s="10"/>
      <c r="U1034" s="22"/>
      <c r="V1034" s="22"/>
      <c r="W1034" s="22"/>
      <c r="X1034" s="22"/>
      <c r="Y1034" s="22"/>
      <c r="Z1034" s="22"/>
      <c r="AA1034" s="22"/>
      <c r="AB1034" s="22"/>
      <c r="AC1034" s="22"/>
      <c r="AD1034" s="22"/>
      <c r="AE1034" s="22"/>
      <c r="AF1034" s="22"/>
      <c r="AG1034" s="22"/>
      <c r="AH1034" s="22"/>
      <c r="AI1034" s="22"/>
      <c r="AJ1034" s="22"/>
      <c r="AK1034" s="22"/>
      <c r="AL1034" s="22"/>
      <c r="AM1034" s="22"/>
      <c r="AN1034" s="22"/>
      <c r="AO1034" s="22"/>
      <c r="AP1034" s="22"/>
      <c r="AQ1034" s="22"/>
      <c r="AR1034" s="22"/>
      <c r="AS1034" s="22"/>
      <c r="AT1034" s="22"/>
      <c r="AU1034" s="22"/>
    </row>
    <row r="1035" ht="17.25" customHeight="1">
      <c r="A1035" s="41"/>
      <c r="B1035" s="42"/>
      <c r="C1035" s="41"/>
      <c r="D1035" s="43"/>
      <c r="E1035" s="44"/>
      <c r="F1035" s="41"/>
      <c r="G1035" s="45"/>
      <c r="H1035" s="46"/>
      <c r="I1035" s="43"/>
      <c r="J1035" s="47"/>
      <c r="K1035" s="46"/>
      <c r="L1035" s="46"/>
      <c r="M1035" s="48"/>
      <c r="N1035" s="49"/>
      <c r="O1035" s="46"/>
      <c r="P1035" s="46"/>
      <c r="Q1035" s="41"/>
      <c r="R1035" s="10"/>
      <c r="S1035" s="10"/>
      <c r="T1035" s="10"/>
      <c r="U1035" s="22"/>
      <c r="V1035" s="22"/>
      <c r="W1035" s="22"/>
      <c r="X1035" s="22"/>
      <c r="Y1035" s="22"/>
      <c r="Z1035" s="22"/>
      <c r="AA1035" s="22"/>
      <c r="AB1035" s="22"/>
      <c r="AC1035" s="22"/>
      <c r="AD1035" s="22"/>
      <c r="AE1035" s="22"/>
      <c r="AF1035" s="22"/>
      <c r="AG1035" s="22"/>
      <c r="AH1035" s="22"/>
      <c r="AI1035" s="22"/>
      <c r="AJ1035" s="22"/>
      <c r="AK1035" s="22"/>
      <c r="AL1035" s="22"/>
      <c r="AM1035" s="22"/>
      <c r="AN1035" s="22"/>
      <c r="AO1035" s="22"/>
      <c r="AP1035" s="22"/>
      <c r="AQ1035" s="22"/>
      <c r="AR1035" s="22"/>
      <c r="AS1035" s="22"/>
      <c r="AT1035" s="22"/>
      <c r="AU1035" s="22"/>
    </row>
    <row r="1036" ht="17.25" customHeight="1">
      <c r="A1036" s="41"/>
      <c r="B1036" s="42"/>
      <c r="C1036" s="41"/>
      <c r="D1036" s="43"/>
      <c r="E1036" s="44"/>
      <c r="F1036" s="41"/>
      <c r="G1036" s="45"/>
      <c r="H1036" s="46"/>
      <c r="I1036" s="43"/>
      <c r="J1036" s="47"/>
      <c r="K1036" s="46"/>
      <c r="L1036" s="46"/>
      <c r="M1036" s="48"/>
      <c r="N1036" s="49"/>
      <c r="O1036" s="46"/>
      <c r="P1036" s="46"/>
      <c r="Q1036" s="41"/>
      <c r="R1036" s="10"/>
      <c r="S1036" s="10"/>
      <c r="T1036" s="10"/>
      <c r="U1036" s="22"/>
      <c r="V1036" s="22"/>
      <c r="W1036" s="22"/>
      <c r="X1036" s="22"/>
      <c r="Y1036" s="22"/>
      <c r="Z1036" s="22"/>
      <c r="AA1036" s="22"/>
      <c r="AB1036" s="22"/>
      <c r="AC1036" s="22"/>
      <c r="AD1036" s="22"/>
      <c r="AE1036" s="22"/>
      <c r="AF1036" s="22"/>
      <c r="AG1036" s="22"/>
      <c r="AH1036" s="22"/>
      <c r="AI1036" s="22"/>
      <c r="AJ1036" s="22"/>
      <c r="AK1036" s="22"/>
      <c r="AL1036" s="22"/>
      <c r="AM1036" s="22"/>
      <c r="AN1036" s="22"/>
      <c r="AO1036" s="22"/>
      <c r="AP1036" s="22"/>
      <c r="AQ1036" s="22"/>
      <c r="AR1036" s="22"/>
      <c r="AS1036" s="22"/>
      <c r="AT1036" s="22"/>
      <c r="AU1036" s="22"/>
    </row>
    <row r="1037" ht="17.25" customHeight="1">
      <c r="A1037" s="41"/>
      <c r="B1037" s="42"/>
      <c r="C1037" s="41"/>
      <c r="D1037" s="43"/>
      <c r="E1037" s="44"/>
      <c r="F1037" s="41"/>
      <c r="G1037" s="45"/>
      <c r="H1037" s="46"/>
      <c r="I1037" s="43"/>
      <c r="J1037" s="47"/>
      <c r="K1037" s="46"/>
      <c r="L1037" s="46"/>
      <c r="M1037" s="48"/>
      <c r="N1037" s="49"/>
      <c r="O1037" s="46"/>
      <c r="P1037" s="46"/>
      <c r="Q1037" s="41"/>
      <c r="R1037" s="10"/>
      <c r="S1037" s="10"/>
      <c r="T1037" s="10"/>
      <c r="U1037" s="22"/>
      <c r="V1037" s="22"/>
      <c r="W1037" s="22"/>
      <c r="X1037" s="22"/>
      <c r="Y1037" s="22"/>
      <c r="Z1037" s="22"/>
      <c r="AA1037" s="22"/>
      <c r="AB1037" s="22"/>
      <c r="AC1037" s="22"/>
      <c r="AD1037" s="22"/>
      <c r="AE1037" s="22"/>
      <c r="AF1037" s="22"/>
      <c r="AG1037" s="22"/>
      <c r="AH1037" s="22"/>
      <c r="AI1037" s="22"/>
      <c r="AJ1037" s="22"/>
      <c r="AK1037" s="22"/>
      <c r="AL1037" s="22"/>
      <c r="AM1037" s="22"/>
      <c r="AN1037" s="22"/>
      <c r="AO1037" s="22"/>
      <c r="AP1037" s="22"/>
      <c r="AQ1037" s="22"/>
      <c r="AR1037" s="22"/>
      <c r="AS1037" s="22"/>
      <c r="AT1037" s="22"/>
      <c r="AU1037" s="22"/>
    </row>
    <row r="1038" ht="17.25" customHeight="1">
      <c r="A1038" s="41"/>
      <c r="B1038" s="42"/>
      <c r="C1038" s="41"/>
      <c r="D1038" s="43"/>
      <c r="E1038" s="44"/>
      <c r="F1038" s="41"/>
      <c r="G1038" s="45"/>
      <c r="H1038" s="46"/>
      <c r="I1038" s="43"/>
      <c r="J1038" s="47"/>
      <c r="K1038" s="46"/>
      <c r="L1038" s="46"/>
      <c r="M1038" s="48"/>
      <c r="N1038" s="49"/>
      <c r="O1038" s="46"/>
      <c r="P1038" s="46"/>
      <c r="Q1038" s="41"/>
      <c r="R1038" s="10"/>
      <c r="S1038" s="10"/>
      <c r="T1038" s="10"/>
      <c r="U1038" s="22"/>
      <c r="V1038" s="22"/>
      <c r="W1038" s="22"/>
      <c r="X1038" s="22"/>
      <c r="Y1038" s="22"/>
      <c r="Z1038" s="22"/>
      <c r="AA1038" s="22"/>
      <c r="AB1038" s="22"/>
      <c r="AC1038" s="22"/>
      <c r="AD1038" s="22"/>
      <c r="AE1038" s="22"/>
      <c r="AF1038" s="22"/>
      <c r="AG1038" s="22"/>
      <c r="AH1038" s="22"/>
      <c r="AI1038" s="22"/>
      <c r="AJ1038" s="22"/>
      <c r="AK1038" s="22"/>
      <c r="AL1038" s="22"/>
      <c r="AM1038" s="22"/>
      <c r="AN1038" s="22"/>
      <c r="AO1038" s="22"/>
      <c r="AP1038" s="22"/>
      <c r="AQ1038" s="22"/>
      <c r="AR1038" s="22"/>
      <c r="AS1038" s="22"/>
      <c r="AT1038" s="22"/>
      <c r="AU1038" s="22"/>
    </row>
    <row r="1039" ht="17.25" customHeight="1">
      <c r="A1039" s="41"/>
      <c r="B1039" s="42"/>
      <c r="C1039" s="41"/>
      <c r="D1039" s="43"/>
      <c r="E1039" s="44"/>
      <c r="F1039" s="41"/>
      <c r="G1039" s="45"/>
      <c r="H1039" s="46"/>
      <c r="I1039" s="43"/>
      <c r="J1039" s="47"/>
      <c r="K1039" s="46"/>
      <c r="L1039" s="46"/>
      <c r="M1039" s="48"/>
      <c r="N1039" s="49"/>
      <c r="O1039" s="46"/>
      <c r="P1039" s="46"/>
      <c r="Q1039" s="41"/>
      <c r="R1039" s="10"/>
      <c r="S1039" s="10"/>
      <c r="T1039" s="10"/>
      <c r="U1039" s="22"/>
      <c r="V1039" s="22"/>
      <c r="W1039" s="22"/>
      <c r="X1039" s="22"/>
      <c r="Y1039" s="22"/>
      <c r="Z1039" s="22"/>
      <c r="AA1039" s="22"/>
      <c r="AB1039" s="22"/>
      <c r="AC1039" s="22"/>
      <c r="AD1039" s="22"/>
      <c r="AE1039" s="22"/>
      <c r="AF1039" s="22"/>
      <c r="AG1039" s="22"/>
      <c r="AH1039" s="22"/>
      <c r="AI1039" s="22"/>
      <c r="AJ1039" s="22"/>
      <c r="AK1039" s="22"/>
      <c r="AL1039" s="22"/>
      <c r="AM1039" s="22"/>
      <c r="AN1039" s="22"/>
      <c r="AO1039" s="22"/>
      <c r="AP1039" s="22"/>
      <c r="AQ1039" s="22"/>
      <c r="AR1039" s="22"/>
      <c r="AS1039" s="22"/>
      <c r="AT1039" s="22"/>
      <c r="AU1039" s="22"/>
    </row>
    <row r="1040" ht="17.25" customHeight="1">
      <c r="A1040" s="41"/>
      <c r="B1040" s="42"/>
      <c r="C1040" s="41"/>
      <c r="D1040" s="43"/>
      <c r="E1040" s="44"/>
      <c r="F1040" s="41"/>
      <c r="G1040" s="45"/>
      <c r="H1040" s="46"/>
      <c r="I1040" s="43"/>
      <c r="J1040" s="47"/>
      <c r="K1040" s="46"/>
      <c r="L1040" s="46"/>
      <c r="M1040" s="48"/>
      <c r="N1040" s="49"/>
      <c r="O1040" s="46"/>
      <c r="P1040" s="46"/>
      <c r="Q1040" s="41"/>
      <c r="R1040" s="10"/>
      <c r="S1040" s="10"/>
      <c r="T1040" s="10"/>
      <c r="U1040" s="22"/>
      <c r="V1040" s="22"/>
      <c r="W1040" s="22"/>
      <c r="X1040" s="22"/>
      <c r="Y1040" s="22"/>
      <c r="Z1040" s="22"/>
      <c r="AA1040" s="22"/>
      <c r="AB1040" s="22"/>
      <c r="AC1040" s="22"/>
      <c r="AD1040" s="22"/>
      <c r="AE1040" s="22"/>
      <c r="AF1040" s="22"/>
      <c r="AG1040" s="22"/>
      <c r="AH1040" s="22"/>
      <c r="AI1040" s="22"/>
      <c r="AJ1040" s="22"/>
      <c r="AK1040" s="22"/>
      <c r="AL1040" s="22"/>
      <c r="AM1040" s="22"/>
      <c r="AN1040" s="22"/>
      <c r="AO1040" s="22"/>
      <c r="AP1040" s="22"/>
      <c r="AQ1040" s="22"/>
      <c r="AR1040" s="22"/>
      <c r="AS1040" s="22"/>
      <c r="AT1040" s="22"/>
      <c r="AU1040" s="22"/>
    </row>
    <row r="1041" ht="17.25" customHeight="1">
      <c r="A1041" s="41"/>
      <c r="B1041" s="42"/>
      <c r="C1041" s="41"/>
      <c r="D1041" s="43"/>
      <c r="E1041" s="44"/>
      <c r="F1041" s="41"/>
      <c r="G1041" s="45"/>
      <c r="H1041" s="46"/>
      <c r="I1041" s="43"/>
      <c r="J1041" s="47"/>
      <c r="K1041" s="46"/>
      <c r="L1041" s="46"/>
      <c r="M1041" s="48"/>
      <c r="N1041" s="49"/>
      <c r="O1041" s="46"/>
      <c r="P1041" s="46"/>
      <c r="Q1041" s="41"/>
      <c r="R1041" s="10"/>
      <c r="S1041" s="10"/>
      <c r="T1041" s="10"/>
      <c r="U1041" s="22"/>
      <c r="V1041" s="22"/>
      <c r="W1041" s="22"/>
      <c r="X1041" s="22"/>
      <c r="Y1041" s="22"/>
      <c r="Z1041" s="22"/>
      <c r="AA1041" s="22"/>
      <c r="AB1041" s="22"/>
      <c r="AC1041" s="22"/>
      <c r="AD1041" s="22"/>
      <c r="AE1041" s="22"/>
      <c r="AF1041" s="22"/>
      <c r="AG1041" s="22"/>
      <c r="AH1041" s="22"/>
      <c r="AI1041" s="22"/>
      <c r="AJ1041" s="22"/>
      <c r="AK1041" s="22"/>
      <c r="AL1041" s="22"/>
      <c r="AM1041" s="22"/>
      <c r="AN1041" s="22"/>
      <c r="AO1041" s="22"/>
      <c r="AP1041" s="22"/>
      <c r="AQ1041" s="22"/>
      <c r="AR1041" s="22"/>
      <c r="AS1041" s="22"/>
      <c r="AT1041" s="22"/>
      <c r="AU1041" s="22"/>
    </row>
    <row r="1042" ht="17.25" customHeight="1">
      <c r="A1042" s="41"/>
      <c r="B1042" s="42"/>
      <c r="C1042" s="41"/>
      <c r="D1042" s="43"/>
      <c r="E1042" s="44"/>
      <c r="F1042" s="41"/>
      <c r="G1042" s="45"/>
      <c r="H1042" s="46"/>
      <c r="I1042" s="43"/>
      <c r="J1042" s="47"/>
      <c r="K1042" s="46"/>
      <c r="L1042" s="46"/>
      <c r="M1042" s="48"/>
      <c r="N1042" s="49"/>
      <c r="O1042" s="46"/>
      <c r="P1042" s="46"/>
      <c r="Q1042" s="41"/>
      <c r="R1042" s="10"/>
      <c r="S1042" s="10"/>
      <c r="T1042" s="10"/>
      <c r="U1042" s="22"/>
      <c r="V1042" s="22"/>
      <c r="W1042" s="22"/>
      <c r="X1042" s="22"/>
      <c r="Y1042" s="22"/>
      <c r="Z1042" s="22"/>
      <c r="AA1042" s="22"/>
      <c r="AB1042" s="22"/>
      <c r="AC1042" s="22"/>
      <c r="AD1042" s="22"/>
      <c r="AE1042" s="22"/>
      <c r="AF1042" s="22"/>
      <c r="AG1042" s="22"/>
      <c r="AH1042" s="22"/>
      <c r="AI1042" s="22"/>
      <c r="AJ1042" s="22"/>
      <c r="AK1042" s="22"/>
      <c r="AL1042" s="22"/>
      <c r="AM1042" s="22"/>
      <c r="AN1042" s="22"/>
      <c r="AO1042" s="22"/>
      <c r="AP1042" s="22"/>
      <c r="AQ1042" s="22"/>
      <c r="AR1042" s="22"/>
      <c r="AS1042" s="22"/>
      <c r="AT1042" s="22"/>
      <c r="AU1042" s="22"/>
    </row>
    <row r="1043" ht="17.25" customHeight="1">
      <c r="A1043" s="41"/>
      <c r="B1043" s="42"/>
      <c r="C1043" s="41"/>
      <c r="D1043" s="43"/>
      <c r="E1043" s="44"/>
      <c r="F1043" s="41"/>
      <c r="G1043" s="45"/>
      <c r="H1043" s="46"/>
      <c r="I1043" s="43"/>
      <c r="J1043" s="47"/>
      <c r="K1043" s="46"/>
      <c r="L1043" s="46"/>
      <c r="M1043" s="48"/>
      <c r="N1043" s="49"/>
      <c r="O1043" s="46"/>
      <c r="P1043" s="46"/>
      <c r="Q1043" s="41"/>
      <c r="R1043" s="10"/>
      <c r="S1043" s="10"/>
      <c r="T1043" s="10"/>
      <c r="U1043" s="22"/>
      <c r="V1043" s="22"/>
      <c r="W1043" s="22"/>
      <c r="X1043" s="22"/>
      <c r="Y1043" s="22"/>
      <c r="Z1043" s="22"/>
      <c r="AA1043" s="22"/>
      <c r="AB1043" s="22"/>
      <c r="AC1043" s="22"/>
      <c r="AD1043" s="22"/>
      <c r="AE1043" s="22"/>
      <c r="AF1043" s="22"/>
      <c r="AG1043" s="22"/>
      <c r="AH1043" s="22"/>
      <c r="AI1043" s="22"/>
      <c r="AJ1043" s="22"/>
      <c r="AK1043" s="22"/>
      <c r="AL1043" s="22"/>
      <c r="AM1043" s="22"/>
      <c r="AN1043" s="22"/>
      <c r="AO1043" s="22"/>
      <c r="AP1043" s="22"/>
      <c r="AQ1043" s="22"/>
      <c r="AR1043" s="22"/>
      <c r="AS1043" s="22"/>
      <c r="AT1043" s="22"/>
      <c r="AU1043" s="22"/>
    </row>
    <row r="1044" ht="17.25" customHeight="1">
      <c r="A1044" s="41"/>
      <c r="B1044" s="42"/>
      <c r="C1044" s="41"/>
      <c r="D1044" s="43"/>
      <c r="E1044" s="44"/>
      <c r="F1044" s="41"/>
      <c r="G1044" s="45"/>
      <c r="H1044" s="46"/>
      <c r="I1044" s="43"/>
      <c r="J1044" s="47"/>
      <c r="K1044" s="46"/>
      <c r="L1044" s="46"/>
      <c r="M1044" s="48"/>
      <c r="N1044" s="49"/>
      <c r="O1044" s="46"/>
      <c r="P1044" s="46"/>
      <c r="Q1044" s="41"/>
      <c r="R1044" s="10"/>
      <c r="S1044" s="10"/>
      <c r="T1044" s="10"/>
      <c r="U1044" s="22"/>
      <c r="V1044" s="22"/>
      <c r="W1044" s="22"/>
      <c r="X1044" s="22"/>
      <c r="Y1044" s="22"/>
      <c r="Z1044" s="22"/>
      <c r="AA1044" s="22"/>
      <c r="AB1044" s="22"/>
      <c r="AC1044" s="22"/>
      <c r="AD1044" s="22"/>
      <c r="AE1044" s="22"/>
      <c r="AF1044" s="22"/>
      <c r="AG1044" s="22"/>
      <c r="AH1044" s="22"/>
      <c r="AI1044" s="22"/>
      <c r="AJ1044" s="22"/>
      <c r="AK1044" s="22"/>
      <c r="AL1044" s="22"/>
      <c r="AM1044" s="22"/>
      <c r="AN1044" s="22"/>
      <c r="AO1044" s="22"/>
      <c r="AP1044" s="22"/>
      <c r="AQ1044" s="22"/>
      <c r="AR1044" s="22"/>
      <c r="AS1044" s="22"/>
      <c r="AT1044" s="22"/>
      <c r="AU1044" s="22"/>
    </row>
    <row r="1045" ht="17.25" customHeight="1">
      <c r="A1045" s="41"/>
      <c r="B1045" s="42"/>
      <c r="C1045" s="41"/>
      <c r="D1045" s="43"/>
      <c r="E1045" s="44"/>
      <c r="F1045" s="41"/>
      <c r="G1045" s="45"/>
      <c r="H1045" s="46"/>
      <c r="I1045" s="43"/>
      <c r="J1045" s="47"/>
      <c r="K1045" s="46"/>
      <c r="L1045" s="46"/>
      <c r="M1045" s="48"/>
      <c r="N1045" s="49"/>
      <c r="O1045" s="46"/>
      <c r="P1045" s="46"/>
      <c r="Q1045" s="41"/>
      <c r="R1045" s="10"/>
      <c r="S1045" s="10"/>
      <c r="T1045" s="10"/>
      <c r="U1045" s="22"/>
      <c r="V1045" s="22"/>
      <c r="W1045" s="22"/>
      <c r="X1045" s="22"/>
      <c r="Y1045" s="22"/>
      <c r="Z1045" s="22"/>
      <c r="AA1045" s="22"/>
      <c r="AB1045" s="22"/>
      <c r="AC1045" s="22"/>
      <c r="AD1045" s="22"/>
      <c r="AE1045" s="22"/>
      <c r="AF1045" s="22"/>
      <c r="AG1045" s="22"/>
      <c r="AH1045" s="22"/>
      <c r="AI1045" s="22"/>
      <c r="AJ1045" s="22"/>
      <c r="AK1045" s="22"/>
      <c r="AL1045" s="22"/>
      <c r="AM1045" s="22"/>
      <c r="AN1045" s="22"/>
      <c r="AO1045" s="22"/>
      <c r="AP1045" s="22"/>
      <c r="AQ1045" s="22"/>
      <c r="AR1045" s="22"/>
      <c r="AS1045" s="22"/>
      <c r="AT1045" s="22"/>
      <c r="AU1045" s="22"/>
    </row>
    <row r="1046" ht="17.25" customHeight="1">
      <c r="A1046" s="41"/>
      <c r="B1046" s="42"/>
      <c r="C1046" s="41"/>
      <c r="D1046" s="43"/>
      <c r="E1046" s="44"/>
      <c r="F1046" s="41"/>
      <c r="G1046" s="45"/>
      <c r="H1046" s="46"/>
      <c r="I1046" s="43"/>
      <c r="J1046" s="47"/>
      <c r="K1046" s="46"/>
      <c r="L1046" s="46"/>
      <c r="M1046" s="48"/>
      <c r="N1046" s="49"/>
      <c r="O1046" s="46"/>
      <c r="P1046" s="46"/>
      <c r="Q1046" s="41"/>
      <c r="R1046" s="10"/>
      <c r="S1046" s="10"/>
      <c r="T1046" s="10"/>
      <c r="U1046" s="22"/>
      <c r="V1046" s="22"/>
      <c r="W1046" s="22"/>
      <c r="X1046" s="22"/>
      <c r="Y1046" s="22"/>
      <c r="Z1046" s="22"/>
      <c r="AA1046" s="22"/>
      <c r="AB1046" s="22"/>
      <c r="AC1046" s="22"/>
      <c r="AD1046" s="22"/>
      <c r="AE1046" s="22"/>
      <c r="AF1046" s="22"/>
      <c r="AG1046" s="22"/>
      <c r="AH1046" s="22"/>
      <c r="AI1046" s="22"/>
      <c r="AJ1046" s="22"/>
      <c r="AK1046" s="22"/>
      <c r="AL1046" s="22"/>
      <c r="AM1046" s="22"/>
      <c r="AN1046" s="22"/>
      <c r="AO1046" s="22"/>
      <c r="AP1046" s="22"/>
      <c r="AQ1046" s="22"/>
      <c r="AR1046" s="22"/>
      <c r="AS1046" s="22"/>
      <c r="AT1046" s="22"/>
      <c r="AU1046" s="22"/>
    </row>
    <row r="1047" ht="17.25" customHeight="1">
      <c r="A1047" s="41"/>
      <c r="B1047" s="42"/>
      <c r="C1047" s="41"/>
      <c r="D1047" s="43"/>
      <c r="E1047" s="44"/>
      <c r="F1047" s="41"/>
      <c r="G1047" s="45"/>
      <c r="H1047" s="46"/>
      <c r="I1047" s="43"/>
      <c r="J1047" s="47"/>
      <c r="K1047" s="46"/>
      <c r="L1047" s="46"/>
      <c r="M1047" s="48"/>
      <c r="N1047" s="49"/>
      <c r="O1047" s="46"/>
      <c r="P1047" s="46"/>
      <c r="Q1047" s="41"/>
      <c r="R1047" s="10"/>
      <c r="S1047" s="10"/>
      <c r="T1047" s="10"/>
      <c r="U1047" s="22"/>
      <c r="V1047" s="22"/>
      <c r="W1047" s="22"/>
      <c r="X1047" s="22"/>
      <c r="Y1047" s="22"/>
      <c r="Z1047" s="22"/>
      <c r="AA1047" s="22"/>
      <c r="AB1047" s="22"/>
      <c r="AC1047" s="22"/>
      <c r="AD1047" s="22"/>
      <c r="AE1047" s="22"/>
      <c r="AF1047" s="22"/>
      <c r="AG1047" s="22"/>
      <c r="AH1047" s="22"/>
      <c r="AI1047" s="22"/>
      <c r="AJ1047" s="22"/>
      <c r="AK1047" s="22"/>
      <c r="AL1047" s="22"/>
      <c r="AM1047" s="22"/>
      <c r="AN1047" s="22"/>
      <c r="AO1047" s="22"/>
      <c r="AP1047" s="22"/>
      <c r="AQ1047" s="22"/>
      <c r="AR1047" s="22"/>
      <c r="AS1047" s="22"/>
      <c r="AT1047" s="22"/>
      <c r="AU1047" s="22"/>
    </row>
    <row r="1048" ht="17.25" customHeight="1">
      <c r="A1048" s="41"/>
      <c r="B1048" s="42"/>
      <c r="C1048" s="41"/>
      <c r="D1048" s="43"/>
      <c r="E1048" s="44"/>
      <c r="F1048" s="41"/>
      <c r="G1048" s="45"/>
      <c r="H1048" s="46"/>
      <c r="I1048" s="43"/>
      <c r="J1048" s="47"/>
      <c r="K1048" s="46"/>
      <c r="L1048" s="46"/>
      <c r="M1048" s="48"/>
      <c r="N1048" s="49"/>
      <c r="O1048" s="46"/>
      <c r="P1048" s="46"/>
      <c r="Q1048" s="41"/>
      <c r="R1048" s="10"/>
      <c r="S1048" s="10"/>
      <c r="T1048" s="10"/>
      <c r="U1048" s="22"/>
      <c r="V1048" s="22"/>
      <c r="W1048" s="22"/>
      <c r="X1048" s="22"/>
      <c r="Y1048" s="22"/>
      <c r="Z1048" s="22"/>
      <c r="AA1048" s="22"/>
      <c r="AB1048" s="22"/>
      <c r="AC1048" s="22"/>
      <c r="AD1048" s="22"/>
      <c r="AE1048" s="22"/>
      <c r="AF1048" s="22"/>
      <c r="AG1048" s="22"/>
      <c r="AH1048" s="22"/>
      <c r="AI1048" s="22"/>
      <c r="AJ1048" s="22"/>
      <c r="AK1048" s="22"/>
      <c r="AL1048" s="22"/>
      <c r="AM1048" s="22"/>
      <c r="AN1048" s="22"/>
      <c r="AO1048" s="22"/>
      <c r="AP1048" s="22"/>
      <c r="AQ1048" s="22"/>
      <c r="AR1048" s="22"/>
      <c r="AS1048" s="22"/>
      <c r="AT1048" s="22"/>
      <c r="AU1048" s="22"/>
    </row>
    <row r="1049" ht="17.25" customHeight="1">
      <c r="A1049" s="41"/>
      <c r="B1049" s="42"/>
      <c r="C1049" s="41"/>
      <c r="D1049" s="43"/>
      <c r="E1049" s="44"/>
      <c r="F1049" s="41"/>
      <c r="G1049" s="45"/>
      <c r="H1049" s="46"/>
      <c r="I1049" s="43"/>
      <c r="J1049" s="47"/>
      <c r="K1049" s="46"/>
      <c r="L1049" s="46"/>
      <c r="M1049" s="48"/>
      <c r="N1049" s="49"/>
      <c r="O1049" s="46"/>
      <c r="P1049" s="46"/>
      <c r="Q1049" s="41"/>
      <c r="R1049" s="10"/>
      <c r="S1049" s="10"/>
      <c r="T1049" s="10"/>
      <c r="U1049" s="22"/>
      <c r="V1049" s="22"/>
      <c r="W1049" s="22"/>
      <c r="X1049" s="22"/>
      <c r="Y1049" s="22"/>
      <c r="Z1049" s="22"/>
      <c r="AA1049" s="22"/>
      <c r="AB1049" s="22"/>
      <c r="AC1049" s="22"/>
      <c r="AD1049" s="22"/>
      <c r="AE1049" s="22"/>
      <c r="AF1049" s="22"/>
      <c r="AG1049" s="22"/>
      <c r="AH1049" s="22"/>
      <c r="AI1049" s="22"/>
      <c r="AJ1049" s="22"/>
      <c r="AK1049" s="22"/>
      <c r="AL1049" s="22"/>
      <c r="AM1049" s="22"/>
      <c r="AN1049" s="22"/>
      <c r="AO1049" s="22"/>
      <c r="AP1049" s="22"/>
      <c r="AQ1049" s="22"/>
      <c r="AR1049" s="22"/>
      <c r="AS1049" s="22"/>
      <c r="AT1049" s="22"/>
      <c r="AU1049" s="22"/>
    </row>
    <row r="1050" ht="17.25" customHeight="1">
      <c r="A1050" s="41"/>
      <c r="B1050" s="42"/>
      <c r="C1050" s="41"/>
      <c r="D1050" s="43"/>
      <c r="E1050" s="44"/>
      <c r="F1050" s="41"/>
      <c r="G1050" s="45"/>
      <c r="H1050" s="46"/>
      <c r="I1050" s="43"/>
      <c r="J1050" s="47"/>
      <c r="K1050" s="46"/>
      <c r="L1050" s="46"/>
      <c r="M1050" s="48"/>
      <c r="N1050" s="49"/>
      <c r="O1050" s="46"/>
      <c r="P1050" s="46"/>
      <c r="Q1050" s="41"/>
      <c r="R1050" s="10"/>
      <c r="S1050" s="10"/>
      <c r="T1050" s="10"/>
      <c r="U1050" s="22"/>
      <c r="V1050" s="22"/>
      <c r="W1050" s="22"/>
      <c r="X1050" s="22"/>
      <c r="Y1050" s="22"/>
      <c r="Z1050" s="22"/>
      <c r="AA1050" s="22"/>
      <c r="AB1050" s="22"/>
      <c r="AC1050" s="22"/>
      <c r="AD1050" s="22"/>
      <c r="AE1050" s="22"/>
      <c r="AF1050" s="22"/>
      <c r="AG1050" s="22"/>
      <c r="AH1050" s="22"/>
      <c r="AI1050" s="22"/>
      <c r="AJ1050" s="22"/>
      <c r="AK1050" s="22"/>
      <c r="AL1050" s="22"/>
      <c r="AM1050" s="22"/>
      <c r="AN1050" s="22"/>
      <c r="AO1050" s="22"/>
      <c r="AP1050" s="22"/>
      <c r="AQ1050" s="22"/>
      <c r="AR1050" s="22"/>
      <c r="AS1050" s="22"/>
      <c r="AT1050" s="22"/>
      <c r="AU1050" s="22"/>
    </row>
    <row r="1051" ht="17.25" customHeight="1">
      <c r="A1051" s="41"/>
      <c r="B1051" s="42"/>
      <c r="C1051" s="41"/>
      <c r="D1051" s="43"/>
      <c r="E1051" s="44"/>
      <c r="F1051" s="41"/>
      <c r="G1051" s="45"/>
      <c r="H1051" s="46"/>
      <c r="I1051" s="43"/>
      <c r="J1051" s="47"/>
      <c r="K1051" s="46"/>
      <c r="L1051" s="46"/>
      <c r="M1051" s="48"/>
      <c r="N1051" s="49"/>
      <c r="O1051" s="46"/>
      <c r="P1051" s="46"/>
      <c r="Q1051" s="41"/>
      <c r="R1051" s="10"/>
      <c r="S1051" s="10"/>
      <c r="T1051" s="10"/>
      <c r="U1051" s="22"/>
      <c r="V1051" s="22"/>
      <c r="W1051" s="22"/>
      <c r="X1051" s="22"/>
      <c r="Y1051" s="22"/>
      <c r="Z1051" s="22"/>
      <c r="AA1051" s="22"/>
      <c r="AB1051" s="22"/>
      <c r="AC1051" s="22"/>
      <c r="AD1051" s="22"/>
      <c r="AE1051" s="22"/>
      <c r="AF1051" s="22"/>
      <c r="AG1051" s="22"/>
      <c r="AH1051" s="22"/>
      <c r="AI1051" s="22"/>
      <c r="AJ1051" s="22"/>
      <c r="AK1051" s="22"/>
      <c r="AL1051" s="22"/>
      <c r="AM1051" s="22"/>
      <c r="AN1051" s="22"/>
      <c r="AO1051" s="22"/>
      <c r="AP1051" s="22"/>
      <c r="AQ1051" s="22"/>
      <c r="AR1051" s="22"/>
      <c r="AS1051" s="22"/>
      <c r="AT1051" s="22"/>
      <c r="AU1051" s="22"/>
    </row>
    <row r="1052" ht="17.25" customHeight="1">
      <c r="A1052" s="41"/>
      <c r="B1052" s="42"/>
      <c r="C1052" s="41"/>
      <c r="D1052" s="43"/>
      <c r="E1052" s="44"/>
      <c r="F1052" s="41"/>
      <c r="G1052" s="45"/>
      <c r="H1052" s="46"/>
      <c r="I1052" s="43"/>
      <c r="J1052" s="47"/>
      <c r="K1052" s="46"/>
      <c r="L1052" s="46"/>
      <c r="M1052" s="48"/>
      <c r="N1052" s="49"/>
      <c r="O1052" s="46"/>
      <c r="P1052" s="46"/>
      <c r="Q1052" s="41"/>
      <c r="R1052" s="10"/>
      <c r="S1052" s="10"/>
      <c r="T1052" s="10"/>
      <c r="U1052" s="22"/>
      <c r="V1052" s="22"/>
      <c r="W1052" s="22"/>
      <c r="X1052" s="22"/>
      <c r="Y1052" s="22"/>
      <c r="Z1052" s="22"/>
      <c r="AA1052" s="22"/>
      <c r="AB1052" s="22"/>
      <c r="AC1052" s="22"/>
      <c r="AD1052" s="22"/>
      <c r="AE1052" s="22"/>
      <c r="AF1052" s="22"/>
      <c r="AG1052" s="22"/>
      <c r="AH1052" s="22"/>
      <c r="AI1052" s="22"/>
      <c r="AJ1052" s="22"/>
      <c r="AK1052" s="22"/>
      <c r="AL1052" s="22"/>
      <c r="AM1052" s="22"/>
      <c r="AN1052" s="22"/>
      <c r="AO1052" s="22"/>
      <c r="AP1052" s="22"/>
      <c r="AQ1052" s="22"/>
      <c r="AR1052" s="22"/>
      <c r="AS1052" s="22"/>
      <c r="AT1052" s="22"/>
      <c r="AU1052" s="22"/>
    </row>
    <row r="1053" ht="17.25" customHeight="1">
      <c r="A1053" s="41"/>
      <c r="B1053" s="42"/>
      <c r="C1053" s="41"/>
      <c r="D1053" s="43"/>
      <c r="E1053" s="44"/>
      <c r="F1053" s="41"/>
      <c r="G1053" s="45"/>
      <c r="H1053" s="46"/>
      <c r="I1053" s="43"/>
      <c r="J1053" s="47"/>
      <c r="K1053" s="46"/>
      <c r="L1053" s="46"/>
      <c r="M1053" s="48"/>
      <c r="N1053" s="49"/>
      <c r="O1053" s="46"/>
      <c r="P1053" s="46"/>
      <c r="Q1053" s="41"/>
      <c r="R1053" s="10"/>
      <c r="S1053" s="10"/>
      <c r="T1053" s="10"/>
      <c r="U1053" s="22"/>
      <c r="V1053" s="22"/>
      <c r="W1053" s="22"/>
      <c r="X1053" s="22"/>
      <c r="Y1053" s="22"/>
      <c r="Z1053" s="22"/>
      <c r="AA1053" s="22"/>
      <c r="AB1053" s="22"/>
      <c r="AC1053" s="22"/>
      <c r="AD1053" s="22"/>
      <c r="AE1053" s="22"/>
      <c r="AF1053" s="22"/>
      <c r="AG1053" s="22"/>
      <c r="AH1053" s="22"/>
      <c r="AI1053" s="22"/>
      <c r="AJ1053" s="22"/>
      <c r="AK1053" s="22"/>
      <c r="AL1053" s="22"/>
      <c r="AM1053" s="22"/>
      <c r="AN1053" s="22"/>
      <c r="AO1053" s="22"/>
      <c r="AP1053" s="22"/>
      <c r="AQ1053" s="22"/>
      <c r="AR1053" s="22"/>
      <c r="AS1053" s="22"/>
      <c r="AT1053" s="22"/>
      <c r="AU1053" s="22"/>
    </row>
    <row r="1054" ht="17.25" customHeight="1">
      <c r="A1054" s="41"/>
      <c r="B1054" s="42"/>
      <c r="C1054" s="41"/>
      <c r="D1054" s="43"/>
      <c r="E1054" s="44"/>
      <c r="F1054" s="41"/>
      <c r="G1054" s="45"/>
      <c r="H1054" s="46"/>
      <c r="I1054" s="43"/>
      <c r="J1054" s="47"/>
      <c r="K1054" s="46"/>
      <c r="L1054" s="46"/>
      <c r="M1054" s="48"/>
      <c r="N1054" s="49"/>
      <c r="O1054" s="46"/>
      <c r="P1054" s="46"/>
      <c r="Q1054" s="41"/>
      <c r="R1054" s="10"/>
      <c r="S1054" s="10"/>
      <c r="T1054" s="10"/>
      <c r="U1054" s="22"/>
      <c r="V1054" s="22"/>
      <c r="W1054" s="22"/>
      <c r="X1054" s="22"/>
      <c r="Y1054" s="22"/>
      <c r="Z1054" s="22"/>
      <c r="AA1054" s="22"/>
      <c r="AB1054" s="22"/>
      <c r="AC1054" s="22"/>
      <c r="AD1054" s="22"/>
      <c r="AE1054" s="22"/>
      <c r="AF1054" s="22"/>
      <c r="AG1054" s="22"/>
      <c r="AH1054" s="22"/>
      <c r="AI1054" s="22"/>
      <c r="AJ1054" s="22"/>
      <c r="AK1054" s="22"/>
      <c r="AL1054" s="22"/>
      <c r="AM1054" s="22"/>
      <c r="AN1054" s="22"/>
      <c r="AO1054" s="22"/>
      <c r="AP1054" s="22"/>
      <c r="AQ1054" s="22"/>
      <c r="AR1054" s="22"/>
      <c r="AS1054" s="22"/>
      <c r="AT1054" s="22"/>
      <c r="AU1054" s="22"/>
    </row>
    <row r="1055" ht="17.25" customHeight="1">
      <c r="A1055" s="41"/>
      <c r="B1055" s="42"/>
      <c r="C1055" s="41"/>
      <c r="D1055" s="43"/>
      <c r="E1055" s="44"/>
      <c r="F1055" s="41"/>
      <c r="G1055" s="45"/>
      <c r="H1055" s="46"/>
      <c r="I1055" s="43"/>
      <c r="J1055" s="47"/>
      <c r="K1055" s="46"/>
      <c r="L1055" s="46"/>
      <c r="M1055" s="48"/>
      <c r="N1055" s="49"/>
      <c r="O1055" s="46"/>
      <c r="P1055" s="46"/>
      <c r="Q1055" s="41"/>
      <c r="R1055" s="10"/>
      <c r="S1055" s="10"/>
      <c r="T1055" s="10"/>
      <c r="U1055" s="22"/>
      <c r="V1055" s="22"/>
      <c r="W1055" s="22"/>
      <c r="X1055" s="22"/>
      <c r="Y1055" s="22"/>
      <c r="Z1055" s="22"/>
      <c r="AA1055" s="22"/>
      <c r="AB1055" s="22"/>
      <c r="AC1055" s="22"/>
      <c r="AD1055" s="22"/>
      <c r="AE1055" s="22"/>
      <c r="AF1055" s="22"/>
      <c r="AG1055" s="22"/>
      <c r="AH1055" s="22"/>
      <c r="AI1055" s="22"/>
      <c r="AJ1055" s="22"/>
      <c r="AK1055" s="22"/>
      <c r="AL1055" s="22"/>
      <c r="AM1055" s="22"/>
      <c r="AN1055" s="22"/>
      <c r="AO1055" s="22"/>
      <c r="AP1055" s="22"/>
      <c r="AQ1055" s="22"/>
      <c r="AR1055" s="22"/>
      <c r="AS1055" s="22"/>
      <c r="AT1055" s="22"/>
      <c r="AU1055" s="22"/>
    </row>
    <row r="1056" ht="17.25" customHeight="1">
      <c r="A1056" s="41"/>
      <c r="B1056" s="42"/>
      <c r="C1056" s="41"/>
      <c r="D1056" s="43"/>
      <c r="E1056" s="44"/>
      <c r="F1056" s="41"/>
      <c r="G1056" s="45"/>
      <c r="H1056" s="46"/>
      <c r="I1056" s="43"/>
      <c r="J1056" s="47"/>
      <c r="K1056" s="46"/>
      <c r="L1056" s="46"/>
      <c r="M1056" s="48"/>
      <c r="N1056" s="49"/>
      <c r="O1056" s="46"/>
      <c r="P1056" s="46"/>
      <c r="Q1056" s="41"/>
      <c r="R1056" s="10"/>
      <c r="S1056" s="10"/>
      <c r="T1056" s="10"/>
      <c r="U1056" s="22"/>
      <c r="V1056" s="22"/>
      <c r="W1056" s="22"/>
      <c r="X1056" s="22"/>
      <c r="Y1056" s="22"/>
      <c r="Z1056" s="22"/>
      <c r="AA1056" s="22"/>
      <c r="AB1056" s="22"/>
      <c r="AC1056" s="22"/>
      <c r="AD1056" s="22"/>
      <c r="AE1056" s="22"/>
      <c r="AF1056" s="22"/>
      <c r="AG1056" s="22"/>
      <c r="AH1056" s="22"/>
      <c r="AI1056" s="22"/>
      <c r="AJ1056" s="22"/>
      <c r="AK1056" s="22"/>
      <c r="AL1056" s="22"/>
      <c r="AM1056" s="22"/>
      <c r="AN1056" s="22"/>
      <c r="AO1056" s="22"/>
      <c r="AP1056" s="22"/>
      <c r="AQ1056" s="22"/>
      <c r="AR1056" s="22"/>
      <c r="AS1056" s="22"/>
      <c r="AT1056" s="22"/>
      <c r="AU1056" s="22"/>
    </row>
    <row r="1057" ht="17.25" customHeight="1">
      <c r="A1057" s="41"/>
      <c r="B1057" s="42"/>
      <c r="C1057" s="41"/>
      <c r="D1057" s="43"/>
      <c r="E1057" s="44"/>
      <c r="F1057" s="41"/>
      <c r="G1057" s="45"/>
      <c r="H1057" s="46"/>
      <c r="I1057" s="43"/>
      <c r="J1057" s="47"/>
      <c r="K1057" s="46"/>
      <c r="L1057" s="46"/>
      <c r="M1057" s="48"/>
      <c r="N1057" s="49"/>
      <c r="O1057" s="46"/>
      <c r="P1057" s="46"/>
      <c r="Q1057" s="41"/>
      <c r="R1057" s="10"/>
      <c r="S1057" s="10"/>
      <c r="T1057" s="10"/>
      <c r="U1057" s="22"/>
      <c r="V1057" s="22"/>
      <c r="W1057" s="22"/>
      <c r="X1057" s="22"/>
      <c r="Y1057" s="22"/>
      <c r="Z1057" s="22"/>
      <c r="AA1057" s="22"/>
      <c r="AB1057" s="22"/>
      <c r="AC1057" s="22"/>
      <c r="AD1057" s="22"/>
      <c r="AE1057" s="22"/>
      <c r="AF1057" s="22"/>
      <c r="AG1057" s="22"/>
      <c r="AH1057" s="22"/>
      <c r="AI1057" s="22"/>
      <c r="AJ1057" s="22"/>
      <c r="AK1057" s="22"/>
      <c r="AL1057" s="22"/>
      <c r="AM1057" s="22"/>
      <c r="AN1057" s="22"/>
      <c r="AO1057" s="22"/>
      <c r="AP1057" s="22"/>
      <c r="AQ1057" s="22"/>
      <c r="AR1057" s="22"/>
      <c r="AS1057" s="22"/>
      <c r="AT1057" s="22"/>
      <c r="AU1057" s="22"/>
    </row>
    <row r="1058" ht="17.25" customHeight="1">
      <c r="A1058" s="41"/>
      <c r="B1058" s="42"/>
      <c r="C1058" s="41"/>
      <c r="D1058" s="43"/>
      <c r="E1058" s="44"/>
      <c r="F1058" s="41"/>
      <c r="G1058" s="45"/>
      <c r="H1058" s="46"/>
      <c r="I1058" s="43"/>
      <c r="J1058" s="47"/>
      <c r="K1058" s="46"/>
      <c r="L1058" s="46"/>
      <c r="M1058" s="48"/>
      <c r="N1058" s="49"/>
      <c r="O1058" s="46"/>
      <c r="P1058" s="46"/>
      <c r="Q1058" s="41"/>
      <c r="R1058" s="10"/>
      <c r="S1058" s="10"/>
      <c r="T1058" s="10"/>
      <c r="U1058" s="22"/>
      <c r="V1058" s="22"/>
      <c r="W1058" s="22"/>
      <c r="X1058" s="22"/>
      <c r="Y1058" s="22"/>
      <c r="Z1058" s="22"/>
      <c r="AA1058" s="22"/>
      <c r="AB1058" s="22"/>
      <c r="AC1058" s="22"/>
      <c r="AD1058" s="22"/>
      <c r="AE1058" s="22"/>
      <c r="AF1058" s="22"/>
      <c r="AG1058" s="22"/>
      <c r="AH1058" s="22"/>
      <c r="AI1058" s="22"/>
      <c r="AJ1058" s="22"/>
      <c r="AK1058" s="22"/>
      <c r="AL1058" s="22"/>
      <c r="AM1058" s="22"/>
      <c r="AN1058" s="22"/>
      <c r="AO1058" s="22"/>
      <c r="AP1058" s="22"/>
      <c r="AQ1058" s="22"/>
      <c r="AR1058" s="22"/>
      <c r="AS1058" s="22"/>
      <c r="AT1058" s="22"/>
      <c r="AU1058" s="22"/>
    </row>
    <row r="1059" ht="17.25" customHeight="1">
      <c r="A1059" s="41"/>
      <c r="B1059" s="42"/>
      <c r="C1059" s="41"/>
      <c r="D1059" s="43"/>
      <c r="E1059" s="44"/>
      <c r="F1059" s="41"/>
      <c r="G1059" s="45"/>
      <c r="H1059" s="46"/>
      <c r="I1059" s="43"/>
      <c r="J1059" s="47"/>
      <c r="K1059" s="11" t="s">
        <v>23</v>
      </c>
      <c r="L1059" s="46"/>
      <c r="M1059" s="48"/>
      <c r="N1059" s="49"/>
      <c r="O1059" s="46"/>
      <c r="P1059" s="46"/>
      <c r="Q1059" s="41"/>
      <c r="R1059" s="10"/>
      <c r="S1059" s="10"/>
      <c r="T1059" s="10"/>
      <c r="U1059" s="22"/>
      <c r="V1059" s="22"/>
      <c r="W1059" s="22"/>
      <c r="X1059" s="22"/>
      <c r="Y1059" s="22"/>
      <c r="Z1059" s="22"/>
      <c r="AA1059" s="22"/>
      <c r="AB1059" s="22"/>
      <c r="AC1059" s="22"/>
      <c r="AD1059" s="22"/>
      <c r="AE1059" s="22"/>
      <c r="AF1059" s="22"/>
      <c r="AG1059" s="22"/>
      <c r="AH1059" s="22"/>
      <c r="AI1059" s="22"/>
      <c r="AJ1059" s="22"/>
      <c r="AK1059" s="22"/>
      <c r="AL1059" s="22"/>
      <c r="AM1059" s="22"/>
      <c r="AN1059" s="22"/>
      <c r="AO1059" s="22"/>
      <c r="AP1059" s="22"/>
      <c r="AQ1059" s="22"/>
      <c r="AR1059" s="22"/>
      <c r="AS1059" s="22"/>
      <c r="AT1059" s="22"/>
      <c r="AU1059" s="22"/>
    </row>
  </sheetData>
  <mergeCells count="13">
    <mergeCell ref="C93:C105"/>
    <mergeCell ref="C106:C114"/>
    <mergeCell ref="C115:C116"/>
    <mergeCell ref="C117:C142"/>
    <mergeCell ref="C143:C159"/>
    <mergeCell ref="C160:C171"/>
    <mergeCell ref="C2:C15"/>
    <mergeCell ref="C16:C30"/>
    <mergeCell ref="C31:C40"/>
    <mergeCell ref="C41:C44"/>
    <mergeCell ref="C45:C61"/>
    <mergeCell ref="C62:C70"/>
    <mergeCell ref="C71:C92"/>
  </mergeCells>
  <dataValidations>
    <dataValidation type="list" allowBlank="1" showErrorMessage="1" sqref="P2:P1059">
      <formula1>"Cristian Valencia,Juan Diego,Alejandro,Karina"</formula1>
    </dataValidation>
    <dataValidation type="list" allowBlank="1" showErrorMessage="1" sqref="G2:G1059">
      <formula1>"Cliente final,Institucional,Industrial,Intervid,Arquitecto"</formula1>
    </dataValidation>
    <dataValidation type="list" allowBlank="1" showErrorMessage="1" sqref="O2:O1059">
      <formula1>"No interesado,Aprobado,Seguimiento,Rechazado,No disponible,Abandonó"</formula1>
    </dataValidation>
    <dataValidation type="list" allowBlank="1" showErrorMessage="1" sqref="K2:K1059">
      <formula1>"No responde,Si,Espera de información"</formula1>
    </dataValidation>
    <dataValidation type="list" allowBlank="1" showErrorMessage="1" sqref="J2:J483">
      <formula1>"Cliente,Redes,SItio web"</formula1>
    </dataValidation>
    <dataValidation type="list" allowBlank="1" showErrorMessage="1" sqref="I2:I1059">
      <formula1>"WhatsApp,Celular,Correo electrónico,Sala de Ventas,Teléfono fijo,Página web"</formula1>
    </dataValidation>
    <dataValidation type="list" allowBlank="1" showErrorMessage="1" sqref="L2:L1059">
      <formula1>"-,Cabina de baño,Ventanas aluminio,Fachadas,División oficina,Pasamanos,Puerta batiente,Puerta corrediza,Espejos,Tablero,Puertas vidrieras,Pérgola,Puertas de vidrio,Tablero,Ventanería,Reposición vidrios,Ventas en la mano,Mantenimiento,Vidrio crudo,Otros,Vi"&amp;"drio Templado"</formula1>
    </dataValidation>
  </dataValidations>
  <printOptions gridLines="1" horizontalCentered="1"/>
  <pageMargins bottom="0.75" footer="0.0" header="0.0" left="0.7" right="0.7" top="0.75"/>
  <pageSetup fitToHeight="0" paperSize="3"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4" max="4" width="8.13"/>
    <col customWidth="1" min="5" max="5" width="6.63"/>
    <col customWidth="1" min="8" max="8" width="10.88"/>
    <col customWidth="1" min="9" max="9" width="7.63"/>
    <col customWidth="1" min="10" max="10" width="23.25"/>
    <col customWidth="1" min="12" max="12" width="13.38"/>
    <col customWidth="1" min="13" max="13" width="10.0"/>
    <col customWidth="1" min="14" max="14" width="6.88"/>
    <col customWidth="1" min="15" max="15" width="20.0"/>
    <col customWidth="1" min="18" max="18" width="9.0"/>
  </cols>
  <sheetData>
    <row r="1">
      <c r="A1" s="34" t="s">
        <v>1103</v>
      </c>
      <c r="D1" s="50"/>
      <c r="K1" s="51"/>
      <c r="M1" s="50"/>
      <c r="R1" s="50"/>
    </row>
    <row r="2">
      <c r="D2" s="50"/>
      <c r="K2" s="51"/>
      <c r="M2" s="50"/>
      <c r="R2" s="50"/>
    </row>
    <row r="3">
      <c r="B3" s="52" t="s">
        <v>9</v>
      </c>
      <c r="C3" s="52" t="s">
        <v>1104</v>
      </c>
      <c r="D3" s="50"/>
      <c r="F3" s="52" t="s">
        <v>5</v>
      </c>
      <c r="G3" s="52" t="s">
        <v>1104</v>
      </c>
      <c r="J3" s="53" t="s">
        <v>10</v>
      </c>
      <c r="K3" s="51" t="s">
        <v>1104</v>
      </c>
      <c r="L3" s="52" t="s">
        <v>1105</v>
      </c>
      <c r="M3" s="50"/>
      <c r="O3" s="52" t="s">
        <v>13</v>
      </c>
      <c r="P3" s="52" t="s">
        <v>1104</v>
      </c>
      <c r="Q3" s="52" t="s">
        <v>1105</v>
      </c>
      <c r="R3" s="50"/>
    </row>
    <row r="4">
      <c r="B4" s="52"/>
      <c r="C4" s="52">
        <v>0.0</v>
      </c>
      <c r="D4" s="50"/>
      <c r="F4" s="52"/>
      <c r="G4" s="52">
        <v>0.0</v>
      </c>
      <c r="J4" s="52"/>
      <c r="K4" s="51">
        <v>0.0</v>
      </c>
      <c r="L4" s="53">
        <v>4724607.6302521005</v>
      </c>
      <c r="M4" s="50">
        <f t="shared" ref="M4:M20" si="1">L4/$L$20</f>
        <v>0.6151832852</v>
      </c>
      <c r="O4" s="52"/>
      <c r="P4" s="52">
        <v>0.0</v>
      </c>
      <c r="Q4" s="53">
        <v>394957.9831932773</v>
      </c>
      <c r="R4" s="50" t="str">
        <f t="shared" ref="R4:R9" si="2">Q4/$Q$9</f>
        <v>#DIV/0!</v>
      </c>
    </row>
    <row r="5">
      <c r="B5" s="52" t="s">
        <v>32</v>
      </c>
      <c r="C5" s="52">
        <v>1.0</v>
      </c>
      <c r="D5" s="50">
        <f t="shared" ref="D5:D8" si="3">C5/$C$8</f>
        <v>0.00283286119</v>
      </c>
      <c r="F5" s="52" t="s">
        <v>232</v>
      </c>
      <c r="G5" s="52">
        <v>1.0</v>
      </c>
      <c r="H5" s="50">
        <f t="shared" ref="H5:H9" si="4">G5/$G$9</f>
        <v>0.004484304933</v>
      </c>
      <c r="J5" s="52" t="s">
        <v>619</v>
      </c>
      <c r="K5" s="51">
        <v>33.0</v>
      </c>
      <c r="L5" s="53">
        <v>1202544.0</v>
      </c>
      <c r="M5" s="50">
        <f t="shared" si="1"/>
        <v>0.15658125</v>
      </c>
      <c r="O5" s="52" t="s">
        <v>587</v>
      </c>
      <c r="P5" s="52">
        <v>37.0</v>
      </c>
      <c r="Q5" s="53">
        <v>0.0</v>
      </c>
      <c r="R5" s="50" t="str">
        <f t="shared" si="2"/>
        <v>#DIV/0!</v>
      </c>
    </row>
    <row r="6">
      <c r="B6" s="52" t="s">
        <v>95</v>
      </c>
      <c r="C6" s="52">
        <v>78.0</v>
      </c>
      <c r="D6" s="50">
        <f t="shared" si="3"/>
        <v>0.2209631728</v>
      </c>
      <c r="F6" s="52" t="s">
        <v>29</v>
      </c>
      <c r="G6" s="52">
        <v>171.0</v>
      </c>
      <c r="H6" s="50">
        <f t="shared" si="4"/>
        <v>0.7668161435</v>
      </c>
      <c r="J6" s="52" t="s">
        <v>50</v>
      </c>
      <c r="K6" s="51">
        <v>60.0</v>
      </c>
      <c r="L6" s="53">
        <v>3.708252509243698E7</v>
      </c>
      <c r="M6" s="50">
        <f t="shared" si="1"/>
        <v>4.828453788</v>
      </c>
      <c r="O6" s="52" t="s">
        <v>57</v>
      </c>
      <c r="P6" s="52">
        <v>11.0</v>
      </c>
      <c r="Q6" s="53">
        <v>6400745.134453782</v>
      </c>
      <c r="R6" s="50" t="str">
        <f t="shared" si="2"/>
        <v>#DIV/0!</v>
      </c>
    </row>
    <row r="7">
      <c r="B7" s="52" t="s">
        <v>23</v>
      </c>
      <c r="C7" s="52">
        <v>274.0</v>
      </c>
      <c r="D7" s="50">
        <f t="shared" si="3"/>
        <v>0.776203966</v>
      </c>
      <c r="F7" s="52" t="s">
        <v>20</v>
      </c>
      <c r="G7" s="52">
        <v>49.0</v>
      </c>
      <c r="H7" s="50">
        <f t="shared" si="4"/>
        <v>0.2197309417</v>
      </c>
      <c r="J7" s="52" t="s">
        <v>167</v>
      </c>
      <c r="K7" s="51">
        <v>8.0</v>
      </c>
      <c r="L7" s="53">
        <v>9973090.0</v>
      </c>
      <c r="M7" s="50">
        <f t="shared" si="1"/>
        <v>1.298579427</v>
      </c>
      <c r="O7" s="52" t="s">
        <v>51</v>
      </c>
      <c r="P7" s="52">
        <v>68.0</v>
      </c>
      <c r="Q7" s="53">
        <v>1.3880363389915964E8</v>
      </c>
      <c r="R7" s="50" t="str">
        <f t="shared" si="2"/>
        <v>#DIV/0!</v>
      </c>
    </row>
    <row r="8">
      <c r="B8" s="52" t="s">
        <v>1106</v>
      </c>
      <c r="C8" s="52">
        <v>353.0</v>
      </c>
      <c r="D8" s="50">
        <f t="shared" si="3"/>
        <v>1</v>
      </c>
      <c r="F8" s="52" t="s">
        <v>117</v>
      </c>
      <c r="G8" s="52">
        <v>2.0</v>
      </c>
      <c r="H8" s="50">
        <f t="shared" si="4"/>
        <v>0.008968609865</v>
      </c>
      <c r="J8" s="52" t="s">
        <v>296</v>
      </c>
      <c r="K8" s="51">
        <v>1.0</v>
      </c>
      <c r="L8" s="53">
        <v>492000.0</v>
      </c>
      <c r="M8" s="50">
        <f t="shared" si="1"/>
        <v>0.0640625</v>
      </c>
      <c r="O8" s="52" t="s">
        <v>589</v>
      </c>
      <c r="P8" s="52">
        <v>15.0</v>
      </c>
      <c r="Q8" s="53">
        <v>0.0</v>
      </c>
      <c r="R8" s="50" t="str">
        <f t="shared" si="2"/>
        <v>#DIV/0!</v>
      </c>
    </row>
    <row r="9">
      <c r="D9" s="50"/>
      <c r="F9" s="52" t="s">
        <v>1106</v>
      </c>
      <c r="G9" s="52">
        <v>223.0</v>
      </c>
      <c r="H9" s="50">
        <f t="shared" si="4"/>
        <v>1</v>
      </c>
      <c r="J9" s="52" t="s">
        <v>302</v>
      </c>
      <c r="K9" s="51">
        <v>6.0</v>
      </c>
      <c r="L9" s="53">
        <v>4176422.0</v>
      </c>
      <c r="M9" s="50">
        <f t="shared" si="1"/>
        <v>0.5438049479</v>
      </c>
      <c r="O9" s="52" t="s">
        <v>25</v>
      </c>
      <c r="P9" s="52">
        <v>4.0</v>
      </c>
      <c r="Q9" s="53">
        <v>0.0</v>
      </c>
      <c r="R9" s="50" t="str">
        <f t="shared" si="2"/>
        <v>#DIV/0!</v>
      </c>
    </row>
    <row r="10">
      <c r="D10" s="50"/>
      <c r="J10" s="52" t="s">
        <v>24</v>
      </c>
      <c r="K10" s="51">
        <v>15.0</v>
      </c>
      <c r="L10" s="53">
        <v>1947619.0</v>
      </c>
      <c r="M10" s="50">
        <f t="shared" si="1"/>
        <v>0.253596224</v>
      </c>
      <c r="O10" s="52" t="s">
        <v>564</v>
      </c>
      <c r="P10" s="52">
        <v>2.0</v>
      </c>
      <c r="Q10" s="53">
        <v>0.0</v>
      </c>
      <c r="R10" s="50"/>
    </row>
    <row r="11">
      <c r="D11" s="50"/>
      <c r="J11" s="52" t="s">
        <v>119</v>
      </c>
      <c r="K11" s="51">
        <v>1.0</v>
      </c>
      <c r="L11" s="53">
        <v>0.0</v>
      </c>
      <c r="M11" s="50">
        <f t="shared" si="1"/>
        <v>0</v>
      </c>
      <c r="O11" s="52" t="s">
        <v>39</v>
      </c>
      <c r="P11" s="52">
        <v>5.0</v>
      </c>
      <c r="Q11" s="53">
        <v>1.5996532E7</v>
      </c>
      <c r="R11" s="50"/>
    </row>
    <row r="12">
      <c r="D12" s="50"/>
      <c r="J12" s="52" t="s">
        <v>852</v>
      </c>
      <c r="K12" s="51">
        <v>2.0</v>
      </c>
      <c r="L12" s="53">
        <v>0.0</v>
      </c>
      <c r="M12" s="50">
        <f t="shared" si="1"/>
        <v>0</v>
      </c>
      <c r="O12" s="52" t="s">
        <v>502</v>
      </c>
      <c r="P12" s="52">
        <v>10.0</v>
      </c>
      <c r="Q12" s="53">
        <v>1.349197494117647E7</v>
      </c>
      <c r="R12" s="50"/>
    </row>
    <row r="13">
      <c r="D13" s="50"/>
      <c r="J13" s="52" t="s">
        <v>346</v>
      </c>
      <c r="K13" s="51">
        <v>3.0</v>
      </c>
      <c r="L13" s="53">
        <v>1165754.0</v>
      </c>
      <c r="M13" s="50">
        <f t="shared" si="1"/>
        <v>0.1517908854</v>
      </c>
      <c r="O13" s="52" t="s">
        <v>1106</v>
      </c>
      <c r="P13" s="52">
        <v>152.0</v>
      </c>
      <c r="Q13" s="53">
        <v>1.7508784395798323E8</v>
      </c>
      <c r="R13" s="50"/>
    </row>
    <row r="14">
      <c r="D14" s="50"/>
      <c r="J14" s="52" t="s">
        <v>570</v>
      </c>
      <c r="K14" s="51">
        <v>2.0</v>
      </c>
      <c r="L14" s="53">
        <v>0.0</v>
      </c>
      <c r="M14" s="50">
        <f t="shared" si="1"/>
        <v>0</v>
      </c>
      <c r="R14" s="50"/>
    </row>
    <row r="15">
      <c r="D15" s="50"/>
      <c r="J15" s="52" t="s">
        <v>156</v>
      </c>
      <c r="K15" s="51">
        <v>10.0</v>
      </c>
      <c r="L15" s="53">
        <v>5886070.218487395</v>
      </c>
      <c r="M15" s="50">
        <f t="shared" si="1"/>
        <v>0.766415393</v>
      </c>
      <c r="R15" s="50"/>
    </row>
    <row r="16">
      <c r="D16" s="50"/>
      <c r="J16" s="52" t="s">
        <v>63</v>
      </c>
      <c r="K16" s="51">
        <v>24.0</v>
      </c>
      <c r="L16" s="53">
        <v>1.3946515714285715E7</v>
      </c>
      <c r="M16" s="50">
        <f t="shared" si="1"/>
        <v>1.815952567</v>
      </c>
      <c r="R16" s="50"/>
    </row>
    <row r="17">
      <c r="D17" s="50"/>
      <c r="J17" s="52" t="s">
        <v>100</v>
      </c>
      <c r="K17" s="51">
        <v>25.0</v>
      </c>
      <c r="L17" s="53">
        <v>3860733.302521008</v>
      </c>
      <c r="M17" s="50">
        <f t="shared" si="1"/>
        <v>0.5026996488</v>
      </c>
      <c r="R17" s="50"/>
    </row>
    <row r="18">
      <c r="D18" s="50"/>
      <c r="J18" s="52" t="s">
        <v>44</v>
      </c>
      <c r="K18" s="51">
        <v>23.0</v>
      </c>
      <c r="L18" s="53">
        <v>6888567.277310924</v>
      </c>
      <c r="M18" s="50">
        <f t="shared" si="1"/>
        <v>0.8969488642</v>
      </c>
      <c r="R18" s="50"/>
    </row>
    <row r="19">
      <c r="D19" s="50"/>
      <c r="J19" s="52" t="s">
        <v>86</v>
      </c>
      <c r="K19" s="51">
        <v>15.0</v>
      </c>
      <c r="L19" s="53">
        <v>1.153990087394958E7</v>
      </c>
      <c r="M19" s="50">
        <f t="shared" si="1"/>
        <v>1.50259126</v>
      </c>
      <c r="R19" s="50"/>
    </row>
    <row r="20">
      <c r="D20" s="50"/>
      <c r="J20" s="52" t="s">
        <v>75</v>
      </c>
      <c r="K20" s="51">
        <v>18.0</v>
      </c>
      <c r="L20" s="53">
        <v>7680000.0</v>
      </c>
      <c r="M20" s="50">
        <f t="shared" si="1"/>
        <v>1</v>
      </c>
      <c r="R20" s="50"/>
    </row>
    <row r="21">
      <c r="D21" s="50"/>
      <c r="J21" s="52" t="s">
        <v>625</v>
      </c>
      <c r="K21" s="51">
        <v>1.0</v>
      </c>
      <c r="L21" s="53">
        <v>0.0</v>
      </c>
      <c r="M21" s="50"/>
      <c r="R21" s="50"/>
    </row>
    <row r="22">
      <c r="D22" s="50"/>
      <c r="J22" s="52" t="s">
        <v>316</v>
      </c>
      <c r="K22" s="51">
        <v>5.0</v>
      </c>
      <c r="L22" s="53">
        <v>3181500.0</v>
      </c>
      <c r="M22" s="50"/>
      <c r="R22" s="50"/>
    </row>
    <row r="23">
      <c r="D23" s="50"/>
      <c r="J23" s="52" t="s">
        <v>38</v>
      </c>
      <c r="K23" s="51">
        <v>42.0</v>
      </c>
      <c r="L23" s="53">
        <v>6.13399948487395E7</v>
      </c>
      <c r="M23" s="50"/>
      <c r="R23" s="50"/>
    </row>
    <row r="24">
      <c r="D24" s="50"/>
      <c r="J24" s="52" t="s">
        <v>1106</v>
      </c>
      <c r="K24" s="51">
        <v>294.0</v>
      </c>
      <c r="L24" s="53">
        <v>1.7508784395798323E8</v>
      </c>
      <c r="M24" s="50"/>
      <c r="R24" s="50"/>
    </row>
    <row r="25">
      <c r="D25" s="50"/>
      <c r="K25" s="51"/>
      <c r="M25" s="50"/>
      <c r="R25" s="50"/>
    </row>
    <row r="26">
      <c r="D26" s="50"/>
      <c r="K26" s="51"/>
      <c r="M26" s="50"/>
      <c r="R26" s="50"/>
    </row>
    <row r="27">
      <c r="D27" s="50"/>
      <c r="K27" s="51"/>
      <c r="M27" s="50"/>
      <c r="R27" s="50"/>
    </row>
    <row r="28">
      <c r="D28" s="50"/>
      <c r="K28" s="51"/>
      <c r="M28" s="50"/>
      <c r="R28" s="50"/>
    </row>
    <row r="29">
      <c r="D29" s="50"/>
      <c r="K29" s="51"/>
      <c r="M29" s="50"/>
      <c r="R29" s="50"/>
    </row>
    <row r="30">
      <c r="D30" s="50"/>
      <c r="K30" s="51"/>
      <c r="M30" s="50"/>
      <c r="R30" s="50"/>
    </row>
    <row r="31">
      <c r="D31" s="50"/>
      <c r="K31" s="51"/>
      <c r="M31" s="50"/>
      <c r="R31" s="50"/>
    </row>
    <row r="32">
      <c r="D32" s="50"/>
      <c r="K32" s="51"/>
      <c r="M32" s="50"/>
      <c r="R32" s="50"/>
    </row>
    <row r="33">
      <c r="D33" s="50"/>
      <c r="K33" s="51"/>
      <c r="M33" s="50"/>
      <c r="R33" s="50"/>
    </row>
    <row r="34">
      <c r="D34" s="50"/>
      <c r="K34" s="51"/>
      <c r="M34" s="50"/>
      <c r="R34" s="50"/>
    </row>
    <row r="35">
      <c r="D35" s="50"/>
      <c r="K35" s="51"/>
      <c r="M35" s="50"/>
      <c r="R35" s="50"/>
    </row>
    <row r="36">
      <c r="D36" s="50"/>
      <c r="K36" s="51"/>
      <c r="M36" s="50"/>
      <c r="R36" s="50"/>
    </row>
    <row r="37">
      <c r="D37" s="50"/>
      <c r="K37" s="51"/>
      <c r="M37" s="50"/>
      <c r="R37" s="50"/>
    </row>
    <row r="38">
      <c r="D38" s="50"/>
      <c r="K38" s="51"/>
      <c r="M38" s="50"/>
      <c r="R38" s="50"/>
    </row>
    <row r="39">
      <c r="D39" s="50"/>
      <c r="K39" s="51"/>
      <c r="M39" s="50"/>
      <c r="R39" s="50"/>
    </row>
    <row r="40">
      <c r="D40" s="50"/>
      <c r="K40" s="51"/>
      <c r="M40" s="50"/>
      <c r="R40" s="50"/>
    </row>
    <row r="41">
      <c r="D41" s="50"/>
      <c r="K41" s="51"/>
      <c r="M41" s="50"/>
      <c r="R41" s="50"/>
    </row>
    <row r="42">
      <c r="D42" s="50"/>
      <c r="K42" s="51"/>
      <c r="M42" s="50"/>
      <c r="R42" s="50"/>
    </row>
    <row r="43">
      <c r="D43" s="50"/>
      <c r="K43" s="51"/>
      <c r="M43" s="50"/>
      <c r="R43" s="50"/>
    </row>
    <row r="44">
      <c r="D44" s="50"/>
      <c r="K44" s="51"/>
      <c r="M44" s="50"/>
      <c r="R44" s="50"/>
    </row>
    <row r="45">
      <c r="D45" s="50"/>
      <c r="K45" s="51"/>
      <c r="M45" s="50"/>
      <c r="R45" s="50"/>
    </row>
    <row r="46">
      <c r="D46" s="50"/>
      <c r="K46" s="51"/>
      <c r="M46" s="50"/>
      <c r="R46" s="50"/>
    </row>
    <row r="47">
      <c r="D47" s="50"/>
      <c r="K47" s="51"/>
      <c r="M47" s="50"/>
      <c r="R47" s="50"/>
    </row>
    <row r="48">
      <c r="D48" s="50"/>
      <c r="K48" s="51"/>
      <c r="M48" s="50"/>
      <c r="R48" s="50"/>
    </row>
    <row r="49">
      <c r="D49" s="50"/>
      <c r="K49" s="51"/>
      <c r="M49" s="50"/>
      <c r="R49" s="50"/>
    </row>
    <row r="50">
      <c r="D50" s="50"/>
      <c r="K50" s="51"/>
      <c r="M50" s="50"/>
      <c r="R50" s="50"/>
    </row>
    <row r="51">
      <c r="D51" s="50"/>
      <c r="K51" s="51"/>
      <c r="M51" s="50"/>
      <c r="R51" s="50"/>
    </row>
    <row r="52">
      <c r="D52" s="50"/>
      <c r="K52" s="51"/>
      <c r="M52" s="50"/>
      <c r="R52" s="50"/>
    </row>
    <row r="53">
      <c r="D53" s="50"/>
      <c r="K53" s="51"/>
      <c r="M53" s="50"/>
      <c r="R53" s="50"/>
    </row>
    <row r="54">
      <c r="D54" s="50"/>
      <c r="K54" s="51"/>
      <c r="M54" s="50"/>
      <c r="R54" s="50"/>
    </row>
    <row r="55">
      <c r="D55" s="50"/>
      <c r="K55" s="51"/>
      <c r="M55" s="50"/>
      <c r="R55" s="50"/>
    </row>
    <row r="56">
      <c r="D56" s="50"/>
      <c r="K56" s="51"/>
      <c r="M56" s="50"/>
      <c r="R56" s="50"/>
    </row>
    <row r="57">
      <c r="D57" s="50"/>
      <c r="K57" s="51"/>
      <c r="M57" s="50"/>
      <c r="R57" s="50"/>
    </row>
    <row r="58">
      <c r="D58" s="50"/>
      <c r="K58" s="51"/>
      <c r="M58" s="50"/>
      <c r="R58" s="50"/>
    </row>
    <row r="59">
      <c r="D59" s="50"/>
      <c r="K59" s="51"/>
      <c r="M59" s="50"/>
      <c r="R59" s="50"/>
    </row>
    <row r="60">
      <c r="D60" s="50"/>
      <c r="K60" s="51"/>
      <c r="M60" s="50"/>
      <c r="R60" s="50"/>
    </row>
    <row r="61">
      <c r="D61" s="50"/>
      <c r="K61" s="51"/>
      <c r="M61" s="50"/>
      <c r="R61" s="50"/>
    </row>
    <row r="62">
      <c r="D62" s="50"/>
      <c r="K62" s="51"/>
      <c r="M62" s="50"/>
      <c r="R62" s="50"/>
    </row>
    <row r="63">
      <c r="D63" s="50"/>
      <c r="K63" s="51"/>
      <c r="M63" s="50"/>
      <c r="R63" s="50"/>
    </row>
    <row r="64">
      <c r="D64" s="50"/>
      <c r="K64" s="51"/>
      <c r="M64" s="50"/>
      <c r="R64" s="50"/>
    </row>
    <row r="65">
      <c r="D65" s="50"/>
      <c r="K65" s="51"/>
      <c r="M65" s="50"/>
      <c r="R65" s="50"/>
    </row>
    <row r="66">
      <c r="D66" s="50"/>
      <c r="K66" s="51"/>
      <c r="M66" s="50"/>
      <c r="R66" s="50"/>
    </row>
    <row r="67">
      <c r="D67" s="50"/>
      <c r="K67" s="51"/>
      <c r="M67" s="50"/>
      <c r="R67" s="50"/>
    </row>
    <row r="68">
      <c r="D68" s="50"/>
      <c r="K68" s="51"/>
      <c r="M68" s="50"/>
      <c r="R68" s="50"/>
    </row>
    <row r="69">
      <c r="D69" s="50"/>
      <c r="K69" s="51"/>
      <c r="M69" s="50"/>
      <c r="R69" s="50"/>
    </row>
    <row r="70">
      <c r="D70" s="50"/>
      <c r="K70" s="51"/>
      <c r="M70" s="50"/>
      <c r="R70" s="50"/>
    </row>
    <row r="71">
      <c r="D71" s="50"/>
      <c r="K71" s="51"/>
      <c r="M71" s="50"/>
      <c r="R71" s="50"/>
    </row>
    <row r="72">
      <c r="D72" s="50"/>
      <c r="K72" s="51"/>
      <c r="M72" s="50"/>
      <c r="R72" s="50"/>
    </row>
    <row r="73">
      <c r="D73" s="50"/>
      <c r="K73" s="51"/>
      <c r="M73" s="50"/>
      <c r="R73" s="50"/>
    </row>
    <row r="74">
      <c r="D74" s="50"/>
      <c r="K74" s="51"/>
      <c r="M74" s="50"/>
      <c r="R74" s="50"/>
    </row>
    <row r="75">
      <c r="D75" s="50"/>
      <c r="K75" s="51"/>
      <c r="M75" s="50"/>
      <c r="R75" s="50"/>
    </row>
    <row r="76">
      <c r="D76" s="50"/>
      <c r="K76" s="51"/>
      <c r="M76" s="50"/>
      <c r="R76" s="50"/>
    </row>
    <row r="77">
      <c r="D77" s="50"/>
      <c r="K77" s="51"/>
      <c r="M77" s="50"/>
      <c r="R77" s="50"/>
    </row>
    <row r="78">
      <c r="D78" s="50"/>
      <c r="K78" s="51"/>
      <c r="M78" s="50"/>
      <c r="R78" s="50"/>
    </row>
    <row r="79">
      <c r="D79" s="50"/>
      <c r="K79" s="51"/>
      <c r="M79" s="50"/>
      <c r="R79" s="50"/>
    </row>
    <row r="80">
      <c r="D80" s="50"/>
      <c r="K80" s="51"/>
      <c r="M80" s="50"/>
      <c r="R80" s="50"/>
    </row>
    <row r="81">
      <c r="D81" s="50"/>
      <c r="K81" s="51"/>
      <c r="M81" s="50"/>
      <c r="R81" s="50"/>
    </row>
    <row r="82">
      <c r="D82" s="50"/>
      <c r="K82" s="51"/>
      <c r="M82" s="50"/>
      <c r="R82" s="50"/>
    </row>
    <row r="83">
      <c r="D83" s="50"/>
      <c r="K83" s="51"/>
      <c r="M83" s="50"/>
      <c r="R83" s="50"/>
    </row>
    <row r="84">
      <c r="D84" s="50"/>
      <c r="K84" s="51"/>
      <c r="M84" s="50"/>
      <c r="R84" s="50"/>
    </row>
    <row r="85">
      <c r="D85" s="50"/>
      <c r="K85" s="51"/>
      <c r="M85" s="50"/>
      <c r="R85" s="50"/>
    </row>
    <row r="86">
      <c r="D86" s="50"/>
      <c r="K86" s="51"/>
      <c r="M86" s="50"/>
      <c r="R86" s="50"/>
    </row>
    <row r="87">
      <c r="D87" s="50"/>
      <c r="K87" s="51"/>
      <c r="M87" s="50"/>
      <c r="R87" s="50"/>
    </row>
    <row r="88">
      <c r="D88" s="50"/>
      <c r="K88" s="51"/>
      <c r="M88" s="50"/>
      <c r="R88" s="50"/>
    </row>
    <row r="89">
      <c r="D89" s="50"/>
      <c r="K89" s="51"/>
      <c r="M89" s="50"/>
      <c r="R89" s="50"/>
    </row>
    <row r="90">
      <c r="D90" s="50"/>
      <c r="K90" s="51"/>
      <c r="M90" s="50"/>
      <c r="R90" s="50"/>
    </row>
    <row r="91">
      <c r="D91" s="50"/>
      <c r="K91" s="51"/>
      <c r="M91" s="50"/>
      <c r="R91" s="50"/>
    </row>
    <row r="92">
      <c r="D92" s="50"/>
      <c r="K92" s="51"/>
      <c r="M92" s="50"/>
      <c r="R92" s="50"/>
    </row>
    <row r="93">
      <c r="D93" s="50"/>
      <c r="K93" s="51"/>
      <c r="M93" s="50"/>
      <c r="R93" s="50"/>
    </row>
    <row r="94">
      <c r="D94" s="50"/>
      <c r="K94" s="51"/>
      <c r="M94" s="50"/>
      <c r="R94" s="50"/>
    </row>
    <row r="95">
      <c r="D95" s="50"/>
      <c r="K95" s="51"/>
      <c r="M95" s="50"/>
      <c r="R95" s="50"/>
    </row>
    <row r="96">
      <c r="D96" s="50"/>
      <c r="K96" s="51"/>
      <c r="M96" s="50"/>
      <c r="R96" s="50"/>
    </row>
    <row r="97">
      <c r="D97" s="50"/>
      <c r="K97" s="51"/>
      <c r="M97" s="50"/>
      <c r="R97" s="50"/>
    </row>
    <row r="98">
      <c r="D98" s="50"/>
      <c r="K98" s="51"/>
      <c r="M98" s="50"/>
      <c r="R98" s="50"/>
    </row>
    <row r="99">
      <c r="D99" s="50"/>
      <c r="K99" s="51"/>
      <c r="M99" s="50"/>
      <c r="R99" s="50"/>
    </row>
    <row r="100">
      <c r="D100" s="50"/>
      <c r="K100" s="51"/>
      <c r="M100" s="50"/>
      <c r="R100" s="50"/>
    </row>
    <row r="101">
      <c r="D101" s="50"/>
      <c r="K101" s="51"/>
      <c r="M101" s="50"/>
      <c r="R101" s="50"/>
    </row>
    <row r="102">
      <c r="D102" s="50"/>
      <c r="K102" s="51"/>
      <c r="M102" s="50"/>
      <c r="R102" s="50"/>
    </row>
    <row r="103">
      <c r="D103" s="50"/>
      <c r="K103" s="51"/>
      <c r="M103" s="50"/>
      <c r="R103" s="50"/>
    </row>
    <row r="104">
      <c r="D104" s="50"/>
      <c r="K104" s="51"/>
      <c r="M104" s="50"/>
      <c r="R104" s="50"/>
    </row>
    <row r="105">
      <c r="D105" s="50"/>
      <c r="K105" s="51"/>
      <c r="M105" s="50"/>
      <c r="R105" s="50"/>
    </row>
    <row r="106">
      <c r="D106" s="50"/>
      <c r="K106" s="51"/>
      <c r="M106" s="50"/>
      <c r="R106" s="50"/>
    </row>
    <row r="107">
      <c r="D107" s="50"/>
      <c r="K107" s="51"/>
      <c r="M107" s="50"/>
      <c r="R107" s="50"/>
    </row>
    <row r="108">
      <c r="D108" s="50"/>
      <c r="K108" s="51"/>
      <c r="M108" s="50"/>
      <c r="R108" s="50"/>
    </row>
    <row r="109">
      <c r="D109" s="50"/>
      <c r="K109" s="51"/>
      <c r="M109" s="50"/>
      <c r="R109" s="50"/>
    </row>
    <row r="110">
      <c r="D110" s="50"/>
      <c r="K110" s="51"/>
      <c r="M110" s="50"/>
      <c r="R110" s="50"/>
    </row>
    <row r="111">
      <c r="D111" s="50"/>
      <c r="K111" s="51"/>
      <c r="M111" s="50"/>
      <c r="R111" s="50"/>
    </row>
    <row r="112">
      <c r="D112" s="50"/>
      <c r="K112" s="51"/>
      <c r="M112" s="50"/>
      <c r="R112" s="50"/>
    </row>
    <row r="113">
      <c r="D113" s="50"/>
      <c r="K113" s="51"/>
      <c r="M113" s="50"/>
      <c r="R113" s="50"/>
    </row>
    <row r="114">
      <c r="D114" s="50"/>
      <c r="K114" s="51"/>
      <c r="M114" s="50"/>
      <c r="R114" s="50"/>
    </row>
    <row r="115">
      <c r="D115" s="50"/>
      <c r="K115" s="51"/>
      <c r="M115" s="50"/>
      <c r="R115" s="50"/>
    </row>
    <row r="116">
      <c r="D116" s="50"/>
      <c r="K116" s="51"/>
      <c r="M116" s="50"/>
      <c r="R116" s="50"/>
    </row>
    <row r="117">
      <c r="D117" s="50"/>
      <c r="K117" s="51"/>
      <c r="M117" s="50"/>
      <c r="R117" s="50"/>
    </row>
    <row r="118">
      <c r="D118" s="50"/>
      <c r="K118" s="51"/>
      <c r="M118" s="50"/>
      <c r="R118" s="50"/>
    </row>
    <row r="119">
      <c r="D119" s="50"/>
      <c r="K119" s="51"/>
      <c r="M119" s="50"/>
      <c r="R119" s="50"/>
    </row>
    <row r="120">
      <c r="D120" s="50"/>
      <c r="K120" s="51"/>
      <c r="M120" s="50"/>
      <c r="R120" s="50"/>
    </row>
    <row r="121">
      <c r="D121" s="50"/>
      <c r="K121" s="51"/>
      <c r="M121" s="50"/>
      <c r="R121" s="50"/>
    </row>
    <row r="122">
      <c r="D122" s="50"/>
      <c r="K122" s="51"/>
      <c r="M122" s="50"/>
      <c r="R122" s="50"/>
    </row>
    <row r="123">
      <c r="D123" s="50"/>
      <c r="K123" s="51"/>
      <c r="M123" s="50"/>
      <c r="R123" s="50"/>
    </row>
    <row r="124">
      <c r="D124" s="50"/>
      <c r="K124" s="51"/>
      <c r="M124" s="50"/>
      <c r="R124" s="50"/>
    </row>
    <row r="125">
      <c r="D125" s="50"/>
      <c r="K125" s="51"/>
      <c r="M125" s="50"/>
      <c r="R125" s="50"/>
    </row>
    <row r="126">
      <c r="D126" s="50"/>
      <c r="K126" s="51"/>
      <c r="M126" s="50"/>
      <c r="R126" s="50"/>
    </row>
    <row r="127">
      <c r="D127" s="50"/>
      <c r="K127" s="51"/>
      <c r="M127" s="50"/>
      <c r="R127" s="50"/>
    </row>
    <row r="128">
      <c r="D128" s="50"/>
      <c r="K128" s="51"/>
      <c r="M128" s="50"/>
      <c r="R128" s="50"/>
    </row>
    <row r="129">
      <c r="D129" s="50"/>
      <c r="K129" s="51"/>
      <c r="M129" s="50"/>
      <c r="R129" s="50"/>
    </row>
    <row r="130">
      <c r="D130" s="50"/>
      <c r="K130" s="51"/>
      <c r="M130" s="50"/>
      <c r="R130" s="50"/>
    </row>
    <row r="131">
      <c r="D131" s="50"/>
      <c r="K131" s="51"/>
      <c r="M131" s="50"/>
      <c r="R131" s="50"/>
    </row>
    <row r="132">
      <c r="D132" s="50"/>
      <c r="K132" s="51"/>
      <c r="M132" s="50"/>
      <c r="R132" s="50"/>
    </row>
    <row r="133">
      <c r="D133" s="50"/>
      <c r="K133" s="51"/>
      <c r="M133" s="50"/>
      <c r="R133" s="50"/>
    </row>
    <row r="134">
      <c r="D134" s="50"/>
      <c r="K134" s="51"/>
      <c r="M134" s="50"/>
      <c r="R134" s="50"/>
    </row>
    <row r="135">
      <c r="D135" s="50"/>
      <c r="K135" s="51"/>
      <c r="M135" s="50"/>
      <c r="R135" s="50"/>
    </row>
    <row r="136">
      <c r="D136" s="50"/>
      <c r="K136" s="51"/>
      <c r="M136" s="50"/>
      <c r="R136" s="50"/>
    </row>
    <row r="137">
      <c r="D137" s="50"/>
      <c r="K137" s="51"/>
      <c r="M137" s="50"/>
      <c r="R137" s="50"/>
    </row>
    <row r="138">
      <c r="D138" s="50"/>
      <c r="K138" s="51"/>
      <c r="M138" s="50"/>
      <c r="R138" s="50"/>
    </row>
    <row r="139">
      <c r="D139" s="50"/>
      <c r="K139" s="51"/>
      <c r="M139" s="50"/>
      <c r="R139" s="50"/>
    </row>
    <row r="140">
      <c r="D140" s="50"/>
      <c r="K140" s="51"/>
      <c r="M140" s="50"/>
      <c r="R140" s="50"/>
    </row>
    <row r="141">
      <c r="D141" s="50"/>
      <c r="K141" s="51"/>
      <c r="M141" s="50"/>
      <c r="R141" s="50"/>
    </row>
    <row r="142">
      <c r="D142" s="50"/>
      <c r="K142" s="51"/>
      <c r="M142" s="50"/>
      <c r="R142" s="50"/>
    </row>
    <row r="143">
      <c r="D143" s="50"/>
      <c r="K143" s="51"/>
      <c r="M143" s="50"/>
      <c r="R143" s="50"/>
    </row>
    <row r="144">
      <c r="D144" s="50"/>
      <c r="K144" s="51"/>
      <c r="M144" s="50"/>
      <c r="R144" s="50"/>
    </row>
    <row r="145">
      <c r="D145" s="50"/>
      <c r="K145" s="51"/>
      <c r="M145" s="50"/>
      <c r="R145" s="50"/>
    </row>
    <row r="146">
      <c r="D146" s="50"/>
      <c r="K146" s="51"/>
      <c r="M146" s="50"/>
      <c r="R146" s="50"/>
    </row>
    <row r="147">
      <c r="D147" s="50"/>
      <c r="K147" s="51"/>
      <c r="M147" s="50"/>
      <c r="R147" s="50"/>
    </row>
    <row r="148">
      <c r="D148" s="50"/>
      <c r="K148" s="51"/>
      <c r="M148" s="50"/>
      <c r="R148" s="50"/>
    </row>
    <row r="149">
      <c r="D149" s="50"/>
      <c r="K149" s="51"/>
      <c r="M149" s="50"/>
      <c r="R149" s="50"/>
    </row>
    <row r="150">
      <c r="D150" s="50"/>
      <c r="K150" s="51"/>
      <c r="M150" s="50"/>
      <c r="R150" s="50"/>
    </row>
    <row r="151">
      <c r="D151" s="50"/>
      <c r="K151" s="51"/>
      <c r="M151" s="50"/>
      <c r="R151" s="50"/>
    </row>
    <row r="152">
      <c r="D152" s="50"/>
      <c r="K152" s="51"/>
      <c r="M152" s="50"/>
      <c r="R152" s="50"/>
    </row>
    <row r="153">
      <c r="D153" s="50"/>
      <c r="K153" s="51"/>
      <c r="M153" s="50"/>
      <c r="R153" s="50"/>
    </row>
    <row r="154">
      <c r="D154" s="50"/>
      <c r="K154" s="51"/>
      <c r="M154" s="50"/>
      <c r="R154" s="50"/>
    </row>
    <row r="155">
      <c r="D155" s="50"/>
      <c r="K155" s="51"/>
      <c r="M155" s="50"/>
      <c r="R155" s="50"/>
    </row>
    <row r="156">
      <c r="D156" s="50"/>
      <c r="K156" s="51"/>
      <c r="M156" s="50"/>
      <c r="R156" s="50"/>
    </row>
    <row r="157">
      <c r="D157" s="50"/>
      <c r="K157" s="51"/>
      <c r="M157" s="50"/>
      <c r="R157" s="50"/>
    </row>
    <row r="158">
      <c r="D158" s="50"/>
      <c r="K158" s="51"/>
      <c r="M158" s="50"/>
      <c r="R158" s="50"/>
    </row>
    <row r="159">
      <c r="D159" s="50"/>
      <c r="K159" s="51"/>
      <c r="M159" s="50"/>
      <c r="R159" s="50"/>
    </row>
    <row r="160">
      <c r="D160" s="50"/>
      <c r="K160" s="51"/>
      <c r="M160" s="50"/>
      <c r="R160" s="50"/>
    </row>
    <row r="161">
      <c r="D161" s="50"/>
      <c r="K161" s="51"/>
      <c r="M161" s="50"/>
      <c r="R161" s="50"/>
    </row>
    <row r="162">
      <c r="D162" s="50"/>
      <c r="K162" s="51"/>
      <c r="M162" s="50"/>
      <c r="R162" s="50"/>
    </row>
    <row r="163">
      <c r="D163" s="50"/>
      <c r="K163" s="51"/>
      <c r="M163" s="50"/>
      <c r="R163" s="50"/>
    </row>
    <row r="164">
      <c r="D164" s="50"/>
      <c r="K164" s="51"/>
      <c r="M164" s="50"/>
      <c r="R164" s="50"/>
    </row>
    <row r="165">
      <c r="D165" s="50"/>
      <c r="K165" s="51"/>
      <c r="M165" s="50"/>
      <c r="R165" s="50"/>
    </row>
    <row r="166">
      <c r="D166" s="50"/>
      <c r="K166" s="51"/>
      <c r="M166" s="50"/>
      <c r="R166" s="50"/>
    </row>
    <row r="167">
      <c r="D167" s="50"/>
      <c r="K167" s="51"/>
      <c r="M167" s="50"/>
      <c r="R167" s="50"/>
    </row>
    <row r="168">
      <c r="D168" s="50"/>
      <c r="K168" s="51"/>
      <c r="M168" s="50"/>
      <c r="R168" s="50"/>
    </row>
    <row r="169">
      <c r="D169" s="50"/>
      <c r="K169" s="51"/>
      <c r="M169" s="50"/>
      <c r="R169" s="50"/>
    </row>
    <row r="170">
      <c r="D170" s="50"/>
      <c r="K170" s="51"/>
      <c r="M170" s="50"/>
      <c r="R170" s="50"/>
    </row>
    <row r="171">
      <c r="D171" s="50"/>
      <c r="K171" s="51"/>
      <c r="M171" s="50"/>
      <c r="R171" s="50"/>
    </row>
    <row r="172">
      <c r="D172" s="50"/>
      <c r="K172" s="51"/>
      <c r="M172" s="50"/>
      <c r="R172" s="50"/>
    </row>
    <row r="173">
      <c r="D173" s="50"/>
      <c r="K173" s="51"/>
      <c r="M173" s="50"/>
      <c r="R173" s="50"/>
    </row>
    <row r="174">
      <c r="D174" s="50"/>
      <c r="K174" s="51"/>
      <c r="M174" s="50"/>
      <c r="R174" s="50"/>
    </row>
    <row r="175">
      <c r="D175" s="50"/>
      <c r="K175" s="51"/>
      <c r="M175" s="50"/>
      <c r="R175" s="50"/>
    </row>
    <row r="176">
      <c r="D176" s="50"/>
      <c r="K176" s="51"/>
      <c r="M176" s="50"/>
      <c r="R176" s="50"/>
    </row>
    <row r="177">
      <c r="D177" s="50"/>
      <c r="K177" s="51"/>
      <c r="M177" s="50"/>
      <c r="R177" s="50"/>
    </row>
    <row r="178">
      <c r="D178" s="50"/>
      <c r="K178" s="51"/>
      <c r="M178" s="50"/>
      <c r="R178" s="50"/>
    </row>
    <row r="179">
      <c r="D179" s="50"/>
      <c r="K179" s="51"/>
      <c r="M179" s="50"/>
      <c r="R179" s="50"/>
    </row>
    <row r="180">
      <c r="D180" s="50"/>
      <c r="K180" s="51"/>
      <c r="M180" s="50"/>
      <c r="R180" s="50"/>
    </row>
    <row r="181">
      <c r="D181" s="50"/>
      <c r="K181" s="51"/>
      <c r="M181" s="50"/>
      <c r="R181" s="50"/>
    </row>
    <row r="182">
      <c r="D182" s="50"/>
      <c r="K182" s="51"/>
      <c r="M182" s="50"/>
      <c r="R182" s="50"/>
    </row>
    <row r="183">
      <c r="D183" s="50"/>
      <c r="K183" s="51"/>
      <c r="M183" s="50"/>
      <c r="R183" s="50"/>
    </row>
    <row r="184">
      <c r="D184" s="50"/>
      <c r="K184" s="51"/>
      <c r="M184" s="50"/>
      <c r="R184" s="50"/>
    </row>
    <row r="185">
      <c r="D185" s="50"/>
      <c r="K185" s="51"/>
      <c r="M185" s="50"/>
      <c r="R185" s="50"/>
    </row>
    <row r="186">
      <c r="D186" s="50"/>
      <c r="K186" s="51"/>
      <c r="M186" s="50"/>
      <c r="R186" s="50"/>
    </row>
    <row r="187">
      <c r="D187" s="50"/>
      <c r="K187" s="51"/>
      <c r="M187" s="50"/>
      <c r="R187" s="50"/>
    </row>
    <row r="188">
      <c r="D188" s="50"/>
      <c r="K188" s="51"/>
      <c r="M188" s="50"/>
      <c r="R188" s="50"/>
    </row>
    <row r="189">
      <c r="D189" s="50"/>
      <c r="K189" s="51"/>
      <c r="M189" s="50"/>
      <c r="R189" s="50"/>
    </row>
    <row r="190">
      <c r="D190" s="50"/>
      <c r="K190" s="51"/>
      <c r="M190" s="50"/>
      <c r="R190" s="50"/>
    </row>
    <row r="191">
      <c r="D191" s="50"/>
      <c r="K191" s="51"/>
      <c r="M191" s="50"/>
      <c r="R191" s="50"/>
    </row>
    <row r="192">
      <c r="D192" s="50"/>
      <c r="K192" s="51"/>
      <c r="M192" s="50"/>
      <c r="R192" s="50"/>
    </row>
    <row r="193">
      <c r="D193" s="50"/>
      <c r="K193" s="51"/>
      <c r="M193" s="50"/>
      <c r="R193" s="50"/>
    </row>
    <row r="194">
      <c r="D194" s="50"/>
      <c r="K194" s="51"/>
      <c r="M194" s="50"/>
      <c r="R194" s="50"/>
    </row>
    <row r="195">
      <c r="D195" s="50"/>
      <c r="K195" s="51"/>
      <c r="M195" s="50"/>
      <c r="R195" s="50"/>
    </row>
    <row r="196">
      <c r="D196" s="50"/>
      <c r="K196" s="51"/>
      <c r="M196" s="50"/>
      <c r="R196" s="50"/>
    </row>
    <row r="197">
      <c r="D197" s="50"/>
      <c r="K197" s="51"/>
      <c r="M197" s="50"/>
      <c r="R197" s="50"/>
    </row>
    <row r="198">
      <c r="D198" s="50"/>
      <c r="K198" s="51"/>
      <c r="M198" s="50"/>
      <c r="R198" s="50"/>
    </row>
    <row r="199">
      <c r="D199" s="50"/>
      <c r="K199" s="51"/>
      <c r="M199" s="50"/>
      <c r="R199" s="50"/>
    </row>
    <row r="200">
      <c r="D200" s="50"/>
      <c r="K200" s="51"/>
      <c r="M200" s="50"/>
      <c r="R200" s="50"/>
    </row>
    <row r="201">
      <c r="D201" s="50"/>
      <c r="K201" s="51"/>
      <c r="M201" s="50"/>
      <c r="R201" s="50"/>
    </row>
    <row r="202">
      <c r="D202" s="50"/>
      <c r="K202" s="51"/>
      <c r="M202" s="50"/>
      <c r="R202" s="50"/>
    </row>
    <row r="203">
      <c r="D203" s="50"/>
      <c r="K203" s="51"/>
      <c r="M203" s="50"/>
      <c r="R203" s="50"/>
    </row>
    <row r="204">
      <c r="D204" s="50"/>
      <c r="K204" s="51"/>
      <c r="M204" s="50"/>
      <c r="R204" s="50"/>
    </row>
    <row r="205">
      <c r="D205" s="50"/>
      <c r="K205" s="51"/>
      <c r="M205" s="50"/>
      <c r="R205" s="50"/>
    </row>
    <row r="206">
      <c r="D206" s="50"/>
      <c r="K206" s="51"/>
      <c r="M206" s="50"/>
      <c r="R206" s="50"/>
    </row>
    <row r="207">
      <c r="D207" s="50"/>
      <c r="K207" s="51"/>
      <c r="M207" s="50"/>
      <c r="R207" s="50"/>
    </row>
    <row r="208">
      <c r="D208" s="50"/>
      <c r="K208" s="51"/>
      <c r="M208" s="50"/>
      <c r="R208" s="50"/>
    </row>
    <row r="209">
      <c r="D209" s="50"/>
      <c r="K209" s="51"/>
      <c r="M209" s="50"/>
      <c r="R209" s="50"/>
    </row>
    <row r="210">
      <c r="D210" s="50"/>
      <c r="K210" s="51"/>
      <c r="M210" s="50"/>
      <c r="R210" s="50"/>
    </row>
    <row r="211">
      <c r="D211" s="50"/>
      <c r="K211" s="51"/>
      <c r="M211" s="50"/>
      <c r="R211" s="50"/>
    </row>
    <row r="212">
      <c r="D212" s="50"/>
      <c r="K212" s="51"/>
      <c r="M212" s="50"/>
      <c r="R212" s="50"/>
    </row>
    <row r="213">
      <c r="D213" s="50"/>
      <c r="K213" s="51"/>
      <c r="M213" s="50"/>
      <c r="R213" s="50"/>
    </row>
    <row r="214">
      <c r="D214" s="50"/>
      <c r="K214" s="51"/>
      <c r="M214" s="50"/>
      <c r="R214" s="50"/>
    </row>
    <row r="215">
      <c r="D215" s="50"/>
      <c r="K215" s="51"/>
      <c r="M215" s="50"/>
      <c r="R215" s="50"/>
    </row>
    <row r="216">
      <c r="D216" s="50"/>
      <c r="K216" s="51"/>
      <c r="M216" s="50"/>
      <c r="R216" s="50"/>
    </row>
    <row r="217">
      <c r="D217" s="50"/>
      <c r="K217" s="51"/>
      <c r="M217" s="50"/>
      <c r="R217" s="50"/>
    </row>
    <row r="218">
      <c r="D218" s="50"/>
      <c r="K218" s="51"/>
      <c r="M218" s="50"/>
      <c r="R218" s="50"/>
    </row>
    <row r="219">
      <c r="D219" s="50"/>
      <c r="K219" s="51"/>
      <c r="M219" s="50"/>
      <c r="R219" s="50"/>
    </row>
    <row r="220">
      <c r="D220" s="50"/>
      <c r="K220" s="51"/>
      <c r="M220" s="50"/>
      <c r="R220" s="50"/>
    </row>
    <row r="221">
      <c r="D221" s="50"/>
      <c r="K221" s="51"/>
      <c r="M221" s="50"/>
      <c r="R221" s="50"/>
    </row>
    <row r="222">
      <c r="D222" s="50"/>
      <c r="K222" s="51"/>
      <c r="M222" s="50"/>
      <c r="R222" s="50"/>
    </row>
    <row r="223">
      <c r="D223" s="50"/>
      <c r="K223" s="51"/>
      <c r="M223" s="50"/>
      <c r="R223" s="50"/>
    </row>
    <row r="224">
      <c r="D224" s="50"/>
      <c r="K224" s="51"/>
      <c r="M224" s="50"/>
      <c r="R224" s="50"/>
    </row>
    <row r="225">
      <c r="D225" s="50"/>
      <c r="K225" s="51"/>
      <c r="M225" s="50"/>
      <c r="R225" s="50"/>
    </row>
    <row r="226">
      <c r="D226" s="50"/>
      <c r="K226" s="51"/>
      <c r="M226" s="50"/>
      <c r="R226" s="50"/>
    </row>
    <row r="227">
      <c r="D227" s="50"/>
      <c r="K227" s="51"/>
      <c r="M227" s="50"/>
      <c r="R227" s="50"/>
    </row>
    <row r="228">
      <c r="D228" s="50"/>
      <c r="K228" s="51"/>
      <c r="M228" s="50"/>
      <c r="R228" s="50"/>
    </row>
    <row r="229">
      <c r="D229" s="50"/>
      <c r="K229" s="51"/>
      <c r="M229" s="50"/>
      <c r="R229" s="50"/>
    </row>
    <row r="230">
      <c r="D230" s="50"/>
      <c r="K230" s="51"/>
      <c r="M230" s="50"/>
      <c r="R230" s="50"/>
    </row>
    <row r="231">
      <c r="D231" s="50"/>
      <c r="K231" s="51"/>
      <c r="M231" s="50"/>
      <c r="R231" s="50"/>
    </row>
    <row r="232">
      <c r="D232" s="50"/>
      <c r="K232" s="51"/>
      <c r="M232" s="50"/>
      <c r="R232" s="50"/>
    </row>
    <row r="233">
      <c r="D233" s="50"/>
      <c r="K233" s="51"/>
      <c r="M233" s="50"/>
      <c r="R233" s="50"/>
    </row>
    <row r="234">
      <c r="D234" s="50"/>
      <c r="K234" s="51"/>
      <c r="M234" s="50"/>
      <c r="R234" s="50"/>
    </row>
    <row r="235">
      <c r="D235" s="50"/>
      <c r="K235" s="51"/>
      <c r="M235" s="50"/>
      <c r="R235" s="50"/>
    </row>
    <row r="236">
      <c r="D236" s="50"/>
      <c r="K236" s="51"/>
      <c r="M236" s="50"/>
      <c r="R236" s="50"/>
    </row>
    <row r="237">
      <c r="D237" s="50"/>
      <c r="K237" s="51"/>
      <c r="M237" s="50"/>
      <c r="R237" s="50"/>
    </row>
    <row r="238">
      <c r="D238" s="50"/>
      <c r="K238" s="51"/>
      <c r="M238" s="50"/>
      <c r="R238" s="50"/>
    </row>
    <row r="239">
      <c r="D239" s="50"/>
      <c r="K239" s="51"/>
      <c r="M239" s="50"/>
      <c r="R239" s="50"/>
    </row>
    <row r="240">
      <c r="D240" s="50"/>
      <c r="K240" s="51"/>
      <c r="M240" s="50"/>
      <c r="R240" s="50"/>
    </row>
    <row r="241">
      <c r="D241" s="50"/>
      <c r="K241" s="51"/>
      <c r="M241" s="50"/>
      <c r="R241" s="50"/>
    </row>
    <row r="242">
      <c r="D242" s="50"/>
      <c r="K242" s="51"/>
      <c r="M242" s="50"/>
      <c r="R242" s="50"/>
    </row>
    <row r="243">
      <c r="D243" s="50"/>
      <c r="K243" s="51"/>
      <c r="M243" s="50"/>
      <c r="R243" s="50"/>
    </row>
    <row r="244">
      <c r="D244" s="50"/>
      <c r="K244" s="51"/>
      <c r="M244" s="50"/>
      <c r="R244" s="50"/>
    </row>
    <row r="245">
      <c r="D245" s="50"/>
      <c r="K245" s="51"/>
      <c r="M245" s="50"/>
      <c r="R245" s="50"/>
    </row>
    <row r="246">
      <c r="D246" s="50"/>
      <c r="K246" s="51"/>
      <c r="M246" s="50"/>
      <c r="R246" s="50"/>
    </row>
    <row r="247">
      <c r="D247" s="50"/>
      <c r="K247" s="51"/>
      <c r="M247" s="50"/>
      <c r="R247" s="50"/>
    </row>
    <row r="248">
      <c r="D248" s="50"/>
      <c r="K248" s="51"/>
      <c r="M248" s="50"/>
      <c r="R248" s="50"/>
    </row>
    <row r="249">
      <c r="D249" s="50"/>
      <c r="K249" s="51"/>
      <c r="M249" s="50"/>
      <c r="R249" s="50"/>
    </row>
    <row r="250">
      <c r="D250" s="50"/>
      <c r="K250" s="51"/>
      <c r="M250" s="50"/>
      <c r="R250" s="50"/>
    </row>
    <row r="251">
      <c r="D251" s="50"/>
      <c r="K251" s="51"/>
      <c r="M251" s="50"/>
      <c r="R251" s="50"/>
    </row>
    <row r="252">
      <c r="D252" s="50"/>
      <c r="K252" s="51"/>
      <c r="M252" s="50"/>
      <c r="R252" s="50"/>
    </row>
    <row r="253">
      <c r="D253" s="50"/>
      <c r="K253" s="51"/>
      <c r="M253" s="50"/>
      <c r="R253" s="50"/>
    </row>
    <row r="254">
      <c r="D254" s="50"/>
      <c r="K254" s="51"/>
      <c r="M254" s="50"/>
      <c r="R254" s="50"/>
    </row>
    <row r="255">
      <c r="D255" s="50"/>
      <c r="K255" s="51"/>
      <c r="M255" s="50"/>
      <c r="R255" s="50"/>
    </row>
    <row r="256">
      <c r="D256" s="50"/>
      <c r="K256" s="51"/>
      <c r="M256" s="50"/>
      <c r="R256" s="50"/>
    </row>
    <row r="257">
      <c r="D257" s="50"/>
      <c r="K257" s="51"/>
      <c r="M257" s="50"/>
      <c r="R257" s="50"/>
    </row>
    <row r="258">
      <c r="D258" s="50"/>
      <c r="K258" s="51"/>
      <c r="M258" s="50"/>
      <c r="R258" s="50"/>
    </row>
    <row r="259">
      <c r="D259" s="50"/>
      <c r="K259" s="51"/>
      <c r="M259" s="50"/>
      <c r="R259" s="50"/>
    </row>
    <row r="260">
      <c r="D260" s="50"/>
      <c r="K260" s="51"/>
      <c r="M260" s="50"/>
      <c r="R260" s="50"/>
    </row>
    <row r="261">
      <c r="D261" s="50"/>
      <c r="K261" s="51"/>
      <c r="M261" s="50"/>
      <c r="R261" s="50"/>
    </row>
    <row r="262">
      <c r="D262" s="50"/>
      <c r="K262" s="51"/>
      <c r="M262" s="50"/>
      <c r="R262" s="50"/>
    </row>
    <row r="263">
      <c r="D263" s="50"/>
      <c r="K263" s="51"/>
      <c r="M263" s="50"/>
      <c r="R263" s="50"/>
    </row>
    <row r="264">
      <c r="D264" s="50"/>
      <c r="K264" s="51"/>
      <c r="M264" s="50"/>
      <c r="R264" s="50"/>
    </row>
    <row r="265">
      <c r="D265" s="50"/>
      <c r="K265" s="51"/>
      <c r="M265" s="50"/>
      <c r="R265" s="50"/>
    </row>
    <row r="266">
      <c r="D266" s="50"/>
      <c r="K266" s="51"/>
      <c r="M266" s="50"/>
      <c r="R266" s="50"/>
    </row>
    <row r="267">
      <c r="D267" s="50"/>
      <c r="K267" s="51"/>
      <c r="M267" s="50"/>
      <c r="R267" s="50"/>
    </row>
    <row r="268">
      <c r="D268" s="50"/>
      <c r="K268" s="51"/>
      <c r="M268" s="50"/>
      <c r="R268" s="50"/>
    </row>
    <row r="269">
      <c r="D269" s="50"/>
      <c r="K269" s="51"/>
      <c r="M269" s="50"/>
      <c r="R269" s="50"/>
    </row>
    <row r="270">
      <c r="D270" s="50"/>
      <c r="K270" s="51"/>
      <c r="M270" s="50"/>
      <c r="R270" s="50"/>
    </row>
    <row r="271">
      <c r="D271" s="50"/>
      <c r="K271" s="51"/>
      <c r="M271" s="50"/>
      <c r="R271" s="50"/>
    </row>
    <row r="272">
      <c r="D272" s="50"/>
      <c r="K272" s="51"/>
      <c r="M272" s="50"/>
      <c r="R272" s="50"/>
    </row>
    <row r="273">
      <c r="D273" s="50"/>
      <c r="K273" s="51"/>
      <c r="M273" s="50"/>
      <c r="R273" s="50"/>
    </row>
    <row r="274">
      <c r="D274" s="50"/>
      <c r="K274" s="51"/>
      <c r="M274" s="50"/>
      <c r="R274" s="50"/>
    </row>
    <row r="275">
      <c r="D275" s="50"/>
      <c r="K275" s="51"/>
      <c r="M275" s="50"/>
      <c r="R275" s="50"/>
    </row>
    <row r="276">
      <c r="D276" s="50"/>
      <c r="K276" s="51"/>
      <c r="M276" s="50"/>
      <c r="R276" s="50"/>
    </row>
    <row r="277">
      <c r="D277" s="50"/>
      <c r="K277" s="51"/>
      <c r="M277" s="50"/>
      <c r="R277" s="50"/>
    </row>
    <row r="278">
      <c r="D278" s="50"/>
      <c r="K278" s="51"/>
      <c r="M278" s="50"/>
      <c r="R278" s="50"/>
    </row>
    <row r="279">
      <c r="D279" s="50"/>
      <c r="K279" s="51"/>
      <c r="M279" s="50"/>
      <c r="R279" s="50"/>
    </row>
    <row r="280">
      <c r="D280" s="50"/>
      <c r="K280" s="51"/>
      <c r="M280" s="50"/>
      <c r="R280" s="50"/>
    </row>
    <row r="281">
      <c r="D281" s="50"/>
      <c r="K281" s="51"/>
      <c r="M281" s="50"/>
      <c r="R281" s="50"/>
    </row>
    <row r="282">
      <c r="D282" s="50"/>
      <c r="K282" s="51"/>
      <c r="M282" s="50"/>
      <c r="R282" s="50"/>
    </row>
    <row r="283">
      <c r="D283" s="50"/>
      <c r="K283" s="51"/>
      <c r="M283" s="50"/>
      <c r="R283" s="50"/>
    </row>
    <row r="284">
      <c r="D284" s="50"/>
      <c r="K284" s="51"/>
      <c r="M284" s="50"/>
      <c r="R284" s="50"/>
    </row>
    <row r="285">
      <c r="D285" s="50"/>
      <c r="K285" s="51"/>
      <c r="M285" s="50"/>
      <c r="R285" s="50"/>
    </row>
    <row r="286">
      <c r="D286" s="50"/>
      <c r="K286" s="51"/>
      <c r="M286" s="50"/>
      <c r="R286" s="50"/>
    </row>
    <row r="287">
      <c r="D287" s="50"/>
      <c r="K287" s="51"/>
      <c r="M287" s="50"/>
      <c r="R287" s="50"/>
    </row>
    <row r="288">
      <c r="D288" s="50"/>
      <c r="K288" s="51"/>
      <c r="M288" s="50"/>
      <c r="R288" s="50"/>
    </row>
    <row r="289">
      <c r="D289" s="50"/>
      <c r="K289" s="51"/>
      <c r="M289" s="50"/>
      <c r="R289" s="50"/>
    </row>
    <row r="290">
      <c r="D290" s="50"/>
      <c r="K290" s="51"/>
      <c r="M290" s="50"/>
      <c r="R290" s="50"/>
    </row>
    <row r="291">
      <c r="D291" s="50"/>
      <c r="K291" s="51"/>
      <c r="M291" s="50"/>
      <c r="R291" s="50"/>
    </row>
    <row r="292">
      <c r="D292" s="50"/>
      <c r="K292" s="51"/>
      <c r="M292" s="50"/>
      <c r="R292" s="50"/>
    </row>
    <row r="293">
      <c r="D293" s="50"/>
      <c r="K293" s="51"/>
      <c r="M293" s="50"/>
      <c r="R293" s="50"/>
    </row>
    <row r="294">
      <c r="D294" s="50"/>
      <c r="K294" s="51"/>
      <c r="M294" s="50"/>
      <c r="R294" s="50"/>
    </row>
    <row r="295">
      <c r="D295" s="50"/>
      <c r="K295" s="51"/>
      <c r="M295" s="50"/>
      <c r="R295" s="50"/>
    </row>
    <row r="296">
      <c r="D296" s="50"/>
      <c r="K296" s="51"/>
      <c r="M296" s="50"/>
      <c r="R296" s="50"/>
    </row>
    <row r="297">
      <c r="D297" s="50"/>
      <c r="K297" s="51"/>
      <c r="M297" s="50"/>
      <c r="R297" s="50"/>
    </row>
    <row r="298">
      <c r="D298" s="50"/>
      <c r="K298" s="51"/>
      <c r="M298" s="50"/>
      <c r="R298" s="50"/>
    </row>
    <row r="299">
      <c r="D299" s="50"/>
      <c r="K299" s="51"/>
      <c r="M299" s="50"/>
      <c r="R299" s="50"/>
    </row>
    <row r="300">
      <c r="D300" s="50"/>
      <c r="K300" s="51"/>
      <c r="M300" s="50"/>
      <c r="R300" s="50"/>
    </row>
    <row r="301">
      <c r="D301" s="50"/>
      <c r="K301" s="51"/>
      <c r="M301" s="50"/>
      <c r="R301" s="50"/>
    </row>
    <row r="302">
      <c r="D302" s="50"/>
      <c r="K302" s="51"/>
      <c r="M302" s="50"/>
      <c r="R302" s="50"/>
    </row>
    <row r="303">
      <c r="D303" s="50"/>
      <c r="K303" s="51"/>
      <c r="M303" s="50"/>
      <c r="R303" s="50"/>
    </row>
    <row r="304">
      <c r="D304" s="50"/>
      <c r="K304" s="51"/>
      <c r="M304" s="50"/>
      <c r="R304" s="50"/>
    </row>
    <row r="305">
      <c r="D305" s="50"/>
      <c r="K305" s="51"/>
      <c r="M305" s="50"/>
      <c r="R305" s="50"/>
    </row>
    <row r="306">
      <c r="D306" s="50"/>
      <c r="K306" s="51"/>
      <c r="M306" s="50"/>
      <c r="R306" s="50"/>
    </row>
    <row r="307">
      <c r="D307" s="50"/>
      <c r="K307" s="51"/>
      <c r="M307" s="50"/>
      <c r="R307" s="50"/>
    </row>
    <row r="308">
      <c r="D308" s="50"/>
      <c r="K308" s="51"/>
      <c r="M308" s="50"/>
      <c r="R308" s="50"/>
    </row>
    <row r="309">
      <c r="D309" s="50"/>
      <c r="K309" s="51"/>
      <c r="M309" s="50"/>
      <c r="R309" s="50"/>
    </row>
    <row r="310">
      <c r="D310" s="50"/>
      <c r="K310" s="51"/>
      <c r="M310" s="50"/>
      <c r="R310" s="50"/>
    </row>
    <row r="311">
      <c r="D311" s="50"/>
      <c r="K311" s="51"/>
      <c r="M311" s="50"/>
      <c r="R311" s="50"/>
    </row>
    <row r="312">
      <c r="D312" s="50"/>
      <c r="K312" s="51"/>
      <c r="M312" s="50"/>
      <c r="R312" s="50"/>
    </row>
    <row r="313">
      <c r="D313" s="50"/>
      <c r="K313" s="51"/>
      <c r="M313" s="50"/>
      <c r="R313" s="50"/>
    </row>
    <row r="314">
      <c r="D314" s="50"/>
      <c r="K314" s="51"/>
      <c r="M314" s="50"/>
      <c r="R314" s="50"/>
    </row>
    <row r="315">
      <c r="D315" s="50"/>
      <c r="K315" s="51"/>
      <c r="M315" s="50"/>
      <c r="R315" s="50"/>
    </row>
    <row r="316">
      <c r="D316" s="50"/>
      <c r="K316" s="51"/>
      <c r="M316" s="50"/>
      <c r="R316" s="50"/>
    </row>
    <row r="317">
      <c r="D317" s="50"/>
      <c r="K317" s="51"/>
      <c r="M317" s="50"/>
      <c r="R317" s="50"/>
    </row>
    <row r="318">
      <c r="D318" s="50"/>
      <c r="K318" s="51"/>
      <c r="M318" s="50"/>
      <c r="R318" s="50"/>
    </row>
    <row r="319">
      <c r="D319" s="50"/>
      <c r="K319" s="51"/>
      <c r="M319" s="50"/>
      <c r="R319" s="50"/>
    </row>
    <row r="320">
      <c r="D320" s="50"/>
      <c r="K320" s="51"/>
      <c r="M320" s="50"/>
      <c r="R320" s="50"/>
    </row>
    <row r="321">
      <c r="D321" s="50"/>
      <c r="K321" s="51"/>
      <c r="M321" s="50"/>
      <c r="R321" s="50"/>
    </row>
    <row r="322">
      <c r="D322" s="50"/>
      <c r="K322" s="51"/>
      <c r="M322" s="50"/>
      <c r="R322" s="50"/>
    </row>
    <row r="323">
      <c r="D323" s="50"/>
      <c r="K323" s="51"/>
      <c r="M323" s="50"/>
      <c r="R323" s="50"/>
    </row>
    <row r="324">
      <c r="D324" s="50"/>
      <c r="K324" s="51"/>
      <c r="M324" s="50"/>
      <c r="R324" s="50"/>
    </row>
    <row r="325">
      <c r="D325" s="50"/>
      <c r="K325" s="51"/>
      <c r="M325" s="50"/>
      <c r="R325" s="50"/>
    </row>
    <row r="326">
      <c r="D326" s="50"/>
      <c r="K326" s="51"/>
      <c r="M326" s="50"/>
      <c r="R326" s="50"/>
    </row>
    <row r="327">
      <c r="D327" s="50"/>
      <c r="K327" s="51"/>
      <c r="M327" s="50"/>
      <c r="R327" s="50"/>
    </row>
    <row r="328">
      <c r="D328" s="50"/>
      <c r="K328" s="51"/>
      <c r="M328" s="50"/>
      <c r="R328" s="50"/>
    </row>
    <row r="329">
      <c r="D329" s="50"/>
      <c r="K329" s="51"/>
      <c r="M329" s="50"/>
      <c r="R329" s="50"/>
    </row>
    <row r="330">
      <c r="D330" s="50"/>
      <c r="K330" s="51"/>
      <c r="M330" s="50"/>
      <c r="R330" s="50"/>
    </row>
    <row r="331">
      <c r="D331" s="50"/>
      <c r="K331" s="51"/>
      <c r="M331" s="50"/>
      <c r="R331" s="50"/>
    </row>
    <row r="332">
      <c r="D332" s="50"/>
      <c r="K332" s="51"/>
      <c r="M332" s="50"/>
      <c r="R332" s="50"/>
    </row>
    <row r="333">
      <c r="D333" s="50"/>
      <c r="K333" s="51"/>
      <c r="M333" s="50"/>
      <c r="R333" s="50"/>
    </row>
    <row r="334">
      <c r="D334" s="50"/>
      <c r="K334" s="51"/>
      <c r="M334" s="50"/>
      <c r="R334" s="50"/>
    </row>
    <row r="335">
      <c r="D335" s="50"/>
      <c r="K335" s="51"/>
      <c r="M335" s="50"/>
      <c r="R335" s="50"/>
    </row>
    <row r="336">
      <c r="D336" s="50"/>
      <c r="K336" s="51"/>
      <c r="M336" s="50"/>
      <c r="R336" s="50"/>
    </row>
    <row r="337">
      <c r="D337" s="50"/>
      <c r="K337" s="51"/>
      <c r="M337" s="50"/>
      <c r="R337" s="50"/>
    </row>
    <row r="338">
      <c r="D338" s="50"/>
      <c r="K338" s="51"/>
      <c r="M338" s="50"/>
      <c r="R338" s="50"/>
    </row>
    <row r="339">
      <c r="D339" s="50"/>
      <c r="K339" s="51"/>
      <c r="M339" s="50"/>
      <c r="R339" s="50"/>
    </row>
    <row r="340">
      <c r="D340" s="50"/>
      <c r="K340" s="51"/>
      <c r="M340" s="50"/>
      <c r="R340" s="50"/>
    </row>
    <row r="341">
      <c r="D341" s="50"/>
      <c r="K341" s="51"/>
      <c r="M341" s="50"/>
      <c r="R341" s="50"/>
    </row>
    <row r="342">
      <c r="D342" s="50"/>
      <c r="K342" s="51"/>
      <c r="M342" s="50"/>
      <c r="R342" s="50"/>
    </row>
    <row r="343">
      <c r="D343" s="50"/>
      <c r="K343" s="51"/>
      <c r="M343" s="50"/>
      <c r="R343" s="50"/>
    </row>
    <row r="344">
      <c r="D344" s="50"/>
      <c r="K344" s="51"/>
      <c r="M344" s="50"/>
      <c r="R344" s="50"/>
    </row>
    <row r="345">
      <c r="D345" s="50"/>
      <c r="K345" s="51"/>
      <c r="M345" s="50"/>
      <c r="R345" s="50"/>
    </row>
    <row r="346">
      <c r="D346" s="50"/>
      <c r="K346" s="51"/>
      <c r="M346" s="50"/>
      <c r="R346" s="50"/>
    </row>
    <row r="347">
      <c r="D347" s="50"/>
      <c r="K347" s="51"/>
      <c r="M347" s="50"/>
      <c r="R347" s="50"/>
    </row>
    <row r="348">
      <c r="D348" s="50"/>
      <c r="K348" s="51"/>
      <c r="M348" s="50"/>
      <c r="R348" s="50"/>
    </row>
    <row r="349">
      <c r="D349" s="50"/>
      <c r="K349" s="51"/>
      <c r="M349" s="50"/>
      <c r="R349" s="50"/>
    </row>
    <row r="350">
      <c r="D350" s="50"/>
      <c r="K350" s="51"/>
      <c r="M350" s="50"/>
      <c r="R350" s="50"/>
    </row>
    <row r="351">
      <c r="D351" s="50"/>
      <c r="K351" s="51"/>
      <c r="M351" s="50"/>
      <c r="R351" s="50"/>
    </row>
    <row r="352">
      <c r="D352" s="50"/>
      <c r="K352" s="51"/>
      <c r="M352" s="50"/>
      <c r="R352" s="50"/>
    </row>
    <row r="353">
      <c r="D353" s="50"/>
      <c r="K353" s="51"/>
      <c r="M353" s="50"/>
      <c r="R353" s="50"/>
    </row>
    <row r="354">
      <c r="D354" s="50"/>
      <c r="K354" s="51"/>
      <c r="M354" s="50"/>
      <c r="R354" s="50"/>
    </row>
    <row r="355">
      <c r="D355" s="50"/>
      <c r="K355" s="51"/>
      <c r="M355" s="50"/>
      <c r="R355" s="50"/>
    </row>
    <row r="356">
      <c r="D356" s="50"/>
      <c r="K356" s="51"/>
      <c r="M356" s="50"/>
      <c r="R356" s="50"/>
    </row>
    <row r="357">
      <c r="D357" s="50"/>
      <c r="K357" s="51"/>
      <c r="M357" s="50"/>
      <c r="R357" s="50"/>
    </row>
    <row r="358">
      <c r="D358" s="50"/>
      <c r="K358" s="51"/>
      <c r="M358" s="50"/>
      <c r="R358" s="50"/>
    </row>
    <row r="359">
      <c r="D359" s="50"/>
      <c r="K359" s="51"/>
      <c r="M359" s="50"/>
      <c r="R359" s="50"/>
    </row>
    <row r="360">
      <c r="D360" s="50"/>
      <c r="K360" s="51"/>
      <c r="M360" s="50"/>
      <c r="R360" s="50"/>
    </row>
    <row r="361">
      <c r="D361" s="50"/>
      <c r="K361" s="51"/>
      <c r="M361" s="50"/>
      <c r="R361" s="50"/>
    </row>
    <row r="362">
      <c r="D362" s="50"/>
      <c r="K362" s="51"/>
      <c r="M362" s="50"/>
      <c r="R362" s="50"/>
    </row>
    <row r="363">
      <c r="D363" s="50"/>
      <c r="K363" s="51"/>
      <c r="M363" s="50"/>
      <c r="R363" s="50"/>
    </row>
    <row r="364">
      <c r="D364" s="50"/>
      <c r="K364" s="51"/>
      <c r="M364" s="50"/>
      <c r="R364" s="50"/>
    </row>
    <row r="365">
      <c r="D365" s="50"/>
      <c r="K365" s="51"/>
      <c r="M365" s="50"/>
      <c r="R365" s="50"/>
    </row>
    <row r="366">
      <c r="D366" s="50"/>
      <c r="K366" s="51"/>
      <c r="M366" s="50"/>
      <c r="R366" s="50"/>
    </row>
    <row r="367">
      <c r="D367" s="50"/>
      <c r="K367" s="51"/>
      <c r="M367" s="50"/>
      <c r="R367" s="50"/>
    </row>
    <row r="368">
      <c r="D368" s="50"/>
      <c r="K368" s="51"/>
      <c r="M368" s="50"/>
      <c r="R368" s="50"/>
    </row>
    <row r="369">
      <c r="D369" s="50"/>
      <c r="K369" s="51"/>
      <c r="M369" s="50"/>
      <c r="R369" s="50"/>
    </row>
    <row r="370">
      <c r="D370" s="50"/>
      <c r="K370" s="51"/>
      <c r="M370" s="50"/>
      <c r="R370" s="50"/>
    </row>
    <row r="371">
      <c r="D371" s="50"/>
      <c r="K371" s="51"/>
      <c r="M371" s="50"/>
      <c r="R371" s="50"/>
    </row>
    <row r="372">
      <c r="D372" s="50"/>
      <c r="K372" s="51"/>
      <c r="M372" s="50"/>
      <c r="R372" s="50"/>
    </row>
    <row r="373">
      <c r="D373" s="50"/>
      <c r="K373" s="51"/>
      <c r="M373" s="50"/>
      <c r="R373" s="50"/>
    </row>
    <row r="374">
      <c r="D374" s="50"/>
      <c r="K374" s="51"/>
      <c r="M374" s="50"/>
      <c r="R374" s="50"/>
    </row>
    <row r="375">
      <c r="D375" s="50"/>
      <c r="K375" s="51"/>
      <c r="M375" s="50"/>
      <c r="R375" s="50"/>
    </row>
    <row r="376">
      <c r="D376" s="50"/>
      <c r="K376" s="51"/>
      <c r="M376" s="50"/>
      <c r="R376" s="50"/>
    </row>
    <row r="377">
      <c r="D377" s="50"/>
      <c r="K377" s="51"/>
      <c r="M377" s="50"/>
      <c r="R377" s="50"/>
    </row>
    <row r="378">
      <c r="D378" s="50"/>
      <c r="K378" s="51"/>
      <c r="M378" s="50"/>
      <c r="R378" s="50"/>
    </row>
    <row r="379">
      <c r="D379" s="50"/>
      <c r="K379" s="51"/>
      <c r="M379" s="50"/>
      <c r="R379" s="50"/>
    </row>
    <row r="380">
      <c r="D380" s="50"/>
      <c r="K380" s="51"/>
      <c r="M380" s="50"/>
      <c r="R380" s="50"/>
    </row>
    <row r="381">
      <c r="D381" s="50"/>
      <c r="K381" s="51"/>
      <c r="M381" s="50"/>
      <c r="R381" s="50"/>
    </row>
    <row r="382">
      <c r="D382" s="50"/>
      <c r="K382" s="51"/>
      <c r="M382" s="50"/>
      <c r="R382" s="50"/>
    </row>
    <row r="383">
      <c r="D383" s="50"/>
      <c r="K383" s="51"/>
      <c r="M383" s="50"/>
      <c r="R383" s="50"/>
    </row>
    <row r="384">
      <c r="D384" s="50"/>
      <c r="K384" s="51"/>
      <c r="M384" s="50"/>
      <c r="R384" s="50"/>
    </row>
    <row r="385">
      <c r="D385" s="50"/>
      <c r="K385" s="51"/>
      <c r="M385" s="50"/>
      <c r="R385" s="50"/>
    </row>
    <row r="386">
      <c r="D386" s="50"/>
      <c r="K386" s="51"/>
      <c r="M386" s="50"/>
      <c r="R386" s="50"/>
    </row>
    <row r="387">
      <c r="D387" s="50"/>
      <c r="K387" s="51"/>
      <c r="M387" s="50"/>
      <c r="R387" s="50"/>
    </row>
    <row r="388">
      <c r="D388" s="50"/>
      <c r="K388" s="51"/>
      <c r="M388" s="50"/>
      <c r="R388" s="50"/>
    </row>
    <row r="389">
      <c r="D389" s="50"/>
      <c r="K389" s="51"/>
      <c r="M389" s="50"/>
      <c r="R389" s="50"/>
    </row>
    <row r="390">
      <c r="D390" s="50"/>
      <c r="K390" s="51"/>
      <c r="M390" s="50"/>
      <c r="R390" s="50"/>
    </row>
    <row r="391">
      <c r="D391" s="50"/>
      <c r="K391" s="51"/>
      <c r="M391" s="50"/>
      <c r="R391" s="50"/>
    </row>
    <row r="392">
      <c r="D392" s="50"/>
      <c r="K392" s="51"/>
      <c r="M392" s="50"/>
      <c r="R392" s="50"/>
    </row>
    <row r="393">
      <c r="D393" s="50"/>
      <c r="K393" s="51"/>
      <c r="M393" s="50"/>
      <c r="R393" s="50"/>
    </row>
    <row r="394">
      <c r="D394" s="50"/>
      <c r="K394" s="51"/>
      <c r="M394" s="50"/>
      <c r="R394" s="50"/>
    </row>
    <row r="395">
      <c r="D395" s="50"/>
      <c r="K395" s="51"/>
      <c r="M395" s="50"/>
      <c r="R395" s="50"/>
    </row>
    <row r="396">
      <c r="D396" s="50"/>
      <c r="K396" s="51"/>
      <c r="M396" s="50"/>
      <c r="R396" s="50"/>
    </row>
    <row r="397">
      <c r="D397" s="50"/>
      <c r="K397" s="51"/>
      <c r="M397" s="50"/>
      <c r="R397" s="50"/>
    </row>
    <row r="398">
      <c r="D398" s="50"/>
      <c r="K398" s="51"/>
      <c r="M398" s="50"/>
      <c r="R398" s="50"/>
    </row>
    <row r="399">
      <c r="D399" s="50"/>
      <c r="K399" s="51"/>
      <c r="M399" s="50"/>
      <c r="R399" s="50"/>
    </row>
    <row r="400">
      <c r="D400" s="50"/>
      <c r="K400" s="51"/>
      <c r="M400" s="50"/>
      <c r="R400" s="50"/>
    </row>
    <row r="401">
      <c r="D401" s="50"/>
      <c r="K401" s="51"/>
      <c r="M401" s="50"/>
      <c r="R401" s="50"/>
    </row>
    <row r="402">
      <c r="D402" s="50"/>
      <c r="K402" s="51"/>
      <c r="M402" s="50"/>
      <c r="R402" s="50"/>
    </row>
    <row r="403">
      <c r="D403" s="50"/>
      <c r="K403" s="51"/>
      <c r="M403" s="50"/>
      <c r="R403" s="50"/>
    </row>
    <row r="404">
      <c r="D404" s="50"/>
      <c r="K404" s="51"/>
      <c r="M404" s="50"/>
      <c r="R404" s="50"/>
    </row>
    <row r="405">
      <c r="D405" s="50"/>
      <c r="K405" s="51"/>
      <c r="M405" s="50"/>
      <c r="R405" s="50"/>
    </row>
    <row r="406">
      <c r="D406" s="50"/>
      <c r="K406" s="51"/>
      <c r="M406" s="50"/>
      <c r="R406" s="50"/>
    </row>
    <row r="407">
      <c r="D407" s="50"/>
      <c r="K407" s="51"/>
      <c r="M407" s="50"/>
      <c r="R407" s="50"/>
    </row>
    <row r="408">
      <c r="D408" s="50"/>
      <c r="K408" s="51"/>
      <c r="M408" s="50"/>
      <c r="R408" s="50"/>
    </row>
    <row r="409">
      <c r="D409" s="50"/>
      <c r="K409" s="51"/>
      <c r="M409" s="50"/>
      <c r="R409" s="50"/>
    </row>
    <row r="410">
      <c r="D410" s="50"/>
      <c r="K410" s="51"/>
      <c r="M410" s="50"/>
      <c r="R410" s="50"/>
    </row>
    <row r="411">
      <c r="D411" s="50"/>
      <c r="K411" s="51"/>
      <c r="M411" s="50"/>
      <c r="R411" s="50"/>
    </row>
    <row r="412">
      <c r="D412" s="50"/>
      <c r="K412" s="51"/>
      <c r="M412" s="50"/>
      <c r="R412" s="50"/>
    </row>
    <row r="413">
      <c r="D413" s="50"/>
      <c r="K413" s="51"/>
      <c r="M413" s="50"/>
      <c r="R413" s="50"/>
    </row>
    <row r="414">
      <c r="D414" s="50"/>
      <c r="K414" s="51"/>
      <c r="M414" s="50"/>
      <c r="R414" s="50"/>
    </row>
    <row r="415">
      <c r="D415" s="50"/>
      <c r="K415" s="51"/>
      <c r="M415" s="50"/>
      <c r="R415" s="50"/>
    </row>
    <row r="416">
      <c r="D416" s="50"/>
      <c r="K416" s="51"/>
      <c r="M416" s="50"/>
      <c r="R416" s="50"/>
    </row>
    <row r="417">
      <c r="D417" s="50"/>
      <c r="K417" s="51"/>
      <c r="M417" s="50"/>
      <c r="R417" s="50"/>
    </row>
    <row r="418">
      <c r="D418" s="50"/>
      <c r="K418" s="51"/>
      <c r="M418" s="50"/>
      <c r="R418" s="50"/>
    </row>
    <row r="419">
      <c r="D419" s="50"/>
      <c r="K419" s="51"/>
      <c r="M419" s="50"/>
      <c r="R419" s="50"/>
    </row>
    <row r="420">
      <c r="D420" s="50"/>
      <c r="K420" s="51"/>
      <c r="M420" s="50"/>
      <c r="R420" s="50"/>
    </row>
    <row r="421">
      <c r="D421" s="50"/>
      <c r="K421" s="51"/>
      <c r="M421" s="50"/>
      <c r="R421" s="50"/>
    </row>
    <row r="422">
      <c r="D422" s="50"/>
      <c r="K422" s="51"/>
      <c r="M422" s="50"/>
      <c r="R422" s="50"/>
    </row>
    <row r="423">
      <c r="D423" s="50"/>
      <c r="K423" s="51"/>
      <c r="M423" s="50"/>
      <c r="R423" s="50"/>
    </row>
    <row r="424">
      <c r="D424" s="50"/>
      <c r="K424" s="51"/>
      <c r="M424" s="50"/>
      <c r="R424" s="50"/>
    </row>
    <row r="425">
      <c r="D425" s="50"/>
      <c r="K425" s="51"/>
      <c r="M425" s="50"/>
      <c r="R425" s="50"/>
    </row>
    <row r="426">
      <c r="D426" s="50"/>
      <c r="K426" s="51"/>
      <c r="M426" s="50"/>
      <c r="R426" s="50"/>
    </row>
    <row r="427">
      <c r="D427" s="50"/>
      <c r="K427" s="51"/>
      <c r="M427" s="50"/>
      <c r="R427" s="50"/>
    </row>
    <row r="428">
      <c r="D428" s="50"/>
      <c r="K428" s="51"/>
      <c r="M428" s="50"/>
      <c r="R428" s="50"/>
    </row>
    <row r="429">
      <c r="D429" s="50"/>
      <c r="K429" s="51"/>
      <c r="M429" s="50"/>
      <c r="R429" s="50"/>
    </row>
    <row r="430">
      <c r="D430" s="50"/>
      <c r="K430" s="51"/>
      <c r="M430" s="50"/>
      <c r="R430" s="50"/>
    </row>
    <row r="431">
      <c r="D431" s="50"/>
      <c r="K431" s="51"/>
      <c r="M431" s="50"/>
      <c r="R431" s="50"/>
    </row>
    <row r="432">
      <c r="D432" s="50"/>
      <c r="K432" s="51"/>
      <c r="M432" s="50"/>
      <c r="R432" s="50"/>
    </row>
    <row r="433">
      <c r="D433" s="50"/>
      <c r="K433" s="51"/>
      <c r="M433" s="50"/>
      <c r="R433" s="50"/>
    </row>
    <row r="434">
      <c r="D434" s="50"/>
      <c r="K434" s="51"/>
      <c r="M434" s="50"/>
      <c r="R434" s="50"/>
    </row>
    <row r="435">
      <c r="D435" s="50"/>
      <c r="K435" s="51"/>
      <c r="M435" s="50"/>
      <c r="R435" s="50"/>
    </row>
    <row r="436">
      <c r="D436" s="50"/>
      <c r="K436" s="51"/>
      <c r="M436" s="50"/>
      <c r="R436" s="50"/>
    </row>
    <row r="437">
      <c r="D437" s="50"/>
      <c r="K437" s="51"/>
      <c r="M437" s="50"/>
      <c r="R437" s="50"/>
    </row>
    <row r="438">
      <c r="D438" s="50"/>
      <c r="K438" s="51"/>
      <c r="M438" s="50"/>
      <c r="R438" s="50"/>
    </row>
    <row r="439">
      <c r="D439" s="50"/>
      <c r="K439" s="51"/>
      <c r="M439" s="50"/>
      <c r="R439" s="50"/>
    </row>
    <row r="440">
      <c r="D440" s="50"/>
      <c r="K440" s="51"/>
      <c r="M440" s="50"/>
      <c r="R440" s="50"/>
    </row>
    <row r="441">
      <c r="D441" s="50"/>
      <c r="K441" s="51"/>
      <c r="M441" s="50"/>
      <c r="R441" s="50"/>
    </row>
    <row r="442">
      <c r="D442" s="50"/>
      <c r="K442" s="51"/>
      <c r="M442" s="50"/>
      <c r="R442" s="50"/>
    </row>
    <row r="443">
      <c r="D443" s="50"/>
      <c r="K443" s="51"/>
      <c r="M443" s="50"/>
      <c r="R443" s="50"/>
    </row>
    <row r="444">
      <c r="D444" s="50"/>
      <c r="K444" s="51"/>
      <c r="M444" s="50"/>
      <c r="R444" s="50"/>
    </row>
    <row r="445">
      <c r="D445" s="50"/>
      <c r="K445" s="51"/>
      <c r="M445" s="50"/>
      <c r="R445" s="50"/>
    </row>
    <row r="446">
      <c r="D446" s="50"/>
      <c r="K446" s="51"/>
      <c r="M446" s="50"/>
      <c r="R446" s="50"/>
    </row>
    <row r="447">
      <c r="D447" s="50"/>
      <c r="K447" s="51"/>
      <c r="M447" s="50"/>
      <c r="R447" s="50"/>
    </row>
    <row r="448">
      <c r="D448" s="50"/>
      <c r="K448" s="51"/>
      <c r="M448" s="50"/>
      <c r="R448" s="50"/>
    </row>
    <row r="449">
      <c r="D449" s="50"/>
      <c r="K449" s="51"/>
      <c r="M449" s="50"/>
      <c r="R449" s="50"/>
    </row>
    <row r="450">
      <c r="D450" s="50"/>
      <c r="K450" s="51"/>
      <c r="M450" s="50"/>
      <c r="R450" s="50"/>
    </row>
    <row r="451">
      <c r="D451" s="50"/>
      <c r="K451" s="51"/>
      <c r="M451" s="50"/>
      <c r="R451" s="50"/>
    </row>
    <row r="452">
      <c r="D452" s="50"/>
      <c r="K452" s="51"/>
      <c r="M452" s="50"/>
      <c r="R452" s="50"/>
    </row>
    <row r="453">
      <c r="D453" s="50"/>
      <c r="K453" s="51"/>
      <c r="M453" s="50"/>
      <c r="R453" s="50"/>
    </row>
    <row r="454">
      <c r="D454" s="50"/>
      <c r="K454" s="51"/>
      <c r="M454" s="50"/>
      <c r="R454" s="50"/>
    </row>
    <row r="455">
      <c r="D455" s="50"/>
      <c r="K455" s="51"/>
      <c r="M455" s="50"/>
      <c r="R455" s="50"/>
    </row>
    <row r="456">
      <c r="D456" s="50"/>
      <c r="K456" s="51"/>
      <c r="M456" s="50"/>
      <c r="R456" s="50"/>
    </row>
    <row r="457">
      <c r="D457" s="50"/>
      <c r="K457" s="51"/>
      <c r="M457" s="50"/>
      <c r="R457" s="50"/>
    </row>
    <row r="458">
      <c r="D458" s="50"/>
      <c r="K458" s="51"/>
      <c r="M458" s="50"/>
      <c r="R458" s="50"/>
    </row>
    <row r="459">
      <c r="D459" s="50"/>
      <c r="K459" s="51"/>
      <c r="M459" s="50"/>
      <c r="R459" s="50"/>
    </row>
    <row r="460">
      <c r="D460" s="50"/>
      <c r="K460" s="51"/>
      <c r="M460" s="50"/>
      <c r="R460" s="50"/>
    </row>
    <row r="461">
      <c r="D461" s="50"/>
      <c r="K461" s="51"/>
      <c r="M461" s="50"/>
      <c r="R461" s="50"/>
    </row>
    <row r="462">
      <c r="D462" s="50"/>
      <c r="K462" s="51"/>
      <c r="M462" s="50"/>
      <c r="R462" s="50"/>
    </row>
    <row r="463">
      <c r="D463" s="50"/>
      <c r="K463" s="51"/>
      <c r="M463" s="50"/>
      <c r="R463" s="50"/>
    </row>
    <row r="464">
      <c r="D464" s="50"/>
      <c r="K464" s="51"/>
      <c r="M464" s="50"/>
      <c r="R464" s="50"/>
    </row>
    <row r="465">
      <c r="D465" s="50"/>
      <c r="K465" s="51"/>
      <c r="M465" s="50"/>
      <c r="R465" s="50"/>
    </row>
    <row r="466">
      <c r="D466" s="50"/>
      <c r="K466" s="51"/>
      <c r="M466" s="50"/>
      <c r="R466" s="50"/>
    </row>
    <row r="467">
      <c r="D467" s="50"/>
      <c r="K467" s="51"/>
      <c r="M467" s="50"/>
      <c r="R467" s="50"/>
    </row>
    <row r="468">
      <c r="D468" s="50"/>
      <c r="K468" s="51"/>
      <c r="M468" s="50"/>
      <c r="R468" s="50"/>
    </row>
    <row r="469">
      <c r="D469" s="50"/>
      <c r="K469" s="51"/>
      <c r="M469" s="50"/>
      <c r="R469" s="50"/>
    </row>
    <row r="470">
      <c r="D470" s="50"/>
      <c r="K470" s="51"/>
      <c r="M470" s="50"/>
      <c r="R470" s="50"/>
    </row>
    <row r="471">
      <c r="D471" s="50"/>
      <c r="K471" s="51"/>
      <c r="M471" s="50"/>
      <c r="R471" s="50"/>
    </row>
    <row r="472">
      <c r="D472" s="50"/>
      <c r="K472" s="51"/>
      <c r="M472" s="50"/>
      <c r="R472" s="50"/>
    </row>
    <row r="473">
      <c r="D473" s="50"/>
      <c r="K473" s="51"/>
      <c r="M473" s="50"/>
      <c r="R473" s="50"/>
    </row>
    <row r="474">
      <c r="D474" s="50"/>
      <c r="K474" s="51"/>
      <c r="M474" s="50"/>
      <c r="R474" s="50"/>
    </row>
    <row r="475">
      <c r="D475" s="50"/>
      <c r="K475" s="51"/>
      <c r="M475" s="50"/>
      <c r="R475" s="50"/>
    </row>
    <row r="476">
      <c r="D476" s="50"/>
      <c r="K476" s="51"/>
      <c r="M476" s="50"/>
      <c r="R476" s="50"/>
    </row>
    <row r="477">
      <c r="D477" s="50"/>
      <c r="K477" s="51"/>
      <c r="M477" s="50"/>
      <c r="R477" s="50"/>
    </row>
    <row r="478">
      <c r="D478" s="50"/>
      <c r="K478" s="51"/>
      <c r="M478" s="50"/>
      <c r="R478" s="50"/>
    </row>
    <row r="479">
      <c r="D479" s="50"/>
      <c r="K479" s="51"/>
      <c r="M479" s="50"/>
      <c r="R479" s="50"/>
    </row>
    <row r="480">
      <c r="D480" s="50"/>
      <c r="K480" s="51"/>
      <c r="M480" s="50"/>
      <c r="R480" s="50"/>
    </row>
    <row r="481">
      <c r="D481" s="50"/>
      <c r="K481" s="51"/>
      <c r="M481" s="50"/>
      <c r="R481" s="50"/>
    </row>
    <row r="482">
      <c r="D482" s="50"/>
      <c r="K482" s="51"/>
      <c r="M482" s="50"/>
      <c r="R482" s="50"/>
    </row>
    <row r="483">
      <c r="D483" s="50"/>
      <c r="K483" s="51"/>
      <c r="M483" s="50"/>
      <c r="R483" s="50"/>
    </row>
    <row r="484">
      <c r="D484" s="50"/>
      <c r="K484" s="51"/>
      <c r="M484" s="50"/>
      <c r="R484" s="50"/>
    </row>
    <row r="485">
      <c r="D485" s="50"/>
      <c r="K485" s="51"/>
      <c r="M485" s="50"/>
      <c r="R485" s="50"/>
    </row>
    <row r="486">
      <c r="D486" s="50"/>
      <c r="K486" s="51"/>
      <c r="M486" s="50"/>
      <c r="R486" s="50"/>
    </row>
    <row r="487">
      <c r="D487" s="50"/>
      <c r="K487" s="51"/>
      <c r="M487" s="50"/>
      <c r="R487" s="50"/>
    </row>
    <row r="488">
      <c r="D488" s="50"/>
      <c r="K488" s="51"/>
      <c r="M488" s="50"/>
      <c r="R488" s="50"/>
    </row>
    <row r="489">
      <c r="D489" s="50"/>
      <c r="K489" s="51"/>
      <c r="M489" s="50"/>
      <c r="R489" s="50"/>
    </row>
    <row r="490">
      <c r="D490" s="50"/>
      <c r="K490" s="51"/>
      <c r="M490" s="50"/>
      <c r="R490" s="50"/>
    </row>
    <row r="491">
      <c r="D491" s="50"/>
      <c r="K491" s="51"/>
      <c r="M491" s="50"/>
      <c r="R491" s="50"/>
    </row>
    <row r="492">
      <c r="D492" s="50"/>
      <c r="K492" s="51"/>
      <c r="M492" s="50"/>
      <c r="R492" s="50"/>
    </row>
    <row r="493">
      <c r="D493" s="50"/>
      <c r="K493" s="51"/>
      <c r="M493" s="50"/>
      <c r="R493" s="50"/>
    </row>
    <row r="494">
      <c r="D494" s="50"/>
      <c r="K494" s="51"/>
      <c r="M494" s="50"/>
      <c r="R494" s="50"/>
    </row>
    <row r="495">
      <c r="D495" s="50"/>
      <c r="K495" s="51"/>
      <c r="M495" s="50"/>
      <c r="R495" s="50"/>
    </row>
    <row r="496">
      <c r="D496" s="50"/>
      <c r="K496" s="51"/>
      <c r="M496" s="50"/>
      <c r="R496" s="50"/>
    </row>
    <row r="497">
      <c r="D497" s="50"/>
      <c r="K497" s="51"/>
      <c r="M497" s="50"/>
      <c r="R497" s="50"/>
    </row>
    <row r="498">
      <c r="D498" s="50"/>
      <c r="K498" s="51"/>
      <c r="M498" s="50"/>
      <c r="R498" s="50"/>
    </row>
    <row r="499">
      <c r="D499" s="50"/>
      <c r="K499" s="51"/>
      <c r="M499" s="50"/>
      <c r="R499" s="50"/>
    </row>
    <row r="500">
      <c r="D500" s="50"/>
      <c r="K500" s="51"/>
      <c r="M500" s="50"/>
      <c r="R500" s="50"/>
    </row>
    <row r="501">
      <c r="D501" s="50"/>
      <c r="K501" s="51"/>
      <c r="M501" s="50"/>
      <c r="R501" s="50"/>
    </row>
    <row r="502">
      <c r="D502" s="50"/>
      <c r="K502" s="51"/>
      <c r="M502" s="50"/>
      <c r="R502" s="50"/>
    </row>
    <row r="503">
      <c r="D503" s="50"/>
      <c r="K503" s="51"/>
      <c r="M503" s="50"/>
      <c r="R503" s="50"/>
    </row>
    <row r="504">
      <c r="D504" s="50"/>
      <c r="K504" s="51"/>
      <c r="M504" s="50"/>
      <c r="R504" s="50"/>
    </row>
    <row r="505">
      <c r="D505" s="50"/>
      <c r="K505" s="51"/>
      <c r="M505" s="50"/>
      <c r="R505" s="50"/>
    </row>
    <row r="506">
      <c r="D506" s="50"/>
      <c r="K506" s="51"/>
      <c r="M506" s="50"/>
      <c r="R506" s="50"/>
    </row>
    <row r="507">
      <c r="D507" s="50"/>
      <c r="K507" s="51"/>
      <c r="M507" s="50"/>
      <c r="R507" s="50"/>
    </row>
    <row r="508">
      <c r="D508" s="50"/>
      <c r="K508" s="51"/>
      <c r="M508" s="50"/>
      <c r="R508" s="50"/>
    </row>
    <row r="509">
      <c r="D509" s="50"/>
      <c r="K509" s="51"/>
      <c r="M509" s="50"/>
      <c r="R509" s="50"/>
    </row>
    <row r="510">
      <c r="D510" s="50"/>
      <c r="K510" s="51"/>
      <c r="M510" s="50"/>
      <c r="R510" s="50"/>
    </row>
    <row r="511">
      <c r="D511" s="50"/>
      <c r="K511" s="51"/>
      <c r="M511" s="50"/>
      <c r="R511" s="50"/>
    </row>
    <row r="512">
      <c r="D512" s="50"/>
      <c r="K512" s="51"/>
      <c r="M512" s="50"/>
      <c r="R512" s="50"/>
    </row>
    <row r="513">
      <c r="D513" s="50"/>
      <c r="K513" s="51"/>
      <c r="M513" s="50"/>
      <c r="R513" s="50"/>
    </row>
    <row r="514">
      <c r="D514" s="50"/>
      <c r="K514" s="51"/>
      <c r="M514" s="50"/>
      <c r="R514" s="50"/>
    </row>
    <row r="515">
      <c r="D515" s="50"/>
      <c r="K515" s="51"/>
      <c r="M515" s="50"/>
      <c r="R515" s="50"/>
    </row>
    <row r="516">
      <c r="D516" s="50"/>
      <c r="K516" s="51"/>
      <c r="M516" s="50"/>
      <c r="R516" s="50"/>
    </row>
    <row r="517">
      <c r="D517" s="50"/>
      <c r="K517" s="51"/>
      <c r="M517" s="50"/>
      <c r="R517" s="50"/>
    </row>
    <row r="518">
      <c r="D518" s="50"/>
      <c r="K518" s="51"/>
      <c r="M518" s="50"/>
      <c r="R518" s="50"/>
    </row>
    <row r="519">
      <c r="D519" s="50"/>
      <c r="K519" s="51"/>
      <c r="M519" s="50"/>
      <c r="R519" s="50"/>
    </row>
    <row r="520">
      <c r="D520" s="50"/>
      <c r="K520" s="51"/>
      <c r="M520" s="50"/>
      <c r="R520" s="50"/>
    </row>
    <row r="521">
      <c r="D521" s="50"/>
      <c r="K521" s="51"/>
      <c r="M521" s="50"/>
      <c r="R521" s="50"/>
    </row>
    <row r="522">
      <c r="D522" s="50"/>
      <c r="K522" s="51"/>
      <c r="M522" s="50"/>
      <c r="R522" s="50"/>
    </row>
    <row r="523">
      <c r="D523" s="50"/>
      <c r="K523" s="51"/>
      <c r="M523" s="50"/>
      <c r="R523" s="50"/>
    </row>
    <row r="524">
      <c r="D524" s="50"/>
      <c r="K524" s="51"/>
      <c r="M524" s="50"/>
      <c r="R524" s="50"/>
    </row>
    <row r="525">
      <c r="D525" s="50"/>
      <c r="K525" s="51"/>
      <c r="M525" s="50"/>
      <c r="R525" s="50"/>
    </row>
    <row r="526">
      <c r="D526" s="50"/>
      <c r="K526" s="51"/>
      <c r="M526" s="50"/>
      <c r="R526" s="50"/>
    </row>
    <row r="527">
      <c r="D527" s="50"/>
      <c r="K527" s="51"/>
      <c r="M527" s="50"/>
      <c r="R527" s="50"/>
    </row>
    <row r="528">
      <c r="D528" s="50"/>
      <c r="K528" s="51"/>
      <c r="M528" s="50"/>
      <c r="R528" s="50"/>
    </row>
    <row r="529">
      <c r="D529" s="50"/>
      <c r="K529" s="51"/>
      <c r="M529" s="50"/>
      <c r="R529" s="50"/>
    </row>
    <row r="530">
      <c r="D530" s="50"/>
      <c r="K530" s="51"/>
      <c r="M530" s="50"/>
      <c r="R530" s="50"/>
    </row>
    <row r="531">
      <c r="D531" s="50"/>
      <c r="K531" s="51"/>
      <c r="M531" s="50"/>
      <c r="R531" s="50"/>
    </row>
    <row r="532">
      <c r="D532" s="50"/>
      <c r="K532" s="51"/>
      <c r="M532" s="50"/>
      <c r="R532" s="50"/>
    </row>
    <row r="533">
      <c r="D533" s="50"/>
      <c r="K533" s="51"/>
      <c r="M533" s="50"/>
      <c r="R533" s="50"/>
    </row>
    <row r="534">
      <c r="D534" s="50"/>
      <c r="K534" s="51"/>
      <c r="M534" s="50"/>
      <c r="R534" s="50"/>
    </row>
    <row r="535">
      <c r="D535" s="50"/>
      <c r="K535" s="51"/>
      <c r="M535" s="50"/>
      <c r="R535" s="50"/>
    </row>
    <row r="536">
      <c r="D536" s="50"/>
      <c r="K536" s="51"/>
      <c r="M536" s="50"/>
      <c r="R536" s="50"/>
    </row>
    <row r="537">
      <c r="D537" s="50"/>
      <c r="K537" s="51"/>
      <c r="M537" s="50"/>
      <c r="R537" s="50"/>
    </row>
    <row r="538">
      <c r="D538" s="50"/>
      <c r="K538" s="51"/>
      <c r="M538" s="50"/>
      <c r="R538" s="50"/>
    </row>
    <row r="539">
      <c r="D539" s="50"/>
      <c r="K539" s="51"/>
      <c r="M539" s="50"/>
      <c r="R539" s="50"/>
    </row>
    <row r="540">
      <c r="D540" s="50"/>
      <c r="K540" s="51"/>
      <c r="M540" s="50"/>
      <c r="R540" s="50"/>
    </row>
    <row r="541">
      <c r="D541" s="50"/>
      <c r="K541" s="51"/>
      <c r="M541" s="50"/>
      <c r="R541" s="50"/>
    </row>
    <row r="542">
      <c r="D542" s="50"/>
      <c r="K542" s="51"/>
      <c r="M542" s="50"/>
      <c r="R542" s="50"/>
    </row>
    <row r="543">
      <c r="D543" s="50"/>
      <c r="K543" s="51"/>
      <c r="M543" s="50"/>
      <c r="R543" s="50"/>
    </row>
    <row r="544">
      <c r="D544" s="50"/>
      <c r="K544" s="51"/>
      <c r="M544" s="50"/>
      <c r="R544" s="50"/>
    </row>
    <row r="545">
      <c r="D545" s="50"/>
      <c r="K545" s="51"/>
      <c r="M545" s="50"/>
      <c r="R545" s="50"/>
    </row>
    <row r="546">
      <c r="D546" s="50"/>
      <c r="K546" s="51"/>
      <c r="M546" s="50"/>
      <c r="R546" s="50"/>
    </row>
    <row r="547">
      <c r="D547" s="50"/>
      <c r="K547" s="51"/>
      <c r="M547" s="50"/>
      <c r="R547" s="50"/>
    </row>
    <row r="548">
      <c r="D548" s="50"/>
      <c r="K548" s="51"/>
      <c r="M548" s="50"/>
      <c r="R548" s="50"/>
    </row>
    <row r="549">
      <c r="D549" s="50"/>
      <c r="K549" s="51"/>
      <c r="M549" s="50"/>
      <c r="R549" s="50"/>
    </row>
    <row r="550">
      <c r="D550" s="50"/>
      <c r="K550" s="51"/>
      <c r="M550" s="50"/>
      <c r="R550" s="50"/>
    </row>
    <row r="551">
      <c r="D551" s="50"/>
      <c r="K551" s="51"/>
      <c r="M551" s="50"/>
      <c r="R551" s="50"/>
    </row>
    <row r="552">
      <c r="D552" s="50"/>
      <c r="K552" s="51"/>
      <c r="M552" s="50"/>
      <c r="R552" s="50"/>
    </row>
    <row r="553">
      <c r="D553" s="50"/>
      <c r="K553" s="51"/>
      <c r="M553" s="50"/>
      <c r="R553" s="50"/>
    </row>
    <row r="554">
      <c r="D554" s="50"/>
      <c r="K554" s="51"/>
      <c r="M554" s="50"/>
      <c r="R554" s="50"/>
    </row>
    <row r="555">
      <c r="D555" s="50"/>
      <c r="K555" s="51"/>
      <c r="M555" s="50"/>
      <c r="R555" s="50"/>
    </row>
    <row r="556">
      <c r="D556" s="50"/>
      <c r="K556" s="51"/>
      <c r="M556" s="50"/>
      <c r="R556" s="50"/>
    </row>
    <row r="557">
      <c r="D557" s="50"/>
      <c r="K557" s="51"/>
      <c r="M557" s="50"/>
      <c r="R557" s="50"/>
    </row>
    <row r="558">
      <c r="D558" s="50"/>
      <c r="K558" s="51"/>
      <c r="M558" s="50"/>
      <c r="R558" s="50"/>
    </row>
    <row r="559">
      <c r="D559" s="50"/>
      <c r="K559" s="51"/>
      <c r="M559" s="50"/>
      <c r="R559" s="50"/>
    </row>
    <row r="560">
      <c r="D560" s="50"/>
      <c r="K560" s="51"/>
      <c r="M560" s="50"/>
      <c r="R560" s="50"/>
    </row>
    <row r="561">
      <c r="D561" s="50"/>
      <c r="K561" s="51"/>
      <c r="M561" s="50"/>
      <c r="R561" s="50"/>
    </row>
    <row r="562">
      <c r="D562" s="50"/>
      <c r="K562" s="51"/>
      <c r="M562" s="50"/>
      <c r="R562" s="50"/>
    </row>
    <row r="563">
      <c r="D563" s="50"/>
      <c r="K563" s="51"/>
      <c r="M563" s="50"/>
      <c r="R563" s="50"/>
    </row>
    <row r="564">
      <c r="D564" s="50"/>
      <c r="K564" s="51"/>
      <c r="M564" s="50"/>
      <c r="R564" s="50"/>
    </row>
    <row r="565">
      <c r="D565" s="50"/>
      <c r="K565" s="51"/>
      <c r="M565" s="50"/>
      <c r="R565" s="50"/>
    </row>
    <row r="566">
      <c r="D566" s="50"/>
      <c r="K566" s="51"/>
      <c r="M566" s="50"/>
      <c r="R566" s="50"/>
    </row>
    <row r="567">
      <c r="D567" s="50"/>
      <c r="K567" s="51"/>
      <c r="M567" s="50"/>
      <c r="R567" s="50"/>
    </row>
    <row r="568">
      <c r="D568" s="50"/>
      <c r="K568" s="51"/>
      <c r="M568" s="50"/>
      <c r="R568" s="50"/>
    </row>
    <row r="569">
      <c r="D569" s="50"/>
      <c r="K569" s="51"/>
      <c r="M569" s="50"/>
      <c r="R569" s="50"/>
    </row>
    <row r="570">
      <c r="D570" s="50"/>
      <c r="K570" s="51"/>
      <c r="M570" s="50"/>
      <c r="R570" s="50"/>
    </row>
    <row r="571">
      <c r="D571" s="50"/>
      <c r="K571" s="51"/>
      <c r="M571" s="50"/>
      <c r="R571" s="50"/>
    </row>
    <row r="572">
      <c r="D572" s="50"/>
      <c r="K572" s="51"/>
      <c r="M572" s="50"/>
      <c r="R572" s="50"/>
    </row>
    <row r="573">
      <c r="D573" s="50"/>
      <c r="K573" s="51"/>
      <c r="M573" s="50"/>
      <c r="R573" s="50"/>
    </row>
    <row r="574">
      <c r="D574" s="50"/>
      <c r="K574" s="51"/>
      <c r="M574" s="50"/>
      <c r="R574" s="50"/>
    </row>
    <row r="575">
      <c r="D575" s="50"/>
      <c r="K575" s="51"/>
      <c r="M575" s="50"/>
      <c r="R575" s="50"/>
    </row>
    <row r="576">
      <c r="D576" s="50"/>
      <c r="K576" s="51"/>
      <c r="M576" s="50"/>
      <c r="R576" s="50"/>
    </row>
    <row r="577">
      <c r="D577" s="50"/>
      <c r="K577" s="51"/>
      <c r="M577" s="50"/>
      <c r="R577" s="50"/>
    </row>
    <row r="578">
      <c r="D578" s="50"/>
      <c r="K578" s="51"/>
      <c r="M578" s="50"/>
      <c r="R578" s="50"/>
    </row>
    <row r="579">
      <c r="D579" s="50"/>
      <c r="K579" s="51"/>
      <c r="M579" s="50"/>
      <c r="R579" s="50"/>
    </row>
    <row r="580">
      <c r="D580" s="50"/>
      <c r="K580" s="51"/>
      <c r="M580" s="50"/>
      <c r="R580" s="50"/>
    </row>
    <row r="581">
      <c r="D581" s="50"/>
      <c r="K581" s="51"/>
      <c r="M581" s="50"/>
      <c r="R581" s="50"/>
    </row>
    <row r="582">
      <c r="D582" s="50"/>
      <c r="K582" s="51"/>
      <c r="M582" s="50"/>
      <c r="R582" s="50"/>
    </row>
    <row r="583">
      <c r="D583" s="50"/>
      <c r="K583" s="51"/>
      <c r="M583" s="50"/>
      <c r="R583" s="50"/>
    </row>
    <row r="584">
      <c r="D584" s="50"/>
      <c r="K584" s="51"/>
      <c r="M584" s="50"/>
      <c r="R584" s="50"/>
    </row>
    <row r="585">
      <c r="D585" s="50"/>
      <c r="K585" s="51"/>
      <c r="M585" s="50"/>
      <c r="R585" s="50"/>
    </row>
    <row r="586">
      <c r="D586" s="50"/>
      <c r="K586" s="51"/>
      <c r="M586" s="50"/>
      <c r="R586" s="50"/>
    </row>
    <row r="587">
      <c r="D587" s="50"/>
      <c r="K587" s="51"/>
      <c r="M587" s="50"/>
      <c r="R587" s="50"/>
    </row>
    <row r="588">
      <c r="D588" s="50"/>
      <c r="K588" s="51"/>
      <c r="M588" s="50"/>
      <c r="R588" s="50"/>
    </row>
    <row r="589">
      <c r="D589" s="50"/>
      <c r="K589" s="51"/>
      <c r="M589" s="50"/>
      <c r="R589" s="50"/>
    </row>
    <row r="590">
      <c r="D590" s="50"/>
      <c r="K590" s="51"/>
      <c r="M590" s="50"/>
      <c r="R590" s="50"/>
    </row>
    <row r="591">
      <c r="D591" s="50"/>
      <c r="K591" s="51"/>
      <c r="M591" s="50"/>
      <c r="R591" s="50"/>
    </row>
    <row r="592">
      <c r="D592" s="50"/>
      <c r="K592" s="51"/>
      <c r="M592" s="50"/>
      <c r="R592" s="50"/>
    </row>
    <row r="593">
      <c r="D593" s="50"/>
      <c r="K593" s="51"/>
      <c r="M593" s="50"/>
      <c r="R593" s="50"/>
    </row>
    <row r="594">
      <c r="D594" s="50"/>
      <c r="K594" s="51"/>
      <c r="M594" s="50"/>
      <c r="R594" s="50"/>
    </row>
    <row r="595">
      <c r="D595" s="50"/>
      <c r="K595" s="51"/>
      <c r="M595" s="50"/>
      <c r="R595" s="50"/>
    </row>
    <row r="596">
      <c r="D596" s="50"/>
      <c r="K596" s="51"/>
      <c r="M596" s="50"/>
      <c r="R596" s="50"/>
    </row>
    <row r="597">
      <c r="D597" s="50"/>
      <c r="K597" s="51"/>
      <c r="M597" s="50"/>
      <c r="R597" s="50"/>
    </row>
    <row r="598">
      <c r="D598" s="50"/>
      <c r="K598" s="51"/>
      <c r="M598" s="50"/>
      <c r="R598" s="50"/>
    </row>
    <row r="599">
      <c r="D599" s="50"/>
      <c r="K599" s="51"/>
      <c r="M599" s="50"/>
      <c r="R599" s="50"/>
    </row>
    <row r="600">
      <c r="D600" s="50"/>
      <c r="K600" s="51"/>
      <c r="M600" s="50"/>
      <c r="R600" s="50"/>
    </row>
    <row r="601">
      <c r="D601" s="50"/>
      <c r="K601" s="51"/>
      <c r="M601" s="50"/>
      <c r="R601" s="50"/>
    </row>
    <row r="602">
      <c r="D602" s="50"/>
      <c r="K602" s="51"/>
      <c r="M602" s="50"/>
      <c r="R602" s="50"/>
    </row>
    <row r="603">
      <c r="D603" s="50"/>
      <c r="K603" s="51"/>
      <c r="M603" s="50"/>
      <c r="R603" s="50"/>
    </row>
    <row r="604">
      <c r="D604" s="50"/>
      <c r="K604" s="51"/>
      <c r="M604" s="50"/>
      <c r="R604" s="50"/>
    </row>
    <row r="605">
      <c r="D605" s="50"/>
      <c r="K605" s="51"/>
      <c r="M605" s="50"/>
      <c r="R605" s="50"/>
    </row>
    <row r="606">
      <c r="D606" s="50"/>
      <c r="K606" s="51"/>
      <c r="M606" s="50"/>
      <c r="R606" s="50"/>
    </row>
    <row r="607">
      <c r="D607" s="50"/>
      <c r="K607" s="51"/>
      <c r="M607" s="50"/>
      <c r="R607" s="50"/>
    </row>
    <row r="608">
      <c r="D608" s="50"/>
      <c r="K608" s="51"/>
      <c r="M608" s="50"/>
      <c r="R608" s="50"/>
    </row>
    <row r="609">
      <c r="D609" s="50"/>
      <c r="K609" s="51"/>
      <c r="M609" s="50"/>
      <c r="R609" s="50"/>
    </row>
    <row r="610">
      <c r="D610" s="50"/>
      <c r="K610" s="51"/>
      <c r="M610" s="50"/>
      <c r="R610" s="50"/>
    </row>
    <row r="611">
      <c r="D611" s="50"/>
      <c r="K611" s="51"/>
      <c r="M611" s="50"/>
      <c r="R611" s="50"/>
    </row>
    <row r="612">
      <c r="D612" s="50"/>
      <c r="K612" s="51"/>
      <c r="M612" s="50"/>
      <c r="R612" s="50"/>
    </row>
    <row r="613">
      <c r="D613" s="50"/>
      <c r="K613" s="51"/>
      <c r="M613" s="50"/>
      <c r="R613" s="50"/>
    </row>
    <row r="614">
      <c r="D614" s="50"/>
      <c r="K614" s="51"/>
      <c r="M614" s="50"/>
      <c r="R614" s="50"/>
    </row>
    <row r="615">
      <c r="D615" s="50"/>
      <c r="K615" s="51"/>
      <c r="M615" s="50"/>
      <c r="R615" s="50"/>
    </row>
    <row r="616">
      <c r="D616" s="50"/>
      <c r="K616" s="51"/>
      <c r="M616" s="50"/>
      <c r="R616" s="50"/>
    </row>
    <row r="617">
      <c r="D617" s="50"/>
      <c r="K617" s="51"/>
      <c r="M617" s="50"/>
      <c r="R617" s="50"/>
    </row>
    <row r="618">
      <c r="D618" s="50"/>
      <c r="K618" s="51"/>
      <c r="M618" s="50"/>
      <c r="R618" s="50"/>
    </row>
    <row r="619">
      <c r="D619" s="50"/>
      <c r="K619" s="51"/>
      <c r="M619" s="50"/>
      <c r="R619" s="50"/>
    </row>
    <row r="620">
      <c r="D620" s="50"/>
      <c r="K620" s="51"/>
      <c r="M620" s="50"/>
      <c r="R620" s="50"/>
    </row>
    <row r="621">
      <c r="D621" s="50"/>
      <c r="K621" s="51"/>
      <c r="M621" s="50"/>
      <c r="R621" s="50"/>
    </row>
    <row r="622">
      <c r="D622" s="50"/>
      <c r="K622" s="51"/>
      <c r="M622" s="50"/>
      <c r="R622" s="50"/>
    </row>
    <row r="623">
      <c r="D623" s="50"/>
      <c r="K623" s="51"/>
      <c r="M623" s="50"/>
      <c r="R623" s="50"/>
    </row>
    <row r="624">
      <c r="D624" s="50"/>
      <c r="K624" s="51"/>
      <c r="M624" s="50"/>
      <c r="R624" s="50"/>
    </row>
    <row r="625">
      <c r="D625" s="50"/>
      <c r="K625" s="51"/>
      <c r="M625" s="50"/>
      <c r="R625" s="50"/>
    </row>
    <row r="626">
      <c r="D626" s="50"/>
      <c r="K626" s="51"/>
      <c r="M626" s="50"/>
      <c r="R626" s="50"/>
    </row>
    <row r="627">
      <c r="D627" s="50"/>
      <c r="K627" s="51"/>
      <c r="M627" s="50"/>
      <c r="R627" s="50"/>
    </row>
    <row r="628">
      <c r="D628" s="50"/>
      <c r="K628" s="51"/>
      <c r="M628" s="50"/>
      <c r="R628" s="50"/>
    </row>
    <row r="629">
      <c r="D629" s="50"/>
      <c r="K629" s="51"/>
      <c r="M629" s="50"/>
      <c r="R629" s="50"/>
    </row>
    <row r="630">
      <c r="D630" s="50"/>
      <c r="K630" s="51"/>
      <c r="M630" s="50"/>
      <c r="R630" s="50"/>
    </row>
    <row r="631">
      <c r="D631" s="50"/>
      <c r="K631" s="51"/>
      <c r="M631" s="50"/>
      <c r="R631" s="50"/>
    </row>
    <row r="632">
      <c r="D632" s="50"/>
      <c r="K632" s="51"/>
      <c r="M632" s="50"/>
      <c r="R632" s="50"/>
    </row>
    <row r="633">
      <c r="D633" s="50"/>
      <c r="K633" s="51"/>
      <c r="M633" s="50"/>
      <c r="R633" s="50"/>
    </row>
    <row r="634">
      <c r="D634" s="50"/>
      <c r="K634" s="51"/>
      <c r="M634" s="50"/>
      <c r="R634" s="50"/>
    </row>
    <row r="635">
      <c r="D635" s="50"/>
      <c r="K635" s="51"/>
      <c r="M635" s="50"/>
      <c r="R635" s="50"/>
    </row>
    <row r="636">
      <c r="D636" s="50"/>
      <c r="K636" s="51"/>
      <c r="M636" s="50"/>
      <c r="R636" s="50"/>
    </row>
    <row r="637">
      <c r="D637" s="50"/>
      <c r="K637" s="51"/>
      <c r="M637" s="50"/>
      <c r="R637" s="50"/>
    </row>
    <row r="638">
      <c r="D638" s="50"/>
      <c r="K638" s="51"/>
      <c r="M638" s="50"/>
      <c r="R638" s="50"/>
    </row>
    <row r="639">
      <c r="D639" s="50"/>
      <c r="K639" s="51"/>
      <c r="M639" s="50"/>
      <c r="R639" s="50"/>
    </row>
    <row r="640">
      <c r="D640" s="50"/>
      <c r="K640" s="51"/>
      <c r="M640" s="50"/>
      <c r="R640" s="50"/>
    </row>
    <row r="641">
      <c r="D641" s="50"/>
      <c r="K641" s="51"/>
      <c r="M641" s="50"/>
      <c r="R641" s="50"/>
    </row>
    <row r="642">
      <c r="D642" s="50"/>
      <c r="K642" s="51"/>
      <c r="M642" s="50"/>
      <c r="R642" s="50"/>
    </row>
    <row r="643">
      <c r="D643" s="50"/>
      <c r="K643" s="51"/>
      <c r="M643" s="50"/>
      <c r="R643" s="50"/>
    </row>
    <row r="644">
      <c r="D644" s="50"/>
      <c r="K644" s="51"/>
      <c r="M644" s="50"/>
      <c r="R644" s="50"/>
    </row>
    <row r="645">
      <c r="D645" s="50"/>
      <c r="K645" s="51"/>
      <c r="M645" s="50"/>
      <c r="R645" s="50"/>
    </row>
    <row r="646">
      <c r="D646" s="50"/>
      <c r="K646" s="51"/>
      <c r="M646" s="50"/>
      <c r="R646" s="50"/>
    </row>
    <row r="647">
      <c r="D647" s="50"/>
      <c r="K647" s="51"/>
      <c r="M647" s="50"/>
      <c r="R647" s="50"/>
    </row>
    <row r="648">
      <c r="D648" s="50"/>
      <c r="K648" s="51"/>
      <c r="M648" s="50"/>
      <c r="R648" s="50"/>
    </row>
    <row r="649">
      <c r="D649" s="50"/>
      <c r="K649" s="51"/>
      <c r="M649" s="50"/>
      <c r="R649" s="50"/>
    </row>
    <row r="650">
      <c r="D650" s="50"/>
      <c r="K650" s="51"/>
      <c r="M650" s="50"/>
      <c r="R650" s="50"/>
    </row>
    <row r="651">
      <c r="D651" s="50"/>
      <c r="K651" s="51"/>
      <c r="M651" s="50"/>
      <c r="R651" s="50"/>
    </row>
    <row r="652">
      <c r="D652" s="50"/>
      <c r="K652" s="51"/>
      <c r="M652" s="50"/>
      <c r="R652" s="50"/>
    </row>
    <row r="653">
      <c r="D653" s="50"/>
      <c r="K653" s="51"/>
      <c r="M653" s="50"/>
      <c r="R653" s="50"/>
    </row>
    <row r="654">
      <c r="D654" s="50"/>
      <c r="K654" s="51"/>
      <c r="M654" s="50"/>
      <c r="R654" s="50"/>
    </row>
    <row r="655">
      <c r="D655" s="50"/>
      <c r="K655" s="51"/>
      <c r="M655" s="50"/>
      <c r="R655" s="50"/>
    </row>
    <row r="656">
      <c r="D656" s="50"/>
      <c r="K656" s="51"/>
      <c r="M656" s="50"/>
      <c r="R656" s="50"/>
    </row>
    <row r="657">
      <c r="D657" s="50"/>
      <c r="K657" s="51"/>
      <c r="M657" s="50"/>
      <c r="R657" s="50"/>
    </row>
    <row r="658">
      <c r="D658" s="50"/>
      <c r="K658" s="51"/>
      <c r="M658" s="50"/>
      <c r="R658" s="50"/>
    </row>
    <row r="659">
      <c r="D659" s="50"/>
      <c r="K659" s="51"/>
      <c r="M659" s="50"/>
      <c r="R659" s="50"/>
    </row>
    <row r="660">
      <c r="D660" s="50"/>
      <c r="K660" s="51"/>
      <c r="M660" s="50"/>
      <c r="R660" s="50"/>
    </row>
    <row r="661">
      <c r="D661" s="50"/>
      <c r="K661" s="51"/>
      <c r="M661" s="50"/>
      <c r="R661" s="50"/>
    </row>
    <row r="662">
      <c r="D662" s="50"/>
      <c r="K662" s="51"/>
      <c r="M662" s="50"/>
      <c r="R662" s="50"/>
    </row>
    <row r="663">
      <c r="D663" s="50"/>
      <c r="K663" s="51"/>
      <c r="M663" s="50"/>
      <c r="R663" s="50"/>
    </row>
    <row r="664">
      <c r="D664" s="50"/>
      <c r="K664" s="51"/>
      <c r="M664" s="50"/>
      <c r="R664" s="50"/>
    </row>
    <row r="665">
      <c r="D665" s="50"/>
      <c r="K665" s="51"/>
      <c r="M665" s="50"/>
      <c r="R665" s="50"/>
    </row>
    <row r="666">
      <c r="D666" s="50"/>
      <c r="K666" s="51"/>
      <c r="M666" s="50"/>
      <c r="R666" s="50"/>
    </row>
    <row r="667">
      <c r="D667" s="50"/>
      <c r="K667" s="51"/>
      <c r="M667" s="50"/>
      <c r="R667" s="50"/>
    </row>
    <row r="668">
      <c r="D668" s="50"/>
      <c r="K668" s="51"/>
      <c r="M668" s="50"/>
      <c r="R668" s="50"/>
    </row>
    <row r="669">
      <c r="D669" s="50"/>
      <c r="K669" s="51"/>
      <c r="M669" s="50"/>
      <c r="R669" s="50"/>
    </row>
    <row r="670">
      <c r="D670" s="50"/>
      <c r="K670" s="51"/>
      <c r="M670" s="50"/>
      <c r="R670" s="50"/>
    </row>
    <row r="671">
      <c r="D671" s="50"/>
      <c r="K671" s="51"/>
      <c r="M671" s="50"/>
      <c r="R671" s="50"/>
    </row>
    <row r="672">
      <c r="D672" s="50"/>
      <c r="K672" s="51"/>
      <c r="M672" s="50"/>
      <c r="R672" s="50"/>
    </row>
    <row r="673">
      <c r="D673" s="50"/>
      <c r="K673" s="51"/>
      <c r="M673" s="50"/>
      <c r="R673" s="50"/>
    </row>
    <row r="674">
      <c r="D674" s="50"/>
      <c r="K674" s="51"/>
      <c r="M674" s="50"/>
      <c r="R674" s="50"/>
    </row>
    <row r="675">
      <c r="D675" s="50"/>
      <c r="K675" s="51"/>
      <c r="M675" s="50"/>
      <c r="R675" s="50"/>
    </row>
    <row r="676">
      <c r="D676" s="50"/>
      <c r="K676" s="51"/>
      <c r="M676" s="50"/>
      <c r="R676" s="50"/>
    </row>
    <row r="677">
      <c r="D677" s="50"/>
      <c r="K677" s="51"/>
      <c r="M677" s="50"/>
      <c r="R677" s="50"/>
    </row>
    <row r="678">
      <c r="D678" s="50"/>
      <c r="K678" s="51"/>
      <c r="M678" s="50"/>
      <c r="R678" s="50"/>
    </row>
    <row r="679">
      <c r="D679" s="50"/>
      <c r="K679" s="51"/>
      <c r="M679" s="50"/>
      <c r="R679" s="50"/>
    </row>
    <row r="680">
      <c r="D680" s="50"/>
      <c r="K680" s="51"/>
      <c r="M680" s="50"/>
      <c r="R680" s="50"/>
    </row>
    <row r="681">
      <c r="D681" s="50"/>
      <c r="K681" s="51"/>
      <c r="M681" s="50"/>
      <c r="R681" s="50"/>
    </row>
    <row r="682">
      <c r="D682" s="50"/>
      <c r="K682" s="51"/>
      <c r="M682" s="50"/>
      <c r="R682" s="50"/>
    </row>
    <row r="683">
      <c r="D683" s="50"/>
      <c r="K683" s="51"/>
      <c r="M683" s="50"/>
      <c r="R683" s="50"/>
    </row>
    <row r="684">
      <c r="D684" s="50"/>
      <c r="K684" s="51"/>
      <c r="M684" s="50"/>
      <c r="R684" s="50"/>
    </row>
    <row r="685">
      <c r="D685" s="50"/>
      <c r="K685" s="51"/>
      <c r="M685" s="50"/>
      <c r="R685" s="50"/>
    </row>
    <row r="686">
      <c r="D686" s="50"/>
      <c r="K686" s="51"/>
      <c r="M686" s="50"/>
      <c r="R686" s="50"/>
    </row>
    <row r="687">
      <c r="D687" s="50"/>
      <c r="K687" s="51"/>
      <c r="M687" s="50"/>
      <c r="R687" s="50"/>
    </row>
    <row r="688">
      <c r="D688" s="50"/>
      <c r="K688" s="51"/>
      <c r="M688" s="50"/>
      <c r="R688" s="50"/>
    </row>
    <row r="689">
      <c r="D689" s="50"/>
      <c r="K689" s="51"/>
      <c r="M689" s="50"/>
      <c r="R689" s="50"/>
    </row>
    <row r="690">
      <c r="D690" s="50"/>
      <c r="K690" s="51"/>
      <c r="M690" s="50"/>
      <c r="R690" s="50"/>
    </row>
    <row r="691">
      <c r="D691" s="50"/>
      <c r="K691" s="51"/>
      <c r="M691" s="50"/>
      <c r="R691" s="50"/>
    </row>
    <row r="692">
      <c r="D692" s="50"/>
      <c r="K692" s="51"/>
      <c r="M692" s="50"/>
      <c r="R692" s="50"/>
    </row>
    <row r="693">
      <c r="D693" s="50"/>
      <c r="K693" s="51"/>
      <c r="M693" s="50"/>
      <c r="R693" s="50"/>
    </row>
    <row r="694">
      <c r="D694" s="50"/>
      <c r="K694" s="51"/>
      <c r="M694" s="50"/>
      <c r="R694" s="50"/>
    </row>
    <row r="695">
      <c r="D695" s="50"/>
      <c r="K695" s="51"/>
      <c r="M695" s="50"/>
      <c r="R695" s="50"/>
    </row>
    <row r="696">
      <c r="D696" s="50"/>
      <c r="K696" s="51"/>
      <c r="M696" s="50"/>
      <c r="R696" s="50"/>
    </row>
    <row r="697">
      <c r="D697" s="50"/>
      <c r="K697" s="51"/>
      <c r="M697" s="50"/>
      <c r="R697" s="50"/>
    </row>
    <row r="698">
      <c r="D698" s="50"/>
      <c r="K698" s="51"/>
      <c r="M698" s="50"/>
      <c r="R698" s="50"/>
    </row>
    <row r="699">
      <c r="D699" s="50"/>
      <c r="K699" s="51"/>
      <c r="M699" s="50"/>
      <c r="R699" s="50"/>
    </row>
    <row r="700">
      <c r="D700" s="50"/>
      <c r="K700" s="51"/>
      <c r="M700" s="50"/>
      <c r="R700" s="50"/>
    </row>
    <row r="701">
      <c r="D701" s="50"/>
      <c r="K701" s="51"/>
      <c r="M701" s="50"/>
      <c r="R701" s="50"/>
    </row>
    <row r="702">
      <c r="D702" s="50"/>
      <c r="K702" s="51"/>
      <c r="M702" s="50"/>
      <c r="R702" s="50"/>
    </row>
    <row r="703">
      <c r="D703" s="50"/>
      <c r="K703" s="51"/>
      <c r="M703" s="50"/>
      <c r="R703" s="50"/>
    </row>
    <row r="704">
      <c r="D704" s="50"/>
      <c r="K704" s="51"/>
      <c r="M704" s="50"/>
      <c r="R704" s="50"/>
    </row>
    <row r="705">
      <c r="D705" s="50"/>
      <c r="K705" s="51"/>
      <c r="M705" s="50"/>
      <c r="R705" s="50"/>
    </row>
    <row r="706">
      <c r="D706" s="50"/>
      <c r="K706" s="51"/>
      <c r="M706" s="50"/>
      <c r="R706" s="50"/>
    </row>
    <row r="707">
      <c r="D707" s="50"/>
      <c r="K707" s="51"/>
      <c r="M707" s="50"/>
      <c r="R707" s="50"/>
    </row>
    <row r="708">
      <c r="D708" s="50"/>
      <c r="K708" s="51"/>
      <c r="M708" s="50"/>
      <c r="R708" s="50"/>
    </row>
    <row r="709">
      <c r="D709" s="50"/>
      <c r="K709" s="51"/>
      <c r="M709" s="50"/>
      <c r="R709" s="50"/>
    </row>
    <row r="710">
      <c r="D710" s="50"/>
      <c r="K710" s="51"/>
      <c r="M710" s="50"/>
      <c r="R710" s="50"/>
    </row>
    <row r="711">
      <c r="D711" s="50"/>
      <c r="K711" s="51"/>
      <c r="M711" s="50"/>
      <c r="R711" s="50"/>
    </row>
    <row r="712">
      <c r="D712" s="50"/>
      <c r="K712" s="51"/>
      <c r="M712" s="50"/>
      <c r="R712" s="50"/>
    </row>
    <row r="713">
      <c r="D713" s="50"/>
      <c r="K713" s="51"/>
      <c r="M713" s="50"/>
      <c r="R713" s="50"/>
    </row>
    <row r="714">
      <c r="D714" s="50"/>
      <c r="K714" s="51"/>
      <c r="M714" s="50"/>
      <c r="R714" s="50"/>
    </row>
    <row r="715">
      <c r="D715" s="50"/>
      <c r="K715" s="51"/>
      <c r="M715" s="50"/>
      <c r="R715" s="50"/>
    </row>
    <row r="716">
      <c r="D716" s="50"/>
      <c r="K716" s="51"/>
      <c r="M716" s="50"/>
      <c r="R716" s="50"/>
    </row>
    <row r="717">
      <c r="D717" s="50"/>
      <c r="K717" s="51"/>
      <c r="M717" s="50"/>
      <c r="R717" s="50"/>
    </row>
    <row r="718">
      <c r="D718" s="50"/>
      <c r="K718" s="51"/>
      <c r="M718" s="50"/>
      <c r="R718" s="50"/>
    </row>
    <row r="719">
      <c r="D719" s="50"/>
      <c r="K719" s="51"/>
      <c r="M719" s="50"/>
      <c r="R719" s="50"/>
    </row>
    <row r="720">
      <c r="D720" s="50"/>
      <c r="K720" s="51"/>
      <c r="M720" s="50"/>
      <c r="R720" s="50"/>
    </row>
    <row r="721">
      <c r="D721" s="50"/>
      <c r="K721" s="51"/>
      <c r="M721" s="50"/>
      <c r="R721" s="50"/>
    </row>
    <row r="722">
      <c r="D722" s="50"/>
      <c r="K722" s="51"/>
      <c r="M722" s="50"/>
      <c r="R722" s="50"/>
    </row>
    <row r="723">
      <c r="D723" s="50"/>
      <c r="K723" s="51"/>
      <c r="M723" s="50"/>
      <c r="R723" s="50"/>
    </row>
    <row r="724">
      <c r="D724" s="50"/>
      <c r="K724" s="51"/>
      <c r="M724" s="50"/>
      <c r="R724" s="50"/>
    </row>
    <row r="725">
      <c r="D725" s="50"/>
      <c r="K725" s="51"/>
      <c r="M725" s="50"/>
      <c r="R725" s="50"/>
    </row>
    <row r="726">
      <c r="D726" s="50"/>
      <c r="K726" s="51"/>
      <c r="M726" s="50"/>
      <c r="R726" s="50"/>
    </row>
    <row r="727">
      <c r="D727" s="50"/>
      <c r="K727" s="51"/>
      <c r="M727" s="50"/>
      <c r="R727" s="50"/>
    </row>
    <row r="728">
      <c r="D728" s="50"/>
      <c r="K728" s="51"/>
      <c r="M728" s="50"/>
      <c r="R728" s="50"/>
    </row>
    <row r="729">
      <c r="D729" s="50"/>
      <c r="K729" s="51"/>
      <c r="M729" s="50"/>
      <c r="R729" s="50"/>
    </row>
    <row r="730">
      <c r="D730" s="50"/>
      <c r="K730" s="51"/>
      <c r="M730" s="50"/>
      <c r="R730" s="50"/>
    </row>
    <row r="731">
      <c r="D731" s="50"/>
      <c r="K731" s="51"/>
      <c r="M731" s="50"/>
      <c r="R731" s="50"/>
    </row>
    <row r="732">
      <c r="D732" s="50"/>
      <c r="K732" s="51"/>
      <c r="M732" s="50"/>
      <c r="R732" s="50"/>
    </row>
    <row r="733">
      <c r="D733" s="50"/>
      <c r="K733" s="51"/>
      <c r="M733" s="50"/>
      <c r="R733" s="50"/>
    </row>
    <row r="734">
      <c r="D734" s="50"/>
      <c r="K734" s="51"/>
      <c r="M734" s="50"/>
      <c r="R734" s="50"/>
    </row>
    <row r="735">
      <c r="D735" s="50"/>
      <c r="K735" s="51"/>
      <c r="M735" s="50"/>
      <c r="R735" s="50"/>
    </row>
    <row r="736">
      <c r="D736" s="50"/>
      <c r="K736" s="51"/>
      <c r="M736" s="50"/>
      <c r="R736" s="50"/>
    </row>
    <row r="737">
      <c r="D737" s="50"/>
      <c r="K737" s="51"/>
      <c r="M737" s="50"/>
      <c r="R737" s="50"/>
    </row>
    <row r="738">
      <c r="D738" s="50"/>
      <c r="K738" s="51"/>
      <c r="M738" s="50"/>
      <c r="R738" s="50"/>
    </row>
    <row r="739">
      <c r="D739" s="50"/>
      <c r="K739" s="51"/>
      <c r="M739" s="50"/>
      <c r="R739" s="50"/>
    </row>
    <row r="740">
      <c r="D740" s="50"/>
      <c r="K740" s="51"/>
      <c r="M740" s="50"/>
      <c r="R740" s="50"/>
    </row>
    <row r="741">
      <c r="D741" s="50"/>
      <c r="K741" s="51"/>
      <c r="M741" s="50"/>
      <c r="R741" s="50"/>
    </row>
    <row r="742">
      <c r="D742" s="50"/>
      <c r="K742" s="51"/>
      <c r="M742" s="50"/>
      <c r="R742" s="50"/>
    </row>
    <row r="743">
      <c r="D743" s="50"/>
      <c r="K743" s="51"/>
      <c r="M743" s="50"/>
      <c r="R743" s="50"/>
    </row>
    <row r="744">
      <c r="D744" s="50"/>
      <c r="K744" s="51"/>
      <c r="M744" s="50"/>
      <c r="R744" s="50"/>
    </row>
    <row r="745">
      <c r="D745" s="50"/>
      <c r="K745" s="51"/>
      <c r="M745" s="50"/>
      <c r="R745" s="50"/>
    </row>
    <row r="746">
      <c r="D746" s="50"/>
      <c r="K746" s="51"/>
      <c r="M746" s="50"/>
      <c r="R746" s="50"/>
    </row>
    <row r="747">
      <c r="D747" s="50"/>
      <c r="K747" s="51"/>
      <c r="M747" s="50"/>
      <c r="R747" s="50"/>
    </row>
    <row r="748">
      <c r="D748" s="50"/>
      <c r="K748" s="51"/>
      <c r="M748" s="50"/>
      <c r="R748" s="50"/>
    </row>
    <row r="749">
      <c r="D749" s="50"/>
      <c r="K749" s="51"/>
      <c r="M749" s="50"/>
      <c r="R749" s="50"/>
    </row>
    <row r="750">
      <c r="D750" s="50"/>
      <c r="K750" s="51"/>
      <c r="M750" s="50"/>
      <c r="R750" s="50"/>
    </row>
    <row r="751">
      <c r="D751" s="50"/>
      <c r="K751" s="51"/>
      <c r="M751" s="50"/>
      <c r="R751" s="50"/>
    </row>
    <row r="752">
      <c r="D752" s="50"/>
      <c r="K752" s="51"/>
      <c r="M752" s="50"/>
      <c r="R752" s="50"/>
    </row>
    <row r="753">
      <c r="D753" s="50"/>
      <c r="K753" s="51"/>
      <c r="M753" s="50"/>
      <c r="R753" s="50"/>
    </row>
    <row r="754">
      <c r="D754" s="50"/>
      <c r="K754" s="51"/>
      <c r="M754" s="50"/>
      <c r="R754" s="50"/>
    </row>
    <row r="755">
      <c r="D755" s="50"/>
      <c r="K755" s="51"/>
      <c r="M755" s="50"/>
      <c r="R755" s="50"/>
    </row>
    <row r="756">
      <c r="D756" s="50"/>
      <c r="K756" s="51"/>
      <c r="M756" s="50"/>
      <c r="R756" s="50"/>
    </row>
    <row r="757">
      <c r="D757" s="50"/>
      <c r="K757" s="51"/>
      <c r="M757" s="50"/>
      <c r="R757" s="50"/>
    </row>
    <row r="758">
      <c r="D758" s="50"/>
      <c r="K758" s="51"/>
      <c r="M758" s="50"/>
      <c r="R758" s="50"/>
    </row>
    <row r="759">
      <c r="D759" s="50"/>
      <c r="K759" s="51"/>
      <c r="M759" s="50"/>
      <c r="R759" s="50"/>
    </row>
    <row r="760">
      <c r="D760" s="50"/>
      <c r="K760" s="51"/>
      <c r="M760" s="50"/>
      <c r="R760" s="50"/>
    </row>
    <row r="761">
      <c r="D761" s="50"/>
      <c r="K761" s="51"/>
      <c r="M761" s="50"/>
      <c r="R761" s="50"/>
    </row>
    <row r="762">
      <c r="D762" s="50"/>
      <c r="K762" s="51"/>
      <c r="M762" s="50"/>
      <c r="R762" s="50"/>
    </row>
    <row r="763">
      <c r="D763" s="50"/>
      <c r="K763" s="51"/>
      <c r="M763" s="50"/>
      <c r="R763" s="50"/>
    </row>
    <row r="764">
      <c r="D764" s="50"/>
      <c r="K764" s="51"/>
      <c r="M764" s="50"/>
      <c r="R764" s="50"/>
    </row>
    <row r="765">
      <c r="D765" s="50"/>
      <c r="K765" s="51"/>
      <c r="M765" s="50"/>
      <c r="R765" s="50"/>
    </row>
    <row r="766">
      <c r="D766" s="50"/>
      <c r="K766" s="51"/>
      <c r="M766" s="50"/>
      <c r="R766" s="50"/>
    </row>
    <row r="767">
      <c r="D767" s="50"/>
      <c r="K767" s="51"/>
      <c r="M767" s="50"/>
      <c r="R767" s="50"/>
    </row>
    <row r="768">
      <c r="D768" s="50"/>
      <c r="K768" s="51"/>
      <c r="M768" s="50"/>
      <c r="R768" s="50"/>
    </row>
    <row r="769">
      <c r="D769" s="50"/>
      <c r="K769" s="51"/>
      <c r="M769" s="50"/>
      <c r="R769" s="50"/>
    </row>
    <row r="770">
      <c r="D770" s="50"/>
      <c r="K770" s="51"/>
      <c r="M770" s="50"/>
      <c r="R770" s="50"/>
    </row>
    <row r="771">
      <c r="D771" s="50"/>
      <c r="K771" s="51"/>
      <c r="M771" s="50"/>
      <c r="R771" s="50"/>
    </row>
    <row r="772">
      <c r="D772" s="50"/>
      <c r="K772" s="51"/>
      <c r="M772" s="50"/>
      <c r="R772" s="50"/>
    </row>
    <row r="773">
      <c r="D773" s="50"/>
      <c r="K773" s="51"/>
      <c r="M773" s="50"/>
      <c r="R773" s="50"/>
    </row>
    <row r="774">
      <c r="D774" s="50"/>
      <c r="K774" s="51"/>
      <c r="M774" s="50"/>
      <c r="R774" s="50"/>
    </row>
    <row r="775">
      <c r="D775" s="50"/>
      <c r="K775" s="51"/>
      <c r="M775" s="50"/>
      <c r="R775" s="50"/>
    </row>
    <row r="776">
      <c r="D776" s="50"/>
      <c r="K776" s="51"/>
      <c r="M776" s="50"/>
      <c r="R776" s="50"/>
    </row>
    <row r="777">
      <c r="D777" s="50"/>
      <c r="K777" s="51"/>
      <c r="M777" s="50"/>
      <c r="R777" s="50"/>
    </row>
    <row r="778">
      <c r="D778" s="50"/>
      <c r="K778" s="51"/>
      <c r="M778" s="50"/>
      <c r="R778" s="50"/>
    </row>
    <row r="779">
      <c r="D779" s="50"/>
      <c r="K779" s="51"/>
      <c r="M779" s="50"/>
      <c r="R779" s="50"/>
    </row>
    <row r="780">
      <c r="D780" s="50"/>
      <c r="K780" s="51"/>
      <c r="M780" s="50"/>
      <c r="R780" s="50"/>
    </row>
    <row r="781">
      <c r="D781" s="50"/>
      <c r="K781" s="51"/>
      <c r="M781" s="50"/>
      <c r="R781" s="50"/>
    </row>
    <row r="782">
      <c r="D782" s="50"/>
      <c r="K782" s="51"/>
      <c r="M782" s="50"/>
      <c r="R782" s="50"/>
    </row>
    <row r="783">
      <c r="D783" s="50"/>
      <c r="K783" s="51"/>
      <c r="M783" s="50"/>
      <c r="R783" s="50"/>
    </row>
    <row r="784">
      <c r="D784" s="50"/>
      <c r="K784" s="51"/>
      <c r="M784" s="50"/>
      <c r="R784" s="50"/>
    </row>
    <row r="785">
      <c r="D785" s="50"/>
      <c r="K785" s="51"/>
      <c r="M785" s="50"/>
      <c r="R785" s="50"/>
    </row>
    <row r="786">
      <c r="D786" s="50"/>
      <c r="K786" s="51"/>
      <c r="M786" s="50"/>
      <c r="R786" s="50"/>
    </row>
    <row r="787">
      <c r="D787" s="50"/>
      <c r="K787" s="51"/>
      <c r="M787" s="50"/>
      <c r="R787" s="50"/>
    </row>
    <row r="788">
      <c r="D788" s="50"/>
      <c r="K788" s="51"/>
      <c r="M788" s="50"/>
      <c r="R788" s="50"/>
    </row>
    <row r="789">
      <c r="D789" s="50"/>
      <c r="K789" s="51"/>
      <c r="M789" s="50"/>
      <c r="R789" s="50"/>
    </row>
    <row r="790">
      <c r="D790" s="50"/>
      <c r="K790" s="51"/>
      <c r="M790" s="50"/>
      <c r="R790" s="50"/>
    </row>
    <row r="791">
      <c r="D791" s="50"/>
      <c r="K791" s="51"/>
      <c r="M791" s="50"/>
      <c r="R791" s="50"/>
    </row>
    <row r="792">
      <c r="D792" s="50"/>
      <c r="K792" s="51"/>
      <c r="M792" s="50"/>
      <c r="R792" s="50"/>
    </row>
    <row r="793">
      <c r="D793" s="50"/>
      <c r="K793" s="51"/>
      <c r="M793" s="50"/>
      <c r="R793" s="50"/>
    </row>
    <row r="794">
      <c r="D794" s="50"/>
      <c r="K794" s="51"/>
      <c r="M794" s="50"/>
      <c r="R794" s="50"/>
    </row>
    <row r="795">
      <c r="D795" s="50"/>
      <c r="K795" s="51"/>
      <c r="M795" s="50"/>
      <c r="R795" s="50"/>
    </row>
    <row r="796">
      <c r="D796" s="50"/>
      <c r="K796" s="51"/>
      <c r="M796" s="50"/>
      <c r="R796" s="50"/>
    </row>
    <row r="797">
      <c r="D797" s="50"/>
      <c r="K797" s="51"/>
      <c r="M797" s="50"/>
      <c r="R797" s="50"/>
    </row>
    <row r="798">
      <c r="D798" s="50"/>
      <c r="K798" s="51"/>
      <c r="M798" s="50"/>
      <c r="R798" s="50"/>
    </row>
    <row r="799">
      <c r="D799" s="50"/>
      <c r="K799" s="51"/>
      <c r="M799" s="50"/>
      <c r="R799" s="50"/>
    </row>
    <row r="800">
      <c r="D800" s="50"/>
      <c r="K800" s="51"/>
      <c r="M800" s="50"/>
      <c r="R800" s="50"/>
    </row>
    <row r="801">
      <c r="D801" s="50"/>
      <c r="K801" s="51"/>
      <c r="M801" s="50"/>
      <c r="R801" s="50"/>
    </row>
    <row r="802">
      <c r="D802" s="50"/>
      <c r="K802" s="51"/>
      <c r="M802" s="50"/>
      <c r="R802" s="50"/>
    </row>
    <row r="803">
      <c r="D803" s="50"/>
      <c r="K803" s="51"/>
      <c r="M803" s="50"/>
      <c r="R803" s="50"/>
    </row>
    <row r="804">
      <c r="D804" s="50"/>
      <c r="K804" s="51"/>
      <c r="M804" s="50"/>
      <c r="R804" s="50"/>
    </row>
    <row r="805">
      <c r="D805" s="50"/>
      <c r="K805" s="51"/>
      <c r="M805" s="50"/>
      <c r="R805" s="50"/>
    </row>
    <row r="806">
      <c r="D806" s="50"/>
      <c r="K806" s="51"/>
      <c r="M806" s="50"/>
      <c r="R806" s="50"/>
    </row>
    <row r="807">
      <c r="D807" s="50"/>
      <c r="K807" s="51"/>
      <c r="M807" s="50"/>
      <c r="R807" s="50"/>
    </row>
    <row r="808">
      <c r="D808" s="50"/>
      <c r="K808" s="51"/>
      <c r="M808" s="50"/>
      <c r="R808" s="50"/>
    </row>
    <row r="809">
      <c r="D809" s="50"/>
      <c r="K809" s="51"/>
      <c r="M809" s="50"/>
      <c r="R809" s="50"/>
    </row>
    <row r="810">
      <c r="D810" s="50"/>
      <c r="K810" s="51"/>
      <c r="M810" s="50"/>
      <c r="R810" s="50"/>
    </row>
    <row r="811">
      <c r="D811" s="50"/>
      <c r="K811" s="51"/>
      <c r="M811" s="50"/>
      <c r="R811" s="50"/>
    </row>
    <row r="812">
      <c r="D812" s="50"/>
      <c r="K812" s="51"/>
      <c r="M812" s="50"/>
      <c r="R812" s="50"/>
    </row>
    <row r="813">
      <c r="D813" s="50"/>
      <c r="K813" s="51"/>
      <c r="M813" s="50"/>
      <c r="R813" s="50"/>
    </row>
    <row r="814">
      <c r="D814" s="50"/>
      <c r="K814" s="51"/>
      <c r="M814" s="50"/>
      <c r="R814" s="50"/>
    </row>
    <row r="815">
      <c r="D815" s="50"/>
      <c r="K815" s="51"/>
      <c r="M815" s="50"/>
      <c r="R815" s="50"/>
    </row>
    <row r="816">
      <c r="D816" s="50"/>
      <c r="K816" s="51"/>
      <c r="M816" s="50"/>
      <c r="R816" s="50"/>
    </row>
    <row r="817">
      <c r="D817" s="50"/>
      <c r="K817" s="51"/>
      <c r="M817" s="50"/>
      <c r="R817" s="50"/>
    </row>
    <row r="818">
      <c r="D818" s="50"/>
      <c r="K818" s="51"/>
      <c r="M818" s="50"/>
      <c r="R818" s="50"/>
    </row>
    <row r="819">
      <c r="D819" s="50"/>
      <c r="K819" s="51"/>
      <c r="M819" s="50"/>
      <c r="R819" s="50"/>
    </row>
    <row r="820">
      <c r="D820" s="50"/>
      <c r="K820" s="51"/>
      <c r="M820" s="50"/>
      <c r="R820" s="50"/>
    </row>
    <row r="821">
      <c r="D821" s="50"/>
      <c r="K821" s="51"/>
      <c r="M821" s="50"/>
      <c r="R821" s="50"/>
    </row>
    <row r="822">
      <c r="D822" s="50"/>
      <c r="K822" s="51"/>
      <c r="M822" s="50"/>
      <c r="R822" s="50"/>
    </row>
    <row r="823">
      <c r="D823" s="50"/>
      <c r="K823" s="51"/>
      <c r="M823" s="50"/>
      <c r="R823" s="50"/>
    </row>
    <row r="824">
      <c r="D824" s="50"/>
      <c r="K824" s="51"/>
      <c r="M824" s="50"/>
      <c r="R824" s="50"/>
    </row>
    <row r="825">
      <c r="D825" s="50"/>
      <c r="K825" s="51"/>
      <c r="M825" s="50"/>
      <c r="R825" s="50"/>
    </row>
    <row r="826">
      <c r="D826" s="50"/>
      <c r="K826" s="51"/>
      <c r="M826" s="50"/>
      <c r="R826" s="50"/>
    </row>
    <row r="827">
      <c r="D827" s="50"/>
      <c r="K827" s="51"/>
      <c r="M827" s="50"/>
      <c r="R827" s="50"/>
    </row>
    <row r="828">
      <c r="D828" s="50"/>
      <c r="K828" s="51"/>
      <c r="M828" s="50"/>
      <c r="R828" s="50"/>
    </row>
    <row r="829">
      <c r="D829" s="50"/>
      <c r="K829" s="51"/>
      <c r="M829" s="50"/>
      <c r="R829" s="50"/>
    </row>
    <row r="830">
      <c r="D830" s="50"/>
      <c r="K830" s="51"/>
      <c r="M830" s="50"/>
      <c r="R830" s="50"/>
    </row>
    <row r="831">
      <c r="D831" s="50"/>
      <c r="K831" s="51"/>
      <c r="M831" s="50"/>
      <c r="R831" s="50"/>
    </row>
    <row r="832">
      <c r="D832" s="50"/>
      <c r="K832" s="51"/>
      <c r="M832" s="50"/>
      <c r="R832" s="50"/>
    </row>
    <row r="833">
      <c r="D833" s="50"/>
      <c r="K833" s="51"/>
      <c r="M833" s="50"/>
      <c r="R833" s="50"/>
    </row>
    <row r="834">
      <c r="D834" s="50"/>
      <c r="K834" s="51"/>
      <c r="M834" s="50"/>
      <c r="R834" s="50"/>
    </row>
    <row r="835">
      <c r="D835" s="50"/>
      <c r="K835" s="51"/>
      <c r="M835" s="50"/>
      <c r="R835" s="50"/>
    </row>
    <row r="836">
      <c r="D836" s="50"/>
      <c r="K836" s="51"/>
      <c r="M836" s="50"/>
      <c r="R836" s="50"/>
    </row>
    <row r="837">
      <c r="D837" s="50"/>
      <c r="K837" s="51"/>
      <c r="M837" s="50"/>
      <c r="R837" s="50"/>
    </row>
    <row r="838">
      <c r="D838" s="50"/>
      <c r="K838" s="51"/>
      <c r="M838" s="50"/>
      <c r="R838" s="50"/>
    </row>
    <row r="839">
      <c r="D839" s="50"/>
      <c r="K839" s="51"/>
      <c r="M839" s="50"/>
      <c r="R839" s="50"/>
    </row>
    <row r="840">
      <c r="D840" s="50"/>
      <c r="K840" s="51"/>
      <c r="M840" s="50"/>
      <c r="R840" s="50"/>
    </row>
    <row r="841">
      <c r="D841" s="50"/>
      <c r="K841" s="51"/>
      <c r="M841" s="50"/>
      <c r="R841" s="50"/>
    </row>
    <row r="842">
      <c r="D842" s="50"/>
      <c r="K842" s="51"/>
      <c r="M842" s="50"/>
      <c r="R842" s="50"/>
    </row>
    <row r="843">
      <c r="D843" s="50"/>
      <c r="K843" s="51"/>
      <c r="M843" s="50"/>
      <c r="R843" s="50"/>
    </row>
    <row r="844">
      <c r="D844" s="50"/>
      <c r="K844" s="51"/>
      <c r="M844" s="50"/>
      <c r="R844" s="50"/>
    </row>
    <row r="845">
      <c r="D845" s="50"/>
      <c r="K845" s="51"/>
      <c r="M845" s="50"/>
      <c r="R845" s="50"/>
    </row>
    <row r="846">
      <c r="D846" s="50"/>
      <c r="K846" s="51"/>
      <c r="M846" s="50"/>
      <c r="R846" s="50"/>
    </row>
    <row r="847">
      <c r="D847" s="50"/>
      <c r="K847" s="51"/>
      <c r="M847" s="50"/>
      <c r="R847" s="50"/>
    </row>
    <row r="848">
      <c r="D848" s="50"/>
      <c r="K848" s="51"/>
      <c r="M848" s="50"/>
      <c r="R848" s="50"/>
    </row>
    <row r="849">
      <c r="D849" s="50"/>
      <c r="K849" s="51"/>
      <c r="M849" s="50"/>
      <c r="R849" s="50"/>
    </row>
    <row r="850">
      <c r="D850" s="50"/>
      <c r="K850" s="51"/>
      <c r="M850" s="50"/>
      <c r="R850" s="50"/>
    </row>
    <row r="851">
      <c r="D851" s="50"/>
      <c r="K851" s="51"/>
      <c r="M851" s="50"/>
      <c r="R851" s="50"/>
    </row>
    <row r="852">
      <c r="D852" s="50"/>
      <c r="K852" s="51"/>
      <c r="M852" s="50"/>
      <c r="R852" s="50"/>
    </row>
    <row r="853">
      <c r="D853" s="50"/>
      <c r="K853" s="51"/>
      <c r="M853" s="50"/>
      <c r="R853" s="50"/>
    </row>
    <row r="854">
      <c r="D854" s="50"/>
      <c r="K854" s="51"/>
      <c r="M854" s="50"/>
      <c r="R854" s="50"/>
    </row>
    <row r="855">
      <c r="D855" s="50"/>
      <c r="K855" s="51"/>
      <c r="M855" s="50"/>
      <c r="R855" s="50"/>
    </row>
    <row r="856">
      <c r="D856" s="50"/>
      <c r="K856" s="51"/>
      <c r="M856" s="50"/>
      <c r="R856" s="50"/>
    </row>
    <row r="857">
      <c r="D857" s="50"/>
      <c r="K857" s="51"/>
      <c r="M857" s="50"/>
      <c r="R857" s="50"/>
    </row>
    <row r="858">
      <c r="D858" s="50"/>
      <c r="K858" s="51"/>
      <c r="M858" s="50"/>
      <c r="R858" s="50"/>
    </row>
    <row r="859">
      <c r="D859" s="50"/>
      <c r="K859" s="51"/>
      <c r="M859" s="50"/>
      <c r="R859" s="50"/>
    </row>
    <row r="860">
      <c r="D860" s="50"/>
      <c r="K860" s="51"/>
      <c r="M860" s="50"/>
      <c r="R860" s="50"/>
    </row>
    <row r="861">
      <c r="D861" s="50"/>
      <c r="K861" s="51"/>
      <c r="M861" s="50"/>
      <c r="R861" s="50"/>
    </row>
    <row r="862">
      <c r="D862" s="50"/>
      <c r="K862" s="51"/>
      <c r="M862" s="50"/>
      <c r="R862" s="50"/>
    </row>
    <row r="863">
      <c r="D863" s="50"/>
      <c r="K863" s="51"/>
      <c r="M863" s="50"/>
      <c r="R863" s="50"/>
    </row>
    <row r="864">
      <c r="D864" s="50"/>
      <c r="K864" s="51"/>
      <c r="M864" s="50"/>
      <c r="R864" s="50"/>
    </row>
    <row r="865">
      <c r="D865" s="50"/>
      <c r="K865" s="51"/>
      <c r="M865" s="50"/>
      <c r="R865" s="50"/>
    </row>
    <row r="866">
      <c r="D866" s="50"/>
      <c r="K866" s="51"/>
      <c r="M866" s="50"/>
      <c r="R866" s="50"/>
    </row>
    <row r="867">
      <c r="D867" s="50"/>
      <c r="K867" s="51"/>
      <c r="M867" s="50"/>
      <c r="R867" s="50"/>
    </row>
    <row r="868">
      <c r="D868" s="50"/>
      <c r="K868" s="51"/>
      <c r="M868" s="50"/>
      <c r="R868" s="50"/>
    </row>
    <row r="869">
      <c r="D869" s="50"/>
      <c r="K869" s="51"/>
      <c r="M869" s="50"/>
      <c r="R869" s="50"/>
    </row>
    <row r="870">
      <c r="D870" s="50"/>
      <c r="K870" s="51"/>
      <c r="M870" s="50"/>
      <c r="R870" s="50"/>
    </row>
    <row r="871">
      <c r="D871" s="50"/>
      <c r="K871" s="51"/>
      <c r="M871" s="50"/>
      <c r="R871" s="50"/>
    </row>
    <row r="872">
      <c r="D872" s="50"/>
      <c r="K872" s="51"/>
      <c r="M872" s="50"/>
      <c r="R872" s="50"/>
    </row>
    <row r="873">
      <c r="D873" s="50"/>
      <c r="K873" s="51"/>
      <c r="M873" s="50"/>
      <c r="R873" s="50"/>
    </row>
    <row r="874">
      <c r="D874" s="50"/>
      <c r="K874" s="51"/>
      <c r="M874" s="50"/>
      <c r="R874" s="50"/>
    </row>
    <row r="875">
      <c r="D875" s="50"/>
      <c r="K875" s="51"/>
      <c r="M875" s="50"/>
      <c r="R875" s="50"/>
    </row>
    <row r="876">
      <c r="D876" s="50"/>
      <c r="K876" s="51"/>
      <c r="M876" s="50"/>
      <c r="R876" s="50"/>
    </row>
    <row r="877">
      <c r="D877" s="50"/>
      <c r="K877" s="51"/>
      <c r="M877" s="50"/>
      <c r="R877" s="50"/>
    </row>
    <row r="878">
      <c r="D878" s="50"/>
      <c r="K878" s="51"/>
      <c r="M878" s="50"/>
      <c r="R878" s="50"/>
    </row>
    <row r="879">
      <c r="D879" s="50"/>
      <c r="K879" s="51"/>
      <c r="M879" s="50"/>
      <c r="R879" s="50"/>
    </row>
    <row r="880">
      <c r="D880" s="50"/>
      <c r="K880" s="51"/>
      <c r="M880" s="50"/>
      <c r="R880" s="50"/>
    </row>
    <row r="881">
      <c r="D881" s="50"/>
      <c r="K881" s="51"/>
      <c r="M881" s="50"/>
      <c r="R881" s="50"/>
    </row>
    <row r="882">
      <c r="D882" s="50"/>
      <c r="K882" s="51"/>
      <c r="M882" s="50"/>
      <c r="R882" s="50"/>
    </row>
    <row r="883">
      <c r="D883" s="50"/>
      <c r="K883" s="51"/>
      <c r="M883" s="50"/>
      <c r="R883" s="50"/>
    </row>
    <row r="884">
      <c r="D884" s="50"/>
      <c r="K884" s="51"/>
      <c r="M884" s="50"/>
      <c r="R884" s="50"/>
    </row>
    <row r="885">
      <c r="D885" s="50"/>
      <c r="K885" s="51"/>
      <c r="M885" s="50"/>
      <c r="R885" s="50"/>
    </row>
    <row r="886">
      <c r="D886" s="50"/>
      <c r="K886" s="51"/>
      <c r="M886" s="50"/>
      <c r="R886" s="50"/>
    </row>
    <row r="887">
      <c r="D887" s="50"/>
      <c r="K887" s="51"/>
      <c r="M887" s="50"/>
      <c r="R887" s="50"/>
    </row>
    <row r="888">
      <c r="D888" s="50"/>
      <c r="K888" s="51"/>
      <c r="M888" s="50"/>
      <c r="R888" s="50"/>
    </row>
    <row r="889">
      <c r="D889" s="50"/>
      <c r="K889" s="51"/>
      <c r="M889" s="50"/>
      <c r="R889" s="50"/>
    </row>
    <row r="890">
      <c r="D890" s="50"/>
      <c r="K890" s="51"/>
      <c r="M890" s="50"/>
      <c r="R890" s="50"/>
    </row>
    <row r="891">
      <c r="D891" s="50"/>
      <c r="K891" s="51"/>
      <c r="M891" s="50"/>
      <c r="R891" s="50"/>
    </row>
    <row r="892">
      <c r="D892" s="50"/>
      <c r="K892" s="51"/>
      <c r="M892" s="50"/>
      <c r="R892" s="50"/>
    </row>
    <row r="893">
      <c r="D893" s="50"/>
      <c r="K893" s="51"/>
      <c r="M893" s="50"/>
      <c r="R893" s="50"/>
    </row>
    <row r="894">
      <c r="D894" s="50"/>
      <c r="K894" s="51"/>
      <c r="M894" s="50"/>
      <c r="R894" s="50"/>
    </row>
    <row r="895">
      <c r="D895" s="50"/>
      <c r="K895" s="51"/>
      <c r="M895" s="50"/>
      <c r="R895" s="50"/>
    </row>
    <row r="896">
      <c r="D896" s="50"/>
      <c r="K896" s="51"/>
      <c r="M896" s="50"/>
      <c r="R896" s="50"/>
    </row>
    <row r="897">
      <c r="D897" s="50"/>
      <c r="K897" s="51"/>
      <c r="M897" s="50"/>
      <c r="R897" s="50"/>
    </row>
    <row r="898">
      <c r="D898" s="50"/>
      <c r="K898" s="51"/>
      <c r="M898" s="50"/>
      <c r="R898" s="50"/>
    </row>
    <row r="899">
      <c r="D899" s="50"/>
      <c r="K899" s="51"/>
      <c r="M899" s="50"/>
      <c r="R899" s="50"/>
    </row>
    <row r="900">
      <c r="D900" s="50"/>
      <c r="K900" s="51"/>
      <c r="M900" s="50"/>
      <c r="R900" s="50"/>
    </row>
    <row r="901">
      <c r="D901" s="50"/>
      <c r="K901" s="51"/>
      <c r="M901" s="50"/>
      <c r="R901" s="50"/>
    </row>
    <row r="902">
      <c r="D902" s="50"/>
      <c r="K902" s="51"/>
      <c r="M902" s="50"/>
      <c r="R902" s="50"/>
    </row>
    <row r="903">
      <c r="D903" s="50"/>
      <c r="K903" s="51"/>
      <c r="M903" s="50"/>
      <c r="R903" s="50"/>
    </row>
    <row r="904">
      <c r="D904" s="50"/>
      <c r="K904" s="51"/>
      <c r="M904" s="50"/>
      <c r="R904" s="50"/>
    </row>
    <row r="905">
      <c r="D905" s="50"/>
      <c r="K905" s="51"/>
      <c r="M905" s="50"/>
      <c r="R905" s="50"/>
    </row>
    <row r="906">
      <c r="D906" s="50"/>
      <c r="K906" s="51"/>
      <c r="M906" s="50"/>
      <c r="R906" s="50"/>
    </row>
    <row r="907">
      <c r="D907" s="50"/>
      <c r="K907" s="51"/>
      <c r="M907" s="50"/>
      <c r="R907" s="50"/>
    </row>
    <row r="908">
      <c r="D908" s="50"/>
      <c r="K908" s="51"/>
      <c r="M908" s="50"/>
      <c r="R908" s="50"/>
    </row>
    <row r="909">
      <c r="D909" s="50"/>
      <c r="K909" s="51"/>
      <c r="M909" s="50"/>
      <c r="R909" s="50"/>
    </row>
    <row r="910">
      <c r="D910" s="50"/>
      <c r="K910" s="51"/>
      <c r="M910" s="50"/>
      <c r="R910" s="50"/>
    </row>
    <row r="911">
      <c r="D911" s="50"/>
      <c r="K911" s="51"/>
      <c r="M911" s="50"/>
      <c r="R911" s="50"/>
    </row>
    <row r="912">
      <c r="D912" s="50"/>
      <c r="K912" s="51"/>
      <c r="M912" s="50"/>
      <c r="R912" s="50"/>
    </row>
    <row r="913">
      <c r="D913" s="50"/>
      <c r="K913" s="51"/>
      <c r="M913" s="50"/>
      <c r="R913" s="50"/>
    </row>
    <row r="914">
      <c r="D914" s="50"/>
      <c r="K914" s="51"/>
      <c r="M914" s="50"/>
      <c r="R914" s="50"/>
    </row>
    <row r="915">
      <c r="D915" s="50"/>
      <c r="K915" s="51"/>
      <c r="M915" s="50"/>
      <c r="R915" s="50"/>
    </row>
    <row r="916">
      <c r="D916" s="50"/>
      <c r="K916" s="51"/>
      <c r="M916" s="50"/>
      <c r="R916" s="50"/>
    </row>
    <row r="917">
      <c r="D917" s="50"/>
      <c r="K917" s="51"/>
      <c r="M917" s="50"/>
      <c r="R917" s="50"/>
    </row>
    <row r="918">
      <c r="D918" s="50"/>
      <c r="K918" s="51"/>
      <c r="M918" s="50"/>
      <c r="R918" s="50"/>
    </row>
    <row r="919">
      <c r="D919" s="50"/>
      <c r="K919" s="51"/>
      <c r="M919" s="50"/>
      <c r="R919" s="50"/>
    </row>
    <row r="920">
      <c r="D920" s="50"/>
      <c r="K920" s="51"/>
      <c r="M920" s="50"/>
      <c r="R920" s="50"/>
    </row>
    <row r="921">
      <c r="D921" s="50"/>
      <c r="K921" s="51"/>
      <c r="M921" s="50"/>
      <c r="R921" s="50"/>
    </row>
    <row r="922">
      <c r="D922" s="50"/>
      <c r="K922" s="51"/>
      <c r="M922" s="50"/>
      <c r="R922" s="50"/>
    </row>
    <row r="923">
      <c r="D923" s="50"/>
      <c r="K923" s="51"/>
      <c r="M923" s="50"/>
      <c r="R923" s="50"/>
    </row>
    <row r="924">
      <c r="D924" s="50"/>
      <c r="K924" s="51"/>
      <c r="M924" s="50"/>
      <c r="R924" s="50"/>
    </row>
    <row r="925">
      <c r="D925" s="50"/>
      <c r="K925" s="51"/>
      <c r="M925" s="50"/>
      <c r="R925" s="50"/>
    </row>
    <row r="926">
      <c r="D926" s="50"/>
      <c r="K926" s="51"/>
      <c r="M926" s="50"/>
      <c r="R926" s="50"/>
    </row>
    <row r="927">
      <c r="D927" s="50"/>
      <c r="K927" s="51"/>
      <c r="M927" s="50"/>
      <c r="R927" s="50"/>
    </row>
    <row r="928">
      <c r="D928" s="50"/>
      <c r="K928" s="51"/>
      <c r="M928" s="50"/>
      <c r="R928" s="50"/>
    </row>
    <row r="929">
      <c r="D929" s="50"/>
      <c r="K929" s="51"/>
      <c r="M929" s="50"/>
      <c r="R929" s="50"/>
    </row>
    <row r="930">
      <c r="D930" s="50"/>
      <c r="K930" s="51"/>
      <c r="M930" s="50"/>
      <c r="R930" s="50"/>
    </row>
    <row r="931">
      <c r="D931" s="50"/>
      <c r="K931" s="51"/>
      <c r="M931" s="50"/>
      <c r="R931" s="50"/>
    </row>
    <row r="932">
      <c r="D932" s="50"/>
      <c r="K932" s="51"/>
      <c r="M932" s="50"/>
      <c r="R932" s="50"/>
    </row>
    <row r="933">
      <c r="D933" s="50"/>
      <c r="K933" s="51"/>
      <c r="M933" s="50"/>
      <c r="R933" s="50"/>
    </row>
    <row r="934">
      <c r="D934" s="50"/>
      <c r="K934" s="51"/>
      <c r="M934" s="50"/>
      <c r="R934" s="50"/>
    </row>
    <row r="935">
      <c r="D935" s="50"/>
      <c r="K935" s="51"/>
      <c r="M935" s="50"/>
      <c r="R935" s="50"/>
    </row>
    <row r="936">
      <c r="D936" s="50"/>
      <c r="K936" s="51"/>
      <c r="M936" s="50"/>
      <c r="R936" s="50"/>
    </row>
    <row r="937">
      <c r="D937" s="50"/>
      <c r="K937" s="51"/>
      <c r="M937" s="50"/>
      <c r="R937" s="50"/>
    </row>
    <row r="938">
      <c r="D938" s="50"/>
      <c r="K938" s="51"/>
      <c r="M938" s="50"/>
      <c r="R938" s="50"/>
    </row>
    <row r="939">
      <c r="D939" s="50"/>
      <c r="K939" s="51"/>
      <c r="M939" s="50"/>
      <c r="R939" s="50"/>
    </row>
    <row r="940">
      <c r="D940" s="50"/>
      <c r="K940" s="51"/>
      <c r="M940" s="50"/>
      <c r="R940" s="50"/>
    </row>
    <row r="941">
      <c r="D941" s="50"/>
      <c r="K941" s="51"/>
      <c r="M941" s="50"/>
      <c r="R941" s="50"/>
    </row>
    <row r="942">
      <c r="D942" s="50"/>
      <c r="K942" s="51"/>
      <c r="M942" s="50"/>
      <c r="R942" s="50"/>
    </row>
    <row r="943">
      <c r="D943" s="50"/>
      <c r="K943" s="51"/>
      <c r="M943" s="50"/>
      <c r="R943" s="50"/>
    </row>
    <row r="944">
      <c r="D944" s="50"/>
      <c r="K944" s="51"/>
      <c r="M944" s="50"/>
      <c r="R944" s="50"/>
    </row>
    <row r="945">
      <c r="D945" s="50"/>
      <c r="K945" s="51"/>
      <c r="M945" s="50"/>
      <c r="R945" s="50"/>
    </row>
    <row r="946">
      <c r="D946" s="50"/>
      <c r="K946" s="51"/>
      <c r="M946" s="50"/>
      <c r="R946" s="50"/>
    </row>
    <row r="947">
      <c r="D947" s="50"/>
      <c r="K947" s="51"/>
      <c r="M947" s="50"/>
      <c r="R947" s="50"/>
    </row>
    <row r="948">
      <c r="D948" s="50"/>
      <c r="K948" s="51"/>
      <c r="M948" s="50"/>
      <c r="R948" s="50"/>
    </row>
    <row r="949">
      <c r="D949" s="50"/>
      <c r="K949" s="51"/>
      <c r="M949" s="50"/>
      <c r="R949" s="50"/>
    </row>
    <row r="950">
      <c r="D950" s="50"/>
      <c r="K950" s="51"/>
      <c r="M950" s="50"/>
      <c r="R950" s="50"/>
    </row>
    <row r="951">
      <c r="D951" s="50"/>
      <c r="K951" s="51"/>
      <c r="M951" s="50"/>
      <c r="R951" s="50"/>
    </row>
    <row r="952">
      <c r="D952" s="50"/>
      <c r="K952" s="51"/>
      <c r="M952" s="50"/>
      <c r="R952" s="50"/>
    </row>
    <row r="953">
      <c r="D953" s="50"/>
      <c r="K953" s="51"/>
      <c r="M953" s="50"/>
      <c r="R953" s="50"/>
    </row>
    <row r="954">
      <c r="D954" s="50"/>
      <c r="K954" s="51"/>
      <c r="M954" s="50"/>
      <c r="R954" s="50"/>
    </row>
    <row r="955">
      <c r="D955" s="50"/>
      <c r="K955" s="51"/>
      <c r="M955" s="50"/>
      <c r="R955" s="50"/>
    </row>
    <row r="956">
      <c r="D956" s="50"/>
      <c r="K956" s="51"/>
      <c r="M956" s="50"/>
      <c r="R956" s="50"/>
    </row>
    <row r="957">
      <c r="D957" s="50"/>
      <c r="K957" s="51"/>
      <c r="M957" s="50"/>
      <c r="R957" s="50"/>
    </row>
    <row r="958">
      <c r="D958" s="50"/>
      <c r="K958" s="51"/>
      <c r="M958" s="50"/>
      <c r="R958" s="50"/>
    </row>
    <row r="959">
      <c r="D959" s="50"/>
      <c r="K959" s="51"/>
      <c r="M959" s="50"/>
      <c r="R959" s="50"/>
    </row>
    <row r="960">
      <c r="D960" s="50"/>
      <c r="K960" s="51"/>
      <c r="M960" s="50"/>
      <c r="R960" s="50"/>
    </row>
    <row r="961">
      <c r="D961" s="50"/>
      <c r="K961" s="51"/>
      <c r="M961" s="50"/>
      <c r="R961" s="50"/>
    </row>
    <row r="962">
      <c r="D962" s="50"/>
      <c r="K962" s="51"/>
      <c r="M962" s="50"/>
      <c r="R962" s="50"/>
    </row>
    <row r="963">
      <c r="D963" s="50"/>
      <c r="K963" s="51"/>
      <c r="M963" s="50"/>
      <c r="R963" s="50"/>
    </row>
    <row r="964">
      <c r="D964" s="50"/>
      <c r="K964" s="51"/>
      <c r="M964" s="50"/>
      <c r="R964" s="50"/>
    </row>
    <row r="965">
      <c r="D965" s="50"/>
      <c r="K965" s="51"/>
      <c r="M965" s="50"/>
      <c r="R965" s="50"/>
    </row>
    <row r="966">
      <c r="D966" s="50"/>
      <c r="K966" s="51"/>
      <c r="M966" s="50"/>
      <c r="R966" s="50"/>
    </row>
    <row r="967">
      <c r="D967" s="50"/>
      <c r="K967" s="51"/>
      <c r="M967" s="50"/>
      <c r="R967" s="50"/>
    </row>
    <row r="968">
      <c r="D968" s="50"/>
      <c r="K968" s="51"/>
      <c r="M968" s="50"/>
      <c r="R968" s="50"/>
    </row>
    <row r="969">
      <c r="D969" s="50"/>
      <c r="K969" s="51"/>
      <c r="M969" s="50"/>
      <c r="R969" s="50"/>
    </row>
    <row r="970">
      <c r="D970" s="50"/>
      <c r="K970" s="51"/>
      <c r="M970" s="50"/>
      <c r="R970" s="50"/>
    </row>
    <row r="971">
      <c r="D971" s="50"/>
      <c r="K971" s="51"/>
      <c r="M971" s="50"/>
      <c r="R971" s="50"/>
    </row>
    <row r="972">
      <c r="D972" s="50"/>
      <c r="K972" s="51"/>
      <c r="M972" s="50"/>
      <c r="R972" s="50"/>
    </row>
    <row r="973">
      <c r="D973" s="50"/>
      <c r="K973" s="51"/>
      <c r="M973" s="50"/>
      <c r="R973" s="50"/>
    </row>
    <row r="974">
      <c r="D974" s="50"/>
      <c r="K974" s="51"/>
      <c r="M974" s="50"/>
      <c r="R974" s="50"/>
    </row>
    <row r="975">
      <c r="D975" s="50"/>
      <c r="K975" s="51"/>
      <c r="M975" s="50"/>
      <c r="R975" s="50"/>
    </row>
    <row r="976">
      <c r="D976" s="50"/>
      <c r="K976" s="51"/>
      <c r="M976" s="50"/>
      <c r="R976" s="50"/>
    </row>
    <row r="977">
      <c r="D977" s="50"/>
      <c r="K977" s="51"/>
      <c r="M977" s="50"/>
      <c r="R977" s="50"/>
    </row>
    <row r="978">
      <c r="D978" s="50"/>
      <c r="K978" s="51"/>
      <c r="M978" s="50"/>
      <c r="R978" s="50"/>
    </row>
    <row r="979">
      <c r="D979" s="50"/>
      <c r="K979" s="51"/>
      <c r="M979" s="50"/>
      <c r="R979" s="50"/>
    </row>
    <row r="980">
      <c r="D980" s="50"/>
      <c r="K980" s="51"/>
      <c r="M980" s="50"/>
      <c r="R980" s="50"/>
    </row>
    <row r="981">
      <c r="D981" s="50"/>
      <c r="K981" s="51"/>
      <c r="M981" s="50"/>
      <c r="R981" s="50"/>
    </row>
    <row r="982">
      <c r="D982" s="50"/>
      <c r="K982" s="51"/>
      <c r="M982" s="50"/>
      <c r="R982" s="50"/>
    </row>
    <row r="983">
      <c r="D983" s="50"/>
      <c r="K983" s="51"/>
      <c r="M983" s="50"/>
      <c r="R983" s="50"/>
    </row>
    <row r="984">
      <c r="D984" s="50"/>
      <c r="K984" s="51"/>
      <c r="M984" s="50"/>
      <c r="R984" s="50"/>
    </row>
    <row r="985">
      <c r="D985" s="50"/>
      <c r="K985" s="51"/>
      <c r="M985" s="50"/>
      <c r="R985" s="50"/>
    </row>
    <row r="986">
      <c r="D986" s="50"/>
      <c r="K986" s="51"/>
      <c r="M986" s="50"/>
      <c r="R986" s="50"/>
    </row>
    <row r="987">
      <c r="D987" s="50"/>
      <c r="K987" s="51"/>
      <c r="M987" s="50"/>
      <c r="R987" s="50"/>
    </row>
    <row r="988">
      <c r="D988" s="50"/>
      <c r="K988" s="51"/>
      <c r="M988" s="50"/>
      <c r="R988" s="50"/>
    </row>
    <row r="989">
      <c r="D989" s="50"/>
      <c r="K989" s="51"/>
      <c r="M989" s="50"/>
      <c r="R989" s="50"/>
    </row>
    <row r="990">
      <c r="D990" s="50"/>
      <c r="K990" s="51"/>
      <c r="M990" s="50"/>
      <c r="R990" s="50"/>
    </row>
    <row r="991">
      <c r="D991" s="50"/>
      <c r="K991" s="51"/>
      <c r="M991" s="50"/>
      <c r="R991" s="50"/>
    </row>
    <row r="992">
      <c r="D992" s="50"/>
      <c r="K992" s="51"/>
      <c r="M992" s="50"/>
      <c r="R992" s="50"/>
    </row>
    <row r="993">
      <c r="D993" s="50"/>
      <c r="K993" s="51"/>
      <c r="M993" s="50"/>
      <c r="R993" s="50"/>
    </row>
    <row r="994">
      <c r="D994" s="50"/>
      <c r="K994" s="51"/>
      <c r="M994" s="50"/>
      <c r="R994" s="50"/>
    </row>
    <row r="995">
      <c r="D995" s="50"/>
      <c r="K995" s="51"/>
      <c r="M995" s="50"/>
      <c r="R995" s="50"/>
    </row>
    <row r="996">
      <c r="D996" s="50"/>
      <c r="K996" s="51"/>
      <c r="M996" s="50"/>
      <c r="R996" s="50"/>
    </row>
    <row r="997">
      <c r="D997" s="50"/>
      <c r="K997" s="51"/>
      <c r="M997" s="50"/>
      <c r="R997" s="50"/>
    </row>
    <row r="998">
      <c r="D998" s="50"/>
      <c r="K998" s="51"/>
      <c r="M998" s="50"/>
      <c r="R998" s="50"/>
    </row>
    <row r="999">
      <c r="D999" s="50"/>
      <c r="K999" s="51"/>
      <c r="M999" s="50"/>
      <c r="R999" s="50"/>
    </row>
    <row r="1000">
      <c r="D1000" s="50"/>
      <c r="K1000" s="51"/>
      <c r="M1000" s="50"/>
      <c r="R1000" s="5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67.13"/>
    <col customWidth="1" min="3" max="3" width="26.13"/>
    <col customWidth="1" min="4" max="4" width="47.63"/>
    <col customWidth="1" min="5" max="5" width="58.5"/>
  </cols>
  <sheetData>
    <row r="1">
      <c r="A1" s="22"/>
      <c r="B1" s="43"/>
      <c r="C1" s="43"/>
      <c r="D1" s="22"/>
      <c r="E1" s="22"/>
      <c r="F1" s="22"/>
      <c r="G1" s="22"/>
      <c r="H1" s="22"/>
      <c r="I1" s="22"/>
      <c r="J1" s="22"/>
      <c r="K1" s="22"/>
      <c r="L1" s="22"/>
      <c r="M1" s="22"/>
      <c r="N1" s="22"/>
      <c r="O1" s="22"/>
      <c r="P1" s="22"/>
      <c r="Q1" s="22"/>
      <c r="R1" s="22"/>
      <c r="S1" s="22"/>
      <c r="T1" s="22"/>
      <c r="U1" s="22"/>
      <c r="V1" s="22"/>
      <c r="W1" s="22"/>
      <c r="X1" s="22"/>
      <c r="Y1" s="22"/>
      <c r="Z1" s="22"/>
    </row>
    <row r="2">
      <c r="A2" s="11" t="s">
        <v>1107</v>
      </c>
      <c r="B2" s="54" t="s">
        <v>1108</v>
      </c>
      <c r="C2" s="54" t="s">
        <v>1109</v>
      </c>
      <c r="D2" s="54" t="s">
        <v>1110</v>
      </c>
      <c r="E2" s="14" t="s">
        <v>1111</v>
      </c>
      <c r="F2" s="22"/>
      <c r="G2" s="22"/>
      <c r="H2" s="22"/>
      <c r="I2" s="22"/>
      <c r="J2" s="22"/>
      <c r="K2" s="22"/>
      <c r="L2" s="22"/>
      <c r="M2" s="22"/>
      <c r="N2" s="22"/>
      <c r="O2" s="22"/>
      <c r="P2" s="22"/>
      <c r="Q2" s="22"/>
      <c r="R2" s="22"/>
      <c r="S2" s="22"/>
      <c r="T2" s="22"/>
      <c r="U2" s="22"/>
      <c r="V2" s="22"/>
      <c r="W2" s="22"/>
      <c r="X2" s="22"/>
      <c r="Y2" s="22"/>
      <c r="Z2" s="22"/>
    </row>
    <row r="3">
      <c r="A3" s="11">
        <v>1.0</v>
      </c>
      <c r="B3" s="14" t="s">
        <v>1112</v>
      </c>
      <c r="C3" s="14" t="s">
        <v>25</v>
      </c>
      <c r="D3" s="14" t="s">
        <v>1113</v>
      </c>
      <c r="E3" s="20" t="s">
        <v>1114</v>
      </c>
      <c r="F3" s="22"/>
      <c r="G3" s="22"/>
      <c r="H3" s="22"/>
      <c r="I3" s="22"/>
      <c r="J3" s="22"/>
      <c r="K3" s="22"/>
      <c r="L3" s="22"/>
      <c r="M3" s="22"/>
      <c r="N3" s="22"/>
      <c r="O3" s="22"/>
      <c r="P3" s="22"/>
      <c r="Q3" s="22"/>
      <c r="R3" s="22"/>
      <c r="S3" s="22"/>
      <c r="T3" s="22"/>
      <c r="U3" s="22"/>
      <c r="V3" s="22"/>
      <c r="W3" s="22"/>
      <c r="X3" s="22"/>
      <c r="Y3" s="22"/>
      <c r="Z3" s="22"/>
    </row>
    <row r="4" ht="111.75" customHeight="1">
      <c r="A4" s="11">
        <v>2.0</v>
      </c>
      <c r="B4" s="14" t="s">
        <v>1115</v>
      </c>
      <c r="C4" s="14" t="s">
        <v>57</v>
      </c>
      <c r="D4" s="14" t="s">
        <v>1116</v>
      </c>
      <c r="E4" s="20" t="s">
        <v>1117</v>
      </c>
      <c r="F4" s="22"/>
      <c r="G4" s="22"/>
      <c r="H4" s="22"/>
      <c r="I4" s="22"/>
      <c r="J4" s="22"/>
      <c r="K4" s="22"/>
      <c r="L4" s="22"/>
      <c r="M4" s="22"/>
      <c r="N4" s="22"/>
      <c r="O4" s="22"/>
      <c r="P4" s="22"/>
      <c r="Q4" s="22"/>
      <c r="R4" s="22"/>
      <c r="S4" s="22"/>
      <c r="T4" s="22"/>
      <c r="U4" s="22"/>
      <c r="V4" s="22"/>
      <c r="W4" s="22"/>
      <c r="X4" s="22"/>
      <c r="Y4" s="22"/>
      <c r="Z4" s="22"/>
    </row>
    <row r="5">
      <c r="A5" s="11">
        <v>3.0</v>
      </c>
      <c r="B5" s="14" t="s">
        <v>1118</v>
      </c>
      <c r="C5" s="14" t="s">
        <v>502</v>
      </c>
      <c r="D5" s="20" t="s">
        <v>1119</v>
      </c>
      <c r="E5" s="20" t="s">
        <v>1120</v>
      </c>
      <c r="F5" s="22"/>
      <c r="G5" s="22"/>
      <c r="H5" s="22"/>
      <c r="I5" s="22"/>
      <c r="J5" s="22"/>
      <c r="K5" s="22"/>
      <c r="L5" s="22"/>
      <c r="M5" s="22"/>
      <c r="N5" s="22"/>
      <c r="O5" s="22"/>
      <c r="P5" s="22"/>
      <c r="Q5" s="22"/>
      <c r="R5" s="22"/>
      <c r="S5" s="22"/>
      <c r="T5" s="22"/>
      <c r="U5" s="22"/>
      <c r="V5" s="22"/>
      <c r="W5" s="22"/>
      <c r="X5" s="22"/>
      <c r="Y5" s="22"/>
      <c r="Z5" s="22"/>
    </row>
    <row r="6">
      <c r="A6" s="11">
        <v>4.0</v>
      </c>
      <c r="B6" s="14" t="s">
        <v>1121</v>
      </c>
      <c r="C6" s="14" t="s">
        <v>39</v>
      </c>
      <c r="D6" s="14" t="s">
        <v>1122</v>
      </c>
      <c r="E6" s="20" t="s">
        <v>1123</v>
      </c>
      <c r="F6" s="22"/>
      <c r="G6" s="22"/>
      <c r="H6" s="22"/>
      <c r="I6" s="22"/>
      <c r="J6" s="22"/>
      <c r="K6" s="22"/>
      <c r="L6" s="22"/>
      <c r="M6" s="22"/>
      <c r="N6" s="22"/>
      <c r="O6" s="22"/>
      <c r="P6" s="22"/>
      <c r="Q6" s="22"/>
      <c r="R6" s="22"/>
      <c r="S6" s="22"/>
      <c r="T6" s="22"/>
      <c r="U6" s="22"/>
      <c r="V6" s="22"/>
      <c r="W6" s="22"/>
      <c r="X6" s="22"/>
      <c r="Y6" s="22"/>
      <c r="Z6" s="22"/>
    </row>
    <row r="7">
      <c r="A7" s="11">
        <v>5.0</v>
      </c>
      <c r="B7" s="14" t="s">
        <v>1124</v>
      </c>
      <c r="C7" s="14" t="s">
        <v>589</v>
      </c>
      <c r="D7" s="14" t="s">
        <v>1125</v>
      </c>
      <c r="E7" s="20" t="s">
        <v>1126</v>
      </c>
      <c r="F7" s="22"/>
      <c r="G7" s="22"/>
      <c r="H7" s="22"/>
      <c r="I7" s="22"/>
      <c r="J7" s="22"/>
      <c r="K7" s="22"/>
      <c r="L7" s="22"/>
      <c r="M7" s="22"/>
      <c r="N7" s="22"/>
      <c r="O7" s="22"/>
      <c r="P7" s="22"/>
      <c r="Q7" s="22"/>
      <c r="R7" s="22"/>
      <c r="S7" s="22"/>
      <c r="T7" s="22"/>
      <c r="U7" s="22"/>
      <c r="V7" s="22"/>
      <c r="W7" s="22"/>
      <c r="X7" s="22"/>
      <c r="Y7" s="22"/>
      <c r="Z7" s="22"/>
    </row>
    <row r="8">
      <c r="A8" s="11">
        <v>6.0</v>
      </c>
      <c r="B8" s="14" t="s">
        <v>1127</v>
      </c>
      <c r="C8" s="14" t="s">
        <v>587</v>
      </c>
      <c r="D8" s="14" t="s">
        <v>1128</v>
      </c>
      <c r="E8" s="20" t="s">
        <v>1129</v>
      </c>
      <c r="F8" s="22"/>
      <c r="G8" s="22"/>
      <c r="H8" s="22"/>
      <c r="I8" s="22"/>
      <c r="J8" s="22"/>
      <c r="K8" s="22"/>
      <c r="L8" s="22"/>
      <c r="M8" s="22"/>
      <c r="N8" s="22"/>
      <c r="O8" s="22"/>
      <c r="P8" s="22"/>
      <c r="Q8" s="22"/>
      <c r="R8" s="22"/>
      <c r="S8" s="22"/>
      <c r="T8" s="22"/>
      <c r="U8" s="22"/>
      <c r="V8" s="22"/>
      <c r="W8" s="22"/>
      <c r="X8" s="22"/>
      <c r="Y8" s="22"/>
      <c r="Z8" s="22"/>
    </row>
    <row r="9">
      <c r="A9" s="11"/>
      <c r="B9" s="22"/>
      <c r="C9" s="22"/>
      <c r="D9" s="22"/>
      <c r="E9" s="22"/>
      <c r="F9" s="22"/>
      <c r="G9" s="22"/>
      <c r="H9" s="22"/>
      <c r="I9" s="22"/>
      <c r="J9" s="22"/>
      <c r="K9" s="22"/>
      <c r="L9" s="22"/>
      <c r="M9" s="22"/>
      <c r="N9" s="22"/>
      <c r="O9" s="22"/>
      <c r="P9" s="22"/>
      <c r="Q9" s="22"/>
      <c r="R9" s="22"/>
      <c r="S9" s="22"/>
      <c r="T9" s="22"/>
      <c r="U9" s="22"/>
      <c r="V9" s="22"/>
      <c r="W9" s="22"/>
      <c r="X9" s="22"/>
      <c r="Y9" s="22"/>
      <c r="Z9" s="22"/>
    </row>
    <row r="10">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row r="100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row>
    <row r="1002">
      <c r="A1002" s="22"/>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c r="Y1002" s="22"/>
      <c r="Z1002" s="22"/>
    </row>
    <row r="1003">
      <c r="A1003" s="22"/>
      <c r="B1003" s="22"/>
      <c r="C1003" s="22"/>
      <c r="D1003" s="22"/>
      <c r="E1003" s="22"/>
      <c r="F1003" s="22"/>
      <c r="G1003" s="22"/>
      <c r="H1003" s="22"/>
      <c r="I1003" s="22"/>
      <c r="J1003" s="22"/>
      <c r="K1003" s="22"/>
      <c r="L1003" s="22"/>
      <c r="M1003" s="22"/>
      <c r="N1003" s="22"/>
      <c r="O1003" s="22"/>
      <c r="P1003" s="22"/>
      <c r="Q1003" s="22"/>
      <c r="R1003" s="22"/>
      <c r="S1003" s="22"/>
      <c r="T1003" s="22"/>
      <c r="U1003" s="22"/>
      <c r="V1003" s="22"/>
      <c r="W1003" s="22"/>
      <c r="X1003" s="22"/>
      <c r="Y1003" s="22"/>
      <c r="Z1003" s="22"/>
    </row>
    <row r="1004">
      <c r="A1004" s="22"/>
      <c r="B1004" s="22"/>
      <c r="C1004" s="22"/>
      <c r="D1004" s="22"/>
      <c r="E1004" s="22"/>
      <c r="F1004" s="22"/>
      <c r="G1004" s="22"/>
      <c r="H1004" s="22"/>
      <c r="I1004" s="22"/>
      <c r="J1004" s="22"/>
      <c r="K1004" s="22"/>
      <c r="L1004" s="22"/>
      <c r="M1004" s="22"/>
      <c r="N1004" s="22"/>
      <c r="O1004" s="22"/>
      <c r="P1004" s="22"/>
      <c r="Q1004" s="22"/>
      <c r="R1004" s="22"/>
      <c r="S1004" s="22"/>
      <c r="T1004" s="22"/>
      <c r="U1004" s="22"/>
      <c r="V1004" s="22"/>
      <c r="W1004" s="22"/>
      <c r="X1004" s="22"/>
      <c r="Y1004" s="22"/>
      <c r="Z1004" s="22"/>
    </row>
  </sheetData>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25"/>
    <col customWidth="1" min="2" max="2" width="18.88"/>
    <col customWidth="1" min="3" max="3" width="5.75"/>
    <col customWidth="1" min="4" max="4" width="20.25"/>
    <col customWidth="1" min="5" max="5" width="17.75"/>
    <col customWidth="1" min="6" max="6" width="37.75"/>
    <col customWidth="1" min="7" max="7" width="17.38"/>
    <col customWidth="1" min="8" max="8" width="21.75"/>
    <col customWidth="1" min="9" max="9" width="19.38"/>
    <col customWidth="1" min="10" max="11" width="18.63"/>
    <col customWidth="1" min="12" max="12" width="20.75"/>
    <col customWidth="1" min="13" max="14" width="18.38"/>
    <col customWidth="1" min="15" max="15" width="20.13"/>
    <col customWidth="1" min="16" max="16" width="17.75"/>
    <col customWidth="1" min="17" max="17" width="34.0"/>
    <col customWidth="1" min="18" max="18" width="51.38"/>
    <col customWidth="1" min="19" max="20" width="60.75"/>
  </cols>
  <sheetData>
    <row r="1" ht="24.75" customHeight="1">
      <c r="A1" s="1" t="s">
        <v>1130</v>
      </c>
      <c r="B1" s="2" t="s">
        <v>0</v>
      </c>
      <c r="C1" s="3" t="s">
        <v>1</v>
      </c>
      <c r="D1" s="4" t="s">
        <v>2</v>
      </c>
      <c r="E1" s="3" t="s">
        <v>3</v>
      </c>
      <c r="F1" s="1" t="s">
        <v>4</v>
      </c>
      <c r="G1" s="6" t="s">
        <v>5</v>
      </c>
      <c r="H1" s="3" t="s">
        <v>6</v>
      </c>
      <c r="I1" s="1" t="s">
        <v>7</v>
      </c>
      <c r="J1" s="7" t="s">
        <v>1131</v>
      </c>
      <c r="K1" s="1" t="s">
        <v>9</v>
      </c>
      <c r="L1" s="8" t="s">
        <v>10</v>
      </c>
      <c r="M1" s="9" t="s">
        <v>11</v>
      </c>
      <c r="N1" s="1" t="s">
        <v>12</v>
      </c>
      <c r="O1" s="1" t="s">
        <v>13</v>
      </c>
      <c r="P1" s="1" t="s">
        <v>1132</v>
      </c>
      <c r="Q1" s="1" t="s">
        <v>15</v>
      </c>
      <c r="R1" s="1" t="s">
        <v>16</v>
      </c>
      <c r="S1" s="1" t="s">
        <v>17</v>
      </c>
      <c r="T1" s="1" t="s">
        <v>18</v>
      </c>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row>
    <row r="2" ht="44.25" customHeight="1">
      <c r="A2" s="11">
        <v>1.0</v>
      </c>
      <c r="B2" s="33">
        <v>45901.0</v>
      </c>
      <c r="C2" s="55">
        <v>21.0</v>
      </c>
      <c r="D2" s="14" t="s">
        <v>1133</v>
      </c>
      <c r="E2" s="14" t="s">
        <v>93</v>
      </c>
      <c r="F2" s="11"/>
      <c r="G2" s="15" t="s">
        <v>20</v>
      </c>
      <c r="H2" s="11" t="s">
        <v>1134</v>
      </c>
      <c r="I2" s="14" t="s">
        <v>31</v>
      </c>
      <c r="J2" s="16" t="s">
        <v>1135</v>
      </c>
      <c r="K2" s="11" t="s">
        <v>23</v>
      </c>
      <c r="L2" s="11" t="s">
        <v>75</v>
      </c>
      <c r="M2" s="17">
        <v>9972.0</v>
      </c>
      <c r="N2" s="18">
        <v>1.78E7</v>
      </c>
      <c r="O2" s="11" t="s">
        <v>39</v>
      </c>
      <c r="P2" s="11" t="s">
        <v>64</v>
      </c>
      <c r="Q2" s="27" t="s">
        <v>1136</v>
      </c>
      <c r="R2" s="56"/>
      <c r="S2" s="56"/>
      <c r="T2" s="56" t="s">
        <v>115</v>
      </c>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row>
    <row r="3" ht="33.75" hidden="1" customHeight="1">
      <c r="A3" s="11">
        <v>2.0</v>
      </c>
      <c r="B3" s="12">
        <v>45901.0</v>
      </c>
      <c r="C3" s="23"/>
      <c r="D3" s="14" t="s">
        <v>271</v>
      </c>
      <c r="E3" s="14" t="s">
        <v>712</v>
      </c>
      <c r="F3" s="11"/>
      <c r="G3" s="15" t="s">
        <v>29</v>
      </c>
      <c r="H3" s="57" t="s">
        <v>1137</v>
      </c>
      <c r="I3" s="14" t="s">
        <v>31</v>
      </c>
      <c r="J3" s="16" t="s">
        <v>22</v>
      </c>
      <c r="K3" s="11" t="s">
        <v>23</v>
      </c>
      <c r="L3" s="11" t="s">
        <v>100</v>
      </c>
      <c r="M3" s="17"/>
      <c r="N3" s="18">
        <v>277800.0</v>
      </c>
      <c r="O3" s="11" t="s">
        <v>51</v>
      </c>
      <c r="P3" s="11" t="s">
        <v>58</v>
      </c>
      <c r="Q3" s="11" t="s">
        <v>1138</v>
      </c>
      <c r="R3" s="26" t="s">
        <v>1139</v>
      </c>
      <c r="S3" s="56"/>
      <c r="T3" s="56" t="s">
        <v>91</v>
      </c>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row>
    <row r="4" ht="69.75" hidden="1" customHeight="1">
      <c r="A4" s="11">
        <v>3.0</v>
      </c>
      <c r="B4" s="12">
        <v>45901.0</v>
      </c>
      <c r="C4" s="23"/>
      <c r="D4" s="14" t="s">
        <v>169</v>
      </c>
      <c r="E4" s="14"/>
      <c r="F4" s="11" t="s">
        <v>1140</v>
      </c>
      <c r="G4" s="15" t="s">
        <v>20</v>
      </c>
      <c r="H4" s="11" t="s">
        <v>1141</v>
      </c>
      <c r="I4" s="14" t="s">
        <v>31</v>
      </c>
      <c r="J4" s="16" t="s">
        <v>22</v>
      </c>
      <c r="K4" s="11" t="s">
        <v>95</v>
      </c>
      <c r="L4" s="11" t="s">
        <v>38</v>
      </c>
      <c r="M4" s="17"/>
      <c r="N4" s="18"/>
      <c r="O4" s="11"/>
      <c r="P4" s="11" t="s">
        <v>58</v>
      </c>
      <c r="Q4" s="26"/>
      <c r="R4" s="56" t="s">
        <v>1142</v>
      </c>
      <c r="S4" s="56"/>
      <c r="T4" s="56"/>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row>
    <row r="5" ht="25.5" hidden="1" customHeight="1">
      <c r="A5" s="11">
        <v>4.0</v>
      </c>
      <c r="B5" s="12">
        <v>45901.0</v>
      </c>
      <c r="C5" s="23"/>
      <c r="D5" s="14" t="s">
        <v>1143</v>
      </c>
      <c r="E5" s="14"/>
      <c r="F5" s="11"/>
      <c r="G5" s="15" t="s">
        <v>29</v>
      </c>
      <c r="H5" s="11" t="s">
        <v>1144</v>
      </c>
      <c r="I5" s="14" t="s">
        <v>31</v>
      </c>
      <c r="J5" s="16" t="s">
        <v>22</v>
      </c>
      <c r="K5" s="11" t="s">
        <v>23</v>
      </c>
      <c r="L5" s="11" t="s">
        <v>86</v>
      </c>
      <c r="M5" s="17"/>
      <c r="N5" s="18">
        <v>341953.0</v>
      </c>
      <c r="O5" s="11" t="s">
        <v>51</v>
      </c>
      <c r="P5" s="11" t="s">
        <v>58</v>
      </c>
      <c r="Q5" s="11" t="s">
        <v>1138</v>
      </c>
      <c r="R5" s="26" t="s">
        <v>1139</v>
      </c>
      <c r="S5" s="56"/>
      <c r="T5" s="56" t="s">
        <v>331</v>
      </c>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row>
    <row r="6" ht="64.5" hidden="1" customHeight="1">
      <c r="A6" s="11">
        <v>5.0</v>
      </c>
      <c r="B6" s="12">
        <v>45901.0</v>
      </c>
      <c r="C6" s="23"/>
      <c r="D6" s="14" t="s">
        <v>752</v>
      </c>
      <c r="E6" s="14" t="s">
        <v>1145</v>
      </c>
      <c r="F6" s="11"/>
      <c r="G6" s="15" t="s">
        <v>29</v>
      </c>
      <c r="H6" s="11" t="s">
        <v>1146</v>
      </c>
      <c r="I6" s="14" t="s">
        <v>31</v>
      </c>
      <c r="J6" s="16" t="s">
        <v>22</v>
      </c>
      <c r="K6" s="11" t="s">
        <v>23</v>
      </c>
      <c r="L6" s="11" t="s">
        <v>100</v>
      </c>
      <c r="M6" s="17">
        <v>10021.0</v>
      </c>
      <c r="N6" s="18">
        <f>9398599/1.19</f>
        <v>7897982.353</v>
      </c>
      <c r="O6" s="11" t="s">
        <v>51</v>
      </c>
      <c r="P6" s="11" t="s">
        <v>26</v>
      </c>
      <c r="Q6" s="26" t="s">
        <v>1147</v>
      </c>
      <c r="R6" s="56"/>
      <c r="S6" s="56"/>
      <c r="T6" s="56"/>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row>
    <row r="7" ht="25.5" hidden="1" customHeight="1">
      <c r="A7" s="11">
        <v>6.0</v>
      </c>
      <c r="B7" s="12">
        <v>45901.0</v>
      </c>
      <c r="C7" s="23"/>
      <c r="D7" s="14" t="s">
        <v>1148</v>
      </c>
      <c r="E7" s="24" t="s">
        <v>1149</v>
      </c>
      <c r="F7" s="11"/>
      <c r="G7" s="15" t="s">
        <v>29</v>
      </c>
      <c r="H7" s="26" t="s">
        <v>1150</v>
      </c>
      <c r="I7" s="14" t="s">
        <v>31</v>
      </c>
      <c r="J7" s="16" t="s">
        <v>22</v>
      </c>
      <c r="K7" s="11" t="s">
        <v>23</v>
      </c>
      <c r="L7" s="11" t="s">
        <v>63</v>
      </c>
      <c r="M7" s="17">
        <v>9964.0</v>
      </c>
      <c r="N7" s="18">
        <v>3170550.0</v>
      </c>
      <c r="O7" s="11" t="s">
        <v>57</v>
      </c>
      <c r="P7" s="11" t="s">
        <v>26</v>
      </c>
      <c r="Q7" s="11"/>
      <c r="R7" s="56"/>
      <c r="S7" s="56"/>
      <c r="T7" s="56" t="s">
        <v>182</v>
      </c>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row>
    <row r="8" ht="25.5" hidden="1" customHeight="1">
      <c r="A8" s="11">
        <v>7.0</v>
      </c>
      <c r="B8" s="12">
        <v>45901.0</v>
      </c>
      <c r="C8" s="23"/>
      <c r="D8" s="14" t="s">
        <v>1151</v>
      </c>
      <c r="E8" s="24" t="s">
        <v>1152</v>
      </c>
      <c r="F8" s="11"/>
      <c r="G8" s="15" t="s">
        <v>29</v>
      </c>
      <c r="H8" s="26" t="s">
        <v>1153</v>
      </c>
      <c r="I8" s="14" t="s">
        <v>31</v>
      </c>
      <c r="J8" s="16" t="s">
        <v>22</v>
      </c>
      <c r="K8" s="11" t="s">
        <v>95</v>
      </c>
      <c r="L8" s="11" t="s">
        <v>50</v>
      </c>
      <c r="M8" s="17"/>
      <c r="N8" s="18"/>
      <c r="O8" s="11"/>
      <c r="P8" s="11"/>
      <c r="Q8" s="26"/>
      <c r="R8" s="56"/>
      <c r="S8" s="56"/>
      <c r="T8" s="56" t="s">
        <v>91</v>
      </c>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row>
    <row r="9" ht="45.75" hidden="1" customHeight="1">
      <c r="A9" s="11">
        <v>8.0</v>
      </c>
      <c r="B9" s="12">
        <v>45901.0</v>
      </c>
      <c r="C9" s="23"/>
      <c r="D9" s="14" t="s">
        <v>1154</v>
      </c>
      <c r="E9" s="24"/>
      <c r="F9" s="11"/>
      <c r="G9" s="15" t="s">
        <v>29</v>
      </c>
      <c r="H9" s="11" t="s">
        <v>1155</v>
      </c>
      <c r="I9" s="14" t="s">
        <v>31</v>
      </c>
      <c r="J9" s="16" t="s">
        <v>22</v>
      </c>
      <c r="K9" s="11" t="s">
        <v>23</v>
      </c>
      <c r="L9" s="11" t="s">
        <v>38</v>
      </c>
      <c r="M9" s="17"/>
      <c r="N9" s="18"/>
      <c r="O9" s="11"/>
      <c r="P9" s="11"/>
      <c r="Q9" s="11"/>
      <c r="R9" s="56" t="s">
        <v>1156</v>
      </c>
      <c r="S9" s="56"/>
      <c r="T9" s="56" t="s">
        <v>34</v>
      </c>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row>
    <row r="10" ht="25.5" hidden="1" customHeight="1">
      <c r="A10" s="11">
        <v>9.0</v>
      </c>
      <c r="B10" s="12">
        <v>38596.0</v>
      </c>
      <c r="C10" s="23"/>
      <c r="D10" s="34" t="s">
        <v>128</v>
      </c>
      <c r="E10" s="24"/>
      <c r="F10" s="11"/>
      <c r="G10" s="15" t="s">
        <v>29</v>
      </c>
      <c r="H10" s="11" t="s">
        <v>1157</v>
      </c>
      <c r="I10" s="14" t="s">
        <v>31</v>
      </c>
      <c r="J10" s="16" t="s">
        <v>22</v>
      </c>
      <c r="K10" s="11" t="s">
        <v>23</v>
      </c>
      <c r="L10" s="11" t="s">
        <v>50</v>
      </c>
      <c r="M10" s="17"/>
      <c r="N10" s="18">
        <f>915700/1.19</f>
        <v>769495.7983</v>
      </c>
      <c r="O10" s="11" t="s">
        <v>51</v>
      </c>
      <c r="P10" s="11" t="s">
        <v>58</v>
      </c>
      <c r="Q10" s="26" t="s">
        <v>1158</v>
      </c>
      <c r="S10" s="56"/>
      <c r="T10" s="56" t="s">
        <v>107</v>
      </c>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row>
    <row r="11" ht="25.5" hidden="1" customHeight="1">
      <c r="A11" s="11">
        <v>10.0</v>
      </c>
      <c r="B11" s="12">
        <v>38596.0</v>
      </c>
      <c r="C11" s="23"/>
      <c r="D11" s="14"/>
      <c r="E11" s="24"/>
      <c r="F11" s="11"/>
      <c r="G11" s="15" t="s">
        <v>29</v>
      </c>
      <c r="H11" s="11" t="s">
        <v>1159</v>
      </c>
      <c r="I11" s="14" t="s">
        <v>31</v>
      </c>
      <c r="J11" s="16" t="s">
        <v>22</v>
      </c>
      <c r="K11" s="11" t="s">
        <v>23</v>
      </c>
      <c r="L11" s="11"/>
      <c r="M11" s="17"/>
      <c r="N11" s="18"/>
      <c r="O11" s="11"/>
      <c r="P11" s="11"/>
      <c r="Q11" s="11"/>
      <c r="R11" s="56" t="s">
        <v>1160</v>
      </c>
      <c r="S11" s="56"/>
      <c r="T11" s="56" t="s">
        <v>1161</v>
      </c>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row>
    <row r="12" ht="25.5" hidden="1" customHeight="1">
      <c r="A12" s="11">
        <v>11.0</v>
      </c>
      <c r="B12" s="12">
        <v>45901.0</v>
      </c>
      <c r="C12" s="23"/>
      <c r="D12" s="14" t="s">
        <v>1162</v>
      </c>
      <c r="E12" s="24"/>
      <c r="F12" s="11" t="s">
        <v>1163</v>
      </c>
      <c r="G12" s="15" t="s">
        <v>20</v>
      </c>
      <c r="H12" s="11" t="s">
        <v>1164</v>
      </c>
      <c r="I12" s="14" t="s">
        <v>31</v>
      </c>
      <c r="J12" s="16" t="s">
        <v>22</v>
      </c>
      <c r="K12" s="11" t="s">
        <v>23</v>
      </c>
      <c r="L12" s="11" t="s">
        <v>167</v>
      </c>
      <c r="M12" s="17">
        <v>10008.0</v>
      </c>
      <c r="N12" s="18">
        <v>1888667.0</v>
      </c>
      <c r="O12" s="11" t="s">
        <v>51</v>
      </c>
      <c r="P12" s="11" t="s">
        <v>58</v>
      </c>
      <c r="Q12" s="11" t="s">
        <v>1165</v>
      </c>
      <c r="R12" s="56"/>
      <c r="S12" s="56"/>
      <c r="T12" s="56"/>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row>
    <row r="13" ht="25.5" hidden="1" customHeight="1">
      <c r="A13" s="11">
        <v>12.0</v>
      </c>
      <c r="B13" s="12">
        <v>45901.0</v>
      </c>
      <c r="C13" s="23"/>
      <c r="D13" s="14"/>
      <c r="E13" s="24"/>
      <c r="F13" s="11"/>
      <c r="G13" s="15"/>
      <c r="H13" s="11" t="s">
        <v>1166</v>
      </c>
      <c r="I13" s="14" t="s">
        <v>31</v>
      </c>
      <c r="J13" s="16" t="s">
        <v>22</v>
      </c>
      <c r="K13" s="11" t="s">
        <v>95</v>
      </c>
      <c r="L13" s="11"/>
      <c r="M13" s="17"/>
      <c r="N13" s="18"/>
      <c r="O13" s="11"/>
      <c r="P13" s="11"/>
      <c r="Q13" s="58"/>
      <c r="R13" s="56"/>
      <c r="S13" s="56"/>
      <c r="T13" s="56" t="s">
        <v>1167</v>
      </c>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row>
    <row r="14" ht="25.5" customHeight="1">
      <c r="A14" s="11">
        <v>13.0</v>
      </c>
      <c r="B14" s="12">
        <v>45901.0</v>
      </c>
      <c r="C14" s="23"/>
      <c r="D14" s="14" t="s">
        <v>1168</v>
      </c>
      <c r="E14" s="24"/>
      <c r="F14" s="11" t="s">
        <v>1169</v>
      </c>
      <c r="G14" s="15" t="s">
        <v>20</v>
      </c>
      <c r="H14" s="26" t="s">
        <v>1170</v>
      </c>
      <c r="I14" s="14" t="s">
        <v>31</v>
      </c>
      <c r="J14" s="16" t="s">
        <v>22</v>
      </c>
      <c r="K14" s="11" t="s">
        <v>23</v>
      </c>
      <c r="L14" s="11" t="s">
        <v>167</v>
      </c>
      <c r="M14" s="17">
        <v>9962.0</v>
      </c>
      <c r="N14" s="18">
        <v>2377596.0</v>
      </c>
      <c r="O14" s="11" t="s">
        <v>502</v>
      </c>
      <c r="P14" s="11" t="s">
        <v>64</v>
      </c>
      <c r="Q14" s="26" t="s">
        <v>1171</v>
      </c>
      <c r="R14" s="56" t="s">
        <v>1172</v>
      </c>
      <c r="S14" s="56"/>
      <c r="T14" s="56"/>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row>
    <row r="15" ht="25.5" hidden="1" customHeight="1">
      <c r="A15" s="11">
        <v>14.0</v>
      </c>
      <c r="B15" s="12">
        <v>45901.0</v>
      </c>
      <c r="C15" s="23"/>
      <c r="D15" s="14"/>
      <c r="E15" s="24"/>
      <c r="F15" s="11"/>
      <c r="G15" s="15" t="s">
        <v>20</v>
      </c>
      <c r="H15" s="11" t="s">
        <v>1173</v>
      </c>
      <c r="I15" s="14" t="s">
        <v>31</v>
      </c>
      <c r="J15" s="16" t="s">
        <v>22</v>
      </c>
      <c r="K15" s="11" t="s">
        <v>23</v>
      </c>
      <c r="L15" s="11" t="s">
        <v>38</v>
      </c>
      <c r="M15" s="17"/>
      <c r="N15" s="18"/>
      <c r="O15" s="11"/>
      <c r="P15" s="11"/>
      <c r="Q15" s="11"/>
      <c r="R15" s="59" t="s">
        <v>1174</v>
      </c>
      <c r="S15" s="56"/>
      <c r="T15" s="56" t="s">
        <v>34</v>
      </c>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row>
    <row r="16" ht="54.75" customHeight="1">
      <c r="A16" s="11">
        <v>15.0</v>
      </c>
      <c r="B16" s="12">
        <v>45901.0</v>
      </c>
      <c r="C16" s="23"/>
      <c r="D16" s="14" t="s">
        <v>205</v>
      </c>
      <c r="E16" s="24" t="s">
        <v>1175</v>
      </c>
      <c r="F16" s="11" t="s">
        <v>1176</v>
      </c>
      <c r="G16" s="15" t="s">
        <v>29</v>
      </c>
      <c r="H16" s="11" t="s">
        <v>1177</v>
      </c>
      <c r="I16" s="14" t="s">
        <v>31</v>
      </c>
      <c r="J16" s="16" t="s">
        <v>22</v>
      </c>
      <c r="K16" s="11" t="s">
        <v>23</v>
      </c>
      <c r="L16" s="11" t="s">
        <v>852</v>
      </c>
      <c r="M16" s="17">
        <v>10022.0</v>
      </c>
      <c r="N16" s="18">
        <v>6261394.0</v>
      </c>
      <c r="O16" s="11" t="s">
        <v>502</v>
      </c>
      <c r="P16" s="11" t="s">
        <v>64</v>
      </c>
      <c r="Q16" s="27" t="s">
        <v>1178</v>
      </c>
      <c r="R16" s="56" t="s">
        <v>1179</v>
      </c>
      <c r="S16" s="56"/>
      <c r="T16" s="56" t="s">
        <v>1180</v>
      </c>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row>
    <row r="17" ht="25.5" hidden="1" customHeight="1">
      <c r="A17" s="11">
        <v>16.0</v>
      </c>
      <c r="B17" s="12">
        <v>45901.0</v>
      </c>
      <c r="C17" s="23"/>
      <c r="D17" s="14" t="s">
        <v>1181</v>
      </c>
      <c r="E17" s="24" t="s">
        <v>154</v>
      </c>
      <c r="F17" s="11"/>
      <c r="G17" s="15" t="s">
        <v>20</v>
      </c>
      <c r="H17" s="11" t="s">
        <v>1182</v>
      </c>
      <c r="I17" s="14" t="s">
        <v>31</v>
      </c>
      <c r="J17" s="16" t="s">
        <v>22</v>
      </c>
      <c r="K17" s="11" t="s">
        <v>95</v>
      </c>
      <c r="L17" s="11" t="s">
        <v>619</v>
      </c>
      <c r="M17" s="17"/>
      <c r="N17" s="18"/>
      <c r="O17" s="11"/>
      <c r="P17" s="11"/>
      <c r="Q17" s="11"/>
      <c r="R17" s="56" t="s">
        <v>1183</v>
      </c>
      <c r="S17" s="56"/>
      <c r="T17" s="56" t="s">
        <v>34</v>
      </c>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row>
    <row r="18" ht="25.5" hidden="1" customHeight="1">
      <c r="A18" s="11">
        <v>17.0</v>
      </c>
      <c r="B18" s="12">
        <v>45901.0</v>
      </c>
      <c r="C18" s="23"/>
      <c r="D18" s="14" t="s">
        <v>1184</v>
      </c>
      <c r="E18" s="24"/>
      <c r="F18" s="11"/>
      <c r="G18" s="15" t="s">
        <v>29</v>
      </c>
      <c r="H18" s="11" t="s">
        <v>1185</v>
      </c>
      <c r="I18" s="14" t="s">
        <v>31</v>
      </c>
      <c r="J18" s="16" t="s">
        <v>22</v>
      </c>
      <c r="K18" s="11" t="s">
        <v>23</v>
      </c>
      <c r="L18" s="11" t="s">
        <v>50</v>
      </c>
      <c r="M18" s="17"/>
      <c r="N18" s="18">
        <v>402242.0</v>
      </c>
      <c r="O18" s="11" t="s">
        <v>39</v>
      </c>
      <c r="P18" s="11" t="s">
        <v>26</v>
      </c>
      <c r="Q18" s="11" t="s">
        <v>1186</v>
      </c>
      <c r="R18" s="56" t="s">
        <v>1187</v>
      </c>
      <c r="S18" s="20"/>
      <c r="T18" s="20"/>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row>
    <row r="19" ht="25.5" hidden="1" customHeight="1">
      <c r="A19" s="11">
        <v>18.0</v>
      </c>
      <c r="B19" s="12">
        <v>45901.0</v>
      </c>
      <c r="C19" s="23"/>
      <c r="D19" s="14" t="s">
        <v>132</v>
      </c>
      <c r="E19" s="24" t="s">
        <v>1188</v>
      </c>
      <c r="F19" s="11"/>
      <c r="G19" s="15" t="s">
        <v>29</v>
      </c>
      <c r="H19" s="11" t="s">
        <v>1189</v>
      </c>
      <c r="I19" s="14" t="s">
        <v>31</v>
      </c>
      <c r="J19" s="16" t="s">
        <v>22</v>
      </c>
      <c r="K19" s="11" t="s">
        <v>23</v>
      </c>
      <c r="L19" s="11" t="s">
        <v>44</v>
      </c>
      <c r="M19" s="17"/>
      <c r="N19" s="18"/>
      <c r="O19" s="11"/>
      <c r="P19" s="11"/>
      <c r="Q19" s="11"/>
      <c r="R19" s="20" t="s">
        <v>1190</v>
      </c>
      <c r="S19" s="20"/>
      <c r="T19" s="20" t="s">
        <v>1191</v>
      </c>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row>
    <row r="20" ht="25.5" hidden="1" customHeight="1">
      <c r="A20" s="11">
        <v>19.0</v>
      </c>
      <c r="B20" s="12">
        <v>45901.0</v>
      </c>
      <c r="C20" s="23"/>
      <c r="D20" s="14" t="s">
        <v>1192</v>
      </c>
      <c r="E20" s="14"/>
      <c r="F20" s="11"/>
      <c r="G20" s="15" t="s">
        <v>20</v>
      </c>
      <c r="H20" s="11" t="s">
        <v>1193</v>
      </c>
      <c r="I20" s="14" t="s">
        <v>31</v>
      </c>
      <c r="J20" s="16" t="s">
        <v>22</v>
      </c>
      <c r="K20" s="11" t="s">
        <v>23</v>
      </c>
      <c r="L20" s="11" t="s">
        <v>167</v>
      </c>
      <c r="M20" s="17">
        <v>9963.0</v>
      </c>
      <c r="N20" s="18">
        <v>1722016.0</v>
      </c>
      <c r="O20" s="11" t="s">
        <v>51</v>
      </c>
      <c r="P20" s="11" t="s">
        <v>58</v>
      </c>
      <c r="Q20" s="60" t="s">
        <v>1194</v>
      </c>
      <c r="R20" s="20"/>
      <c r="S20" s="20"/>
      <c r="T20" s="20"/>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row>
    <row r="21" ht="25.5" hidden="1" customHeight="1">
      <c r="A21" s="11">
        <v>20.0</v>
      </c>
      <c r="B21" s="12">
        <v>45901.0</v>
      </c>
      <c r="C21" s="23"/>
      <c r="D21" s="14" t="s">
        <v>1195</v>
      </c>
      <c r="E21" s="14"/>
      <c r="F21" s="11"/>
      <c r="G21" s="15" t="s">
        <v>29</v>
      </c>
      <c r="H21" s="11" t="s">
        <v>1196</v>
      </c>
      <c r="I21" s="14" t="s">
        <v>31</v>
      </c>
      <c r="J21" s="16" t="s">
        <v>22</v>
      </c>
      <c r="K21" s="11" t="s">
        <v>23</v>
      </c>
      <c r="L21" s="11" t="s">
        <v>316</v>
      </c>
      <c r="M21" s="17"/>
      <c r="N21" s="18"/>
      <c r="O21" s="11"/>
      <c r="P21" s="11"/>
      <c r="Q21" s="37"/>
      <c r="R21" s="20" t="s">
        <v>1197</v>
      </c>
      <c r="S21" s="20"/>
      <c r="T21" s="20"/>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row>
    <row r="22" ht="25.5" hidden="1" customHeight="1">
      <c r="A22" s="11">
        <v>21.0</v>
      </c>
      <c r="B22" s="12">
        <v>45901.0</v>
      </c>
      <c r="C22" s="30"/>
      <c r="D22" s="14" t="s">
        <v>1198</v>
      </c>
      <c r="E22" s="14" t="s">
        <v>712</v>
      </c>
      <c r="F22" s="11"/>
      <c r="G22" s="15" t="s">
        <v>29</v>
      </c>
      <c r="H22" s="11" t="s">
        <v>1199</v>
      </c>
      <c r="I22" s="14" t="s">
        <v>31</v>
      </c>
      <c r="J22" s="16" t="s">
        <v>22</v>
      </c>
      <c r="K22" s="11" t="s">
        <v>23</v>
      </c>
      <c r="L22" s="11" t="s">
        <v>24</v>
      </c>
      <c r="M22" s="17"/>
      <c r="N22" s="18">
        <v>240000.0</v>
      </c>
      <c r="O22" s="11" t="s">
        <v>57</v>
      </c>
      <c r="P22" s="11" t="s">
        <v>26</v>
      </c>
      <c r="Q22" s="61"/>
      <c r="R22" s="20" t="s">
        <v>1200</v>
      </c>
      <c r="S22" s="20"/>
      <c r="T22" s="20" t="s">
        <v>1201</v>
      </c>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row>
    <row r="23" ht="25.5" hidden="1" customHeight="1">
      <c r="A23" s="11">
        <v>22.0</v>
      </c>
      <c r="B23" s="12">
        <v>45902.0</v>
      </c>
      <c r="C23" s="55">
        <v>9.0</v>
      </c>
      <c r="D23" s="14" t="s">
        <v>808</v>
      </c>
      <c r="E23" s="14"/>
      <c r="F23" s="11"/>
      <c r="G23" s="15" t="s">
        <v>29</v>
      </c>
      <c r="H23" s="11" t="s">
        <v>1202</v>
      </c>
      <c r="I23" s="14" t="s">
        <v>31</v>
      </c>
      <c r="J23" s="16" t="s">
        <v>22</v>
      </c>
      <c r="K23" s="11" t="s">
        <v>95</v>
      </c>
      <c r="L23" s="11" t="s">
        <v>38</v>
      </c>
      <c r="M23" s="17"/>
      <c r="N23" s="18"/>
      <c r="O23" s="11"/>
      <c r="P23" s="11"/>
      <c r="Q23" s="11"/>
      <c r="R23" s="20"/>
      <c r="S23" s="20"/>
      <c r="T23" s="20"/>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row>
    <row r="24" ht="25.5" hidden="1" customHeight="1">
      <c r="A24" s="11">
        <v>23.0</v>
      </c>
      <c r="B24" s="12" t="s">
        <v>1203</v>
      </c>
      <c r="C24" s="23"/>
      <c r="D24" s="14" t="s">
        <v>627</v>
      </c>
      <c r="E24" s="14"/>
      <c r="F24" s="11"/>
      <c r="G24" s="15" t="s">
        <v>29</v>
      </c>
      <c r="H24" s="11" t="s">
        <v>1204</v>
      </c>
      <c r="I24" s="14" t="s">
        <v>31</v>
      </c>
      <c r="J24" s="16" t="s">
        <v>22</v>
      </c>
      <c r="K24" s="11" t="s">
        <v>23</v>
      </c>
      <c r="L24" s="11" t="s">
        <v>50</v>
      </c>
      <c r="M24" s="17"/>
      <c r="N24" s="18">
        <v>918319.0</v>
      </c>
      <c r="O24" s="11" t="s">
        <v>51</v>
      </c>
      <c r="P24" s="11" t="s">
        <v>58</v>
      </c>
      <c r="Q24" s="60" t="s">
        <v>1194</v>
      </c>
      <c r="R24" s="20" t="s">
        <v>144</v>
      </c>
      <c r="S24" s="20"/>
      <c r="T24" s="20"/>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row>
    <row r="25" ht="52.5" hidden="1" customHeight="1">
      <c r="A25" s="11">
        <v>24.0</v>
      </c>
      <c r="B25" s="33">
        <v>45902.0</v>
      </c>
      <c r="C25" s="23"/>
      <c r="D25" s="14" t="s">
        <v>1205</v>
      </c>
      <c r="E25" s="14" t="s">
        <v>1206</v>
      </c>
      <c r="F25" s="11" t="s">
        <v>1207</v>
      </c>
      <c r="G25" s="15" t="s">
        <v>29</v>
      </c>
      <c r="H25" s="11" t="s">
        <v>1208</v>
      </c>
      <c r="I25" s="14" t="s">
        <v>31</v>
      </c>
      <c r="J25" s="16" t="s">
        <v>22</v>
      </c>
      <c r="K25" s="11" t="s">
        <v>23</v>
      </c>
      <c r="L25" s="11" t="s">
        <v>119</v>
      </c>
      <c r="M25" s="62">
        <v>10038.0</v>
      </c>
      <c r="N25" s="63">
        <v>3.6210382E7</v>
      </c>
      <c r="O25" s="11" t="s">
        <v>502</v>
      </c>
      <c r="P25" s="11" t="s">
        <v>26</v>
      </c>
      <c r="Q25" s="64" t="s">
        <v>1209</v>
      </c>
      <c r="R25" s="20" t="s">
        <v>1210</v>
      </c>
      <c r="S25" s="20"/>
      <c r="T25" s="20"/>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row>
    <row r="26" ht="25.5" hidden="1" customHeight="1">
      <c r="A26" s="11">
        <v>25.0</v>
      </c>
      <c r="B26" s="33">
        <v>45902.0</v>
      </c>
      <c r="C26" s="23"/>
      <c r="D26" s="14" t="s">
        <v>1211</v>
      </c>
      <c r="E26" s="14" t="s">
        <v>944</v>
      </c>
      <c r="F26" s="11"/>
      <c r="G26" s="15" t="s">
        <v>29</v>
      </c>
      <c r="H26" s="11" t="s">
        <v>1212</v>
      </c>
      <c r="I26" s="14" t="s">
        <v>31</v>
      </c>
      <c r="J26" s="16" t="s">
        <v>22</v>
      </c>
      <c r="K26" s="11" t="s">
        <v>23</v>
      </c>
      <c r="L26" s="11" t="s">
        <v>50</v>
      </c>
      <c r="M26" s="17">
        <v>9981.0</v>
      </c>
      <c r="N26" s="18">
        <v>1426383.0</v>
      </c>
      <c r="O26" s="11" t="s">
        <v>51</v>
      </c>
      <c r="P26" s="11" t="s">
        <v>58</v>
      </c>
      <c r="Q26" s="60" t="s">
        <v>1194</v>
      </c>
      <c r="R26" s="20"/>
      <c r="S26" s="20"/>
      <c r="T26" s="20" t="s">
        <v>53</v>
      </c>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row>
    <row r="27" ht="25.5" hidden="1" customHeight="1">
      <c r="A27" s="11">
        <v>26.0</v>
      </c>
      <c r="B27" s="33">
        <v>45902.0</v>
      </c>
      <c r="C27" s="23"/>
      <c r="D27" s="14" t="s">
        <v>1213</v>
      </c>
      <c r="E27" s="14" t="s">
        <v>1175</v>
      </c>
      <c r="F27" s="11"/>
      <c r="G27" s="15" t="s">
        <v>29</v>
      </c>
      <c r="H27" s="11" t="s">
        <v>1214</v>
      </c>
      <c r="I27" s="14" t="s">
        <v>31</v>
      </c>
      <c r="J27" s="16" t="s">
        <v>22</v>
      </c>
      <c r="K27" s="11" t="s">
        <v>23</v>
      </c>
      <c r="L27" s="11" t="s">
        <v>38</v>
      </c>
      <c r="M27" s="17"/>
      <c r="N27" s="18">
        <v>120000.0</v>
      </c>
      <c r="O27" s="11" t="s">
        <v>51</v>
      </c>
      <c r="P27" s="11" t="s">
        <v>26</v>
      </c>
      <c r="Q27" s="11" t="s">
        <v>1215</v>
      </c>
      <c r="R27" s="20" t="s">
        <v>144</v>
      </c>
      <c r="S27" s="20"/>
      <c r="T27" s="20" t="s">
        <v>1216</v>
      </c>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row>
    <row r="28" ht="25.5" hidden="1" customHeight="1">
      <c r="A28" s="11">
        <v>27.0</v>
      </c>
      <c r="B28" s="33">
        <v>45902.0</v>
      </c>
      <c r="C28" s="23"/>
      <c r="D28" s="14" t="s">
        <v>1217</v>
      </c>
      <c r="E28" s="14" t="s">
        <v>197</v>
      </c>
      <c r="F28" s="11"/>
      <c r="G28" s="15" t="s">
        <v>29</v>
      </c>
      <c r="H28" s="11" t="s">
        <v>1218</v>
      </c>
      <c r="I28" s="14" t="s">
        <v>31</v>
      </c>
      <c r="J28" s="16" t="s">
        <v>22</v>
      </c>
      <c r="K28" s="11" t="s">
        <v>23</v>
      </c>
      <c r="L28" s="11" t="s">
        <v>38</v>
      </c>
      <c r="M28" s="17"/>
      <c r="N28" s="18"/>
      <c r="O28" s="11"/>
      <c r="P28" s="11"/>
      <c r="R28" s="11" t="s">
        <v>1219</v>
      </c>
      <c r="S28" s="20"/>
      <c r="T28" s="20" t="s">
        <v>34</v>
      </c>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row>
    <row r="29" ht="25.5" hidden="1" customHeight="1">
      <c r="A29" s="11">
        <v>28.0</v>
      </c>
      <c r="B29" s="33">
        <v>45902.0</v>
      </c>
      <c r="C29" s="23"/>
      <c r="D29" s="14" t="s">
        <v>271</v>
      </c>
      <c r="E29" s="14" t="s">
        <v>1220</v>
      </c>
      <c r="F29" s="11"/>
      <c r="G29" s="15" t="s">
        <v>232</v>
      </c>
      <c r="H29" s="11" t="s">
        <v>1221</v>
      </c>
      <c r="I29" s="14" t="s">
        <v>31</v>
      </c>
      <c r="J29" s="16" t="s">
        <v>22</v>
      </c>
      <c r="K29" s="11" t="s">
        <v>23</v>
      </c>
      <c r="L29" s="11" t="s">
        <v>75</v>
      </c>
      <c r="M29" s="17"/>
      <c r="N29" s="18"/>
      <c r="O29" s="11"/>
      <c r="P29" s="11"/>
      <c r="Q29" s="37"/>
      <c r="R29" s="20" t="s">
        <v>1222</v>
      </c>
      <c r="S29" s="20"/>
      <c r="T29" s="20"/>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row>
    <row r="30" ht="25.5" hidden="1" customHeight="1">
      <c r="A30" s="11">
        <v>29.0</v>
      </c>
      <c r="B30" s="33">
        <v>45902.0</v>
      </c>
      <c r="C30" s="23"/>
      <c r="D30" s="14" t="s">
        <v>1223</v>
      </c>
      <c r="E30" s="14"/>
      <c r="F30" s="11" t="s">
        <v>1224</v>
      </c>
      <c r="G30" s="15" t="s">
        <v>20</v>
      </c>
      <c r="H30" s="26" t="s">
        <v>1225</v>
      </c>
      <c r="I30" s="14" t="s">
        <v>31</v>
      </c>
      <c r="J30" s="16" t="s">
        <v>22</v>
      </c>
      <c r="K30" s="11" t="s">
        <v>23</v>
      </c>
      <c r="L30" s="11" t="s">
        <v>24</v>
      </c>
      <c r="M30" s="17">
        <v>9986.0</v>
      </c>
      <c r="N30" s="18">
        <v>270000.0</v>
      </c>
      <c r="O30" s="11" t="s">
        <v>51</v>
      </c>
      <c r="P30" s="11" t="s">
        <v>26</v>
      </c>
      <c r="Q30" s="11" t="s">
        <v>1186</v>
      </c>
      <c r="R30" s="20"/>
      <c r="S30" s="20"/>
      <c r="T30" s="20"/>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row>
    <row r="31" ht="25.5" hidden="1" customHeight="1">
      <c r="A31" s="11">
        <v>30.0</v>
      </c>
      <c r="B31" s="33">
        <v>45902.0</v>
      </c>
      <c r="C31" s="30"/>
      <c r="D31" s="14" t="s">
        <v>1226</v>
      </c>
      <c r="E31" s="14" t="s">
        <v>1227</v>
      </c>
      <c r="F31" s="11"/>
      <c r="G31" s="15"/>
      <c r="H31" s="11" t="s">
        <v>1228</v>
      </c>
      <c r="I31" s="14" t="s">
        <v>31</v>
      </c>
      <c r="J31" s="16" t="s">
        <v>22</v>
      </c>
      <c r="K31" s="11" t="s">
        <v>23</v>
      </c>
      <c r="L31" s="11" t="s">
        <v>119</v>
      </c>
      <c r="M31" s="17"/>
      <c r="N31" s="18"/>
      <c r="O31" s="11"/>
      <c r="P31" s="11"/>
      <c r="Q31" s="58"/>
      <c r="R31" s="20" t="s">
        <v>1229</v>
      </c>
      <c r="S31" s="20"/>
      <c r="T31" s="20"/>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row>
    <row r="32" ht="25.5" hidden="1" customHeight="1">
      <c r="A32" s="11">
        <v>31.0</v>
      </c>
      <c r="B32" s="33">
        <v>45903.0</v>
      </c>
      <c r="C32" s="65">
        <v>8.0</v>
      </c>
      <c r="D32" s="14" t="s">
        <v>449</v>
      </c>
      <c r="E32" s="14"/>
      <c r="F32" s="11" t="s">
        <v>1230</v>
      </c>
      <c r="G32" s="15" t="s">
        <v>20</v>
      </c>
      <c r="H32" s="11" t="s">
        <v>1231</v>
      </c>
      <c r="I32" s="14" t="s">
        <v>31</v>
      </c>
      <c r="J32" s="16" t="s">
        <v>22</v>
      </c>
      <c r="K32" s="11" t="s">
        <v>23</v>
      </c>
      <c r="L32" s="11" t="s">
        <v>38</v>
      </c>
      <c r="M32" s="17">
        <v>9993.0</v>
      </c>
      <c r="N32" s="18">
        <v>4635900.0</v>
      </c>
      <c r="O32" s="11" t="s">
        <v>57</v>
      </c>
      <c r="P32" s="11" t="s">
        <v>26</v>
      </c>
      <c r="Q32" s="33"/>
      <c r="R32" s="20" t="s">
        <v>1232</v>
      </c>
      <c r="S32" s="20"/>
      <c r="T32" s="20"/>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row>
    <row r="33" ht="25.5" hidden="1" customHeight="1">
      <c r="A33" s="11">
        <v>32.0</v>
      </c>
      <c r="B33" s="33">
        <v>45903.0</v>
      </c>
      <c r="C33" s="23"/>
      <c r="D33" s="14" t="s">
        <v>400</v>
      </c>
      <c r="E33" s="14" t="s">
        <v>1233</v>
      </c>
      <c r="F33" s="11" t="s">
        <v>1234</v>
      </c>
      <c r="G33" s="15" t="s">
        <v>20</v>
      </c>
      <c r="H33" s="11" t="s">
        <v>1235</v>
      </c>
      <c r="I33" s="14" t="s">
        <v>31</v>
      </c>
      <c r="J33" s="16" t="s">
        <v>22</v>
      </c>
      <c r="K33" s="11" t="s">
        <v>95</v>
      </c>
      <c r="L33" s="11" t="s">
        <v>44</v>
      </c>
      <c r="M33" s="17"/>
      <c r="N33" s="18"/>
      <c r="O33" s="11"/>
      <c r="P33" s="11"/>
      <c r="Q33" s="33"/>
      <c r="R33" s="20"/>
      <c r="S33" s="20"/>
      <c r="T33" s="20"/>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row>
    <row r="34" ht="25.5" hidden="1" customHeight="1">
      <c r="A34" s="11">
        <v>33.0</v>
      </c>
      <c r="B34" s="33">
        <v>45903.0</v>
      </c>
      <c r="C34" s="23"/>
      <c r="D34" s="14"/>
      <c r="E34" s="14"/>
      <c r="F34" s="11"/>
      <c r="G34" s="15"/>
      <c r="H34" s="11" t="s">
        <v>1236</v>
      </c>
      <c r="I34" s="14" t="s">
        <v>31</v>
      </c>
      <c r="J34" s="16" t="s">
        <v>22</v>
      </c>
      <c r="K34" s="11" t="s">
        <v>23</v>
      </c>
      <c r="L34" s="11" t="s">
        <v>119</v>
      </c>
      <c r="M34" s="17"/>
      <c r="N34" s="18"/>
      <c r="O34" s="11"/>
      <c r="P34" s="11"/>
      <c r="Q34" s="12"/>
      <c r="R34" s="20" t="s">
        <v>1237</v>
      </c>
      <c r="S34" s="20"/>
      <c r="T34" s="20"/>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row>
    <row r="35" ht="25.5" hidden="1" customHeight="1">
      <c r="A35" s="11">
        <v>34.0</v>
      </c>
      <c r="B35" s="33">
        <v>45903.0</v>
      </c>
      <c r="C35" s="23"/>
      <c r="D35" s="14" t="s">
        <v>1238</v>
      </c>
      <c r="E35" s="14" t="s">
        <v>1239</v>
      </c>
      <c r="F35" s="11"/>
      <c r="G35" s="15" t="s">
        <v>29</v>
      </c>
      <c r="H35" s="11" t="s">
        <v>1240</v>
      </c>
      <c r="I35" s="14" t="s">
        <v>31</v>
      </c>
      <c r="J35" s="16" t="s">
        <v>22</v>
      </c>
      <c r="K35" s="11" t="s">
        <v>23</v>
      </c>
      <c r="L35" s="11" t="s">
        <v>38</v>
      </c>
      <c r="M35" s="17">
        <v>9995.0</v>
      </c>
      <c r="N35" s="18">
        <f>352182/1.19</f>
        <v>295951.2605</v>
      </c>
      <c r="O35" s="11" t="s">
        <v>57</v>
      </c>
      <c r="P35" s="11" t="s">
        <v>26</v>
      </c>
      <c r="Q35" s="12"/>
      <c r="R35" s="20"/>
      <c r="S35" s="20"/>
      <c r="T35" s="20"/>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row>
    <row r="36" ht="25.5" hidden="1" customHeight="1">
      <c r="A36" s="11">
        <v>35.0</v>
      </c>
      <c r="B36" s="33">
        <v>45903.0</v>
      </c>
      <c r="C36" s="23"/>
      <c r="D36" s="14"/>
      <c r="E36" s="14"/>
      <c r="F36" s="11"/>
      <c r="G36" s="15" t="s">
        <v>20</v>
      </c>
      <c r="H36" s="11" t="s">
        <v>1241</v>
      </c>
      <c r="I36" s="14" t="s">
        <v>31</v>
      </c>
      <c r="J36" s="16" t="s">
        <v>22</v>
      </c>
      <c r="K36" s="11" t="s">
        <v>95</v>
      </c>
      <c r="L36" s="11" t="s">
        <v>570</v>
      </c>
      <c r="M36" s="17"/>
      <c r="N36" s="18"/>
      <c r="O36" s="11"/>
      <c r="P36" s="11"/>
      <c r="Q36" s="11"/>
      <c r="R36" s="56"/>
      <c r="S36" s="20"/>
      <c r="T36" s="20"/>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row>
    <row r="37" ht="25.5" hidden="1" customHeight="1">
      <c r="A37" s="11">
        <v>36.0</v>
      </c>
      <c r="B37" s="33">
        <v>45903.0</v>
      </c>
      <c r="C37" s="23"/>
      <c r="D37" s="14"/>
      <c r="E37" s="14"/>
      <c r="F37" s="11"/>
      <c r="G37" s="15"/>
      <c r="H37" s="11" t="s">
        <v>1242</v>
      </c>
      <c r="I37" s="14" t="s">
        <v>31</v>
      </c>
      <c r="J37" s="16" t="s">
        <v>22</v>
      </c>
      <c r="K37" s="11" t="s">
        <v>95</v>
      </c>
      <c r="L37" s="11" t="s">
        <v>50</v>
      </c>
      <c r="M37" s="17"/>
      <c r="N37" s="18"/>
      <c r="O37" s="11"/>
      <c r="P37" s="11"/>
      <c r="Q37" s="33"/>
      <c r="R37" s="20"/>
      <c r="S37" s="20"/>
      <c r="T37" s="20" t="s">
        <v>53</v>
      </c>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row>
    <row r="38" ht="25.5" hidden="1" customHeight="1">
      <c r="A38" s="11">
        <v>37.0</v>
      </c>
      <c r="B38" s="33">
        <v>45903.0</v>
      </c>
      <c r="C38" s="23"/>
      <c r="D38" s="14" t="s">
        <v>1243</v>
      </c>
      <c r="E38" s="14" t="s">
        <v>1244</v>
      </c>
      <c r="F38" s="11" t="s">
        <v>1245</v>
      </c>
      <c r="G38" s="15" t="s">
        <v>20</v>
      </c>
      <c r="H38" s="11" t="s">
        <v>1246</v>
      </c>
      <c r="I38" s="14" t="s">
        <v>31</v>
      </c>
      <c r="J38" s="16" t="s">
        <v>22</v>
      </c>
      <c r="K38" s="11" t="s">
        <v>23</v>
      </c>
      <c r="L38" s="11" t="s">
        <v>167</v>
      </c>
      <c r="M38" s="17"/>
      <c r="N38" s="18"/>
      <c r="O38" s="11"/>
      <c r="P38" s="11" t="s">
        <v>58</v>
      </c>
      <c r="Q38" s="11" t="s">
        <v>1247</v>
      </c>
      <c r="R38" s="20"/>
      <c r="S38" s="20"/>
      <c r="T38" s="20" t="s">
        <v>91</v>
      </c>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row>
    <row r="39" ht="25.5" hidden="1" customHeight="1">
      <c r="A39" s="11">
        <v>38.0</v>
      </c>
      <c r="B39" s="33">
        <v>45903.0</v>
      </c>
      <c r="C39" s="23"/>
      <c r="D39" s="14" t="s">
        <v>97</v>
      </c>
      <c r="E39" s="14" t="s">
        <v>669</v>
      </c>
      <c r="F39" s="11" t="s">
        <v>1248</v>
      </c>
      <c r="G39" s="15" t="s">
        <v>20</v>
      </c>
      <c r="H39" s="11" t="s">
        <v>1249</v>
      </c>
      <c r="I39" s="14" t="s">
        <v>31</v>
      </c>
      <c r="J39" s="16" t="s">
        <v>22</v>
      </c>
      <c r="K39" s="11" t="s">
        <v>23</v>
      </c>
      <c r="L39" s="11" t="s">
        <v>156</v>
      </c>
      <c r="M39" s="17">
        <v>10002.0</v>
      </c>
      <c r="N39" s="18">
        <v>3045139.0</v>
      </c>
      <c r="O39" s="11" t="s">
        <v>51</v>
      </c>
      <c r="P39" s="11" t="s">
        <v>26</v>
      </c>
      <c r="Q39" s="26" t="s">
        <v>1250</v>
      </c>
      <c r="R39" s="20"/>
      <c r="S39" s="20"/>
      <c r="T39" s="20"/>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row>
    <row r="40" ht="25.5" hidden="1" customHeight="1">
      <c r="A40" s="11">
        <v>39.0</v>
      </c>
      <c r="B40" s="33">
        <v>45904.0</v>
      </c>
      <c r="C40" s="55">
        <v>20.0</v>
      </c>
      <c r="D40" s="14"/>
      <c r="E40" s="14"/>
      <c r="F40" s="11"/>
      <c r="G40" s="15"/>
      <c r="H40" s="11" t="s">
        <v>1251</v>
      </c>
      <c r="I40" s="14" t="s">
        <v>31</v>
      </c>
      <c r="J40" s="16" t="s">
        <v>22</v>
      </c>
      <c r="K40" s="11" t="s">
        <v>95</v>
      </c>
      <c r="L40" s="11"/>
      <c r="M40" s="17"/>
      <c r="N40" s="18"/>
      <c r="O40" s="11"/>
      <c r="P40" s="11"/>
      <c r="Q40" s="19"/>
      <c r="R40" s="20" t="s">
        <v>1252</v>
      </c>
      <c r="S40" s="20"/>
      <c r="T40" s="20" t="s">
        <v>91</v>
      </c>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row>
    <row r="41" ht="25.5" hidden="1" customHeight="1">
      <c r="A41" s="11">
        <v>40.0</v>
      </c>
      <c r="B41" s="12">
        <v>45904.0</v>
      </c>
      <c r="C41" s="23"/>
      <c r="D41" s="14" t="s">
        <v>323</v>
      </c>
      <c r="E41" s="14" t="s">
        <v>854</v>
      </c>
      <c r="F41" s="11" t="s">
        <v>1253</v>
      </c>
      <c r="G41" s="15" t="s">
        <v>20</v>
      </c>
      <c r="H41" s="11" t="s">
        <v>1254</v>
      </c>
      <c r="I41" s="14" t="s">
        <v>31</v>
      </c>
      <c r="J41" s="16" t="s">
        <v>22</v>
      </c>
      <c r="K41" s="11" t="s">
        <v>23</v>
      </c>
      <c r="L41" s="11" t="s">
        <v>38</v>
      </c>
      <c r="M41" s="17">
        <v>10003.0</v>
      </c>
      <c r="N41" s="18">
        <v>3758400.0</v>
      </c>
      <c r="O41" s="11" t="s">
        <v>51</v>
      </c>
      <c r="P41" s="11" t="s">
        <v>26</v>
      </c>
      <c r="Q41" s="26" t="s">
        <v>1255</v>
      </c>
      <c r="R41" s="11" t="s">
        <v>1256</v>
      </c>
      <c r="S41" s="20"/>
      <c r="T41" s="20"/>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row>
    <row r="42" ht="25.5" hidden="1" customHeight="1">
      <c r="A42" s="11">
        <v>41.0</v>
      </c>
      <c r="B42" s="12">
        <v>45904.0</v>
      </c>
      <c r="C42" s="23"/>
      <c r="D42" s="14" t="s">
        <v>28</v>
      </c>
      <c r="E42" s="14" t="s">
        <v>104</v>
      </c>
      <c r="F42" s="11"/>
      <c r="G42" s="15" t="s">
        <v>29</v>
      </c>
      <c r="H42" s="11" t="s">
        <v>1257</v>
      </c>
      <c r="I42" s="14" t="s">
        <v>31</v>
      </c>
      <c r="J42" s="16" t="s">
        <v>22</v>
      </c>
      <c r="K42" s="11" t="s">
        <v>23</v>
      </c>
      <c r="L42" s="11" t="s">
        <v>38</v>
      </c>
      <c r="M42" s="17">
        <v>10001.0</v>
      </c>
      <c r="N42" s="18">
        <v>1350820.0</v>
      </c>
      <c r="O42" s="11" t="s">
        <v>51</v>
      </c>
      <c r="P42" s="11" t="s">
        <v>26</v>
      </c>
      <c r="Q42" s="26" t="s">
        <v>1258</v>
      </c>
      <c r="R42" s="20" t="s">
        <v>1259</v>
      </c>
      <c r="S42" s="20"/>
      <c r="T42" s="20" t="s">
        <v>1260</v>
      </c>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row>
    <row r="43" ht="25.5" hidden="1" customHeight="1">
      <c r="A43" s="11">
        <v>42.0</v>
      </c>
      <c r="B43" s="12">
        <v>45904.0</v>
      </c>
      <c r="C43" s="23"/>
      <c r="D43" s="14"/>
      <c r="E43" s="14"/>
      <c r="F43" s="11"/>
      <c r="G43" s="15" t="s">
        <v>29</v>
      </c>
      <c r="H43" s="11" t="s">
        <v>1261</v>
      </c>
      <c r="I43" s="14" t="s">
        <v>31</v>
      </c>
      <c r="J43" s="16" t="s">
        <v>22</v>
      </c>
      <c r="K43" s="11" t="s">
        <v>95</v>
      </c>
      <c r="L43" s="11" t="s">
        <v>100</v>
      </c>
      <c r="M43" s="17"/>
      <c r="N43" s="18"/>
      <c r="O43" s="11"/>
      <c r="P43" s="11" t="s">
        <v>58</v>
      </c>
      <c r="Q43" s="11" t="s">
        <v>1262</v>
      </c>
      <c r="R43" s="20" t="s">
        <v>1263</v>
      </c>
      <c r="S43" s="20"/>
      <c r="T43" s="20" t="s">
        <v>91</v>
      </c>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row>
    <row r="44" ht="25.5" hidden="1" customHeight="1">
      <c r="A44" s="11">
        <v>43.0</v>
      </c>
      <c r="B44" s="12">
        <v>56861.0</v>
      </c>
      <c r="C44" s="23"/>
      <c r="D44" s="14" t="s">
        <v>1264</v>
      </c>
      <c r="E44" s="14" t="s">
        <v>1265</v>
      </c>
      <c r="F44" s="11"/>
      <c r="G44" s="15" t="s">
        <v>29</v>
      </c>
      <c r="H44" s="11" t="s">
        <v>1266</v>
      </c>
      <c r="I44" s="14" t="s">
        <v>31</v>
      </c>
      <c r="J44" s="16" t="s">
        <v>22</v>
      </c>
      <c r="K44" s="11" t="s">
        <v>23</v>
      </c>
      <c r="L44" s="11" t="s">
        <v>38</v>
      </c>
      <c r="M44" s="66">
        <v>1945.0</v>
      </c>
      <c r="N44" s="18">
        <v>151000.0</v>
      </c>
      <c r="O44" s="11" t="s">
        <v>51</v>
      </c>
      <c r="P44" s="11" t="s">
        <v>58</v>
      </c>
      <c r="Q44" s="11" t="s">
        <v>1267</v>
      </c>
      <c r="R44" s="20" t="s">
        <v>1268</v>
      </c>
      <c r="S44" s="20"/>
      <c r="T44" s="20"/>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row>
    <row r="45" ht="63.75" customHeight="1">
      <c r="A45" s="11">
        <v>44.0</v>
      </c>
      <c r="B45" s="12">
        <v>45904.0</v>
      </c>
      <c r="C45" s="23"/>
      <c r="D45" s="14" t="s">
        <v>271</v>
      </c>
      <c r="E45" s="14" t="s">
        <v>398</v>
      </c>
      <c r="F45" s="11"/>
      <c r="G45" s="15" t="s">
        <v>20</v>
      </c>
      <c r="H45" s="11" t="s">
        <v>1269</v>
      </c>
      <c r="I45" s="14" t="s">
        <v>31</v>
      </c>
      <c r="J45" s="16" t="s">
        <v>22</v>
      </c>
      <c r="K45" s="11" t="s">
        <v>23</v>
      </c>
      <c r="L45" s="11" t="s">
        <v>156</v>
      </c>
      <c r="M45" s="17">
        <v>10004.0</v>
      </c>
      <c r="N45" s="18">
        <v>3200000.0</v>
      </c>
      <c r="O45" s="11" t="s">
        <v>51</v>
      </c>
      <c r="P45" s="11" t="s">
        <v>64</v>
      </c>
      <c r="Q45" s="27" t="s">
        <v>1270</v>
      </c>
      <c r="R45" s="20"/>
      <c r="S45" s="20"/>
      <c r="T45" s="20"/>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row>
    <row r="46" ht="25.5" hidden="1" customHeight="1">
      <c r="A46" s="11">
        <v>45.0</v>
      </c>
      <c r="B46" s="12">
        <v>45904.0</v>
      </c>
      <c r="C46" s="23"/>
      <c r="D46" s="14" t="s">
        <v>300</v>
      </c>
      <c r="E46" s="14"/>
      <c r="F46" s="11"/>
      <c r="G46" s="15"/>
      <c r="H46" s="11" t="s">
        <v>1271</v>
      </c>
      <c r="I46" s="14"/>
      <c r="J46" s="16"/>
      <c r="K46" s="11" t="s">
        <v>95</v>
      </c>
      <c r="L46" s="11"/>
      <c r="M46" s="17"/>
      <c r="N46" s="18"/>
      <c r="O46" s="11"/>
      <c r="P46" s="11"/>
      <c r="Q46" s="12"/>
      <c r="R46" s="20"/>
      <c r="S46" s="20"/>
      <c r="T46" s="20" t="s">
        <v>550</v>
      </c>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row>
    <row r="47" ht="25.5" hidden="1" customHeight="1">
      <c r="A47" s="11">
        <v>46.0</v>
      </c>
      <c r="B47" s="12">
        <v>45812.0</v>
      </c>
      <c r="C47" s="23"/>
      <c r="D47" s="14" t="s">
        <v>1272</v>
      </c>
      <c r="E47" s="14"/>
      <c r="F47" s="11" t="s">
        <v>1273</v>
      </c>
      <c r="G47" s="15" t="s">
        <v>20</v>
      </c>
      <c r="H47" s="11" t="s">
        <v>1274</v>
      </c>
      <c r="I47" s="14" t="s">
        <v>31</v>
      </c>
      <c r="J47" s="16" t="s">
        <v>22</v>
      </c>
      <c r="K47" s="11" t="s">
        <v>23</v>
      </c>
      <c r="L47" s="11" t="s">
        <v>44</v>
      </c>
      <c r="M47" s="17">
        <v>10006.0</v>
      </c>
      <c r="N47" s="18">
        <v>383658.0</v>
      </c>
      <c r="O47" s="11" t="s">
        <v>51</v>
      </c>
      <c r="P47" s="11" t="s">
        <v>26</v>
      </c>
      <c r="Q47" s="26" t="s">
        <v>1275</v>
      </c>
      <c r="R47" s="20"/>
      <c r="S47" s="20"/>
      <c r="T47" s="20"/>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row>
    <row r="48" ht="25.5" hidden="1" customHeight="1">
      <c r="A48" s="11">
        <v>47.0</v>
      </c>
      <c r="B48" s="12">
        <v>45904.0</v>
      </c>
      <c r="C48" s="23"/>
      <c r="D48" s="14"/>
      <c r="E48" s="14"/>
      <c r="F48" s="11"/>
      <c r="G48" s="15"/>
      <c r="H48" s="11" t="s">
        <v>1276</v>
      </c>
      <c r="I48" s="14"/>
      <c r="J48" s="16"/>
      <c r="K48" s="11" t="s">
        <v>95</v>
      </c>
      <c r="L48" s="11"/>
      <c r="M48" s="17"/>
      <c r="N48" s="18"/>
      <c r="O48" s="11"/>
      <c r="P48" s="11"/>
      <c r="Q48" s="19"/>
      <c r="R48" s="20"/>
      <c r="S48" s="20"/>
      <c r="T48" s="20"/>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row>
    <row r="49" ht="25.5" hidden="1" customHeight="1">
      <c r="A49" s="11">
        <v>48.0</v>
      </c>
      <c r="B49" s="12">
        <v>45904.0</v>
      </c>
      <c r="C49" s="23"/>
      <c r="D49" s="14"/>
      <c r="E49" s="14"/>
      <c r="F49" s="11"/>
      <c r="G49" s="15"/>
      <c r="H49" s="11" t="s">
        <v>1277</v>
      </c>
      <c r="I49" s="14" t="s">
        <v>31</v>
      </c>
      <c r="J49" s="16" t="s">
        <v>22</v>
      </c>
      <c r="K49" s="11" t="s">
        <v>23</v>
      </c>
      <c r="L49" s="11"/>
      <c r="M49" s="17"/>
      <c r="N49" s="18"/>
      <c r="O49" s="11"/>
      <c r="P49" s="11"/>
      <c r="R49" s="11" t="s">
        <v>1278</v>
      </c>
      <c r="S49" s="21"/>
      <c r="T49" s="20" t="s">
        <v>111</v>
      </c>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row>
    <row r="50" ht="25.5" hidden="1" customHeight="1">
      <c r="A50" s="11">
        <v>49.0</v>
      </c>
      <c r="B50" s="12">
        <v>45904.0</v>
      </c>
      <c r="C50" s="23"/>
      <c r="D50" s="14" t="s">
        <v>1279</v>
      </c>
      <c r="E50" s="14"/>
      <c r="F50" s="11"/>
      <c r="G50" s="15" t="s">
        <v>20</v>
      </c>
      <c r="H50" s="11" t="s">
        <v>1280</v>
      </c>
      <c r="I50" s="14" t="s">
        <v>31</v>
      </c>
      <c r="J50" s="16" t="s">
        <v>22</v>
      </c>
      <c r="K50" s="11" t="s">
        <v>95</v>
      </c>
      <c r="L50" s="11" t="s">
        <v>63</v>
      </c>
      <c r="M50" s="17">
        <v>10024.0</v>
      </c>
      <c r="N50" s="18">
        <v>2136074.0</v>
      </c>
      <c r="O50" s="11" t="s">
        <v>51</v>
      </c>
      <c r="P50" s="11" t="s">
        <v>26</v>
      </c>
      <c r="Q50" s="26" t="s">
        <v>1281</v>
      </c>
      <c r="R50" s="20" t="s">
        <v>1282</v>
      </c>
      <c r="S50" s="21"/>
      <c r="T50" s="20"/>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row>
    <row r="51" ht="25.5" hidden="1" customHeight="1">
      <c r="A51" s="11">
        <v>50.0</v>
      </c>
      <c r="B51" s="12">
        <v>45904.0</v>
      </c>
      <c r="C51" s="23"/>
      <c r="D51" s="14" t="s">
        <v>1283</v>
      </c>
      <c r="E51" s="14" t="s">
        <v>1284</v>
      </c>
      <c r="F51" s="11"/>
      <c r="G51" s="15"/>
      <c r="H51" s="11" t="s">
        <v>1285</v>
      </c>
      <c r="I51" s="14"/>
      <c r="J51" s="16"/>
      <c r="K51" s="11" t="s">
        <v>95</v>
      </c>
      <c r="L51" s="11"/>
      <c r="M51" s="17"/>
      <c r="N51" s="18"/>
      <c r="O51" s="11"/>
      <c r="P51" s="11"/>
      <c r="Q51" s="11"/>
      <c r="R51" s="20"/>
      <c r="S51" s="21"/>
      <c r="T51" s="20" t="s">
        <v>1286</v>
      </c>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row>
    <row r="52" ht="25.5" hidden="1" customHeight="1">
      <c r="A52" s="11">
        <v>51.0</v>
      </c>
      <c r="B52" s="12">
        <v>45904.0</v>
      </c>
      <c r="C52" s="23"/>
      <c r="D52" s="14" t="s">
        <v>1287</v>
      </c>
      <c r="E52" s="14"/>
      <c r="F52" s="11"/>
      <c r="G52" s="15" t="s">
        <v>20</v>
      </c>
      <c r="H52" s="67" t="s">
        <v>1288</v>
      </c>
      <c r="I52" s="14" t="s">
        <v>31</v>
      </c>
      <c r="J52" s="16" t="s">
        <v>22</v>
      </c>
      <c r="K52" s="11" t="s">
        <v>23</v>
      </c>
      <c r="L52" s="11" t="s">
        <v>44</v>
      </c>
      <c r="M52" s="17"/>
      <c r="N52" s="18">
        <v>456600.0</v>
      </c>
      <c r="O52" s="11" t="s">
        <v>51</v>
      </c>
      <c r="P52" s="11" t="s">
        <v>58</v>
      </c>
      <c r="Q52" s="11" t="s">
        <v>1289</v>
      </c>
      <c r="R52" s="20"/>
      <c r="S52" s="20"/>
      <c r="T52" s="20"/>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row>
    <row r="53" ht="25.5" hidden="1" customHeight="1">
      <c r="A53" s="11">
        <v>52.0</v>
      </c>
      <c r="B53" s="12">
        <v>45904.0</v>
      </c>
      <c r="C53" s="23"/>
      <c r="D53" s="14" t="s">
        <v>1290</v>
      </c>
      <c r="E53" s="14" t="s">
        <v>104</v>
      </c>
      <c r="F53" s="26"/>
      <c r="G53" s="15" t="s">
        <v>29</v>
      </c>
      <c r="H53" s="11" t="s">
        <v>1291</v>
      </c>
      <c r="I53" s="14" t="s">
        <v>31</v>
      </c>
      <c r="J53" s="16" t="s">
        <v>22</v>
      </c>
      <c r="K53" s="11" t="s">
        <v>23</v>
      </c>
      <c r="L53" s="11" t="s">
        <v>24</v>
      </c>
      <c r="M53" s="17"/>
      <c r="N53" s="18">
        <v>240000.0</v>
      </c>
      <c r="O53" s="11" t="s">
        <v>51</v>
      </c>
      <c r="P53" s="11" t="s">
        <v>26</v>
      </c>
      <c r="Q53" s="26" t="s">
        <v>1292</v>
      </c>
      <c r="R53" s="20"/>
      <c r="S53" s="20"/>
      <c r="T53" s="20" t="s">
        <v>53</v>
      </c>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row>
    <row r="54" ht="25.5" hidden="1" customHeight="1">
      <c r="A54" s="11">
        <v>53.0</v>
      </c>
      <c r="B54" s="12">
        <v>45904.0</v>
      </c>
      <c r="C54" s="23"/>
      <c r="D54" s="14" t="s">
        <v>1293</v>
      </c>
      <c r="E54" s="14"/>
      <c r="F54" s="11"/>
      <c r="G54" s="15" t="s">
        <v>29</v>
      </c>
      <c r="H54" s="11" t="s">
        <v>1294</v>
      </c>
      <c r="I54" s="14" t="s">
        <v>31</v>
      </c>
      <c r="J54" s="16" t="s">
        <v>22</v>
      </c>
      <c r="K54" s="11" t="s">
        <v>23</v>
      </c>
      <c r="L54" s="11" t="s">
        <v>100</v>
      </c>
      <c r="M54" s="17"/>
      <c r="N54" s="18">
        <f>490000/1.19</f>
        <v>411764.7059</v>
      </c>
      <c r="O54" s="11" t="s">
        <v>51</v>
      </c>
      <c r="P54" s="11" t="s">
        <v>26</v>
      </c>
      <c r="Q54" s="26" t="s">
        <v>1295</v>
      </c>
      <c r="S54" s="20"/>
      <c r="T54" s="20" t="s">
        <v>34</v>
      </c>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row>
    <row r="55" ht="71.25" customHeight="1">
      <c r="A55" s="11">
        <v>54.0</v>
      </c>
      <c r="B55" s="12">
        <v>45904.0</v>
      </c>
      <c r="C55" s="23"/>
      <c r="D55" s="14" t="s">
        <v>1296</v>
      </c>
      <c r="E55" s="14"/>
      <c r="F55" s="19"/>
      <c r="G55" s="15" t="s">
        <v>20</v>
      </c>
      <c r="H55" s="11" t="s">
        <v>1297</v>
      </c>
      <c r="I55" s="14" t="s">
        <v>31</v>
      </c>
      <c r="J55" s="16" t="s">
        <v>22</v>
      </c>
      <c r="K55" s="11" t="s">
        <v>23</v>
      </c>
      <c r="L55" s="11" t="s">
        <v>75</v>
      </c>
      <c r="M55" s="17">
        <v>10020.0</v>
      </c>
      <c r="N55" s="18">
        <v>5463000.0</v>
      </c>
      <c r="O55" s="11" t="s">
        <v>51</v>
      </c>
      <c r="P55" s="11" t="s">
        <v>64</v>
      </c>
      <c r="Q55" s="27" t="s">
        <v>1298</v>
      </c>
      <c r="R55" s="20"/>
      <c r="S55" s="20"/>
      <c r="T55" s="20"/>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row>
    <row r="56" ht="25.5" hidden="1" customHeight="1">
      <c r="A56" s="11">
        <v>55.0</v>
      </c>
      <c r="B56" s="12">
        <v>45904.0</v>
      </c>
      <c r="C56" s="23"/>
      <c r="D56" s="14" t="s">
        <v>1299</v>
      </c>
      <c r="E56" s="14" t="s">
        <v>1300</v>
      </c>
      <c r="F56" s="19"/>
      <c r="G56" s="15" t="s">
        <v>29</v>
      </c>
      <c r="H56" s="11" t="s">
        <v>1301</v>
      </c>
      <c r="I56" s="14" t="s">
        <v>31</v>
      </c>
      <c r="J56" s="16" t="s">
        <v>22</v>
      </c>
      <c r="K56" s="11" t="s">
        <v>23</v>
      </c>
      <c r="L56" s="11" t="s">
        <v>50</v>
      </c>
      <c r="M56" s="17"/>
      <c r="N56" s="18">
        <v>190300.0</v>
      </c>
      <c r="O56" s="11" t="s">
        <v>51</v>
      </c>
      <c r="P56" s="11" t="s">
        <v>58</v>
      </c>
      <c r="Q56" s="26" t="s">
        <v>1302</v>
      </c>
      <c r="R56" s="20"/>
      <c r="S56" s="21"/>
      <c r="T56" s="20" t="s">
        <v>53</v>
      </c>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row>
    <row r="57" ht="25.5" hidden="1" customHeight="1">
      <c r="A57" s="11">
        <v>56.0</v>
      </c>
      <c r="B57" s="12">
        <v>38599.0</v>
      </c>
      <c r="C57" s="23"/>
      <c r="D57" s="14" t="s">
        <v>132</v>
      </c>
      <c r="E57" s="14" t="s">
        <v>1303</v>
      </c>
      <c r="F57" s="19"/>
      <c r="G57" s="15" t="s">
        <v>29</v>
      </c>
      <c r="H57" s="11" t="s">
        <v>1304</v>
      </c>
      <c r="I57" s="14" t="s">
        <v>31</v>
      </c>
      <c r="J57" s="16" t="s">
        <v>22</v>
      </c>
      <c r="K57" s="11" t="s">
        <v>23</v>
      </c>
      <c r="L57" s="11" t="s">
        <v>50</v>
      </c>
      <c r="M57" s="17">
        <v>10009.0</v>
      </c>
      <c r="N57" s="18">
        <v>1034794.0</v>
      </c>
      <c r="O57" s="11" t="s">
        <v>51</v>
      </c>
      <c r="P57" s="11" t="s">
        <v>26</v>
      </c>
      <c r="Q57" s="26" t="s">
        <v>1305</v>
      </c>
      <c r="R57" s="20"/>
      <c r="S57" s="21"/>
      <c r="T57" s="20"/>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row>
    <row r="58" ht="25.5" hidden="1" customHeight="1">
      <c r="A58" s="11">
        <v>57.0</v>
      </c>
      <c r="B58" s="12">
        <v>45904.0</v>
      </c>
      <c r="C58" s="23"/>
      <c r="D58" s="14" t="s">
        <v>800</v>
      </c>
      <c r="E58" s="14"/>
      <c r="F58" s="19"/>
      <c r="G58" s="15" t="s">
        <v>29</v>
      </c>
      <c r="H58" s="11" t="s">
        <v>1306</v>
      </c>
      <c r="I58" s="14" t="s">
        <v>31</v>
      </c>
      <c r="J58" s="16" t="s">
        <v>22</v>
      </c>
      <c r="K58" s="11" t="s">
        <v>23</v>
      </c>
      <c r="L58" s="11" t="s">
        <v>38</v>
      </c>
      <c r="M58" s="17">
        <v>10014.0</v>
      </c>
      <c r="N58" s="18">
        <v>1.216E7</v>
      </c>
      <c r="O58" s="11" t="s">
        <v>51</v>
      </c>
      <c r="P58" s="11" t="s">
        <v>26</v>
      </c>
      <c r="Q58" s="26" t="s">
        <v>1307</v>
      </c>
      <c r="R58" s="20"/>
      <c r="S58" s="20"/>
      <c r="T58" s="20" t="s">
        <v>91</v>
      </c>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row>
    <row r="59" ht="25.5" hidden="1" customHeight="1">
      <c r="A59" s="11">
        <v>58.0</v>
      </c>
      <c r="B59" s="12">
        <v>45904.0</v>
      </c>
      <c r="C59" s="30"/>
      <c r="D59" s="14" t="s">
        <v>514</v>
      </c>
      <c r="E59" s="14" t="s">
        <v>1308</v>
      </c>
      <c r="F59" s="19"/>
      <c r="G59" s="15" t="s">
        <v>29</v>
      </c>
      <c r="H59" s="11" t="s">
        <v>1309</v>
      </c>
      <c r="I59" s="14" t="s">
        <v>31</v>
      </c>
      <c r="J59" s="16" t="s">
        <v>22</v>
      </c>
      <c r="K59" s="11" t="s">
        <v>23</v>
      </c>
      <c r="L59" s="11" t="s">
        <v>38</v>
      </c>
      <c r="M59" s="17"/>
      <c r="N59" s="18"/>
      <c r="O59" s="11"/>
      <c r="P59" s="11"/>
      <c r="Q59" s="11"/>
      <c r="R59" s="20" t="s">
        <v>1310</v>
      </c>
      <c r="S59" s="21"/>
      <c r="T59" s="20"/>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row>
    <row r="60" ht="25.5" hidden="1" customHeight="1">
      <c r="A60" s="11">
        <v>59.0</v>
      </c>
      <c r="B60" s="12">
        <v>45905.0</v>
      </c>
      <c r="C60" s="55">
        <v>16.0</v>
      </c>
      <c r="D60" s="14" t="s">
        <v>800</v>
      </c>
      <c r="E60" s="14"/>
      <c r="F60" s="11"/>
      <c r="G60" s="15" t="s">
        <v>29</v>
      </c>
      <c r="H60" s="11" t="s">
        <v>1311</v>
      </c>
      <c r="I60" s="14" t="s">
        <v>31</v>
      </c>
      <c r="J60" s="16" t="s">
        <v>22</v>
      </c>
      <c r="K60" s="11" t="s">
        <v>95</v>
      </c>
      <c r="L60" s="11" t="s">
        <v>75</v>
      </c>
      <c r="M60" s="17"/>
      <c r="N60" s="18"/>
      <c r="O60" s="11"/>
      <c r="P60" s="11" t="s">
        <v>58</v>
      </c>
      <c r="Q60" s="11" t="s">
        <v>1312</v>
      </c>
      <c r="R60" s="20" t="s">
        <v>1313</v>
      </c>
      <c r="S60" s="20"/>
      <c r="T60" s="20" t="s">
        <v>91</v>
      </c>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row>
    <row r="61" ht="25.5" hidden="1" customHeight="1">
      <c r="A61" s="11">
        <v>60.0</v>
      </c>
      <c r="B61" s="12">
        <v>45905.0</v>
      </c>
      <c r="C61" s="23"/>
      <c r="D61" s="14"/>
      <c r="E61" s="14"/>
      <c r="F61" s="19"/>
      <c r="G61" s="15" t="s">
        <v>29</v>
      </c>
      <c r="H61" s="11" t="s">
        <v>1314</v>
      </c>
      <c r="I61" s="14" t="s">
        <v>31</v>
      </c>
      <c r="J61" s="16" t="s">
        <v>22</v>
      </c>
      <c r="K61" s="11" t="s">
        <v>23</v>
      </c>
      <c r="L61" s="11"/>
      <c r="M61" s="17"/>
      <c r="N61" s="18"/>
      <c r="O61" s="11"/>
      <c r="P61" s="11"/>
      <c r="Q61" s="33"/>
      <c r="R61" s="20" t="s">
        <v>1315</v>
      </c>
      <c r="S61" s="20"/>
      <c r="T61" s="20"/>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row>
    <row r="62" ht="25.5" hidden="1" customHeight="1">
      <c r="A62" s="11">
        <v>61.0</v>
      </c>
      <c r="B62" s="12">
        <v>45905.0</v>
      </c>
      <c r="C62" s="23"/>
      <c r="D62" s="14" t="s">
        <v>660</v>
      </c>
      <c r="E62" s="14"/>
      <c r="F62" s="11" t="s">
        <v>1316</v>
      </c>
      <c r="G62" s="15" t="s">
        <v>20</v>
      </c>
      <c r="H62" s="11" t="s">
        <v>1317</v>
      </c>
      <c r="I62" s="14" t="s">
        <v>31</v>
      </c>
      <c r="J62" s="16" t="s">
        <v>22</v>
      </c>
      <c r="K62" s="11" t="s">
        <v>23</v>
      </c>
      <c r="L62" s="11" t="s">
        <v>75</v>
      </c>
      <c r="M62" s="17">
        <v>10023.0</v>
      </c>
      <c r="N62" s="18">
        <v>1.0443738E7</v>
      </c>
      <c r="O62" s="11" t="s">
        <v>39</v>
      </c>
      <c r="P62" s="11" t="s">
        <v>26</v>
      </c>
      <c r="Q62" s="11" t="s">
        <v>1318</v>
      </c>
      <c r="R62" s="20" t="s">
        <v>1319</v>
      </c>
      <c r="S62" s="21"/>
      <c r="T62" s="20"/>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row>
    <row r="63" ht="25.5" hidden="1" customHeight="1">
      <c r="A63" s="11">
        <v>62.0</v>
      </c>
      <c r="B63" s="12">
        <v>45905.0</v>
      </c>
      <c r="C63" s="23"/>
      <c r="D63" s="14" t="s">
        <v>868</v>
      </c>
      <c r="E63" s="14" t="s">
        <v>230</v>
      </c>
      <c r="F63" s="11"/>
      <c r="G63" s="15"/>
      <c r="H63" s="11" t="s">
        <v>1320</v>
      </c>
      <c r="I63" s="14" t="s">
        <v>31</v>
      </c>
      <c r="J63" s="16" t="s">
        <v>22</v>
      </c>
      <c r="K63" s="11" t="s">
        <v>95</v>
      </c>
      <c r="L63" s="11"/>
      <c r="M63" s="17"/>
      <c r="N63" s="18"/>
      <c r="O63" s="11"/>
      <c r="P63" s="11"/>
      <c r="Q63" s="33"/>
      <c r="R63" s="20"/>
      <c r="S63" s="21"/>
      <c r="T63" s="20"/>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row>
    <row r="64" ht="25.5" hidden="1" customHeight="1">
      <c r="A64" s="11">
        <v>63.0</v>
      </c>
      <c r="B64" s="12">
        <v>45905.0</v>
      </c>
      <c r="C64" s="23"/>
      <c r="D64" s="14"/>
      <c r="E64" s="14"/>
      <c r="F64" s="11"/>
      <c r="G64" s="15" t="s">
        <v>20</v>
      </c>
      <c r="H64" s="11" t="s">
        <v>1321</v>
      </c>
      <c r="I64" s="14" t="s">
        <v>31</v>
      </c>
      <c r="J64" s="16" t="s">
        <v>22</v>
      </c>
      <c r="K64" s="11" t="s">
        <v>95</v>
      </c>
      <c r="L64" s="11"/>
      <c r="M64" s="17"/>
      <c r="N64" s="18"/>
      <c r="O64" s="11"/>
      <c r="P64" s="11"/>
      <c r="Q64" s="19"/>
      <c r="R64" s="20"/>
      <c r="S64" s="20"/>
      <c r="T64" s="20"/>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row>
    <row r="65" ht="25.5" hidden="1" customHeight="1">
      <c r="A65" s="11">
        <v>64.0</v>
      </c>
      <c r="B65" s="12">
        <v>45905.0</v>
      </c>
      <c r="C65" s="23"/>
      <c r="D65" s="14"/>
      <c r="E65" s="14"/>
      <c r="F65" s="19"/>
      <c r="G65" s="15"/>
      <c r="H65" s="11" t="s">
        <v>1322</v>
      </c>
      <c r="I65" s="14" t="s">
        <v>31</v>
      </c>
      <c r="J65" s="16" t="s">
        <v>22</v>
      </c>
      <c r="K65" s="11" t="s">
        <v>23</v>
      </c>
      <c r="L65" s="11" t="s">
        <v>38</v>
      </c>
      <c r="M65" s="17"/>
      <c r="N65" s="18"/>
      <c r="O65" s="11"/>
      <c r="P65" s="11"/>
      <c r="Q65" s="11"/>
      <c r="R65" s="11" t="s">
        <v>1323</v>
      </c>
      <c r="S65" s="21"/>
      <c r="T65" s="20"/>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row>
    <row r="66" ht="25.5" hidden="1" customHeight="1">
      <c r="A66" s="11">
        <v>65.0</v>
      </c>
      <c r="B66" s="12">
        <v>45905.0</v>
      </c>
      <c r="C66" s="23"/>
      <c r="D66" s="14" t="s">
        <v>79</v>
      </c>
      <c r="E66" s="14"/>
      <c r="F66" s="19"/>
      <c r="G66" s="15" t="s">
        <v>29</v>
      </c>
      <c r="H66" s="11" t="s">
        <v>1324</v>
      </c>
      <c r="I66" s="14" t="s">
        <v>31</v>
      </c>
      <c r="J66" s="16" t="s">
        <v>22</v>
      </c>
      <c r="K66" s="11" t="s">
        <v>23</v>
      </c>
      <c r="L66" s="11" t="s">
        <v>38</v>
      </c>
      <c r="M66" s="17"/>
      <c r="N66" s="18">
        <v>94118.0</v>
      </c>
      <c r="O66" s="11" t="s">
        <v>51</v>
      </c>
      <c r="P66" s="11" t="s">
        <v>58</v>
      </c>
      <c r="Q66" s="11" t="s">
        <v>1325</v>
      </c>
      <c r="R66" s="20" t="s">
        <v>1326</v>
      </c>
      <c r="S66" s="20"/>
      <c r="T66" s="20"/>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row>
    <row r="67" ht="25.5" hidden="1" customHeight="1">
      <c r="A67" s="11">
        <v>66.0</v>
      </c>
      <c r="B67" s="12">
        <v>45905.0</v>
      </c>
      <c r="C67" s="23"/>
      <c r="D67" s="14"/>
      <c r="E67" s="14"/>
      <c r="F67" s="19"/>
      <c r="G67" s="15"/>
      <c r="H67" s="11" t="s">
        <v>1327</v>
      </c>
      <c r="I67" s="14" t="s">
        <v>31</v>
      </c>
      <c r="J67" s="16" t="s">
        <v>22</v>
      </c>
      <c r="K67" s="11" t="s">
        <v>23</v>
      </c>
      <c r="L67" s="11"/>
      <c r="M67" s="17"/>
      <c r="N67" s="18"/>
      <c r="O67" s="11"/>
      <c r="P67" s="11"/>
      <c r="Q67" s="33"/>
      <c r="R67" s="20" t="s">
        <v>1328</v>
      </c>
      <c r="S67" s="21"/>
      <c r="T67" s="20"/>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row>
    <row r="68" ht="63.0" customHeight="1">
      <c r="A68" s="11">
        <v>67.0</v>
      </c>
      <c r="B68" s="12">
        <v>45905.0</v>
      </c>
      <c r="C68" s="23"/>
      <c r="D68" s="14" t="s">
        <v>1329</v>
      </c>
      <c r="E68" s="14" t="s">
        <v>708</v>
      </c>
      <c r="F68" s="11" t="s">
        <v>1330</v>
      </c>
      <c r="G68" s="15" t="s">
        <v>20</v>
      </c>
      <c r="H68" s="11" t="s">
        <v>1331</v>
      </c>
      <c r="I68" s="14" t="s">
        <v>31</v>
      </c>
      <c r="J68" s="16" t="s">
        <v>22</v>
      </c>
      <c r="K68" s="11" t="s">
        <v>23</v>
      </c>
      <c r="L68" s="11" t="s">
        <v>167</v>
      </c>
      <c r="M68" s="17">
        <v>10026.0</v>
      </c>
      <c r="N68" s="18">
        <v>2.2683E7</v>
      </c>
      <c r="O68" s="11" t="s">
        <v>502</v>
      </c>
      <c r="P68" s="11" t="s">
        <v>64</v>
      </c>
      <c r="Q68" s="27" t="s">
        <v>1332</v>
      </c>
      <c r="R68" s="20"/>
      <c r="S68" s="21"/>
      <c r="T68" s="20"/>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row>
    <row r="69" ht="25.5" hidden="1" customHeight="1">
      <c r="A69" s="11">
        <v>68.0</v>
      </c>
      <c r="B69" s="12">
        <v>45905.0</v>
      </c>
      <c r="C69" s="23"/>
      <c r="D69" s="14"/>
      <c r="E69" s="14"/>
      <c r="F69" s="11"/>
      <c r="G69" s="15" t="s">
        <v>29</v>
      </c>
      <c r="H69" s="11" t="s">
        <v>1333</v>
      </c>
      <c r="I69" s="14" t="s">
        <v>31</v>
      </c>
      <c r="J69" s="16" t="s">
        <v>22</v>
      </c>
      <c r="K69" s="11" t="s">
        <v>23</v>
      </c>
      <c r="L69" s="11" t="s">
        <v>38</v>
      </c>
      <c r="M69" s="17"/>
      <c r="N69" s="18"/>
      <c r="O69" s="11"/>
      <c r="P69" s="11"/>
      <c r="Q69" s="33"/>
      <c r="R69" s="11" t="s">
        <v>1334</v>
      </c>
      <c r="S69" s="20"/>
      <c r="T69" s="20"/>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row>
    <row r="70" ht="25.5" hidden="1" customHeight="1">
      <c r="A70" s="11">
        <v>69.0</v>
      </c>
      <c r="B70" s="12">
        <v>38600.0</v>
      </c>
      <c r="C70" s="23"/>
      <c r="D70" s="14" t="s">
        <v>1335</v>
      </c>
      <c r="E70" s="14"/>
      <c r="F70" s="11"/>
      <c r="G70" s="15"/>
      <c r="H70" s="11" t="s">
        <v>1336</v>
      </c>
      <c r="I70" s="14" t="s">
        <v>31</v>
      </c>
      <c r="J70" s="16" t="s">
        <v>22</v>
      </c>
      <c r="K70" s="11" t="s">
        <v>23</v>
      </c>
      <c r="L70" s="11" t="s">
        <v>38</v>
      </c>
      <c r="M70" s="17"/>
      <c r="N70" s="18">
        <v>480000.0</v>
      </c>
      <c r="O70" s="11" t="s">
        <v>51</v>
      </c>
      <c r="P70" s="11" t="s">
        <v>26</v>
      </c>
      <c r="Q70" s="11" t="s">
        <v>1337</v>
      </c>
      <c r="R70" s="20" t="s">
        <v>1338</v>
      </c>
      <c r="S70" s="20"/>
      <c r="T70" s="20"/>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row>
    <row r="71" ht="25.5" hidden="1" customHeight="1">
      <c r="A71" s="11">
        <v>70.0</v>
      </c>
      <c r="B71" s="12">
        <v>45905.0</v>
      </c>
      <c r="C71" s="23"/>
      <c r="D71" s="14" t="s">
        <v>1339</v>
      </c>
      <c r="E71" s="14"/>
      <c r="F71" s="11"/>
      <c r="G71" s="15"/>
      <c r="H71" s="11" t="s">
        <v>1340</v>
      </c>
      <c r="I71" s="14" t="s">
        <v>31</v>
      </c>
      <c r="J71" s="16" t="s">
        <v>22</v>
      </c>
      <c r="K71" s="11" t="s">
        <v>95</v>
      </c>
      <c r="L71" s="11" t="s">
        <v>86</v>
      </c>
      <c r="M71" s="17"/>
      <c r="N71" s="18"/>
      <c r="O71" s="11"/>
      <c r="P71" s="11"/>
      <c r="Q71" s="33"/>
      <c r="R71" s="20"/>
      <c r="S71" s="20"/>
      <c r="T71" s="20"/>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row>
    <row r="72" ht="25.5" hidden="1" customHeight="1">
      <c r="A72" s="11">
        <v>71.0</v>
      </c>
      <c r="B72" s="12">
        <v>45905.0</v>
      </c>
      <c r="C72" s="23"/>
      <c r="D72" s="14" t="s">
        <v>700</v>
      </c>
      <c r="E72" s="14" t="s">
        <v>1341</v>
      </c>
      <c r="F72" s="11"/>
      <c r="G72" s="15"/>
      <c r="H72" s="11" t="s">
        <v>1342</v>
      </c>
      <c r="I72" s="14" t="s">
        <v>31</v>
      </c>
      <c r="J72" s="16" t="s">
        <v>22</v>
      </c>
      <c r="K72" s="11" t="s">
        <v>95</v>
      </c>
      <c r="L72" s="11" t="s">
        <v>86</v>
      </c>
      <c r="M72" s="17"/>
      <c r="N72" s="18"/>
      <c r="O72" s="11"/>
      <c r="P72" s="11" t="s">
        <v>58</v>
      </c>
      <c r="Q72" s="33"/>
      <c r="R72" s="20"/>
      <c r="S72" s="20"/>
      <c r="T72" s="20"/>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row>
    <row r="73" ht="25.5" hidden="1" customHeight="1">
      <c r="A73" s="11">
        <v>72.0</v>
      </c>
      <c r="B73" s="12">
        <v>45905.0</v>
      </c>
      <c r="C73" s="23"/>
      <c r="D73" s="14" t="s">
        <v>700</v>
      </c>
      <c r="E73" s="14" t="s">
        <v>610</v>
      </c>
      <c r="F73" s="11"/>
      <c r="G73" s="15"/>
      <c r="H73" s="11">
        <v>3.103810968E9</v>
      </c>
      <c r="I73" s="14" t="s">
        <v>31</v>
      </c>
      <c r="J73" s="16" t="s">
        <v>22</v>
      </c>
      <c r="K73" s="11" t="s">
        <v>23</v>
      </c>
      <c r="L73" s="11" t="s">
        <v>316</v>
      </c>
      <c r="M73" s="17"/>
      <c r="N73" s="18"/>
      <c r="O73" s="11"/>
      <c r="P73" s="11"/>
      <c r="Q73" s="33"/>
      <c r="R73" s="20" t="s">
        <v>1343</v>
      </c>
      <c r="S73" s="20"/>
      <c r="T73" s="20"/>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row>
    <row r="74" ht="67.5" customHeight="1">
      <c r="A74" s="11">
        <v>73.0</v>
      </c>
      <c r="B74" s="12">
        <v>45905.0</v>
      </c>
      <c r="C74" s="23"/>
      <c r="D74" s="14" t="s">
        <v>1344</v>
      </c>
      <c r="E74" s="14" t="s">
        <v>708</v>
      </c>
      <c r="F74" s="11" t="s">
        <v>1345</v>
      </c>
      <c r="G74" s="15" t="s">
        <v>20</v>
      </c>
      <c r="H74" s="11" t="s">
        <v>1331</v>
      </c>
      <c r="I74" s="14" t="s">
        <v>31</v>
      </c>
      <c r="J74" s="16" t="s">
        <v>22</v>
      </c>
      <c r="K74" s="11" t="s">
        <v>23</v>
      </c>
      <c r="L74" s="11" t="s">
        <v>167</v>
      </c>
      <c r="M74" s="17">
        <v>10026.0</v>
      </c>
      <c r="N74" s="18">
        <v>2.2683E7</v>
      </c>
      <c r="O74" s="11" t="s">
        <v>502</v>
      </c>
      <c r="P74" s="11" t="s">
        <v>64</v>
      </c>
      <c r="Q74" s="27" t="s">
        <v>1332</v>
      </c>
      <c r="R74" s="20"/>
      <c r="S74" s="20"/>
      <c r="T74" s="20"/>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row>
    <row r="75" ht="25.5" hidden="1" customHeight="1">
      <c r="A75" s="11">
        <v>74.0</v>
      </c>
      <c r="B75" s="12">
        <v>45905.0</v>
      </c>
      <c r="C75" s="23"/>
      <c r="D75" s="14" t="s">
        <v>800</v>
      </c>
      <c r="E75" s="14"/>
      <c r="F75" s="11" t="s">
        <v>1346</v>
      </c>
      <c r="G75" s="15" t="s">
        <v>29</v>
      </c>
      <c r="H75" s="11" t="s">
        <v>1347</v>
      </c>
      <c r="I75" s="14" t="s">
        <v>31</v>
      </c>
      <c r="J75" s="16" t="s">
        <v>22</v>
      </c>
      <c r="K75" s="11" t="s">
        <v>23</v>
      </c>
      <c r="L75" s="11" t="s">
        <v>38</v>
      </c>
      <c r="M75" s="17"/>
      <c r="N75" s="18"/>
      <c r="O75" s="11"/>
      <c r="P75" s="11"/>
      <c r="Q75" s="33"/>
      <c r="R75" s="20" t="s">
        <v>1348</v>
      </c>
      <c r="S75" s="20"/>
      <c r="T75" s="20"/>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row>
    <row r="76" ht="25.5" hidden="1" customHeight="1">
      <c r="A76" s="11">
        <v>75.0</v>
      </c>
      <c r="B76" s="12">
        <v>45905.0</v>
      </c>
      <c r="C76" s="30"/>
      <c r="D76" s="14" t="s">
        <v>1349</v>
      </c>
      <c r="E76" s="14"/>
      <c r="F76" s="11"/>
      <c r="G76" s="15"/>
      <c r="H76" s="11" t="s">
        <v>1350</v>
      </c>
      <c r="I76" s="14" t="s">
        <v>31</v>
      </c>
      <c r="J76" s="16" t="s">
        <v>22</v>
      </c>
      <c r="K76" s="11" t="s">
        <v>23</v>
      </c>
      <c r="L76" s="11" t="s">
        <v>38</v>
      </c>
      <c r="M76" s="17"/>
      <c r="N76" s="18"/>
      <c r="O76" s="11"/>
      <c r="P76" s="11"/>
      <c r="Q76" s="33"/>
      <c r="R76" s="34" t="s">
        <v>1351</v>
      </c>
      <c r="S76" s="20"/>
      <c r="T76" s="20" t="s">
        <v>107</v>
      </c>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row>
    <row r="77" ht="69.75" hidden="1" customHeight="1">
      <c r="A77" s="11">
        <v>76.0</v>
      </c>
      <c r="B77" s="12">
        <v>45906.0</v>
      </c>
      <c r="C77" s="55">
        <v>2.0</v>
      </c>
      <c r="D77" s="14" t="s">
        <v>1352</v>
      </c>
      <c r="E77" s="14" t="s">
        <v>1040</v>
      </c>
      <c r="F77" s="11" t="s">
        <v>1353</v>
      </c>
      <c r="G77" s="15" t="s">
        <v>20</v>
      </c>
      <c r="H77" s="11" t="s">
        <v>1354</v>
      </c>
      <c r="I77" s="14" t="s">
        <v>31</v>
      </c>
      <c r="J77" s="16" t="s">
        <v>22</v>
      </c>
      <c r="K77" s="11" t="s">
        <v>23</v>
      </c>
      <c r="L77" s="11" t="s">
        <v>167</v>
      </c>
      <c r="M77" s="17">
        <v>10025.0</v>
      </c>
      <c r="N77" s="18">
        <v>5172312.0</v>
      </c>
      <c r="O77" s="11" t="s">
        <v>51</v>
      </c>
      <c r="P77" s="11" t="s">
        <v>58</v>
      </c>
      <c r="Q77" s="26" t="s">
        <v>1355</v>
      </c>
      <c r="R77" s="20"/>
      <c r="S77" s="20"/>
      <c r="T77" s="20" t="s">
        <v>59</v>
      </c>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row>
    <row r="78" ht="25.5" hidden="1" customHeight="1">
      <c r="A78" s="11">
        <v>77.0</v>
      </c>
      <c r="B78" s="12">
        <v>45906.0</v>
      </c>
      <c r="C78" s="30"/>
      <c r="D78" s="14" t="s">
        <v>1356</v>
      </c>
      <c r="E78" s="14" t="s">
        <v>1357</v>
      </c>
      <c r="F78" s="11"/>
      <c r="G78" s="15"/>
      <c r="H78" s="11" t="s">
        <v>1358</v>
      </c>
      <c r="I78" s="14" t="s">
        <v>31</v>
      </c>
      <c r="J78" s="16" t="s">
        <v>22</v>
      </c>
      <c r="K78" s="11" t="s">
        <v>23</v>
      </c>
      <c r="L78" s="11" t="s">
        <v>38</v>
      </c>
      <c r="M78" s="17"/>
      <c r="N78" s="18"/>
      <c r="O78" s="11"/>
      <c r="P78" s="11"/>
      <c r="Q78" s="33"/>
      <c r="R78" s="20" t="s">
        <v>1359</v>
      </c>
      <c r="S78" s="20"/>
      <c r="T78" s="20" t="s">
        <v>69</v>
      </c>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row>
    <row r="79" ht="25.5" hidden="1" customHeight="1">
      <c r="A79" s="11">
        <v>78.0</v>
      </c>
      <c r="B79" s="12">
        <v>45908.0</v>
      </c>
      <c r="C79" s="55">
        <v>17.0</v>
      </c>
      <c r="D79" s="14" t="s">
        <v>1360</v>
      </c>
      <c r="E79" s="14" t="s">
        <v>193</v>
      </c>
      <c r="F79" s="11"/>
      <c r="G79" s="15" t="s">
        <v>20</v>
      </c>
      <c r="H79" s="11" t="s">
        <v>1361</v>
      </c>
      <c r="I79" s="14" t="s">
        <v>31</v>
      </c>
      <c r="J79" s="16" t="s">
        <v>22</v>
      </c>
      <c r="K79" s="11" t="s">
        <v>23</v>
      </c>
      <c r="L79" s="11" t="s">
        <v>38</v>
      </c>
      <c r="M79" s="17">
        <v>10027.0</v>
      </c>
      <c r="N79" s="18">
        <v>2172503.0</v>
      </c>
      <c r="O79" s="11" t="s">
        <v>51</v>
      </c>
      <c r="P79" s="11" t="s">
        <v>58</v>
      </c>
      <c r="Q79" s="11" t="s">
        <v>1362</v>
      </c>
      <c r="R79" s="34" t="s">
        <v>1363</v>
      </c>
      <c r="S79" s="20"/>
      <c r="T79" s="20" t="s">
        <v>34</v>
      </c>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row>
    <row r="80" ht="25.5" hidden="1" customHeight="1">
      <c r="A80" s="11">
        <v>79.0</v>
      </c>
      <c r="B80" s="33">
        <v>56865.0</v>
      </c>
      <c r="C80" s="23"/>
      <c r="D80" s="14"/>
      <c r="E80" s="14"/>
      <c r="F80" s="11"/>
      <c r="G80" s="15"/>
      <c r="H80" s="11" t="s">
        <v>1364</v>
      </c>
      <c r="I80" s="14" t="s">
        <v>31</v>
      </c>
      <c r="J80" s="16" t="s">
        <v>22</v>
      </c>
      <c r="K80" s="11" t="s">
        <v>95</v>
      </c>
      <c r="L80" s="11"/>
      <c r="M80" s="17"/>
      <c r="N80" s="18"/>
      <c r="O80" s="11"/>
      <c r="P80" s="11"/>
      <c r="Q80" s="33"/>
      <c r="R80" s="20"/>
      <c r="S80" s="20"/>
      <c r="T80" s="20" t="s">
        <v>111</v>
      </c>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row>
    <row r="81" ht="25.5" hidden="1" customHeight="1">
      <c r="A81" s="11">
        <v>80.0</v>
      </c>
      <c r="B81" s="33">
        <v>45908.0</v>
      </c>
      <c r="C81" s="23"/>
      <c r="D81" s="14"/>
      <c r="E81" s="14"/>
      <c r="F81" s="11"/>
      <c r="G81" s="15"/>
      <c r="H81" s="11" t="s">
        <v>1365</v>
      </c>
      <c r="I81" s="14" t="s">
        <v>31</v>
      </c>
      <c r="J81" s="16" t="s">
        <v>22</v>
      </c>
      <c r="K81" s="11" t="s">
        <v>95</v>
      </c>
      <c r="L81" s="11"/>
      <c r="M81" s="17"/>
      <c r="N81" s="18"/>
      <c r="O81" s="11"/>
      <c r="P81" s="11"/>
      <c r="Q81" s="33"/>
      <c r="R81" s="20"/>
      <c r="S81" s="20"/>
      <c r="T81" s="20" t="s">
        <v>1366</v>
      </c>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row>
    <row r="82" ht="25.5" hidden="1" customHeight="1">
      <c r="A82" s="11">
        <v>81.0</v>
      </c>
      <c r="B82" s="12">
        <v>45908.0</v>
      </c>
      <c r="C82" s="23"/>
      <c r="D82" s="14" t="s">
        <v>1367</v>
      </c>
      <c r="E82" s="14"/>
      <c r="F82" s="11"/>
      <c r="G82" s="15" t="s">
        <v>29</v>
      </c>
      <c r="H82" s="11" t="s">
        <v>1368</v>
      </c>
      <c r="I82" s="14" t="s">
        <v>31</v>
      </c>
      <c r="J82" s="16" t="s">
        <v>22</v>
      </c>
      <c r="K82" s="11" t="s">
        <v>23</v>
      </c>
      <c r="L82" s="11" t="s">
        <v>50</v>
      </c>
      <c r="M82" s="17">
        <v>10028.0</v>
      </c>
      <c r="N82" s="18">
        <v>999346.0</v>
      </c>
      <c r="O82" s="11" t="s">
        <v>51</v>
      </c>
      <c r="P82" s="11" t="s">
        <v>26</v>
      </c>
      <c r="Q82" s="11" t="s">
        <v>1369</v>
      </c>
      <c r="R82" s="20"/>
      <c r="S82" s="20"/>
      <c r="T82" s="20" t="s">
        <v>111</v>
      </c>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row>
    <row r="83" ht="25.5" hidden="1" customHeight="1">
      <c r="A83" s="11">
        <v>82.0</v>
      </c>
      <c r="B83" s="12">
        <v>45908.0</v>
      </c>
      <c r="C83" s="23"/>
      <c r="D83" s="14" t="s">
        <v>314</v>
      </c>
      <c r="E83" s="14" t="s">
        <v>708</v>
      </c>
      <c r="F83" s="11"/>
      <c r="G83" s="15" t="s">
        <v>29</v>
      </c>
      <c r="H83" s="11" t="s">
        <v>1370</v>
      </c>
      <c r="I83" s="14" t="s">
        <v>31</v>
      </c>
      <c r="J83" s="16" t="s">
        <v>22</v>
      </c>
      <c r="K83" s="11" t="s">
        <v>23</v>
      </c>
      <c r="L83" s="11" t="s">
        <v>316</v>
      </c>
      <c r="M83" s="17"/>
      <c r="N83" s="18"/>
      <c r="O83" s="11"/>
      <c r="P83" s="11" t="s">
        <v>58</v>
      </c>
      <c r="Q83" s="33"/>
      <c r="R83" s="20" t="s">
        <v>1371</v>
      </c>
      <c r="S83" s="20"/>
      <c r="T83" s="20"/>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row>
    <row r="84" ht="25.5" hidden="1" customHeight="1">
      <c r="A84" s="11">
        <v>83.0</v>
      </c>
      <c r="B84" s="12">
        <v>45908.0</v>
      </c>
      <c r="C84" s="23"/>
      <c r="D84" s="14" t="s">
        <v>811</v>
      </c>
      <c r="E84" s="14" t="s">
        <v>1372</v>
      </c>
      <c r="F84" s="11"/>
      <c r="G84" s="15" t="s">
        <v>29</v>
      </c>
      <c r="H84" s="11" t="s">
        <v>1373</v>
      </c>
      <c r="I84" s="14" t="s">
        <v>31</v>
      </c>
      <c r="J84" s="16" t="s">
        <v>22</v>
      </c>
      <c r="K84" s="11" t="s">
        <v>23</v>
      </c>
      <c r="L84" s="11" t="s">
        <v>38</v>
      </c>
      <c r="M84" s="17"/>
      <c r="N84" s="18"/>
      <c r="O84" s="11"/>
      <c r="P84" s="11"/>
      <c r="Q84" s="33"/>
      <c r="R84" s="34" t="s">
        <v>1351</v>
      </c>
      <c r="S84" s="20"/>
      <c r="T84" s="20" t="s">
        <v>620</v>
      </c>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row>
    <row r="85" ht="25.5" hidden="1" customHeight="1">
      <c r="A85" s="11">
        <v>84.0</v>
      </c>
      <c r="B85" s="12">
        <v>45908.0</v>
      </c>
      <c r="C85" s="23"/>
      <c r="D85" s="14" t="s">
        <v>525</v>
      </c>
      <c r="E85" s="14"/>
      <c r="F85" s="11"/>
      <c r="G85" s="15" t="s">
        <v>29</v>
      </c>
      <c r="H85" s="11" t="s">
        <v>1374</v>
      </c>
      <c r="I85" s="14" t="s">
        <v>677</v>
      </c>
      <c r="J85" s="16" t="s">
        <v>22</v>
      </c>
      <c r="K85" s="11" t="s">
        <v>23</v>
      </c>
      <c r="L85" s="11" t="s">
        <v>50</v>
      </c>
      <c r="M85" s="17"/>
      <c r="N85" s="18">
        <f>1115725/1.19</f>
        <v>937584.0336</v>
      </c>
      <c r="O85" s="11" t="s">
        <v>51</v>
      </c>
      <c r="P85" s="11" t="s">
        <v>58</v>
      </c>
      <c r="Q85" s="11" t="s">
        <v>1375</v>
      </c>
      <c r="R85" s="20" t="s">
        <v>1376</v>
      </c>
      <c r="S85" s="20"/>
      <c r="T85" s="20" t="s">
        <v>107</v>
      </c>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row>
    <row r="86" ht="25.5" hidden="1" customHeight="1">
      <c r="A86" s="11">
        <v>85.0</v>
      </c>
      <c r="B86" s="12">
        <v>45908.0</v>
      </c>
      <c r="C86" s="23"/>
      <c r="D86" s="14"/>
      <c r="E86" s="14"/>
      <c r="F86" s="11"/>
      <c r="G86" s="15" t="s">
        <v>29</v>
      </c>
      <c r="H86" s="11" t="s">
        <v>1377</v>
      </c>
      <c r="I86" s="14" t="s">
        <v>31</v>
      </c>
      <c r="J86" s="16" t="s">
        <v>22</v>
      </c>
      <c r="K86" s="11" t="s">
        <v>23</v>
      </c>
      <c r="L86" s="11" t="s">
        <v>38</v>
      </c>
      <c r="M86" s="17"/>
      <c r="N86" s="18">
        <v>120000.0</v>
      </c>
      <c r="O86" s="11" t="s">
        <v>51</v>
      </c>
      <c r="P86" s="11" t="s">
        <v>26</v>
      </c>
      <c r="Q86" s="11" t="s">
        <v>1378</v>
      </c>
      <c r="R86" s="20" t="s">
        <v>144</v>
      </c>
      <c r="S86" s="20"/>
      <c r="T86" s="20"/>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row>
    <row r="87" ht="25.5" hidden="1" customHeight="1">
      <c r="A87" s="11">
        <v>86.0</v>
      </c>
      <c r="B87" s="12">
        <v>45908.0</v>
      </c>
      <c r="C87" s="23"/>
      <c r="D87" s="14" t="s">
        <v>1162</v>
      </c>
      <c r="E87" s="14"/>
      <c r="F87" s="11"/>
      <c r="G87" s="15"/>
      <c r="H87" s="11" t="s">
        <v>1379</v>
      </c>
      <c r="I87" s="14" t="s">
        <v>31</v>
      </c>
      <c r="J87" s="16" t="s">
        <v>22</v>
      </c>
      <c r="K87" s="11" t="s">
        <v>23</v>
      </c>
      <c r="L87" s="11"/>
      <c r="M87" s="17"/>
      <c r="N87" s="18"/>
      <c r="O87" s="11"/>
      <c r="P87" s="11"/>
      <c r="Q87" s="33"/>
      <c r="R87" s="20" t="s">
        <v>1380</v>
      </c>
      <c r="S87" s="20"/>
      <c r="T87" s="20" t="s">
        <v>107</v>
      </c>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row>
    <row r="88" ht="25.5" hidden="1" customHeight="1">
      <c r="A88" s="11">
        <v>87.0</v>
      </c>
      <c r="B88" s="12">
        <v>45908.0</v>
      </c>
      <c r="C88" s="23"/>
      <c r="D88" s="14" t="s">
        <v>482</v>
      </c>
      <c r="E88" s="14" t="s">
        <v>321</v>
      </c>
      <c r="F88" s="11"/>
      <c r="G88" s="15" t="s">
        <v>29</v>
      </c>
      <c r="H88" s="11" t="s">
        <v>1381</v>
      </c>
      <c r="I88" s="14" t="s">
        <v>31</v>
      </c>
      <c r="J88" s="16" t="s">
        <v>22</v>
      </c>
      <c r="K88" s="11" t="s">
        <v>23</v>
      </c>
      <c r="L88" s="11" t="s">
        <v>50</v>
      </c>
      <c r="M88" s="17"/>
      <c r="N88" s="18">
        <v>950000.0</v>
      </c>
      <c r="O88" s="11" t="s">
        <v>51</v>
      </c>
      <c r="P88" s="11" t="s">
        <v>26</v>
      </c>
      <c r="Q88" s="11" t="s">
        <v>1382</v>
      </c>
      <c r="R88" s="20" t="s">
        <v>144</v>
      </c>
      <c r="S88" s="20"/>
      <c r="T88" s="20" t="s">
        <v>107</v>
      </c>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row>
    <row r="89" ht="25.5" hidden="1" customHeight="1">
      <c r="A89" s="11">
        <v>88.0</v>
      </c>
      <c r="B89" s="12">
        <v>45908.0</v>
      </c>
      <c r="C89" s="23"/>
      <c r="D89" s="14" t="s">
        <v>1383</v>
      </c>
      <c r="E89" s="14" t="s">
        <v>1384</v>
      </c>
      <c r="F89" s="11"/>
      <c r="G89" s="15" t="s">
        <v>29</v>
      </c>
      <c r="H89" s="11" t="s">
        <v>1385</v>
      </c>
      <c r="I89" s="14" t="s">
        <v>31</v>
      </c>
      <c r="J89" s="16" t="s">
        <v>22</v>
      </c>
      <c r="K89" s="11" t="s">
        <v>23</v>
      </c>
      <c r="L89" s="11" t="s">
        <v>38</v>
      </c>
      <c r="M89" s="17">
        <v>10025.0</v>
      </c>
      <c r="N89" s="18">
        <v>4755981.0</v>
      </c>
      <c r="O89" s="11" t="s">
        <v>51</v>
      </c>
      <c r="P89" s="11" t="s">
        <v>58</v>
      </c>
      <c r="Q89" s="26" t="s">
        <v>1386</v>
      </c>
      <c r="R89" s="20"/>
      <c r="S89" s="20"/>
      <c r="T89" s="20" t="s">
        <v>331</v>
      </c>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row>
    <row r="90" ht="25.5" hidden="1" customHeight="1">
      <c r="A90" s="11">
        <v>89.0</v>
      </c>
      <c r="B90" s="12">
        <v>45908.0</v>
      </c>
      <c r="C90" s="23"/>
      <c r="D90" s="14"/>
      <c r="E90" s="14"/>
      <c r="F90" s="11"/>
      <c r="G90" s="15"/>
      <c r="H90" s="11" t="s">
        <v>1387</v>
      </c>
      <c r="I90" s="14" t="s">
        <v>31</v>
      </c>
      <c r="J90" s="16" t="s">
        <v>22</v>
      </c>
      <c r="K90" s="11" t="s">
        <v>23</v>
      </c>
      <c r="L90" s="11" t="s">
        <v>38</v>
      </c>
      <c r="M90" s="17"/>
      <c r="N90" s="18"/>
      <c r="O90" s="11"/>
      <c r="P90" s="11"/>
      <c r="Q90" s="33"/>
      <c r="R90" s="20" t="s">
        <v>1388</v>
      </c>
      <c r="S90" s="20"/>
      <c r="T90" s="20"/>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row>
    <row r="91" ht="25.5" customHeight="1">
      <c r="A91" s="11">
        <v>90.0</v>
      </c>
      <c r="B91" s="12">
        <v>45908.0</v>
      </c>
      <c r="C91" s="23"/>
      <c r="D91" s="14" t="s">
        <v>1389</v>
      </c>
      <c r="E91" s="14" t="s">
        <v>292</v>
      </c>
      <c r="F91" s="11"/>
      <c r="G91" s="15" t="s">
        <v>20</v>
      </c>
      <c r="H91" s="11" t="s">
        <v>1390</v>
      </c>
      <c r="I91" s="14" t="s">
        <v>31</v>
      </c>
      <c r="J91" s="16" t="s">
        <v>22</v>
      </c>
      <c r="K91" s="11" t="s">
        <v>23</v>
      </c>
      <c r="L91" s="11" t="s">
        <v>302</v>
      </c>
      <c r="M91" s="17">
        <v>10031.0</v>
      </c>
      <c r="N91" s="18">
        <v>2100840.0</v>
      </c>
      <c r="O91" s="11" t="s">
        <v>57</v>
      </c>
      <c r="P91" s="11" t="s">
        <v>64</v>
      </c>
      <c r="Q91" s="33"/>
      <c r="R91" s="20"/>
      <c r="S91" s="20"/>
      <c r="T91" s="20" t="s">
        <v>1391</v>
      </c>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row>
    <row r="92" ht="25.5" hidden="1" customHeight="1">
      <c r="A92" s="11">
        <v>91.0</v>
      </c>
      <c r="B92" s="12">
        <v>45908.0</v>
      </c>
      <c r="C92" s="23"/>
      <c r="D92" s="14"/>
      <c r="E92" s="14"/>
      <c r="F92" s="11"/>
      <c r="G92" s="15"/>
      <c r="H92" s="11" t="s">
        <v>1392</v>
      </c>
      <c r="I92" s="14" t="s">
        <v>31</v>
      </c>
      <c r="J92" s="16" t="s">
        <v>22</v>
      </c>
      <c r="K92" s="11" t="s">
        <v>23</v>
      </c>
      <c r="L92" s="11" t="s">
        <v>296</v>
      </c>
      <c r="M92" s="17"/>
      <c r="N92" s="18">
        <f>380000/1.19</f>
        <v>319327.7311</v>
      </c>
      <c r="O92" s="11" t="s">
        <v>57</v>
      </c>
      <c r="P92" s="11" t="s">
        <v>26</v>
      </c>
      <c r="Q92" s="33"/>
      <c r="R92" s="20"/>
      <c r="S92" s="20"/>
      <c r="T92" s="20"/>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row>
    <row r="93" ht="25.5" hidden="1" customHeight="1">
      <c r="A93" s="11">
        <v>92.0</v>
      </c>
      <c r="B93" s="12">
        <v>45908.0</v>
      </c>
      <c r="C93" s="23"/>
      <c r="D93" s="14"/>
      <c r="E93" s="14"/>
      <c r="F93" s="11"/>
      <c r="G93" s="15"/>
      <c r="H93" s="11" t="s">
        <v>1393</v>
      </c>
      <c r="I93" s="14" t="s">
        <v>31</v>
      </c>
      <c r="J93" s="16" t="s">
        <v>22</v>
      </c>
      <c r="K93" s="11" t="s">
        <v>23</v>
      </c>
      <c r="L93" s="11"/>
      <c r="M93" s="17"/>
      <c r="N93" s="18"/>
      <c r="O93" s="11"/>
      <c r="P93" s="11"/>
      <c r="Q93" s="33"/>
      <c r="R93" s="20" t="s">
        <v>1394</v>
      </c>
      <c r="S93" s="20"/>
      <c r="T93" s="20"/>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row>
    <row r="94" ht="25.5" hidden="1" customHeight="1">
      <c r="A94" s="11">
        <v>93.0</v>
      </c>
      <c r="B94" s="12">
        <v>45908.0</v>
      </c>
      <c r="C94" s="23"/>
      <c r="D94" s="14" t="s">
        <v>1395</v>
      </c>
      <c r="E94" s="14"/>
      <c r="F94" s="11"/>
      <c r="G94" s="15" t="s">
        <v>29</v>
      </c>
      <c r="H94" s="11" t="s">
        <v>1396</v>
      </c>
      <c r="I94" s="14" t="s">
        <v>31</v>
      </c>
      <c r="J94" s="16" t="s">
        <v>22</v>
      </c>
      <c r="K94" s="11" t="s">
        <v>23</v>
      </c>
      <c r="L94" s="11" t="s">
        <v>50</v>
      </c>
      <c r="M94" s="17">
        <v>10043.0</v>
      </c>
      <c r="N94" s="18">
        <v>965174.0</v>
      </c>
      <c r="O94" s="11" t="s">
        <v>51</v>
      </c>
      <c r="P94" s="11" t="s">
        <v>58</v>
      </c>
      <c r="Q94" s="26" t="s">
        <v>1386</v>
      </c>
      <c r="R94" s="20"/>
      <c r="S94" s="20"/>
      <c r="T94" s="20"/>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row>
    <row r="95" ht="25.5" hidden="1" customHeight="1">
      <c r="A95" s="11">
        <v>94.0</v>
      </c>
      <c r="B95" s="12">
        <v>45908.0</v>
      </c>
      <c r="C95" s="30"/>
      <c r="D95" s="14" t="s">
        <v>1397</v>
      </c>
      <c r="E95" s="14" t="s">
        <v>1398</v>
      </c>
      <c r="F95" s="11"/>
      <c r="G95" s="15" t="s">
        <v>29</v>
      </c>
      <c r="H95" s="11" t="s">
        <v>1399</v>
      </c>
      <c r="I95" s="14" t="s">
        <v>31</v>
      </c>
      <c r="J95" s="16" t="s">
        <v>22</v>
      </c>
      <c r="K95" s="11" t="s">
        <v>23</v>
      </c>
      <c r="L95" s="11" t="s">
        <v>63</v>
      </c>
      <c r="M95" s="17">
        <v>10036.0</v>
      </c>
      <c r="N95" s="18">
        <v>5336185.0</v>
      </c>
      <c r="O95" s="11" t="s">
        <v>51</v>
      </c>
      <c r="P95" s="11" t="s">
        <v>58</v>
      </c>
      <c r="Q95" s="26" t="s">
        <v>1386</v>
      </c>
      <c r="R95" s="20"/>
      <c r="S95" s="20"/>
      <c r="T95" s="20"/>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row>
    <row r="96" ht="25.5" hidden="1" customHeight="1">
      <c r="A96" s="11">
        <v>95.0</v>
      </c>
      <c r="B96" s="12">
        <v>45909.0</v>
      </c>
      <c r="C96" s="55">
        <v>13.0</v>
      </c>
      <c r="D96" s="14"/>
      <c r="E96" s="14"/>
      <c r="F96" s="11"/>
      <c r="G96" s="15"/>
      <c r="H96" s="11" t="s">
        <v>1400</v>
      </c>
      <c r="I96" s="14" t="s">
        <v>31</v>
      </c>
      <c r="J96" s="16" t="s">
        <v>22</v>
      </c>
      <c r="K96" s="11" t="s">
        <v>95</v>
      </c>
      <c r="L96" s="11" t="s">
        <v>44</v>
      </c>
      <c r="M96" s="17"/>
      <c r="N96" s="18"/>
      <c r="O96" s="11"/>
      <c r="P96" s="11"/>
      <c r="Q96" s="33"/>
      <c r="R96" s="20" t="s">
        <v>1401</v>
      </c>
      <c r="S96" s="20"/>
      <c r="T96" s="20"/>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row>
    <row r="97" ht="25.5" hidden="1" customHeight="1">
      <c r="A97" s="11">
        <v>96.0</v>
      </c>
      <c r="B97" s="12">
        <v>45909.0</v>
      </c>
      <c r="C97" s="23"/>
      <c r="D97" s="14" t="s">
        <v>323</v>
      </c>
      <c r="E97" s="14"/>
      <c r="F97" s="11"/>
      <c r="G97" s="15" t="s">
        <v>29</v>
      </c>
      <c r="H97" s="11" t="s">
        <v>1402</v>
      </c>
      <c r="I97" s="14" t="s">
        <v>31</v>
      </c>
      <c r="J97" s="16" t="s">
        <v>22</v>
      </c>
      <c r="K97" s="11" t="s">
        <v>23</v>
      </c>
      <c r="L97" s="11" t="s">
        <v>38</v>
      </c>
      <c r="M97" s="17"/>
      <c r="N97" s="18"/>
      <c r="O97" s="11"/>
      <c r="P97" s="11"/>
      <c r="Q97" s="33"/>
      <c r="R97" s="34" t="s">
        <v>1403</v>
      </c>
      <c r="S97" s="20"/>
      <c r="T97" s="20"/>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row>
    <row r="98" ht="25.5" hidden="1" customHeight="1">
      <c r="A98" s="11">
        <v>97.0</v>
      </c>
      <c r="B98" s="12">
        <v>45909.0</v>
      </c>
      <c r="C98" s="23"/>
      <c r="D98" s="14" t="s">
        <v>1223</v>
      </c>
      <c r="E98" s="14"/>
      <c r="F98" s="11" t="s">
        <v>1404</v>
      </c>
      <c r="G98" s="15" t="s">
        <v>20</v>
      </c>
      <c r="H98" s="11" t="s">
        <v>1405</v>
      </c>
      <c r="I98" s="14" t="s">
        <v>31</v>
      </c>
      <c r="J98" s="16" t="s">
        <v>22</v>
      </c>
      <c r="K98" s="11" t="s">
        <v>23</v>
      </c>
      <c r="L98" s="11" t="s">
        <v>44</v>
      </c>
      <c r="M98" s="17">
        <v>10035.0</v>
      </c>
      <c r="N98" s="18">
        <f>620067/1.19</f>
        <v>521064.7059</v>
      </c>
      <c r="O98" s="11" t="s">
        <v>51</v>
      </c>
      <c r="P98" s="11" t="s">
        <v>58</v>
      </c>
      <c r="Q98" s="11" t="s">
        <v>1375</v>
      </c>
      <c r="R98" s="20" t="s">
        <v>1363</v>
      </c>
      <c r="S98" s="20"/>
      <c r="T98" s="20"/>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row>
    <row r="99" ht="25.5" hidden="1" customHeight="1">
      <c r="A99" s="11">
        <v>98.0</v>
      </c>
      <c r="B99" s="12">
        <v>45909.0</v>
      </c>
      <c r="C99" s="23"/>
      <c r="D99" s="14"/>
      <c r="E99" s="14"/>
      <c r="F99" s="11"/>
      <c r="G99" s="15"/>
      <c r="H99" s="11" t="s">
        <v>1406</v>
      </c>
      <c r="I99" s="14" t="s">
        <v>31</v>
      </c>
      <c r="J99" s="16" t="s">
        <v>22</v>
      </c>
      <c r="K99" s="11" t="s">
        <v>23</v>
      </c>
      <c r="L99" s="11" t="s">
        <v>38</v>
      </c>
      <c r="M99" s="17"/>
      <c r="N99" s="18"/>
      <c r="O99" s="11"/>
      <c r="P99" s="11"/>
      <c r="Q99" s="33"/>
      <c r="R99" s="20" t="s">
        <v>1407</v>
      </c>
      <c r="S99" s="20"/>
      <c r="T99" s="20"/>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row>
    <row r="100" ht="25.5" hidden="1" customHeight="1">
      <c r="A100" s="11">
        <v>99.0</v>
      </c>
      <c r="B100" s="12">
        <v>45909.0</v>
      </c>
      <c r="C100" s="23"/>
      <c r="D100" s="14" t="s">
        <v>841</v>
      </c>
      <c r="E100" s="14"/>
      <c r="F100" s="11"/>
      <c r="G100" s="15"/>
      <c r="H100" s="11" t="s">
        <v>1408</v>
      </c>
      <c r="I100" s="14" t="s">
        <v>31</v>
      </c>
      <c r="J100" s="16" t="s">
        <v>22</v>
      </c>
      <c r="K100" s="11" t="s">
        <v>23</v>
      </c>
      <c r="L100" s="11" t="s">
        <v>86</v>
      </c>
      <c r="M100" s="17">
        <v>10040.0</v>
      </c>
      <c r="N100" s="18">
        <v>3035180.0</v>
      </c>
      <c r="O100" s="11" t="s">
        <v>51</v>
      </c>
      <c r="P100" s="11" t="s">
        <v>26</v>
      </c>
      <c r="Q100" s="11" t="s">
        <v>1409</v>
      </c>
      <c r="R100" s="20"/>
      <c r="S100" s="20"/>
      <c r="T100" s="20"/>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row>
    <row r="101" ht="25.5" hidden="1" customHeight="1">
      <c r="A101" s="11">
        <v>100.0</v>
      </c>
      <c r="B101" s="12">
        <v>45909.0</v>
      </c>
      <c r="C101" s="23"/>
      <c r="D101" s="14" t="s">
        <v>811</v>
      </c>
      <c r="E101" s="14" t="s">
        <v>854</v>
      </c>
      <c r="F101" s="11"/>
      <c r="G101" s="15"/>
      <c r="H101" s="11" t="s">
        <v>1410</v>
      </c>
      <c r="I101" s="14" t="s">
        <v>31</v>
      </c>
      <c r="J101" s="16" t="s">
        <v>22</v>
      </c>
      <c r="K101" s="11" t="s">
        <v>23</v>
      </c>
      <c r="L101" s="11" t="s">
        <v>100</v>
      </c>
      <c r="M101" s="17"/>
      <c r="N101" s="18">
        <f>491800/1.19</f>
        <v>413277.3109</v>
      </c>
      <c r="O101" s="11" t="s">
        <v>51</v>
      </c>
      <c r="P101" s="11" t="s">
        <v>58</v>
      </c>
      <c r="Q101" s="11" t="s">
        <v>1409</v>
      </c>
      <c r="R101" s="20" t="s">
        <v>144</v>
      </c>
      <c r="S101" s="20"/>
      <c r="T101" s="20" t="s">
        <v>53</v>
      </c>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row>
    <row r="102" ht="25.5" hidden="1" customHeight="1">
      <c r="A102" s="11">
        <v>101.0</v>
      </c>
      <c r="B102" s="12">
        <v>45909.0</v>
      </c>
      <c r="C102" s="23"/>
      <c r="D102" s="14" t="s">
        <v>1148</v>
      </c>
      <c r="E102" s="14" t="s">
        <v>1411</v>
      </c>
      <c r="F102" s="11"/>
      <c r="G102" s="15"/>
      <c r="H102" s="11" t="s">
        <v>1412</v>
      </c>
      <c r="I102" s="14" t="s">
        <v>31</v>
      </c>
      <c r="J102" s="16" t="s">
        <v>22</v>
      </c>
      <c r="K102" s="11" t="s">
        <v>23</v>
      </c>
      <c r="L102" s="11"/>
      <c r="M102" s="17"/>
      <c r="N102" s="18"/>
      <c r="O102" s="11"/>
      <c r="P102" s="11"/>
      <c r="Q102" s="33"/>
      <c r="R102" s="20" t="s">
        <v>1413</v>
      </c>
      <c r="S102" s="20"/>
      <c r="T102" s="20"/>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row>
    <row r="103" ht="25.5" hidden="1" customHeight="1">
      <c r="A103" s="11">
        <v>102.0</v>
      </c>
      <c r="B103" s="12">
        <v>45909.0</v>
      </c>
      <c r="C103" s="23"/>
      <c r="D103" s="14"/>
      <c r="E103" s="14"/>
      <c r="F103" s="11"/>
      <c r="G103" s="15"/>
      <c r="H103" s="11" t="s">
        <v>1414</v>
      </c>
      <c r="I103" s="14" t="s">
        <v>31</v>
      </c>
      <c r="J103" s="16" t="s">
        <v>22</v>
      </c>
      <c r="K103" s="11" t="s">
        <v>95</v>
      </c>
      <c r="L103" s="11"/>
      <c r="M103" s="17"/>
      <c r="N103" s="18"/>
      <c r="O103" s="11"/>
      <c r="P103" s="11"/>
      <c r="Q103" s="33"/>
      <c r="R103" s="20"/>
      <c r="S103" s="20"/>
      <c r="T103" s="20"/>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row>
    <row r="104" ht="25.5" hidden="1" customHeight="1">
      <c r="A104" s="11">
        <v>103.0</v>
      </c>
      <c r="B104" s="12">
        <v>45909.0</v>
      </c>
      <c r="C104" s="23"/>
      <c r="D104" s="14"/>
      <c r="E104" s="14"/>
      <c r="F104" s="11"/>
      <c r="G104" s="15"/>
      <c r="H104" s="11" t="s">
        <v>1415</v>
      </c>
      <c r="I104" s="14" t="s">
        <v>31</v>
      </c>
      <c r="J104" s="16" t="s">
        <v>22</v>
      </c>
      <c r="K104" s="11" t="s">
        <v>95</v>
      </c>
      <c r="L104" s="11"/>
      <c r="M104" s="17"/>
      <c r="N104" s="18"/>
      <c r="O104" s="11"/>
      <c r="P104" s="11"/>
      <c r="Q104" s="33"/>
      <c r="R104" s="20"/>
      <c r="S104" s="20"/>
      <c r="T104" s="20" t="s">
        <v>59</v>
      </c>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row>
    <row r="105" ht="25.5" hidden="1" customHeight="1">
      <c r="A105" s="11">
        <v>104.0</v>
      </c>
      <c r="B105" s="12">
        <v>45909.0</v>
      </c>
      <c r="C105" s="23"/>
      <c r="D105" s="14" t="s">
        <v>1416</v>
      </c>
      <c r="E105" s="14"/>
      <c r="F105" s="11"/>
      <c r="G105" s="15" t="s">
        <v>29</v>
      </c>
      <c r="H105" s="11" t="s">
        <v>1417</v>
      </c>
      <c r="I105" s="14" t="s">
        <v>31</v>
      </c>
      <c r="J105" s="16" t="s">
        <v>22</v>
      </c>
      <c r="K105" s="11" t="s">
        <v>23</v>
      </c>
      <c r="L105" s="11"/>
      <c r="M105" s="17"/>
      <c r="N105" s="18"/>
      <c r="O105" s="11"/>
      <c r="P105" s="11"/>
      <c r="Q105" s="33"/>
      <c r="R105" s="20" t="s">
        <v>1418</v>
      </c>
      <c r="S105" s="20"/>
      <c r="T105" s="20" t="s">
        <v>34</v>
      </c>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row>
    <row r="106" ht="25.5" hidden="1" customHeight="1">
      <c r="A106" s="11">
        <v>105.0</v>
      </c>
      <c r="B106" s="12">
        <v>45909.0</v>
      </c>
      <c r="C106" s="23"/>
      <c r="D106" s="14" t="s">
        <v>242</v>
      </c>
      <c r="E106" s="14" t="s">
        <v>392</v>
      </c>
      <c r="F106" s="11"/>
      <c r="G106" s="15" t="s">
        <v>29</v>
      </c>
      <c r="H106" s="11" t="s">
        <v>1419</v>
      </c>
      <c r="I106" s="14" t="s">
        <v>31</v>
      </c>
      <c r="J106" s="16" t="s">
        <v>22</v>
      </c>
      <c r="K106" s="11" t="s">
        <v>23</v>
      </c>
      <c r="L106" s="11" t="s">
        <v>100</v>
      </c>
      <c r="M106" s="17"/>
      <c r="N106" s="18">
        <v>170000.0</v>
      </c>
      <c r="O106" s="11" t="s">
        <v>51</v>
      </c>
      <c r="P106" s="11" t="s">
        <v>26</v>
      </c>
      <c r="Q106" s="11" t="s">
        <v>1409</v>
      </c>
      <c r="R106" s="20"/>
      <c r="S106" s="20"/>
      <c r="T106" s="20" t="s">
        <v>34</v>
      </c>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row>
    <row r="107" ht="25.5" hidden="1" customHeight="1">
      <c r="A107" s="11">
        <v>106.0</v>
      </c>
      <c r="B107" s="12">
        <v>45909.0</v>
      </c>
      <c r="C107" s="23"/>
      <c r="D107" s="14" t="s">
        <v>1420</v>
      </c>
      <c r="E107" s="14"/>
      <c r="F107" s="11" t="s">
        <v>1421</v>
      </c>
      <c r="G107" s="15" t="s">
        <v>20</v>
      </c>
      <c r="H107" s="11" t="s">
        <v>1422</v>
      </c>
      <c r="I107" s="14" t="s">
        <v>31</v>
      </c>
      <c r="J107" s="16" t="s">
        <v>22</v>
      </c>
      <c r="K107" s="11" t="s">
        <v>23</v>
      </c>
      <c r="L107" s="11" t="s">
        <v>100</v>
      </c>
      <c r="M107" s="17">
        <v>10048.0</v>
      </c>
      <c r="N107" s="18">
        <v>2726071.0</v>
      </c>
      <c r="O107" s="11" t="s">
        <v>51</v>
      </c>
      <c r="P107" s="11" t="s">
        <v>26</v>
      </c>
      <c r="Q107" s="26" t="s">
        <v>1423</v>
      </c>
      <c r="R107" s="20"/>
      <c r="S107" s="20"/>
      <c r="T107" s="20" t="s">
        <v>1424</v>
      </c>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row>
    <row r="108" ht="25.5" hidden="1" customHeight="1">
      <c r="A108" s="11">
        <v>107.0</v>
      </c>
      <c r="B108" s="12">
        <v>45909.0</v>
      </c>
      <c r="C108" s="30"/>
      <c r="D108" s="14" t="s">
        <v>1425</v>
      </c>
      <c r="E108" s="14"/>
      <c r="F108" s="11"/>
      <c r="G108" s="15" t="s">
        <v>29</v>
      </c>
      <c r="H108" s="11" t="s">
        <v>1426</v>
      </c>
      <c r="I108" s="14" t="s">
        <v>31</v>
      </c>
      <c r="J108" s="16" t="s">
        <v>22</v>
      </c>
      <c r="K108" s="11" t="s">
        <v>23</v>
      </c>
      <c r="L108" s="11" t="s">
        <v>50</v>
      </c>
      <c r="M108" s="17">
        <v>10110.0</v>
      </c>
      <c r="N108" s="18">
        <v>701354.0</v>
      </c>
      <c r="O108" s="11" t="s">
        <v>51</v>
      </c>
      <c r="P108" s="11" t="s">
        <v>26</v>
      </c>
      <c r="Q108" s="11" t="s">
        <v>1427</v>
      </c>
      <c r="R108" s="20"/>
      <c r="S108" s="20"/>
      <c r="T108" s="20" t="s">
        <v>107</v>
      </c>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row>
    <row r="109" ht="25.5" hidden="1" customHeight="1">
      <c r="A109" s="11">
        <v>108.0</v>
      </c>
      <c r="B109" s="12">
        <v>45910.0</v>
      </c>
      <c r="C109" s="55">
        <v>14.0</v>
      </c>
      <c r="D109" s="14" t="s">
        <v>169</v>
      </c>
      <c r="E109" s="14" t="s">
        <v>643</v>
      </c>
      <c r="F109" s="11" t="s">
        <v>1428</v>
      </c>
      <c r="G109" s="15" t="s">
        <v>20</v>
      </c>
      <c r="H109" s="11" t="s">
        <v>1429</v>
      </c>
      <c r="I109" s="14" t="s">
        <v>31</v>
      </c>
      <c r="J109" s="16" t="s">
        <v>22</v>
      </c>
      <c r="K109" s="11" t="s">
        <v>23</v>
      </c>
      <c r="L109" s="11" t="s">
        <v>302</v>
      </c>
      <c r="M109" s="17">
        <v>10046.0</v>
      </c>
      <c r="N109" s="18">
        <v>2874347.0</v>
      </c>
      <c r="O109" s="11" t="s">
        <v>51</v>
      </c>
      <c r="P109" s="11" t="s">
        <v>58</v>
      </c>
      <c r="Q109" s="11" t="s">
        <v>1430</v>
      </c>
      <c r="R109" s="20" t="s">
        <v>1363</v>
      </c>
      <c r="S109" s="20"/>
      <c r="T109" s="20"/>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row>
    <row r="110" ht="25.5" hidden="1" customHeight="1">
      <c r="A110" s="11">
        <v>109.0</v>
      </c>
      <c r="B110" s="12">
        <v>45910.0</v>
      </c>
      <c r="C110" s="23"/>
      <c r="D110" s="14" t="s">
        <v>1431</v>
      </c>
      <c r="E110" s="14"/>
      <c r="F110" s="11"/>
      <c r="G110" s="15" t="s">
        <v>29</v>
      </c>
      <c r="H110" s="11" t="s">
        <v>1432</v>
      </c>
      <c r="I110" s="14" t="s">
        <v>31</v>
      </c>
      <c r="J110" s="16" t="s">
        <v>22</v>
      </c>
      <c r="K110" s="11" t="s">
        <v>95</v>
      </c>
      <c r="L110" s="11" t="s">
        <v>86</v>
      </c>
      <c r="M110" s="17"/>
      <c r="N110" s="18"/>
      <c r="O110" s="11"/>
      <c r="P110" s="11"/>
      <c r="R110" s="11" t="s">
        <v>1433</v>
      </c>
      <c r="S110" s="20"/>
      <c r="T110" s="20"/>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row>
    <row r="111" ht="25.5" hidden="1" customHeight="1">
      <c r="A111" s="11">
        <v>110.0</v>
      </c>
      <c r="B111" s="33">
        <v>45910.0</v>
      </c>
      <c r="C111" s="23"/>
      <c r="D111" s="14"/>
      <c r="E111" s="14"/>
      <c r="F111" s="11"/>
      <c r="G111" s="15" t="s">
        <v>29</v>
      </c>
      <c r="H111" s="11" t="s">
        <v>1434</v>
      </c>
      <c r="I111" s="14" t="s">
        <v>31</v>
      </c>
      <c r="J111" s="16" t="s">
        <v>22</v>
      </c>
      <c r="K111" s="11" t="s">
        <v>23</v>
      </c>
      <c r="L111" s="11" t="s">
        <v>38</v>
      </c>
      <c r="M111" s="17"/>
      <c r="N111" s="18"/>
      <c r="O111" s="11"/>
      <c r="P111" s="11"/>
      <c r="R111" s="11" t="s">
        <v>1435</v>
      </c>
      <c r="S111" s="20"/>
      <c r="T111" s="20"/>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row>
    <row r="112" ht="25.5" hidden="1" customHeight="1">
      <c r="A112" s="11">
        <v>111.0</v>
      </c>
      <c r="B112" s="12">
        <v>45910.0</v>
      </c>
      <c r="C112" s="23"/>
      <c r="D112" s="14"/>
      <c r="E112" s="14"/>
      <c r="F112" s="11"/>
      <c r="G112" s="15"/>
      <c r="H112" s="11" t="s">
        <v>1436</v>
      </c>
      <c r="I112" s="14" t="s">
        <v>31</v>
      </c>
      <c r="J112" s="16" t="s">
        <v>22</v>
      </c>
      <c r="K112" s="11" t="s">
        <v>95</v>
      </c>
      <c r="L112" s="11" t="s">
        <v>38</v>
      </c>
      <c r="M112" s="17"/>
      <c r="N112" s="18"/>
      <c r="O112" s="11"/>
      <c r="P112" s="11"/>
      <c r="Q112" s="11"/>
      <c r="R112" s="11" t="s">
        <v>1437</v>
      </c>
      <c r="S112" s="20"/>
      <c r="T112" s="20" t="s">
        <v>34</v>
      </c>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row>
    <row r="113" ht="25.5" hidden="1" customHeight="1">
      <c r="A113" s="11">
        <v>112.0</v>
      </c>
      <c r="B113" s="12">
        <v>45910.0</v>
      </c>
      <c r="C113" s="23"/>
      <c r="D113" s="14" t="s">
        <v>1438</v>
      </c>
      <c r="E113" s="14"/>
      <c r="F113" s="11"/>
      <c r="G113" s="15" t="s">
        <v>29</v>
      </c>
      <c r="H113" s="11" t="s">
        <v>1439</v>
      </c>
      <c r="I113" s="14" t="s">
        <v>31</v>
      </c>
      <c r="J113" s="16" t="s">
        <v>22</v>
      </c>
      <c r="K113" s="11" t="s">
        <v>23</v>
      </c>
      <c r="L113" s="11" t="s">
        <v>86</v>
      </c>
      <c r="M113" s="17">
        <v>10051.0</v>
      </c>
      <c r="N113" s="18">
        <v>2079691.0</v>
      </c>
      <c r="O113" s="11" t="s">
        <v>51</v>
      </c>
      <c r="P113" s="11" t="s">
        <v>58</v>
      </c>
      <c r="Q113" s="11" t="s">
        <v>1375</v>
      </c>
      <c r="R113" s="20" t="s">
        <v>1363</v>
      </c>
      <c r="S113" s="20"/>
      <c r="T113" s="20"/>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row>
    <row r="114" ht="25.5" hidden="1" customHeight="1">
      <c r="A114" s="11">
        <v>113.0</v>
      </c>
      <c r="B114" s="12">
        <v>45910.0</v>
      </c>
      <c r="C114" s="23"/>
      <c r="D114" s="14" t="s">
        <v>597</v>
      </c>
      <c r="E114" s="14"/>
      <c r="F114" s="11"/>
      <c r="G114" s="15" t="s">
        <v>29</v>
      </c>
      <c r="H114" s="11" t="s">
        <v>1440</v>
      </c>
      <c r="I114" s="14" t="s">
        <v>31</v>
      </c>
      <c r="J114" s="16" t="s">
        <v>22</v>
      </c>
      <c r="K114" s="11" t="s">
        <v>23</v>
      </c>
      <c r="L114" s="11" t="s">
        <v>119</v>
      </c>
      <c r="M114" s="17"/>
      <c r="N114" s="18"/>
      <c r="O114" s="11"/>
      <c r="P114" s="11" t="s">
        <v>26</v>
      </c>
      <c r="Q114" s="11"/>
      <c r="R114" s="11" t="s">
        <v>1441</v>
      </c>
      <c r="S114" s="20"/>
      <c r="T114" s="20"/>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row>
    <row r="115" ht="25.5" hidden="1" customHeight="1">
      <c r="A115" s="11">
        <v>114.0</v>
      </c>
      <c r="B115" s="12">
        <v>45910.0</v>
      </c>
      <c r="C115" s="23"/>
      <c r="D115" s="14" t="s">
        <v>1442</v>
      </c>
      <c r="E115" s="14" t="s">
        <v>149</v>
      </c>
      <c r="F115" s="11"/>
      <c r="G115" s="15" t="s">
        <v>29</v>
      </c>
      <c r="H115" s="11" t="s">
        <v>1443</v>
      </c>
      <c r="I115" s="14" t="s">
        <v>31</v>
      </c>
      <c r="J115" s="16" t="s">
        <v>22</v>
      </c>
      <c r="K115" s="11" t="s">
        <v>23</v>
      </c>
      <c r="L115" s="11" t="s">
        <v>38</v>
      </c>
      <c r="M115" s="17">
        <v>10049.0</v>
      </c>
      <c r="N115" s="18">
        <f>593950/1.19</f>
        <v>499117.6471</v>
      </c>
      <c r="O115" s="11" t="s">
        <v>57</v>
      </c>
      <c r="P115" s="11" t="s">
        <v>26</v>
      </c>
      <c r="Q115" s="11" t="s">
        <v>1378</v>
      </c>
      <c r="R115" s="20" t="s">
        <v>1444</v>
      </c>
      <c r="S115" s="20"/>
      <c r="T115" s="20"/>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row>
    <row r="116" ht="93.75" customHeight="1">
      <c r="A116" s="11">
        <v>115.0</v>
      </c>
      <c r="B116" s="12">
        <v>45910.0</v>
      </c>
      <c r="C116" s="23"/>
      <c r="D116" s="14" t="s">
        <v>571</v>
      </c>
      <c r="E116" s="14" t="s">
        <v>1445</v>
      </c>
      <c r="F116" s="11" t="s">
        <v>1446</v>
      </c>
      <c r="G116" s="15" t="s">
        <v>20</v>
      </c>
      <c r="H116" s="11" t="s">
        <v>1447</v>
      </c>
      <c r="I116" s="14" t="s">
        <v>31</v>
      </c>
      <c r="J116" s="16" t="s">
        <v>22</v>
      </c>
      <c r="K116" s="11" t="s">
        <v>23</v>
      </c>
      <c r="L116" s="11" t="s">
        <v>156</v>
      </c>
      <c r="M116" s="17">
        <v>10052.0</v>
      </c>
      <c r="N116" s="18">
        <v>2.2291E7</v>
      </c>
      <c r="O116" s="11" t="s">
        <v>39</v>
      </c>
      <c r="P116" s="11" t="s">
        <v>64</v>
      </c>
      <c r="Q116" s="27" t="s">
        <v>1448</v>
      </c>
      <c r="R116" s="20"/>
      <c r="S116" s="20"/>
      <c r="T116" s="20"/>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row>
    <row r="117" ht="25.5" hidden="1" customHeight="1">
      <c r="A117" s="11">
        <v>116.0</v>
      </c>
      <c r="B117" s="12">
        <v>45910.0</v>
      </c>
      <c r="C117" s="23"/>
      <c r="D117" s="14" t="s">
        <v>1449</v>
      </c>
      <c r="E117" s="14"/>
      <c r="F117" s="11"/>
      <c r="G117" s="15" t="s">
        <v>20</v>
      </c>
      <c r="H117" s="11" t="s">
        <v>1450</v>
      </c>
      <c r="I117" s="14" t="s">
        <v>31</v>
      </c>
      <c r="J117" s="16" t="s">
        <v>22</v>
      </c>
      <c r="K117" s="11" t="s">
        <v>23</v>
      </c>
      <c r="L117" s="11" t="s">
        <v>167</v>
      </c>
      <c r="M117" s="17"/>
      <c r="N117" s="18"/>
      <c r="O117" s="11"/>
      <c r="P117" s="11"/>
      <c r="Q117" s="33"/>
      <c r="R117" s="20" t="s">
        <v>1451</v>
      </c>
      <c r="S117" s="20"/>
      <c r="T117" s="20" t="s">
        <v>591</v>
      </c>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row>
    <row r="118" ht="25.5" hidden="1" customHeight="1">
      <c r="A118" s="11">
        <v>117.0</v>
      </c>
      <c r="B118" s="12">
        <v>45910.0</v>
      </c>
      <c r="C118" s="23"/>
      <c r="D118" s="14" t="s">
        <v>1452</v>
      </c>
      <c r="E118" s="14" t="s">
        <v>762</v>
      </c>
      <c r="F118" s="11"/>
      <c r="G118" s="15" t="s">
        <v>20</v>
      </c>
      <c r="H118" s="11" t="s">
        <v>1453</v>
      </c>
      <c r="I118" s="14" t="s">
        <v>31</v>
      </c>
      <c r="J118" s="16" t="s">
        <v>22</v>
      </c>
      <c r="K118" s="11" t="s">
        <v>23</v>
      </c>
      <c r="L118" s="11" t="s">
        <v>86</v>
      </c>
      <c r="M118" s="17"/>
      <c r="N118" s="18">
        <f>1420700/1.19</f>
        <v>1193865.546</v>
      </c>
      <c r="O118" s="11" t="s">
        <v>51</v>
      </c>
      <c r="P118" s="11" t="s">
        <v>58</v>
      </c>
      <c r="Q118" s="11" t="s">
        <v>1454</v>
      </c>
      <c r="R118" s="20" t="s">
        <v>1455</v>
      </c>
      <c r="S118" s="20"/>
      <c r="T118" s="20" t="s">
        <v>331</v>
      </c>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row>
    <row r="119" ht="25.5" hidden="1" customHeight="1">
      <c r="A119" s="11">
        <v>118.0</v>
      </c>
      <c r="B119" s="12">
        <v>38605.0</v>
      </c>
      <c r="C119" s="23"/>
      <c r="D119" s="14" t="s">
        <v>1456</v>
      </c>
      <c r="E119" s="14" t="s">
        <v>1457</v>
      </c>
      <c r="F119" s="11" t="s">
        <v>1458</v>
      </c>
      <c r="G119" s="15" t="s">
        <v>20</v>
      </c>
      <c r="H119" s="11" t="s">
        <v>1459</v>
      </c>
      <c r="I119" s="14" t="s">
        <v>31</v>
      </c>
      <c r="J119" s="16" t="s">
        <v>22</v>
      </c>
      <c r="K119" s="11" t="s">
        <v>23</v>
      </c>
      <c r="L119" s="11" t="s">
        <v>167</v>
      </c>
      <c r="M119" s="17">
        <v>10056.0</v>
      </c>
      <c r="N119" s="18">
        <v>5549743.0</v>
      </c>
      <c r="O119" s="11" t="s">
        <v>51</v>
      </c>
      <c r="P119" s="11" t="s">
        <v>26</v>
      </c>
      <c r="Q119" s="11" t="s">
        <v>1460</v>
      </c>
      <c r="R119" s="20"/>
      <c r="S119" s="20"/>
      <c r="T119" s="20"/>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row>
    <row r="120" ht="25.5" hidden="1" customHeight="1">
      <c r="A120" s="11">
        <v>119.0</v>
      </c>
      <c r="B120" s="12">
        <v>45910.0</v>
      </c>
      <c r="C120" s="23"/>
      <c r="D120" s="14"/>
      <c r="E120" s="14"/>
      <c r="F120" s="11"/>
      <c r="G120" s="15"/>
      <c r="H120" s="11" t="s">
        <v>1461</v>
      </c>
      <c r="I120" s="14" t="s">
        <v>31</v>
      </c>
      <c r="J120" s="16" t="s">
        <v>22</v>
      </c>
      <c r="K120" s="11" t="s">
        <v>23</v>
      </c>
      <c r="L120" s="11" t="s">
        <v>38</v>
      </c>
      <c r="M120" s="17"/>
      <c r="N120" s="18"/>
      <c r="O120" s="11"/>
      <c r="P120" s="11"/>
      <c r="Q120" s="11"/>
      <c r="R120" s="20" t="s">
        <v>1462</v>
      </c>
      <c r="S120" s="20"/>
      <c r="T120" s="20"/>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row>
    <row r="121" ht="25.5" hidden="1" customHeight="1">
      <c r="A121" s="11">
        <v>120.0</v>
      </c>
      <c r="B121" s="12">
        <v>45910.0</v>
      </c>
      <c r="C121" s="23"/>
      <c r="D121" s="14"/>
      <c r="E121" s="14"/>
      <c r="F121" s="11"/>
      <c r="G121" s="15"/>
      <c r="H121" s="11" t="s">
        <v>1463</v>
      </c>
      <c r="I121" s="14" t="s">
        <v>31</v>
      </c>
      <c r="J121" s="16" t="s">
        <v>22</v>
      </c>
      <c r="K121" s="11" t="s">
        <v>23</v>
      </c>
      <c r="L121" s="11" t="s">
        <v>38</v>
      </c>
      <c r="M121" s="17"/>
      <c r="N121" s="18"/>
      <c r="O121" s="11"/>
      <c r="P121" s="11"/>
      <c r="Q121" s="11"/>
      <c r="R121" s="11" t="s">
        <v>1464</v>
      </c>
      <c r="S121" s="20"/>
      <c r="T121" s="20"/>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row>
    <row r="122" ht="25.5" hidden="1" customHeight="1">
      <c r="A122" s="11">
        <v>121.0</v>
      </c>
      <c r="B122" s="12">
        <v>45910.0</v>
      </c>
      <c r="C122" s="30"/>
      <c r="D122" s="14" t="s">
        <v>129</v>
      </c>
      <c r="E122" s="14" t="s">
        <v>1465</v>
      </c>
      <c r="F122" s="11"/>
      <c r="G122" s="15" t="s">
        <v>20</v>
      </c>
      <c r="H122" s="11" t="s">
        <v>1466</v>
      </c>
      <c r="I122" s="14" t="s">
        <v>31</v>
      </c>
      <c r="J122" s="16" t="s">
        <v>22</v>
      </c>
      <c r="K122" s="11" t="s">
        <v>95</v>
      </c>
      <c r="L122" s="11" t="s">
        <v>156</v>
      </c>
      <c r="M122" s="17"/>
      <c r="N122" s="18"/>
      <c r="O122" s="11"/>
      <c r="P122" s="11"/>
      <c r="Q122" s="33"/>
      <c r="R122" s="20"/>
      <c r="S122" s="20"/>
      <c r="T122" s="20" t="s">
        <v>182</v>
      </c>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row>
    <row r="123" ht="25.5" hidden="1" customHeight="1">
      <c r="A123" s="11">
        <v>122.0</v>
      </c>
      <c r="B123" s="12">
        <v>45911.0</v>
      </c>
      <c r="C123" s="55">
        <v>7.0</v>
      </c>
      <c r="D123" s="14"/>
      <c r="E123" s="14"/>
      <c r="F123" s="11"/>
      <c r="G123" s="15"/>
      <c r="H123" s="11" t="s">
        <v>1467</v>
      </c>
      <c r="I123" s="14" t="s">
        <v>31</v>
      </c>
      <c r="J123" s="16" t="s">
        <v>22</v>
      </c>
      <c r="K123" s="11" t="s">
        <v>95</v>
      </c>
      <c r="L123" s="11" t="s">
        <v>119</v>
      </c>
      <c r="M123" s="17"/>
      <c r="N123" s="18"/>
      <c r="O123" s="11"/>
      <c r="P123" s="11"/>
      <c r="Q123" s="11"/>
      <c r="R123" s="11" t="s">
        <v>1468</v>
      </c>
      <c r="S123" s="20"/>
      <c r="T123" s="20"/>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row>
    <row r="124" ht="25.5" hidden="1" customHeight="1">
      <c r="A124" s="11">
        <v>123.0</v>
      </c>
      <c r="B124" s="12">
        <v>45911.0</v>
      </c>
      <c r="C124" s="23"/>
      <c r="D124" s="14" t="s">
        <v>1469</v>
      </c>
      <c r="E124" s="14" t="s">
        <v>1470</v>
      </c>
      <c r="F124" s="11" t="s">
        <v>1471</v>
      </c>
      <c r="G124" s="15" t="s">
        <v>20</v>
      </c>
      <c r="H124" s="11" t="s">
        <v>1472</v>
      </c>
      <c r="I124" s="14" t="s">
        <v>31</v>
      </c>
      <c r="J124" s="16" t="s">
        <v>22</v>
      </c>
      <c r="K124" s="11" t="s">
        <v>23</v>
      </c>
      <c r="L124" s="11" t="s">
        <v>100</v>
      </c>
      <c r="M124" s="17"/>
      <c r="N124" s="18"/>
      <c r="O124" s="11" t="s">
        <v>39</v>
      </c>
      <c r="P124" s="11" t="s">
        <v>58</v>
      </c>
      <c r="Q124" s="26" t="s">
        <v>1473</v>
      </c>
      <c r="R124" s="20" t="s">
        <v>1474</v>
      </c>
      <c r="S124" s="20"/>
      <c r="T124" s="20" t="s">
        <v>111</v>
      </c>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row>
    <row r="125" ht="25.5" hidden="1" customHeight="1">
      <c r="A125" s="11">
        <v>124.0</v>
      </c>
      <c r="B125" s="12">
        <v>45911.0</v>
      </c>
      <c r="C125" s="23"/>
      <c r="D125" s="14"/>
      <c r="E125" s="14"/>
      <c r="F125" s="11"/>
      <c r="G125" s="15"/>
      <c r="H125" s="11" t="s">
        <v>1475</v>
      </c>
      <c r="I125" s="14" t="s">
        <v>31</v>
      </c>
      <c r="J125" s="16" t="s">
        <v>22</v>
      </c>
      <c r="K125" s="11" t="s">
        <v>23</v>
      </c>
      <c r="L125" s="11" t="s">
        <v>119</v>
      </c>
      <c r="M125" s="17"/>
      <c r="N125" s="18"/>
      <c r="O125" s="11"/>
      <c r="P125" s="11"/>
      <c r="Q125" s="11"/>
      <c r="R125" s="11" t="s">
        <v>1476</v>
      </c>
      <c r="S125" s="20"/>
      <c r="T125" s="20"/>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row>
    <row r="126" ht="25.5" customHeight="1">
      <c r="A126" s="11">
        <v>125.0</v>
      </c>
      <c r="B126" s="12">
        <v>45911.0</v>
      </c>
      <c r="C126" s="23"/>
      <c r="D126" s="14" t="s">
        <v>200</v>
      </c>
      <c r="E126" s="14"/>
      <c r="F126" s="11" t="s">
        <v>1477</v>
      </c>
      <c r="G126" s="15"/>
      <c r="H126" s="11" t="s">
        <v>1478</v>
      </c>
      <c r="I126" s="14" t="s">
        <v>31</v>
      </c>
      <c r="J126" s="16" t="s">
        <v>22</v>
      </c>
      <c r="K126" s="11" t="s">
        <v>23</v>
      </c>
      <c r="L126" s="11" t="s">
        <v>44</v>
      </c>
      <c r="M126" s="17"/>
      <c r="N126" s="18">
        <v>789915.0</v>
      </c>
      <c r="O126" s="11" t="s">
        <v>51</v>
      </c>
      <c r="P126" s="11" t="s">
        <v>64</v>
      </c>
      <c r="Q126" s="33"/>
      <c r="R126" s="20"/>
      <c r="S126" s="20"/>
      <c r="T126" s="20" t="s">
        <v>46</v>
      </c>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row>
    <row r="127" ht="25.5" hidden="1" customHeight="1">
      <c r="A127" s="11">
        <v>126.0</v>
      </c>
      <c r="B127" s="12">
        <v>45911.0</v>
      </c>
      <c r="C127" s="23"/>
      <c r="D127" s="14" t="s">
        <v>335</v>
      </c>
      <c r="E127" s="14" t="s">
        <v>1033</v>
      </c>
      <c r="F127" s="11"/>
      <c r="G127" s="15" t="s">
        <v>29</v>
      </c>
      <c r="H127" s="11" t="s">
        <v>1479</v>
      </c>
      <c r="I127" s="14" t="s">
        <v>31</v>
      </c>
      <c r="J127" s="16" t="s">
        <v>22</v>
      </c>
      <c r="K127" s="11" t="s">
        <v>95</v>
      </c>
      <c r="L127" s="11" t="s">
        <v>24</v>
      </c>
      <c r="M127" s="17"/>
      <c r="N127" s="18"/>
      <c r="O127" s="11"/>
      <c r="P127" s="11"/>
      <c r="Q127" s="33"/>
      <c r="R127" s="20"/>
      <c r="S127" s="20"/>
      <c r="T127" s="20"/>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row>
    <row r="128" ht="25.5" hidden="1" customHeight="1">
      <c r="A128" s="11">
        <v>127.0</v>
      </c>
      <c r="B128" s="12">
        <v>45911.0</v>
      </c>
      <c r="C128" s="23"/>
      <c r="D128" s="14" t="s">
        <v>373</v>
      </c>
      <c r="E128" s="14" t="s">
        <v>1308</v>
      </c>
      <c r="F128" s="11"/>
      <c r="G128" s="15"/>
      <c r="H128" s="11" t="s">
        <v>1480</v>
      </c>
      <c r="I128" s="14" t="s">
        <v>31</v>
      </c>
      <c r="J128" s="16" t="s">
        <v>22</v>
      </c>
      <c r="K128" s="11" t="s">
        <v>23</v>
      </c>
      <c r="L128" s="11" t="s">
        <v>38</v>
      </c>
      <c r="M128" s="17"/>
      <c r="N128" s="18">
        <f>1300000/1.19</f>
        <v>1092436.975</v>
      </c>
      <c r="O128" s="11" t="s">
        <v>39</v>
      </c>
      <c r="P128" s="11" t="s">
        <v>26</v>
      </c>
      <c r="Q128" s="11" t="s">
        <v>1481</v>
      </c>
      <c r="R128" s="20"/>
      <c r="S128" s="20"/>
      <c r="T128" s="20"/>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row>
    <row r="129" ht="25.5" hidden="1" customHeight="1">
      <c r="A129" s="11">
        <v>128.0</v>
      </c>
      <c r="B129" s="12">
        <v>45911.0</v>
      </c>
      <c r="C129" s="30"/>
      <c r="D129" s="14"/>
      <c r="E129" s="14"/>
      <c r="F129" s="11"/>
      <c r="G129" s="15" t="s">
        <v>29</v>
      </c>
      <c r="H129" s="11" t="s">
        <v>1482</v>
      </c>
      <c r="I129" s="14" t="s">
        <v>31</v>
      </c>
      <c r="J129" s="16" t="s">
        <v>22</v>
      </c>
      <c r="K129" s="11" t="s">
        <v>23</v>
      </c>
      <c r="L129" s="11" t="s">
        <v>38</v>
      </c>
      <c r="M129" s="17"/>
      <c r="N129" s="18"/>
      <c r="O129" s="11"/>
      <c r="P129" s="11"/>
      <c r="Q129" s="33"/>
      <c r="R129" s="20" t="s">
        <v>495</v>
      </c>
      <c r="S129" s="20"/>
      <c r="T129" s="20" t="s">
        <v>34</v>
      </c>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row>
    <row r="130" ht="25.5" hidden="1" customHeight="1">
      <c r="A130" s="11">
        <v>129.0</v>
      </c>
      <c r="B130" s="12">
        <v>45912.0</v>
      </c>
      <c r="C130" s="55">
        <v>19.0</v>
      </c>
      <c r="D130" s="14" t="s">
        <v>1205</v>
      </c>
      <c r="E130" s="14"/>
      <c r="F130" s="11"/>
      <c r="G130" s="15" t="s">
        <v>29</v>
      </c>
      <c r="H130" s="11" t="s">
        <v>1483</v>
      </c>
      <c r="I130" s="14" t="s">
        <v>31</v>
      </c>
      <c r="J130" s="16" t="s">
        <v>22</v>
      </c>
      <c r="K130" s="11" t="s">
        <v>95</v>
      </c>
      <c r="L130" s="11" t="s">
        <v>100</v>
      </c>
      <c r="M130" s="17"/>
      <c r="N130" s="18"/>
      <c r="O130" s="11"/>
      <c r="P130" s="11"/>
      <c r="Q130" s="11"/>
      <c r="R130" s="11" t="s">
        <v>1484</v>
      </c>
      <c r="S130" s="20"/>
      <c r="T130" s="20" t="s">
        <v>53</v>
      </c>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row>
    <row r="131" ht="25.5" hidden="1" customHeight="1">
      <c r="A131" s="11">
        <v>130.0</v>
      </c>
      <c r="B131" s="12">
        <v>45912.0</v>
      </c>
      <c r="C131" s="23"/>
      <c r="D131" s="14" t="s">
        <v>1485</v>
      </c>
      <c r="E131" s="14"/>
      <c r="F131" s="11"/>
      <c r="G131" s="15" t="s">
        <v>29</v>
      </c>
      <c r="H131" s="11" t="s">
        <v>1486</v>
      </c>
      <c r="I131" s="14" t="s">
        <v>31</v>
      </c>
      <c r="J131" s="16" t="s">
        <v>22</v>
      </c>
      <c r="K131" s="11" t="s">
        <v>23</v>
      </c>
      <c r="L131" s="11" t="s">
        <v>86</v>
      </c>
      <c r="M131" s="17">
        <v>10066.0</v>
      </c>
      <c r="N131" s="18">
        <v>1476613.0</v>
      </c>
      <c r="O131" s="11" t="s">
        <v>51</v>
      </c>
      <c r="P131" s="11" t="s">
        <v>58</v>
      </c>
      <c r="Q131" s="11" t="s">
        <v>1487</v>
      </c>
      <c r="R131" s="11" t="s">
        <v>1488</v>
      </c>
      <c r="S131" s="20"/>
      <c r="T131" s="20"/>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row>
    <row r="132" ht="25.5" hidden="1" customHeight="1">
      <c r="A132" s="11">
        <v>131.0</v>
      </c>
      <c r="B132" s="12">
        <v>45912.0</v>
      </c>
      <c r="C132" s="23"/>
      <c r="D132" s="14" t="s">
        <v>35</v>
      </c>
      <c r="E132" s="14" t="s">
        <v>1489</v>
      </c>
      <c r="F132" s="11" t="s">
        <v>1490</v>
      </c>
      <c r="G132" s="15" t="s">
        <v>20</v>
      </c>
      <c r="H132" s="11" t="s">
        <v>1491</v>
      </c>
      <c r="I132" s="14" t="s">
        <v>31</v>
      </c>
      <c r="J132" s="16" t="s">
        <v>22</v>
      </c>
      <c r="K132" s="11" t="s">
        <v>23</v>
      </c>
      <c r="L132" s="11" t="s">
        <v>44</v>
      </c>
      <c r="M132" s="17"/>
      <c r="N132" s="18">
        <f>581300/1.19</f>
        <v>488487.395</v>
      </c>
      <c r="O132" s="11" t="s">
        <v>57</v>
      </c>
      <c r="P132" s="11" t="s">
        <v>58</v>
      </c>
      <c r="Q132" s="33"/>
      <c r="R132" s="11" t="s">
        <v>1484</v>
      </c>
      <c r="S132" s="20"/>
      <c r="T132" s="20"/>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row>
    <row r="133" ht="25.5" hidden="1" customHeight="1">
      <c r="A133" s="11">
        <v>132.0</v>
      </c>
      <c r="B133" s="12">
        <v>45912.0</v>
      </c>
      <c r="C133" s="23"/>
      <c r="D133" s="14" t="s">
        <v>1352</v>
      </c>
      <c r="E133" s="14"/>
      <c r="F133" s="11" t="s">
        <v>1492</v>
      </c>
      <c r="G133" s="15" t="s">
        <v>20</v>
      </c>
      <c r="H133" s="11" t="s">
        <v>1493</v>
      </c>
      <c r="I133" s="14" t="s">
        <v>31</v>
      </c>
      <c r="J133" s="16" t="s">
        <v>22</v>
      </c>
      <c r="K133" s="11" t="s">
        <v>23</v>
      </c>
      <c r="L133" s="11" t="s">
        <v>100</v>
      </c>
      <c r="M133" s="17">
        <v>10067.0</v>
      </c>
      <c r="N133" s="18">
        <f>527692/1.19</f>
        <v>443438.6555</v>
      </c>
      <c r="O133" s="11" t="s">
        <v>57</v>
      </c>
      <c r="P133" s="11" t="s">
        <v>26</v>
      </c>
      <c r="Q133" s="11" t="s">
        <v>1494</v>
      </c>
      <c r="R133" s="20"/>
      <c r="S133" s="20"/>
      <c r="T133" s="20"/>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row>
    <row r="134" ht="25.5" hidden="1" customHeight="1">
      <c r="A134" s="11">
        <v>133.0</v>
      </c>
      <c r="B134" s="12">
        <v>45912.0</v>
      </c>
      <c r="C134" s="23"/>
      <c r="D134" s="14"/>
      <c r="E134" s="14"/>
      <c r="F134" s="11"/>
      <c r="G134" s="15"/>
      <c r="H134" s="11" t="s">
        <v>1495</v>
      </c>
      <c r="I134" s="14" t="s">
        <v>31</v>
      </c>
      <c r="J134" s="16" t="s">
        <v>22</v>
      </c>
      <c r="K134" s="11" t="s">
        <v>95</v>
      </c>
      <c r="L134" s="11"/>
      <c r="M134" s="17"/>
      <c r="N134" s="18"/>
      <c r="O134" s="11"/>
      <c r="P134" s="11"/>
      <c r="Q134" s="33"/>
      <c r="R134" s="20"/>
      <c r="S134" s="20"/>
      <c r="T134" s="20" t="s">
        <v>562</v>
      </c>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row>
    <row r="135" ht="25.5" hidden="1" customHeight="1">
      <c r="A135" s="11">
        <v>134.0</v>
      </c>
      <c r="B135" s="12">
        <v>45912.0</v>
      </c>
      <c r="C135" s="23"/>
      <c r="D135" s="14" t="s">
        <v>1496</v>
      </c>
      <c r="E135" s="14"/>
      <c r="F135" s="11"/>
      <c r="G135" s="15" t="s">
        <v>29</v>
      </c>
      <c r="H135" s="11" t="s">
        <v>1497</v>
      </c>
      <c r="I135" s="14" t="s">
        <v>31</v>
      </c>
      <c r="J135" s="16" t="s">
        <v>22</v>
      </c>
      <c r="K135" s="11" t="s">
        <v>23</v>
      </c>
      <c r="L135" s="11" t="s">
        <v>24</v>
      </c>
      <c r="M135" s="17"/>
      <c r="N135" s="18">
        <v>240000.0</v>
      </c>
      <c r="O135" s="11" t="s">
        <v>51</v>
      </c>
      <c r="P135" s="11" t="s">
        <v>26</v>
      </c>
      <c r="Q135" s="11" t="s">
        <v>1498</v>
      </c>
      <c r="R135" s="20"/>
      <c r="S135" s="20"/>
      <c r="T135" s="20"/>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row>
    <row r="136" ht="25.5" hidden="1" customHeight="1">
      <c r="A136" s="11">
        <v>135.0</v>
      </c>
      <c r="B136" s="12">
        <v>45912.0</v>
      </c>
      <c r="C136" s="23"/>
      <c r="D136" s="14" t="s">
        <v>1499</v>
      </c>
      <c r="E136" s="14" t="s">
        <v>109</v>
      </c>
      <c r="F136" s="11"/>
      <c r="G136" s="15" t="s">
        <v>29</v>
      </c>
      <c r="H136" s="11" t="s">
        <v>1500</v>
      </c>
      <c r="I136" s="14" t="s">
        <v>31</v>
      </c>
      <c r="J136" s="16" t="s">
        <v>22</v>
      </c>
      <c r="K136" s="11" t="s">
        <v>23</v>
      </c>
      <c r="L136" s="11" t="s">
        <v>100</v>
      </c>
      <c r="M136" s="17"/>
      <c r="N136" s="18">
        <v>316300.0</v>
      </c>
      <c r="O136" s="11" t="s">
        <v>39</v>
      </c>
      <c r="P136" s="11" t="s">
        <v>58</v>
      </c>
      <c r="Q136" s="11" t="s">
        <v>1501</v>
      </c>
      <c r="R136" s="20" t="s">
        <v>1363</v>
      </c>
      <c r="S136" s="20"/>
      <c r="T136" s="20"/>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row>
    <row r="137" ht="25.5" hidden="1" customHeight="1">
      <c r="A137" s="11">
        <v>136.0</v>
      </c>
      <c r="B137" s="12">
        <v>45912.0</v>
      </c>
      <c r="C137" s="23"/>
      <c r="D137" s="14" t="s">
        <v>1449</v>
      </c>
      <c r="E137" s="14"/>
      <c r="F137" s="11"/>
      <c r="G137" s="15" t="s">
        <v>20</v>
      </c>
      <c r="H137" s="11" t="s">
        <v>1450</v>
      </c>
      <c r="I137" s="14" t="s">
        <v>31</v>
      </c>
      <c r="J137" s="16" t="s">
        <v>22</v>
      </c>
      <c r="K137" s="11" t="s">
        <v>23</v>
      </c>
      <c r="L137" s="11" t="s">
        <v>167</v>
      </c>
      <c r="M137" s="17"/>
      <c r="N137" s="18"/>
      <c r="O137" s="11"/>
      <c r="P137" s="11"/>
      <c r="Q137" s="33"/>
      <c r="R137" s="20" t="s">
        <v>1502</v>
      </c>
      <c r="S137" s="20"/>
      <c r="T137" s="20" t="s">
        <v>591</v>
      </c>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row>
    <row r="138" ht="25.5" hidden="1" customHeight="1">
      <c r="A138" s="11">
        <v>137.0</v>
      </c>
      <c r="B138" s="12">
        <v>45912.0</v>
      </c>
      <c r="C138" s="23"/>
      <c r="D138" s="14" t="s">
        <v>377</v>
      </c>
      <c r="E138" s="14"/>
      <c r="F138" s="11"/>
      <c r="G138" s="15" t="s">
        <v>29</v>
      </c>
      <c r="H138" s="11" t="s">
        <v>1503</v>
      </c>
      <c r="I138" s="14" t="s">
        <v>31</v>
      </c>
      <c r="J138" s="16" t="s">
        <v>22</v>
      </c>
      <c r="K138" s="11" t="s">
        <v>23</v>
      </c>
      <c r="L138" s="11" t="s">
        <v>100</v>
      </c>
      <c r="M138" s="17"/>
      <c r="N138" s="18"/>
      <c r="O138" s="11"/>
      <c r="P138" s="11"/>
      <c r="Q138" s="33"/>
      <c r="R138" s="20" t="s">
        <v>1504</v>
      </c>
      <c r="S138" s="20"/>
      <c r="T138" s="20"/>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row>
    <row r="139" ht="25.5" hidden="1" customHeight="1">
      <c r="A139" s="11">
        <v>138.0</v>
      </c>
      <c r="B139" s="12">
        <v>45912.0</v>
      </c>
      <c r="C139" s="23"/>
      <c r="D139" s="14" t="s">
        <v>1505</v>
      </c>
      <c r="E139" s="14"/>
      <c r="F139" s="11"/>
      <c r="G139" s="15"/>
      <c r="H139" s="11" t="s">
        <v>1506</v>
      </c>
      <c r="I139" s="14" t="s">
        <v>31</v>
      </c>
      <c r="J139" s="16" t="s">
        <v>22</v>
      </c>
      <c r="K139" s="11" t="s">
        <v>95</v>
      </c>
      <c r="L139" s="11" t="s">
        <v>156</v>
      </c>
      <c r="M139" s="17"/>
      <c r="N139" s="18"/>
      <c r="O139" s="11"/>
      <c r="P139" s="11"/>
      <c r="Q139" s="33"/>
      <c r="R139" s="20"/>
      <c r="S139" s="20"/>
      <c r="T139" s="20" t="s">
        <v>620</v>
      </c>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row>
    <row r="140" ht="25.5" hidden="1" customHeight="1">
      <c r="A140" s="11">
        <v>139.0</v>
      </c>
      <c r="B140" s="12">
        <v>45912.0</v>
      </c>
      <c r="C140" s="23"/>
      <c r="D140" s="14"/>
      <c r="E140" s="14"/>
      <c r="F140" s="11"/>
      <c r="G140" s="15"/>
      <c r="H140" s="11" t="s">
        <v>1507</v>
      </c>
      <c r="I140" s="14" t="s">
        <v>31</v>
      </c>
      <c r="J140" s="16" t="s">
        <v>22</v>
      </c>
      <c r="K140" s="11" t="s">
        <v>95</v>
      </c>
      <c r="L140" s="11"/>
      <c r="M140" s="17"/>
      <c r="N140" s="18"/>
      <c r="O140" s="11"/>
      <c r="P140" s="11"/>
      <c r="Q140" s="33"/>
      <c r="R140" s="20"/>
      <c r="S140" s="20"/>
      <c r="T140" s="20" t="s">
        <v>107</v>
      </c>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row>
    <row r="141" ht="25.5" hidden="1" customHeight="1">
      <c r="A141" s="11">
        <v>140.0</v>
      </c>
      <c r="B141" s="12">
        <v>45912.0</v>
      </c>
      <c r="C141" s="23"/>
      <c r="D141" s="14" t="s">
        <v>718</v>
      </c>
      <c r="E141" s="14" t="s">
        <v>1508</v>
      </c>
      <c r="F141" s="11"/>
      <c r="G141" s="15" t="s">
        <v>117</v>
      </c>
      <c r="H141" s="11" t="s">
        <v>1509</v>
      </c>
      <c r="I141" s="14" t="s">
        <v>31</v>
      </c>
      <c r="J141" s="16" t="s">
        <v>22</v>
      </c>
      <c r="K141" s="11" t="s">
        <v>95</v>
      </c>
      <c r="L141" s="11" t="s">
        <v>38</v>
      </c>
      <c r="M141" s="17"/>
      <c r="N141" s="18"/>
      <c r="O141" s="11"/>
      <c r="P141" s="11"/>
      <c r="Q141" s="33"/>
      <c r="R141" s="20"/>
      <c r="S141" s="20"/>
      <c r="T141" s="20"/>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row>
    <row r="142" ht="25.5" hidden="1" customHeight="1">
      <c r="A142" s="11">
        <v>141.0</v>
      </c>
      <c r="B142" s="12">
        <v>45912.0</v>
      </c>
      <c r="C142" s="23"/>
      <c r="D142" s="14" t="s">
        <v>984</v>
      </c>
      <c r="E142" s="14"/>
      <c r="F142" s="11"/>
      <c r="G142" s="15"/>
      <c r="H142" s="11" t="s">
        <v>1510</v>
      </c>
      <c r="I142" s="14" t="s">
        <v>31</v>
      </c>
      <c r="J142" s="16" t="s">
        <v>22</v>
      </c>
      <c r="K142" s="11" t="s">
        <v>23</v>
      </c>
      <c r="L142" s="11" t="s">
        <v>316</v>
      </c>
      <c r="M142" s="17"/>
      <c r="N142" s="18"/>
      <c r="O142" s="11" t="s">
        <v>564</v>
      </c>
      <c r="P142" s="11"/>
      <c r="Q142" s="33"/>
      <c r="R142" s="20" t="s">
        <v>1511</v>
      </c>
      <c r="S142" s="20"/>
      <c r="T142" s="20"/>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row>
    <row r="143" ht="25.5" hidden="1" customHeight="1">
      <c r="A143" s="11">
        <v>142.0</v>
      </c>
      <c r="B143" s="12">
        <v>45912.0</v>
      </c>
      <c r="C143" s="23"/>
      <c r="D143" s="14"/>
      <c r="E143" s="14"/>
      <c r="F143" s="11"/>
      <c r="G143" s="15"/>
      <c r="H143" s="11" t="s">
        <v>1512</v>
      </c>
      <c r="I143" s="14" t="s">
        <v>31</v>
      </c>
      <c r="J143" s="16" t="s">
        <v>22</v>
      </c>
      <c r="K143" s="36" t="s">
        <v>23</v>
      </c>
      <c r="L143" s="36" t="s">
        <v>50</v>
      </c>
      <c r="M143" s="17"/>
      <c r="N143" s="18"/>
      <c r="O143" s="11" t="s">
        <v>564</v>
      </c>
      <c r="P143" s="11"/>
      <c r="Q143" s="33"/>
      <c r="R143" s="20" t="s">
        <v>1513</v>
      </c>
      <c r="S143" s="20"/>
      <c r="T143" s="20"/>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row>
    <row r="144" ht="25.5" hidden="1" customHeight="1">
      <c r="A144" s="11">
        <v>143.0</v>
      </c>
      <c r="B144" s="12">
        <v>45912.0</v>
      </c>
      <c r="C144" s="23"/>
      <c r="D144" s="14"/>
      <c r="E144" s="14"/>
      <c r="F144" s="11"/>
      <c r="G144" s="15"/>
      <c r="H144" s="11" t="s">
        <v>1514</v>
      </c>
      <c r="I144" s="14" t="s">
        <v>31</v>
      </c>
      <c r="J144" s="16" t="s">
        <v>22</v>
      </c>
      <c r="K144" s="36" t="s">
        <v>23</v>
      </c>
      <c r="L144" s="36" t="s">
        <v>167</v>
      </c>
      <c r="M144" s="17"/>
      <c r="N144" s="18"/>
      <c r="O144" s="11"/>
      <c r="P144" s="11"/>
      <c r="Q144" s="33"/>
      <c r="R144" s="20" t="s">
        <v>1515</v>
      </c>
      <c r="S144" s="20"/>
      <c r="T144" s="20"/>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row>
    <row r="145" ht="25.5" hidden="1" customHeight="1">
      <c r="A145" s="11">
        <v>144.0</v>
      </c>
      <c r="B145" s="12">
        <v>45912.0</v>
      </c>
      <c r="C145" s="23"/>
      <c r="D145" s="14" t="s">
        <v>271</v>
      </c>
      <c r="E145" s="14" t="s">
        <v>944</v>
      </c>
      <c r="F145" s="11"/>
      <c r="G145" s="15"/>
      <c r="H145" s="11" t="s">
        <v>1516</v>
      </c>
      <c r="I145" s="14" t="s">
        <v>31</v>
      </c>
      <c r="J145" s="16" t="s">
        <v>22</v>
      </c>
      <c r="K145" s="36" t="s">
        <v>95</v>
      </c>
      <c r="L145" s="36"/>
      <c r="M145" s="17"/>
      <c r="N145" s="18"/>
      <c r="O145" s="11"/>
      <c r="P145" s="11"/>
      <c r="Q145" s="33"/>
      <c r="R145" s="20"/>
      <c r="S145" s="20"/>
      <c r="T145" s="20" t="s">
        <v>550</v>
      </c>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row>
    <row r="146" ht="25.5" hidden="1" customHeight="1">
      <c r="A146" s="11">
        <v>145.0</v>
      </c>
      <c r="B146" s="12">
        <v>45912.0</v>
      </c>
      <c r="C146" s="23"/>
      <c r="D146" s="14"/>
      <c r="E146" s="14"/>
      <c r="F146" s="11"/>
      <c r="G146" s="15"/>
      <c r="H146" s="11" t="s">
        <v>1517</v>
      </c>
      <c r="I146" s="14" t="s">
        <v>31</v>
      </c>
      <c r="J146" s="16" t="s">
        <v>22</v>
      </c>
      <c r="K146" s="36" t="s">
        <v>23</v>
      </c>
      <c r="L146" s="36" t="s">
        <v>38</v>
      </c>
      <c r="M146" s="17"/>
      <c r="N146" s="18"/>
      <c r="O146" s="11"/>
      <c r="P146" s="11"/>
      <c r="Q146" s="33"/>
      <c r="R146" s="20" t="s">
        <v>1504</v>
      </c>
      <c r="S146" s="20"/>
      <c r="T146" s="20"/>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row>
    <row r="147" ht="25.5" hidden="1" customHeight="1">
      <c r="A147" s="11">
        <v>146.0</v>
      </c>
      <c r="B147" s="12">
        <v>45912.0</v>
      </c>
      <c r="C147" s="23"/>
      <c r="D147" s="14" t="s">
        <v>311</v>
      </c>
      <c r="E147" s="14" t="s">
        <v>712</v>
      </c>
      <c r="F147" s="11"/>
      <c r="G147" s="15" t="s">
        <v>29</v>
      </c>
      <c r="H147" s="11" t="s">
        <v>1518</v>
      </c>
      <c r="I147" s="14" t="s">
        <v>31</v>
      </c>
      <c r="J147" s="16" t="s">
        <v>22</v>
      </c>
      <c r="K147" s="36" t="s">
        <v>23</v>
      </c>
      <c r="L147" s="36" t="s">
        <v>100</v>
      </c>
      <c r="M147" s="17"/>
      <c r="N147" s="18">
        <f>350000+90000/1.19</f>
        <v>425630.2521</v>
      </c>
      <c r="O147" s="11" t="s">
        <v>57</v>
      </c>
      <c r="P147" s="11" t="s">
        <v>26</v>
      </c>
      <c r="Q147" s="11" t="s">
        <v>1519</v>
      </c>
      <c r="R147" s="20"/>
      <c r="S147" s="20"/>
      <c r="T147" s="20" t="s">
        <v>1520</v>
      </c>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row>
    <row r="148" ht="25.5" hidden="1" customHeight="1">
      <c r="A148" s="11">
        <v>147.0</v>
      </c>
      <c r="B148" s="12">
        <v>45912.0</v>
      </c>
      <c r="C148" s="30"/>
      <c r="D148" s="14" t="s">
        <v>1449</v>
      </c>
      <c r="E148" s="14"/>
      <c r="F148" s="11" t="s">
        <v>1521</v>
      </c>
      <c r="G148" s="15" t="s">
        <v>20</v>
      </c>
      <c r="H148" s="11" t="s">
        <v>1522</v>
      </c>
      <c r="I148" s="14" t="s">
        <v>31</v>
      </c>
      <c r="J148" s="16" t="s">
        <v>22</v>
      </c>
      <c r="K148" s="11" t="s">
        <v>23</v>
      </c>
      <c r="L148" s="11" t="s">
        <v>38</v>
      </c>
      <c r="M148" s="17"/>
      <c r="N148" s="18"/>
      <c r="O148" s="11"/>
      <c r="P148" s="11" t="s">
        <v>58</v>
      </c>
      <c r="Q148" s="26" t="s">
        <v>1523</v>
      </c>
      <c r="R148" s="20"/>
      <c r="S148" s="20"/>
      <c r="T148" s="20" t="s">
        <v>91</v>
      </c>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row>
    <row r="149" ht="25.5" hidden="1" customHeight="1">
      <c r="A149" s="11">
        <v>148.0</v>
      </c>
      <c r="B149" s="12">
        <v>45913.0</v>
      </c>
      <c r="C149" s="55">
        <v>8.0</v>
      </c>
      <c r="D149" s="14" t="s">
        <v>300</v>
      </c>
      <c r="E149" s="14" t="s">
        <v>1524</v>
      </c>
      <c r="F149" s="11"/>
      <c r="G149" s="15" t="s">
        <v>29</v>
      </c>
      <c r="H149" s="11" t="s">
        <v>1525</v>
      </c>
      <c r="I149" s="14" t="s">
        <v>31</v>
      </c>
      <c r="J149" s="16" t="s">
        <v>22</v>
      </c>
      <c r="K149" s="11" t="s">
        <v>23</v>
      </c>
      <c r="L149" s="11" t="s">
        <v>100</v>
      </c>
      <c r="M149" s="17">
        <v>10105.0</v>
      </c>
      <c r="N149" s="18">
        <f>440000/1.19</f>
        <v>369747.8992</v>
      </c>
      <c r="O149" s="11" t="s">
        <v>57</v>
      </c>
      <c r="P149" s="11" t="s">
        <v>58</v>
      </c>
      <c r="Q149" s="11" t="s">
        <v>1526</v>
      </c>
      <c r="R149" s="11" t="s">
        <v>1468</v>
      </c>
      <c r="S149" s="20"/>
      <c r="T149" s="20" t="s">
        <v>34</v>
      </c>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row>
    <row r="150" ht="25.5" hidden="1" customHeight="1">
      <c r="A150" s="11">
        <v>149.0</v>
      </c>
      <c r="B150" s="12">
        <v>45913.0</v>
      </c>
      <c r="C150" s="23"/>
      <c r="D150" s="14" t="s">
        <v>1527</v>
      </c>
      <c r="E150" s="14" t="s">
        <v>176</v>
      </c>
      <c r="F150" s="11"/>
      <c r="G150" s="15" t="s">
        <v>20</v>
      </c>
      <c r="H150" s="11" t="s">
        <v>1528</v>
      </c>
      <c r="I150" s="14" t="s">
        <v>31</v>
      </c>
      <c r="J150" s="16" t="s">
        <v>22</v>
      </c>
      <c r="K150" s="11" t="s">
        <v>23</v>
      </c>
      <c r="L150" s="11" t="s">
        <v>44</v>
      </c>
      <c r="M150" s="17"/>
      <c r="N150" s="18"/>
      <c r="O150" s="11"/>
      <c r="P150" s="11"/>
      <c r="Q150" s="33"/>
      <c r="R150" s="20" t="s">
        <v>1529</v>
      </c>
      <c r="S150" s="20"/>
      <c r="T150" s="20" t="s">
        <v>34</v>
      </c>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row>
    <row r="151" ht="25.5" hidden="1" customHeight="1">
      <c r="A151" s="11">
        <v>150.0</v>
      </c>
      <c r="B151" s="12">
        <v>45913.0</v>
      </c>
      <c r="C151" s="23"/>
      <c r="D151" s="14" t="s">
        <v>933</v>
      </c>
      <c r="E151" s="14" t="s">
        <v>762</v>
      </c>
      <c r="F151" s="11"/>
      <c r="G151" s="15" t="s">
        <v>29</v>
      </c>
      <c r="H151" s="11" t="s">
        <v>1530</v>
      </c>
      <c r="I151" s="14" t="s">
        <v>31</v>
      </c>
      <c r="J151" s="16" t="s">
        <v>22</v>
      </c>
      <c r="K151" s="11" t="s">
        <v>23</v>
      </c>
      <c r="L151" s="11" t="s">
        <v>100</v>
      </c>
      <c r="M151" s="17">
        <v>10072.0</v>
      </c>
      <c r="N151" s="18">
        <v>482683.0</v>
      </c>
      <c r="O151" s="11" t="s">
        <v>51</v>
      </c>
      <c r="P151" s="11" t="s">
        <v>26</v>
      </c>
      <c r="Q151" s="11" t="s">
        <v>1378</v>
      </c>
      <c r="R151" s="20" t="s">
        <v>1531</v>
      </c>
      <c r="S151" s="20"/>
      <c r="T151" s="20" t="s">
        <v>1532</v>
      </c>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row>
    <row r="152" ht="25.5" hidden="1" customHeight="1">
      <c r="A152" s="11">
        <v>151.0</v>
      </c>
      <c r="B152" s="12">
        <v>45913.0</v>
      </c>
      <c r="C152" s="23"/>
      <c r="D152" s="14"/>
      <c r="E152" s="14"/>
      <c r="F152" s="11"/>
      <c r="G152" s="15" t="s">
        <v>29</v>
      </c>
      <c r="H152" s="11" t="s">
        <v>1533</v>
      </c>
      <c r="I152" s="14" t="s">
        <v>31</v>
      </c>
      <c r="J152" s="16" t="s">
        <v>22</v>
      </c>
      <c r="K152" s="11" t="s">
        <v>95</v>
      </c>
      <c r="L152" s="11"/>
      <c r="M152" s="17"/>
      <c r="N152" s="18"/>
      <c r="O152" s="11"/>
      <c r="P152" s="11"/>
      <c r="Q152" s="33"/>
      <c r="R152" s="20"/>
      <c r="S152" s="20"/>
      <c r="T152" s="20"/>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row>
    <row r="153" ht="25.5" hidden="1" customHeight="1">
      <c r="A153" s="11">
        <v>152.0</v>
      </c>
      <c r="B153" s="12">
        <v>45913.0</v>
      </c>
      <c r="C153" s="23"/>
      <c r="D153" s="14" t="s">
        <v>1184</v>
      </c>
      <c r="E153" s="14" t="s">
        <v>1534</v>
      </c>
      <c r="F153" s="11"/>
      <c r="G153" s="15" t="s">
        <v>29</v>
      </c>
      <c r="H153" s="11" t="s">
        <v>1535</v>
      </c>
      <c r="I153" s="14" t="s">
        <v>31</v>
      </c>
      <c r="J153" s="16" t="s">
        <v>22</v>
      </c>
      <c r="K153" s="11" t="s">
        <v>23</v>
      </c>
      <c r="L153" s="11" t="s">
        <v>100</v>
      </c>
      <c r="M153" s="17"/>
      <c r="N153" s="18">
        <v>350000.0</v>
      </c>
      <c r="O153" s="11" t="s">
        <v>51</v>
      </c>
      <c r="P153" s="11" t="s">
        <v>26</v>
      </c>
      <c r="Q153" s="11" t="s">
        <v>1536</v>
      </c>
      <c r="R153" s="20"/>
      <c r="S153" s="20"/>
      <c r="T153" s="20"/>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row>
    <row r="154" ht="25.5" hidden="1" customHeight="1">
      <c r="A154" s="11">
        <v>153.0</v>
      </c>
      <c r="B154" s="12">
        <v>45913.0</v>
      </c>
      <c r="C154" s="23"/>
      <c r="D154" s="14" t="s">
        <v>1537</v>
      </c>
      <c r="E154" s="14" t="s">
        <v>1538</v>
      </c>
      <c r="F154" s="11"/>
      <c r="G154" s="15" t="s">
        <v>29</v>
      </c>
      <c r="H154" s="11" t="s">
        <v>1539</v>
      </c>
      <c r="I154" s="14" t="s">
        <v>31</v>
      </c>
      <c r="J154" s="16" t="s">
        <v>22</v>
      </c>
      <c r="K154" s="11" t="s">
        <v>23</v>
      </c>
      <c r="L154" s="11" t="s">
        <v>119</v>
      </c>
      <c r="M154" s="17"/>
      <c r="N154" s="18">
        <f>2000000/1.19</f>
        <v>1680672.269</v>
      </c>
      <c r="O154" s="11" t="s">
        <v>51</v>
      </c>
      <c r="P154" s="11" t="s">
        <v>26</v>
      </c>
      <c r="Q154" s="11" t="s">
        <v>1540</v>
      </c>
      <c r="R154" s="20" t="s">
        <v>1541</v>
      </c>
      <c r="S154" s="20"/>
      <c r="T154" s="20"/>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row>
    <row r="155" ht="25.5" hidden="1" customHeight="1">
      <c r="A155" s="11">
        <v>154.0</v>
      </c>
      <c r="B155" s="12">
        <v>45913.0</v>
      </c>
      <c r="C155" s="23"/>
      <c r="D155" s="14" t="s">
        <v>369</v>
      </c>
      <c r="E155" s="14" t="s">
        <v>1284</v>
      </c>
      <c r="F155" s="11"/>
      <c r="G155" s="15" t="s">
        <v>29</v>
      </c>
      <c r="H155" s="11" t="s">
        <v>1542</v>
      </c>
      <c r="I155" s="14" t="s">
        <v>31</v>
      </c>
      <c r="J155" s="16" t="s">
        <v>22</v>
      </c>
      <c r="K155" s="11" t="s">
        <v>95</v>
      </c>
      <c r="L155" s="11" t="s">
        <v>38</v>
      </c>
      <c r="M155" s="17"/>
      <c r="N155" s="18"/>
      <c r="O155" s="11"/>
      <c r="P155" s="11" t="s">
        <v>58</v>
      </c>
      <c r="Q155" s="33"/>
      <c r="R155" s="20" t="s">
        <v>1543</v>
      </c>
      <c r="S155" s="20"/>
      <c r="T155" s="20" t="s">
        <v>1544</v>
      </c>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row>
    <row r="156" ht="25.5" hidden="1" customHeight="1">
      <c r="A156" s="11">
        <v>155.0</v>
      </c>
      <c r="B156" s="12">
        <v>45913.0</v>
      </c>
      <c r="C156" s="30"/>
      <c r="D156" s="14" t="s">
        <v>631</v>
      </c>
      <c r="E156" s="14" t="s">
        <v>93</v>
      </c>
      <c r="F156" s="11"/>
      <c r="G156" s="15" t="s">
        <v>29</v>
      </c>
      <c r="H156" s="11" t="s">
        <v>1545</v>
      </c>
      <c r="I156" s="14" t="s">
        <v>31</v>
      </c>
      <c r="J156" s="16" t="s">
        <v>22</v>
      </c>
      <c r="K156" s="11" t="s">
        <v>23</v>
      </c>
      <c r="L156" s="11" t="s">
        <v>50</v>
      </c>
      <c r="M156" s="17"/>
      <c r="N156" s="18">
        <f>1390000/1.19</f>
        <v>1168067.227</v>
      </c>
      <c r="O156" s="11" t="s">
        <v>39</v>
      </c>
      <c r="P156" s="11" t="s">
        <v>26</v>
      </c>
      <c r="Q156" s="11" t="s">
        <v>1546</v>
      </c>
      <c r="R156" s="20"/>
      <c r="S156" s="20"/>
      <c r="T156" s="20" t="s">
        <v>53</v>
      </c>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row>
    <row r="157" ht="25.5" hidden="1" customHeight="1">
      <c r="A157" s="11">
        <v>156.0</v>
      </c>
      <c r="B157" s="12">
        <v>45915.0</v>
      </c>
      <c r="C157" s="55">
        <v>16.0</v>
      </c>
      <c r="D157" s="14" t="s">
        <v>35</v>
      </c>
      <c r="E157" s="14"/>
      <c r="F157" s="11"/>
      <c r="G157" s="15" t="s">
        <v>29</v>
      </c>
      <c r="H157" s="11" t="s">
        <v>1547</v>
      </c>
      <c r="I157" s="14" t="s">
        <v>31</v>
      </c>
      <c r="J157" s="16" t="s">
        <v>22</v>
      </c>
      <c r="K157" s="11" t="s">
        <v>23</v>
      </c>
      <c r="L157" s="11" t="s">
        <v>38</v>
      </c>
      <c r="M157" s="17"/>
      <c r="N157" s="18">
        <f>420000/1.19</f>
        <v>352941.1765</v>
      </c>
      <c r="O157" s="11" t="s">
        <v>51</v>
      </c>
      <c r="P157" s="11" t="s">
        <v>26</v>
      </c>
      <c r="Q157" s="11" t="s">
        <v>1369</v>
      </c>
      <c r="R157" s="20" t="s">
        <v>1548</v>
      </c>
      <c r="S157" s="20"/>
      <c r="T157" s="20"/>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row>
    <row r="158" ht="25.5" hidden="1" customHeight="1">
      <c r="A158" s="11">
        <v>157.0</v>
      </c>
      <c r="B158" s="12">
        <v>45915.0</v>
      </c>
      <c r="C158" s="23"/>
      <c r="D158" s="14" t="s">
        <v>1549</v>
      </c>
      <c r="E158" s="14"/>
      <c r="F158" s="11"/>
      <c r="G158" s="15" t="s">
        <v>29</v>
      </c>
      <c r="H158" s="11" t="s">
        <v>1550</v>
      </c>
      <c r="I158" s="14" t="s">
        <v>31</v>
      </c>
      <c r="J158" s="16" t="s">
        <v>22</v>
      </c>
      <c r="K158" s="11" t="s">
        <v>23</v>
      </c>
      <c r="L158" s="11" t="s">
        <v>50</v>
      </c>
      <c r="M158" s="17">
        <v>10075.0</v>
      </c>
      <c r="N158" s="18">
        <f>1629316/1.19</f>
        <v>1369173.109</v>
      </c>
      <c r="O158" s="11" t="s">
        <v>51</v>
      </c>
      <c r="P158" s="11" t="s">
        <v>26</v>
      </c>
      <c r="Q158" s="11" t="s">
        <v>1378</v>
      </c>
      <c r="R158" s="20" t="s">
        <v>1551</v>
      </c>
      <c r="S158" s="20"/>
      <c r="T158" s="20" t="s">
        <v>107</v>
      </c>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row>
    <row r="159" ht="25.5" hidden="1" customHeight="1">
      <c r="A159" s="11">
        <v>158.0</v>
      </c>
      <c r="B159" s="12">
        <v>45915.0</v>
      </c>
      <c r="C159" s="23"/>
      <c r="D159" s="14" t="s">
        <v>271</v>
      </c>
      <c r="E159" s="14"/>
      <c r="F159" s="11"/>
      <c r="G159" s="15" t="s">
        <v>29</v>
      </c>
      <c r="H159" s="11" t="s">
        <v>1552</v>
      </c>
      <c r="I159" s="14" t="s">
        <v>31</v>
      </c>
      <c r="J159" s="16" t="s">
        <v>22</v>
      </c>
      <c r="K159" s="11" t="s">
        <v>23</v>
      </c>
      <c r="L159" s="11" t="s">
        <v>296</v>
      </c>
      <c r="M159" s="17"/>
      <c r="N159" s="18"/>
      <c r="O159" s="11"/>
      <c r="P159" s="11"/>
      <c r="Q159" s="33"/>
      <c r="R159" s="20" t="s">
        <v>1553</v>
      </c>
      <c r="S159" s="20"/>
      <c r="T159" s="20"/>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row>
    <row r="160" ht="25.5" hidden="1" customHeight="1">
      <c r="A160" s="11">
        <v>159.0</v>
      </c>
      <c r="B160" s="11" t="s">
        <v>1554</v>
      </c>
      <c r="C160" s="23"/>
      <c r="D160" s="14" t="s">
        <v>700</v>
      </c>
      <c r="E160" s="14" t="s">
        <v>1555</v>
      </c>
      <c r="F160" s="11"/>
      <c r="G160" s="15" t="s">
        <v>29</v>
      </c>
      <c r="H160" s="11" t="s">
        <v>1556</v>
      </c>
      <c r="I160" s="14" t="s">
        <v>31</v>
      </c>
      <c r="J160" s="16" t="s">
        <v>22</v>
      </c>
      <c r="K160" s="11" t="s">
        <v>23</v>
      </c>
      <c r="L160" s="11" t="s">
        <v>75</v>
      </c>
      <c r="M160" s="17">
        <v>10108.0</v>
      </c>
      <c r="N160" s="18">
        <v>8021565.0</v>
      </c>
      <c r="O160" s="11" t="s">
        <v>39</v>
      </c>
      <c r="P160" s="11" t="s">
        <v>58</v>
      </c>
      <c r="Q160" s="11" t="s">
        <v>1557</v>
      </c>
      <c r="R160" s="20" t="s">
        <v>1558</v>
      </c>
      <c r="S160" s="20"/>
      <c r="T160" s="20" t="s">
        <v>34</v>
      </c>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row>
    <row r="161" ht="25.5" hidden="1" customHeight="1">
      <c r="A161" s="11">
        <v>160.0</v>
      </c>
      <c r="B161" s="12">
        <v>45915.0</v>
      </c>
      <c r="C161" s="23"/>
      <c r="D161" s="14" t="s">
        <v>217</v>
      </c>
      <c r="E161" s="14" t="s">
        <v>1372</v>
      </c>
      <c r="F161" s="11"/>
      <c r="G161" s="15" t="s">
        <v>29</v>
      </c>
      <c r="H161" s="11" t="s">
        <v>1559</v>
      </c>
      <c r="I161" s="14" t="s">
        <v>31</v>
      </c>
      <c r="J161" s="16" t="s">
        <v>22</v>
      </c>
      <c r="K161" s="11" t="s">
        <v>23</v>
      </c>
      <c r="L161" s="11" t="s">
        <v>38</v>
      </c>
      <c r="M161" s="17"/>
      <c r="N161" s="18">
        <f>2350200/1.19</f>
        <v>1974957.983</v>
      </c>
      <c r="O161" s="11" t="s">
        <v>51</v>
      </c>
      <c r="P161" s="11" t="s">
        <v>58</v>
      </c>
      <c r="Q161" s="11" t="s">
        <v>1560</v>
      </c>
      <c r="R161" s="20" t="s">
        <v>1376</v>
      </c>
      <c r="S161" s="20"/>
      <c r="T161" s="20"/>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row>
    <row r="162" ht="25.5" hidden="1" customHeight="1">
      <c r="A162" s="11">
        <v>161.0</v>
      </c>
      <c r="B162" s="12">
        <v>45915.0</v>
      </c>
      <c r="C162" s="23"/>
      <c r="D162" s="14" t="s">
        <v>1561</v>
      </c>
      <c r="E162" s="14" t="s">
        <v>1562</v>
      </c>
      <c r="F162" s="11"/>
      <c r="G162" s="15" t="s">
        <v>29</v>
      </c>
      <c r="H162" s="11" t="s">
        <v>1563</v>
      </c>
      <c r="I162" s="14" t="s">
        <v>31</v>
      </c>
      <c r="J162" s="16" t="s">
        <v>22</v>
      </c>
      <c r="K162" s="11" t="s">
        <v>23</v>
      </c>
      <c r="L162" s="11" t="s">
        <v>100</v>
      </c>
      <c r="M162" s="17"/>
      <c r="N162" s="18"/>
      <c r="O162" s="11"/>
      <c r="P162" s="11"/>
      <c r="Q162" s="33"/>
      <c r="R162" s="20" t="s">
        <v>1564</v>
      </c>
      <c r="S162" s="20"/>
      <c r="T162" s="20" t="s">
        <v>34</v>
      </c>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row>
    <row r="163" ht="25.5" hidden="1" customHeight="1">
      <c r="A163" s="11">
        <v>162.0</v>
      </c>
      <c r="B163" s="12">
        <v>45915.0</v>
      </c>
      <c r="C163" s="23"/>
      <c r="D163" s="14" t="s">
        <v>1565</v>
      </c>
      <c r="E163" s="14"/>
      <c r="F163" s="11"/>
      <c r="G163" s="15" t="s">
        <v>29</v>
      </c>
      <c r="H163" s="26" t="s">
        <v>1566</v>
      </c>
      <c r="I163" s="14" t="s">
        <v>31</v>
      </c>
      <c r="J163" s="16" t="s">
        <v>22</v>
      </c>
      <c r="K163" s="11" t="s">
        <v>23</v>
      </c>
      <c r="L163" s="11" t="s">
        <v>38</v>
      </c>
      <c r="M163" s="17">
        <v>10077.0</v>
      </c>
      <c r="N163" s="18">
        <v>4703000.0</v>
      </c>
      <c r="O163" s="11" t="s">
        <v>39</v>
      </c>
      <c r="P163" s="11" t="s">
        <v>26</v>
      </c>
      <c r="Q163" s="26" t="s">
        <v>1567</v>
      </c>
      <c r="R163" s="26" t="s">
        <v>1568</v>
      </c>
      <c r="S163" s="20"/>
      <c r="T163" s="20"/>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row>
    <row r="164" ht="25.5" hidden="1" customHeight="1">
      <c r="A164" s="11">
        <v>163.0</v>
      </c>
      <c r="B164" s="12">
        <v>45915.0</v>
      </c>
      <c r="C164" s="23"/>
      <c r="D164" s="14" t="s">
        <v>1569</v>
      </c>
      <c r="E164" s="14"/>
      <c r="F164" s="11"/>
      <c r="G164" s="15"/>
      <c r="H164" s="11" t="s">
        <v>1570</v>
      </c>
      <c r="I164" s="14" t="s">
        <v>31</v>
      </c>
      <c r="J164" s="16" t="s">
        <v>22</v>
      </c>
      <c r="K164" s="11" t="s">
        <v>23</v>
      </c>
      <c r="L164" s="11" t="s">
        <v>38</v>
      </c>
      <c r="M164" s="17"/>
      <c r="N164" s="18">
        <f>459400/1.19</f>
        <v>386050.4202</v>
      </c>
      <c r="O164" s="11" t="s">
        <v>51</v>
      </c>
      <c r="P164" s="11" t="s">
        <v>58</v>
      </c>
      <c r="Q164" s="11" t="s">
        <v>1571</v>
      </c>
      <c r="R164" s="20" t="s">
        <v>1376</v>
      </c>
      <c r="S164" s="20"/>
      <c r="T164" s="20" t="s">
        <v>34</v>
      </c>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row>
    <row r="165" ht="25.5" hidden="1" customHeight="1">
      <c r="A165" s="11">
        <v>164.0</v>
      </c>
      <c r="B165" s="12">
        <v>45915.0</v>
      </c>
      <c r="C165" s="23"/>
      <c r="D165" s="14" t="s">
        <v>1572</v>
      </c>
      <c r="E165" s="14" t="s">
        <v>1573</v>
      </c>
      <c r="F165" s="11"/>
      <c r="G165" s="15" t="s">
        <v>29</v>
      </c>
      <c r="H165" s="11" t="s">
        <v>1574</v>
      </c>
      <c r="I165" s="14" t="s">
        <v>31</v>
      </c>
      <c r="J165" s="16" t="s">
        <v>22</v>
      </c>
      <c r="K165" s="11" t="s">
        <v>23</v>
      </c>
      <c r="L165" s="11" t="s">
        <v>75</v>
      </c>
      <c r="M165" s="17"/>
      <c r="N165" s="18"/>
      <c r="O165" s="11"/>
      <c r="P165" s="11"/>
      <c r="Q165" s="11"/>
      <c r="R165" s="20" t="s">
        <v>1575</v>
      </c>
      <c r="S165" s="20"/>
      <c r="T165" s="20" t="s">
        <v>69</v>
      </c>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row>
    <row r="166" ht="25.5" hidden="1" customHeight="1">
      <c r="A166" s="11">
        <v>165.0</v>
      </c>
      <c r="B166" s="12">
        <v>45915.0</v>
      </c>
      <c r="C166" s="23"/>
      <c r="D166" s="14"/>
      <c r="E166" s="14"/>
      <c r="F166" s="11"/>
      <c r="G166" s="15" t="s">
        <v>29</v>
      </c>
      <c r="H166" s="11" t="s">
        <v>1576</v>
      </c>
      <c r="I166" s="14" t="s">
        <v>31</v>
      </c>
      <c r="J166" s="16" t="s">
        <v>22</v>
      </c>
      <c r="K166" s="11" t="s">
        <v>23</v>
      </c>
      <c r="L166" s="11" t="s">
        <v>296</v>
      </c>
      <c r="M166" s="17"/>
      <c r="N166" s="18"/>
      <c r="O166" s="11"/>
      <c r="P166" s="11"/>
      <c r="Q166" s="33"/>
      <c r="R166" s="20" t="s">
        <v>1577</v>
      </c>
      <c r="S166" s="20"/>
      <c r="T166" s="20"/>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row>
    <row r="167" ht="25.5" hidden="1" customHeight="1">
      <c r="A167" s="11">
        <v>166.0</v>
      </c>
      <c r="B167" s="12">
        <v>45915.0</v>
      </c>
      <c r="C167" s="23"/>
      <c r="D167" s="14" t="s">
        <v>1456</v>
      </c>
      <c r="E167" s="14"/>
      <c r="F167" s="11"/>
      <c r="G167" s="15" t="s">
        <v>29</v>
      </c>
      <c r="H167" s="11" t="s">
        <v>1578</v>
      </c>
      <c r="I167" s="14" t="s">
        <v>31</v>
      </c>
      <c r="J167" s="16" t="s">
        <v>22</v>
      </c>
      <c r="K167" s="11" t="s">
        <v>23</v>
      </c>
      <c r="L167" s="11" t="s">
        <v>619</v>
      </c>
      <c r="M167" s="17"/>
      <c r="N167" s="18">
        <v>120000.0</v>
      </c>
      <c r="O167" s="11" t="s">
        <v>51</v>
      </c>
      <c r="P167" s="11" t="s">
        <v>26</v>
      </c>
      <c r="Q167" s="11" t="s">
        <v>1369</v>
      </c>
      <c r="R167" s="20" t="s">
        <v>1540</v>
      </c>
      <c r="S167" s="20"/>
      <c r="T167" s="20"/>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row>
    <row r="168" ht="25.5" hidden="1" customHeight="1">
      <c r="A168" s="11">
        <v>167.0</v>
      </c>
      <c r="B168" s="12">
        <v>45915.0</v>
      </c>
      <c r="C168" s="23"/>
      <c r="D168" s="14" t="s">
        <v>613</v>
      </c>
      <c r="E168" s="14"/>
      <c r="F168" s="11"/>
      <c r="G168" s="15" t="s">
        <v>29</v>
      </c>
      <c r="H168" s="11" t="s">
        <v>1579</v>
      </c>
      <c r="I168" s="14" t="s">
        <v>31</v>
      </c>
      <c r="J168" s="16" t="s">
        <v>22</v>
      </c>
      <c r="K168" s="11" t="s">
        <v>23</v>
      </c>
      <c r="L168" s="11" t="s">
        <v>38</v>
      </c>
      <c r="M168" s="17"/>
      <c r="N168" s="18"/>
      <c r="O168" s="11"/>
      <c r="P168" s="11" t="s">
        <v>26</v>
      </c>
      <c r="Q168" s="33"/>
      <c r="R168" s="20" t="s">
        <v>1580</v>
      </c>
      <c r="S168" s="20"/>
      <c r="T168" s="20" t="s">
        <v>562</v>
      </c>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row>
    <row r="169" ht="25.5" hidden="1" customHeight="1">
      <c r="A169" s="11">
        <v>168.0</v>
      </c>
      <c r="B169" s="12">
        <v>45915.0</v>
      </c>
      <c r="C169" s="23"/>
      <c r="D169" s="14" t="s">
        <v>1581</v>
      </c>
      <c r="E169" s="14"/>
      <c r="F169" s="11"/>
      <c r="G169" s="15" t="s">
        <v>29</v>
      </c>
      <c r="H169" s="11" t="s">
        <v>1582</v>
      </c>
      <c r="I169" s="14" t="s">
        <v>31</v>
      </c>
      <c r="J169" s="16" t="s">
        <v>22</v>
      </c>
      <c r="K169" s="11" t="s">
        <v>23</v>
      </c>
      <c r="L169" s="11" t="s">
        <v>38</v>
      </c>
      <c r="M169" s="17"/>
      <c r="N169" s="18">
        <f>1697828/1.19</f>
        <v>1426746.218</v>
      </c>
      <c r="O169" s="11" t="s">
        <v>39</v>
      </c>
      <c r="P169" s="11" t="s">
        <v>26</v>
      </c>
      <c r="Q169" s="11" t="s">
        <v>1583</v>
      </c>
      <c r="R169" s="20"/>
      <c r="S169" s="20"/>
      <c r="T169" s="20"/>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row>
    <row r="170" ht="25.5" hidden="1" customHeight="1">
      <c r="A170" s="11">
        <v>169.0</v>
      </c>
      <c r="B170" s="12">
        <v>45915.0</v>
      </c>
      <c r="C170" s="23"/>
      <c r="D170" s="14" t="s">
        <v>178</v>
      </c>
      <c r="E170" s="14" t="s">
        <v>824</v>
      </c>
      <c r="F170" s="11"/>
      <c r="G170" s="15" t="s">
        <v>29</v>
      </c>
      <c r="H170" s="11" t="s">
        <v>1584</v>
      </c>
      <c r="I170" s="14" t="s">
        <v>31</v>
      </c>
      <c r="J170" s="16" t="s">
        <v>22</v>
      </c>
      <c r="K170" s="11" t="s">
        <v>23</v>
      </c>
      <c r="L170" s="11" t="s">
        <v>38</v>
      </c>
      <c r="M170" s="17">
        <v>10081.0</v>
      </c>
      <c r="N170" s="18">
        <v>604613.0</v>
      </c>
      <c r="O170" s="11" t="s">
        <v>51</v>
      </c>
      <c r="P170" s="11" t="s">
        <v>26</v>
      </c>
      <c r="Q170" s="11" t="s">
        <v>1378</v>
      </c>
      <c r="R170" s="20" t="s">
        <v>1585</v>
      </c>
      <c r="S170" s="20"/>
      <c r="T170" s="20"/>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row>
    <row r="171" ht="25.5" hidden="1" customHeight="1">
      <c r="A171" s="11">
        <v>170.0</v>
      </c>
      <c r="B171" s="12">
        <v>45915.0</v>
      </c>
      <c r="C171" s="23"/>
      <c r="D171" s="14" t="s">
        <v>592</v>
      </c>
      <c r="E171" s="14" t="s">
        <v>1586</v>
      </c>
      <c r="F171" s="11"/>
      <c r="G171" s="15" t="s">
        <v>29</v>
      </c>
      <c r="H171" s="11" t="s">
        <v>1587</v>
      </c>
      <c r="I171" s="14" t="s">
        <v>31</v>
      </c>
      <c r="J171" s="16" t="s">
        <v>22</v>
      </c>
      <c r="K171" s="11" t="s">
        <v>23</v>
      </c>
      <c r="L171" s="11" t="s">
        <v>44</v>
      </c>
      <c r="M171" s="17"/>
      <c r="N171" s="18"/>
      <c r="O171" s="11"/>
      <c r="P171" s="11"/>
      <c r="Q171" s="33"/>
      <c r="R171" s="20" t="s">
        <v>1588</v>
      </c>
      <c r="S171" s="20"/>
      <c r="T171" s="20"/>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row>
    <row r="172" ht="25.5" hidden="1" customHeight="1">
      <c r="A172" s="11">
        <v>171.0</v>
      </c>
      <c r="B172" s="12">
        <v>45915.0</v>
      </c>
      <c r="C172" s="30"/>
      <c r="D172" s="14" t="s">
        <v>868</v>
      </c>
      <c r="E172" s="14" t="s">
        <v>104</v>
      </c>
      <c r="F172" s="11"/>
      <c r="G172" s="15" t="s">
        <v>29</v>
      </c>
      <c r="H172" s="11" t="s">
        <v>1589</v>
      </c>
      <c r="I172" s="14" t="s">
        <v>31</v>
      </c>
      <c r="J172" s="16" t="s">
        <v>22</v>
      </c>
      <c r="K172" s="11" t="s">
        <v>23</v>
      </c>
      <c r="L172" s="11" t="s">
        <v>50</v>
      </c>
      <c r="M172" s="17">
        <v>10085.0</v>
      </c>
      <c r="N172" s="18">
        <v>1045053.0</v>
      </c>
      <c r="O172" s="11" t="s">
        <v>57</v>
      </c>
      <c r="P172" s="11" t="s">
        <v>58</v>
      </c>
      <c r="Q172" s="11"/>
      <c r="R172" s="11" t="s">
        <v>1590</v>
      </c>
      <c r="S172" s="20"/>
      <c r="T172" s="20"/>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row>
    <row r="173" ht="25.5" hidden="1" customHeight="1">
      <c r="A173" s="11">
        <v>172.0</v>
      </c>
      <c r="B173" s="12">
        <v>45916.0</v>
      </c>
      <c r="C173" s="55">
        <v>14.0</v>
      </c>
      <c r="D173" s="14" t="s">
        <v>1591</v>
      </c>
      <c r="E173" s="14" t="s">
        <v>104</v>
      </c>
      <c r="F173" s="11"/>
      <c r="G173" s="15" t="s">
        <v>29</v>
      </c>
      <c r="H173" s="11" t="s">
        <v>1592</v>
      </c>
      <c r="I173" s="14" t="s">
        <v>31</v>
      </c>
      <c r="J173" s="16" t="s">
        <v>22</v>
      </c>
      <c r="K173" s="11" t="s">
        <v>23</v>
      </c>
      <c r="L173" s="11" t="s">
        <v>38</v>
      </c>
      <c r="M173" s="17"/>
      <c r="N173" s="18">
        <f>339900+424900+566500/1.19</f>
        <v>1240850.42</v>
      </c>
      <c r="O173" s="11" t="s">
        <v>51</v>
      </c>
      <c r="P173" s="11" t="s">
        <v>58</v>
      </c>
      <c r="Q173" s="11" t="s">
        <v>1593</v>
      </c>
      <c r="R173" s="20" t="s">
        <v>144</v>
      </c>
      <c r="S173" s="20"/>
      <c r="T173" s="20"/>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row>
    <row r="174" ht="25.5" hidden="1" customHeight="1">
      <c r="A174" s="11">
        <v>173.0</v>
      </c>
      <c r="B174" s="12">
        <v>45916.0</v>
      </c>
      <c r="C174" s="23"/>
      <c r="D174" s="14" t="s">
        <v>1594</v>
      </c>
      <c r="E174" s="14"/>
      <c r="F174" s="11"/>
      <c r="G174" s="15"/>
      <c r="H174" s="11" t="s">
        <v>1595</v>
      </c>
      <c r="I174" s="14" t="s">
        <v>31</v>
      </c>
      <c r="J174" s="16" t="s">
        <v>22</v>
      </c>
      <c r="K174" s="11" t="s">
        <v>23</v>
      </c>
      <c r="L174" s="11" t="s">
        <v>316</v>
      </c>
      <c r="M174" s="17"/>
      <c r="N174" s="18"/>
      <c r="O174" s="11"/>
      <c r="P174" s="11"/>
      <c r="Q174" s="11"/>
      <c r="R174" s="20" t="s">
        <v>1596</v>
      </c>
      <c r="S174" s="20"/>
      <c r="T174" s="20"/>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row>
    <row r="175" ht="25.5" hidden="1" customHeight="1">
      <c r="A175" s="11">
        <v>174.0</v>
      </c>
      <c r="B175" s="12">
        <v>45916.0</v>
      </c>
      <c r="C175" s="23"/>
      <c r="D175" s="14" t="s">
        <v>186</v>
      </c>
      <c r="E175" s="14"/>
      <c r="F175" s="11"/>
      <c r="G175" s="15" t="s">
        <v>29</v>
      </c>
      <c r="H175" s="11" t="s">
        <v>1597</v>
      </c>
      <c r="I175" s="14" t="s">
        <v>31</v>
      </c>
      <c r="J175" s="16" t="s">
        <v>22</v>
      </c>
      <c r="K175" s="11" t="s">
        <v>23</v>
      </c>
      <c r="L175" s="11" t="s">
        <v>50</v>
      </c>
      <c r="M175" s="17" t="s">
        <v>1598</v>
      </c>
      <c r="N175" s="18">
        <v>484376.0</v>
      </c>
      <c r="O175" s="11" t="s">
        <v>39</v>
      </c>
      <c r="P175" s="11" t="s">
        <v>58</v>
      </c>
      <c r="Q175" s="33"/>
      <c r="R175" s="20" t="s">
        <v>1599</v>
      </c>
      <c r="S175" s="20"/>
      <c r="T175" s="20" t="s">
        <v>91</v>
      </c>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row>
    <row r="176" ht="25.5" hidden="1" customHeight="1">
      <c r="A176" s="11">
        <v>175.0</v>
      </c>
      <c r="B176" s="12">
        <v>56873.0</v>
      </c>
      <c r="C176" s="23"/>
      <c r="D176" s="14" t="s">
        <v>298</v>
      </c>
      <c r="E176" s="14" t="s">
        <v>109</v>
      </c>
      <c r="F176" s="11"/>
      <c r="G176" s="15"/>
      <c r="H176" s="11" t="s">
        <v>1600</v>
      </c>
      <c r="I176" s="14" t="s">
        <v>31</v>
      </c>
      <c r="J176" s="16" t="s">
        <v>22</v>
      </c>
      <c r="K176" s="11" t="s">
        <v>95</v>
      </c>
      <c r="L176" s="11" t="s">
        <v>50</v>
      </c>
      <c r="M176" s="17"/>
      <c r="N176" s="18"/>
      <c r="O176" s="11"/>
      <c r="P176" s="11"/>
      <c r="Q176" s="33"/>
      <c r="R176" s="20"/>
      <c r="S176" s="20"/>
      <c r="T176" s="20" t="s">
        <v>1601</v>
      </c>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row>
    <row r="177" ht="44.25" customHeight="1">
      <c r="A177" s="11">
        <v>176.0</v>
      </c>
      <c r="B177" s="12">
        <v>45916.0</v>
      </c>
      <c r="C177" s="23"/>
      <c r="D177" s="14" t="s">
        <v>245</v>
      </c>
      <c r="E177" s="14" t="s">
        <v>1602</v>
      </c>
      <c r="F177" s="11"/>
      <c r="G177" s="15" t="s">
        <v>20</v>
      </c>
      <c r="H177" s="11" t="s">
        <v>1603</v>
      </c>
      <c r="I177" s="14" t="s">
        <v>31</v>
      </c>
      <c r="J177" s="16" t="s">
        <v>22</v>
      </c>
      <c r="K177" s="11" t="s">
        <v>23</v>
      </c>
      <c r="L177" s="11" t="s">
        <v>38</v>
      </c>
      <c r="M177" s="17">
        <v>10090.0</v>
      </c>
      <c r="N177" s="18">
        <v>1.6348E7</v>
      </c>
      <c r="O177" s="11" t="s">
        <v>51</v>
      </c>
      <c r="P177" s="11" t="s">
        <v>64</v>
      </c>
      <c r="Q177" s="68" t="s">
        <v>1604</v>
      </c>
      <c r="R177" s="20"/>
      <c r="S177" s="20"/>
      <c r="T177" s="20"/>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row>
    <row r="178" ht="25.5" hidden="1" customHeight="1">
      <c r="A178" s="11">
        <v>177.0</v>
      </c>
      <c r="B178" s="12">
        <v>45916.0</v>
      </c>
      <c r="C178" s="23"/>
      <c r="D178" s="14"/>
      <c r="E178" s="14"/>
      <c r="F178" s="11"/>
      <c r="G178" s="15"/>
      <c r="H178" s="11" t="s">
        <v>1605</v>
      </c>
      <c r="I178" s="14" t="s">
        <v>31</v>
      </c>
      <c r="J178" s="16" t="s">
        <v>22</v>
      </c>
      <c r="K178" s="11" t="s">
        <v>95</v>
      </c>
      <c r="L178" s="11" t="s">
        <v>119</v>
      </c>
      <c r="M178" s="17"/>
      <c r="N178" s="18"/>
      <c r="O178" s="11"/>
      <c r="P178" s="11"/>
      <c r="Q178" s="33"/>
      <c r="R178" s="20"/>
      <c r="S178" s="20"/>
      <c r="T178" s="20"/>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row>
    <row r="179" ht="25.5" hidden="1" customHeight="1">
      <c r="A179" s="11">
        <v>178.0</v>
      </c>
      <c r="B179" s="33">
        <v>45916.0</v>
      </c>
      <c r="C179" s="23"/>
      <c r="D179" s="14" t="s">
        <v>1606</v>
      </c>
      <c r="E179" s="14"/>
      <c r="F179" s="11"/>
      <c r="G179" s="15" t="s">
        <v>29</v>
      </c>
      <c r="H179" s="11" t="s">
        <v>1607</v>
      </c>
      <c r="I179" s="14" t="s">
        <v>31</v>
      </c>
      <c r="J179" s="16" t="s">
        <v>22</v>
      </c>
      <c r="K179" s="11" t="s">
        <v>95</v>
      </c>
      <c r="L179" s="11"/>
      <c r="M179" s="17"/>
      <c r="N179" s="18"/>
      <c r="O179" s="11"/>
      <c r="P179" s="11"/>
      <c r="Q179" s="33"/>
      <c r="R179" s="20"/>
      <c r="S179" s="20"/>
      <c r="T179" s="20" t="s">
        <v>34</v>
      </c>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row>
    <row r="180" ht="45.75" customHeight="1">
      <c r="A180" s="11">
        <v>179.0</v>
      </c>
      <c r="B180" s="12">
        <v>45916.0</v>
      </c>
      <c r="C180" s="23"/>
      <c r="D180" s="14" t="s">
        <v>1608</v>
      </c>
      <c r="E180" s="14" t="s">
        <v>1609</v>
      </c>
      <c r="F180" s="11"/>
      <c r="G180" s="15" t="s">
        <v>29</v>
      </c>
      <c r="H180" s="11" t="s">
        <v>1610</v>
      </c>
      <c r="I180" s="14" t="s">
        <v>31</v>
      </c>
      <c r="J180" s="16" t="s">
        <v>22</v>
      </c>
      <c r="K180" s="11" t="s">
        <v>23</v>
      </c>
      <c r="L180" s="11" t="s">
        <v>50</v>
      </c>
      <c r="M180" s="17">
        <v>10092.0</v>
      </c>
      <c r="N180" s="18">
        <v>924370.0</v>
      </c>
      <c r="O180" s="11" t="s">
        <v>51</v>
      </c>
      <c r="P180" s="11" t="s">
        <v>64</v>
      </c>
      <c r="Q180" s="68" t="s">
        <v>1611</v>
      </c>
      <c r="R180" s="20"/>
      <c r="S180" s="20"/>
      <c r="T180" s="20"/>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row>
    <row r="181" ht="25.5" hidden="1" customHeight="1">
      <c r="A181" s="11">
        <v>180.0</v>
      </c>
      <c r="B181" s="12">
        <v>45916.0</v>
      </c>
      <c r="C181" s="23"/>
      <c r="D181" s="14"/>
      <c r="E181" s="14"/>
      <c r="F181" s="11"/>
      <c r="G181" s="15"/>
      <c r="H181" s="11" t="s">
        <v>1612</v>
      </c>
      <c r="I181" s="14" t="s">
        <v>31</v>
      </c>
      <c r="J181" s="16" t="s">
        <v>22</v>
      </c>
      <c r="K181" s="11" t="s">
        <v>95</v>
      </c>
      <c r="L181" s="11"/>
      <c r="M181" s="17"/>
      <c r="N181" s="18"/>
      <c r="O181" s="11"/>
      <c r="P181" s="11"/>
      <c r="Q181" s="33"/>
      <c r="R181" s="20"/>
      <c r="S181" s="20"/>
      <c r="T181" s="20"/>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row>
    <row r="182" ht="33.0" customHeight="1">
      <c r="A182" s="11">
        <v>181.0</v>
      </c>
      <c r="B182" s="12">
        <v>45916.0</v>
      </c>
      <c r="C182" s="23"/>
      <c r="D182" s="14" t="s">
        <v>1613</v>
      </c>
      <c r="E182" s="14"/>
      <c r="F182" s="11" t="s">
        <v>1614</v>
      </c>
      <c r="G182" s="15" t="s">
        <v>20</v>
      </c>
      <c r="H182" s="11" t="s">
        <v>1615</v>
      </c>
      <c r="I182" s="14" t="s">
        <v>31</v>
      </c>
      <c r="J182" s="16" t="s">
        <v>22</v>
      </c>
      <c r="K182" s="11" t="s">
        <v>23</v>
      </c>
      <c r="L182" s="11" t="s">
        <v>50</v>
      </c>
      <c r="M182" s="17">
        <v>10097.0</v>
      </c>
      <c r="N182" s="18">
        <v>5.2075E7</v>
      </c>
      <c r="O182" s="11" t="s">
        <v>39</v>
      </c>
      <c r="P182" s="11" t="s">
        <v>64</v>
      </c>
      <c r="Q182" s="68" t="s">
        <v>1616</v>
      </c>
      <c r="R182" s="20" t="s">
        <v>1617</v>
      </c>
      <c r="S182" s="20"/>
      <c r="T182" s="20"/>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row>
    <row r="183" ht="25.5" hidden="1" customHeight="1">
      <c r="A183" s="11">
        <v>182.0</v>
      </c>
      <c r="B183" s="12">
        <v>45916.0</v>
      </c>
      <c r="C183" s="23"/>
      <c r="D183" s="14" t="s">
        <v>1618</v>
      </c>
      <c r="E183" s="14" t="s">
        <v>109</v>
      </c>
      <c r="F183" s="11"/>
      <c r="G183" s="15" t="s">
        <v>20</v>
      </c>
      <c r="H183" s="11" t="s">
        <v>1619</v>
      </c>
      <c r="I183" s="14" t="s">
        <v>31</v>
      </c>
      <c r="J183" s="16" t="s">
        <v>22</v>
      </c>
      <c r="K183" s="11" t="s">
        <v>23</v>
      </c>
      <c r="L183" s="11" t="s">
        <v>38</v>
      </c>
      <c r="M183" s="17"/>
      <c r="N183" s="18"/>
      <c r="O183" s="11"/>
      <c r="P183" s="11"/>
      <c r="Q183" s="33"/>
      <c r="R183" s="20" t="s">
        <v>1620</v>
      </c>
      <c r="S183" s="20"/>
      <c r="T183" s="20"/>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row>
    <row r="184" ht="25.5" hidden="1" customHeight="1">
      <c r="A184" s="11">
        <v>183.0</v>
      </c>
      <c r="B184" s="12">
        <v>45916.0</v>
      </c>
      <c r="C184" s="23"/>
      <c r="D184" s="14" t="s">
        <v>1621</v>
      </c>
      <c r="E184" s="14"/>
      <c r="F184" s="11"/>
      <c r="G184" s="15"/>
      <c r="H184" s="11" t="s">
        <v>1622</v>
      </c>
      <c r="I184" s="14" t="s">
        <v>31</v>
      </c>
      <c r="J184" s="16" t="s">
        <v>22</v>
      </c>
      <c r="K184" s="11" t="s">
        <v>95</v>
      </c>
      <c r="L184" s="11"/>
      <c r="M184" s="17"/>
      <c r="N184" s="18"/>
      <c r="O184" s="11"/>
      <c r="P184" s="11"/>
      <c r="Q184" s="33"/>
      <c r="R184" s="20"/>
      <c r="S184" s="20"/>
      <c r="T184" s="20"/>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row>
    <row r="185" ht="25.5" hidden="1" customHeight="1">
      <c r="A185" s="11">
        <v>184.0</v>
      </c>
      <c r="B185" s="12">
        <v>45916.0</v>
      </c>
      <c r="C185" s="23"/>
      <c r="D185" s="14" t="s">
        <v>1623</v>
      </c>
      <c r="E185" s="14"/>
      <c r="F185" s="11"/>
      <c r="G185" s="15"/>
      <c r="H185" s="11" t="s">
        <v>1624</v>
      </c>
      <c r="I185" s="14" t="s">
        <v>31</v>
      </c>
      <c r="J185" s="16" t="s">
        <v>22</v>
      </c>
      <c r="K185" s="11" t="s">
        <v>95</v>
      </c>
      <c r="L185" s="11" t="s">
        <v>38</v>
      </c>
      <c r="M185" s="17"/>
      <c r="N185" s="18"/>
      <c r="O185" s="11"/>
      <c r="P185" s="11"/>
      <c r="Q185" s="11" t="s">
        <v>1625</v>
      </c>
      <c r="R185" s="20"/>
      <c r="S185" s="20"/>
      <c r="T185" s="20"/>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row>
    <row r="186" ht="25.5" hidden="1" customHeight="1">
      <c r="A186" s="11">
        <v>185.0</v>
      </c>
      <c r="B186" s="12">
        <v>45916.0</v>
      </c>
      <c r="C186" s="30"/>
      <c r="D186" s="14" t="s">
        <v>1626</v>
      </c>
      <c r="E186" s="14"/>
      <c r="F186" s="11"/>
      <c r="G186" s="15" t="s">
        <v>20</v>
      </c>
      <c r="H186" s="11" t="s">
        <v>1627</v>
      </c>
      <c r="I186" s="14" t="s">
        <v>31</v>
      </c>
      <c r="J186" s="16" t="s">
        <v>22</v>
      </c>
      <c r="K186" s="11" t="s">
        <v>95</v>
      </c>
      <c r="L186" s="11" t="s">
        <v>44</v>
      </c>
      <c r="M186" s="17"/>
      <c r="N186" s="18"/>
      <c r="O186" s="11"/>
      <c r="P186" s="11"/>
      <c r="Q186" s="33"/>
      <c r="R186" s="20" t="s">
        <v>1628</v>
      </c>
      <c r="S186" s="20"/>
      <c r="T186" s="20"/>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row>
    <row r="187" ht="25.5" hidden="1" customHeight="1">
      <c r="A187" s="11">
        <v>186.0</v>
      </c>
      <c r="B187" s="12">
        <v>45917.0</v>
      </c>
      <c r="C187" s="65">
        <v>14.0</v>
      </c>
      <c r="D187" s="14" t="s">
        <v>1629</v>
      </c>
      <c r="E187" s="14"/>
      <c r="F187" s="11"/>
      <c r="G187" s="15" t="s">
        <v>20</v>
      </c>
      <c r="H187" s="11" t="s">
        <v>1630</v>
      </c>
      <c r="I187" s="14" t="s">
        <v>31</v>
      </c>
      <c r="J187" s="16" t="s">
        <v>22</v>
      </c>
      <c r="K187" s="11" t="s">
        <v>23</v>
      </c>
      <c r="L187" s="11" t="s">
        <v>44</v>
      </c>
      <c r="M187" s="17"/>
      <c r="N187" s="18"/>
      <c r="O187" s="11"/>
      <c r="P187" s="11"/>
      <c r="Q187" s="33"/>
      <c r="R187" s="20" t="s">
        <v>1631</v>
      </c>
      <c r="S187" s="20"/>
      <c r="T187" s="20"/>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row>
    <row r="188" ht="25.5" hidden="1" customHeight="1">
      <c r="A188" s="11">
        <v>187.0</v>
      </c>
      <c r="B188" s="12">
        <v>45917.0</v>
      </c>
      <c r="C188" s="23"/>
      <c r="D188" s="14" t="s">
        <v>1420</v>
      </c>
      <c r="E188" s="14" t="s">
        <v>321</v>
      </c>
      <c r="F188" s="11"/>
      <c r="G188" s="15" t="s">
        <v>29</v>
      </c>
      <c r="H188" s="11" t="s">
        <v>1632</v>
      </c>
      <c r="I188" s="14" t="s">
        <v>31</v>
      </c>
      <c r="J188" s="16" t="s">
        <v>22</v>
      </c>
      <c r="K188" s="11" t="s">
        <v>95</v>
      </c>
      <c r="L188" s="11" t="s">
        <v>75</v>
      </c>
      <c r="M188" s="17"/>
      <c r="N188" s="18"/>
      <c r="O188" s="11"/>
      <c r="P188" s="11" t="s">
        <v>58</v>
      </c>
      <c r="Q188" s="26" t="s">
        <v>1633</v>
      </c>
      <c r="R188" s="26" t="s">
        <v>1634</v>
      </c>
      <c r="S188" s="20"/>
      <c r="T188" s="20"/>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row>
    <row r="189" ht="25.5" hidden="1" customHeight="1">
      <c r="A189" s="11">
        <v>188.0</v>
      </c>
      <c r="B189" s="12">
        <v>45917.0</v>
      </c>
      <c r="C189" s="23"/>
      <c r="D189" s="14" t="s">
        <v>200</v>
      </c>
      <c r="E189" s="14" t="s">
        <v>418</v>
      </c>
      <c r="F189" s="11"/>
      <c r="G189" s="15" t="s">
        <v>29</v>
      </c>
      <c r="H189" s="11" t="s">
        <v>1635</v>
      </c>
      <c r="I189" s="14" t="s">
        <v>31</v>
      </c>
      <c r="J189" s="16" t="s">
        <v>22</v>
      </c>
      <c r="K189" s="11" t="s">
        <v>95</v>
      </c>
      <c r="L189" s="11"/>
      <c r="M189" s="17"/>
      <c r="N189" s="18"/>
      <c r="O189" s="11"/>
      <c r="P189" s="11"/>
      <c r="Q189" s="33"/>
      <c r="R189" s="20"/>
      <c r="S189" s="20"/>
      <c r="T189" s="20"/>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row>
    <row r="190" ht="126.0" customHeight="1">
      <c r="A190" s="11">
        <v>189.0</v>
      </c>
      <c r="B190" s="12">
        <v>45917.0</v>
      </c>
      <c r="C190" s="23"/>
      <c r="D190" s="14" t="s">
        <v>1243</v>
      </c>
      <c r="E190" s="14" t="s">
        <v>1636</v>
      </c>
      <c r="F190" s="11"/>
      <c r="G190" s="15" t="s">
        <v>29</v>
      </c>
      <c r="H190" s="11" t="s">
        <v>1637</v>
      </c>
      <c r="I190" s="14" t="s">
        <v>31</v>
      </c>
      <c r="J190" s="16" t="s">
        <v>22</v>
      </c>
      <c r="K190" s="11" t="s">
        <v>23</v>
      </c>
      <c r="L190" s="11" t="s">
        <v>86</v>
      </c>
      <c r="M190" s="17"/>
      <c r="N190" s="18">
        <v>10096.0</v>
      </c>
      <c r="O190" s="11" t="s">
        <v>51</v>
      </c>
      <c r="P190" s="11" t="s">
        <v>64</v>
      </c>
      <c r="Q190" s="68" t="s">
        <v>1638</v>
      </c>
      <c r="R190" s="20" t="s">
        <v>1639</v>
      </c>
      <c r="S190" s="20"/>
      <c r="T190" s="20"/>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row>
    <row r="191" ht="25.5" hidden="1" customHeight="1">
      <c r="A191" s="11">
        <v>190.0</v>
      </c>
      <c r="B191" s="12">
        <v>45917.0</v>
      </c>
      <c r="C191" s="23"/>
      <c r="D191" s="14" t="s">
        <v>1572</v>
      </c>
      <c r="E191" s="14" t="s">
        <v>1640</v>
      </c>
      <c r="F191" s="11" t="s">
        <v>1641</v>
      </c>
      <c r="G191" s="15" t="s">
        <v>20</v>
      </c>
      <c r="H191" s="11" t="s">
        <v>1642</v>
      </c>
      <c r="I191" s="14" t="s">
        <v>31</v>
      </c>
      <c r="J191" s="16" t="s">
        <v>22</v>
      </c>
      <c r="K191" s="11" t="s">
        <v>23</v>
      </c>
      <c r="L191" s="11" t="s">
        <v>156</v>
      </c>
      <c r="M191" s="17">
        <v>10101.0</v>
      </c>
      <c r="N191" s="69" t="s">
        <v>1643</v>
      </c>
      <c r="O191" s="11" t="s">
        <v>51</v>
      </c>
      <c r="P191" s="11" t="s">
        <v>26</v>
      </c>
      <c r="Q191" s="11" t="s">
        <v>1644</v>
      </c>
      <c r="R191" s="20"/>
      <c r="S191" s="20"/>
      <c r="T191" s="20"/>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row>
    <row r="192" ht="25.5" hidden="1" customHeight="1">
      <c r="A192" s="11">
        <v>191.0</v>
      </c>
      <c r="B192" s="12">
        <v>45917.0</v>
      </c>
      <c r="C192" s="23"/>
      <c r="D192" s="14" t="s">
        <v>933</v>
      </c>
      <c r="E192" s="14" t="s">
        <v>947</v>
      </c>
      <c r="F192" s="11"/>
      <c r="G192" s="15"/>
      <c r="H192" s="11" t="s">
        <v>1645</v>
      </c>
      <c r="I192" s="14" t="s">
        <v>31</v>
      </c>
      <c r="J192" s="16" t="s">
        <v>22</v>
      </c>
      <c r="K192" s="11" t="s">
        <v>95</v>
      </c>
      <c r="L192" s="11" t="s">
        <v>619</v>
      </c>
      <c r="M192" s="17"/>
      <c r="N192" s="18"/>
      <c r="O192" s="11"/>
      <c r="P192" s="11"/>
      <c r="Q192" s="33"/>
      <c r="R192" s="20" t="s">
        <v>1646</v>
      </c>
      <c r="S192" s="20"/>
      <c r="T192" s="20"/>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row>
    <row r="193" ht="25.5" hidden="1" customHeight="1">
      <c r="A193" s="11">
        <v>192.0</v>
      </c>
      <c r="B193" s="12">
        <v>45917.0</v>
      </c>
      <c r="C193" s="23"/>
      <c r="D193" s="14" t="s">
        <v>178</v>
      </c>
      <c r="E193" s="14" t="s">
        <v>1647</v>
      </c>
      <c r="F193" s="11" t="s">
        <v>1648</v>
      </c>
      <c r="G193" s="15"/>
      <c r="H193" s="11" t="s">
        <v>1649</v>
      </c>
      <c r="I193" s="14" t="s">
        <v>31</v>
      </c>
      <c r="J193" s="16" t="s">
        <v>22</v>
      </c>
      <c r="K193" s="11" t="s">
        <v>95</v>
      </c>
      <c r="L193" s="11" t="s">
        <v>38</v>
      </c>
      <c r="M193" s="17"/>
      <c r="N193" s="18"/>
      <c r="O193" s="11"/>
      <c r="P193" s="11"/>
      <c r="Q193" s="33"/>
      <c r="R193" s="20" t="s">
        <v>1650</v>
      </c>
      <c r="S193" s="20"/>
      <c r="T193" s="20"/>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row>
    <row r="194" ht="25.5" hidden="1" customHeight="1">
      <c r="A194" s="11">
        <v>193.0</v>
      </c>
      <c r="B194" s="12">
        <v>45917.0</v>
      </c>
      <c r="C194" s="23"/>
      <c r="D194" s="14"/>
      <c r="E194" s="14"/>
      <c r="F194" s="11"/>
      <c r="G194" s="15"/>
      <c r="H194" s="11" t="s">
        <v>1651</v>
      </c>
      <c r="I194" s="14" t="s">
        <v>31</v>
      </c>
      <c r="J194" s="16" t="s">
        <v>22</v>
      </c>
      <c r="K194" s="11" t="s">
        <v>95</v>
      </c>
      <c r="L194" s="11"/>
      <c r="M194" s="17"/>
      <c r="N194" s="18"/>
      <c r="O194" s="11"/>
      <c r="P194" s="11"/>
      <c r="Q194" s="33"/>
      <c r="R194" s="20"/>
      <c r="S194" s="20"/>
      <c r="T194" s="20" t="s">
        <v>182</v>
      </c>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row>
    <row r="195" ht="25.5" hidden="1" customHeight="1">
      <c r="A195" s="11">
        <v>194.0</v>
      </c>
      <c r="B195" s="12">
        <v>45917.0</v>
      </c>
      <c r="C195" s="23"/>
      <c r="D195" s="14" t="s">
        <v>35</v>
      </c>
      <c r="E195" s="14" t="s">
        <v>1652</v>
      </c>
      <c r="F195" s="11" t="s">
        <v>1653</v>
      </c>
      <c r="G195" s="15" t="s">
        <v>1654</v>
      </c>
      <c r="H195" s="11" t="s">
        <v>1655</v>
      </c>
      <c r="I195" s="14" t="s">
        <v>31</v>
      </c>
      <c r="J195" s="16" t="s">
        <v>22</v>
      </c>
      <c r="K195" s="11" t="s">
        <v>23</v>
      </c>
      <c r="L195" s="11" t="s">
        <v>86</v>
      </c>
      <c r="M195" s="17">
        <v>10106.0</v>
      </c>
      <c r="N195" s="18">
        <v>1.1492286E7</v>
      </c>
      <c r="O195" s="11" t="s">
        <v>51</v>
      </c>
      <c r="P195" s="11" t="s">
        <v>26</v>
      </c>
      <c r="Q195" s="11" t="s">
        <v>1656</v>
      </c>
      <c r="R195" s="20" t="s">
        <v>1657</v>
      </c>
      <c r="S195" s="20"/>
      <c r="T195" s="20" t="s">
        <v>331</v>
      </c>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row>
    <row r="196" ht="25.5" hidden="1" customHeight="1">
      <c r="A196" s="11">
        <v>195.0</v>
      </c>
      <c r="B196" s="12">
        <v>45917.0</v>
      </c>
      <c r="C196" s="23"/>
      <c r="D196" s="14"/>
      <c r="E196" s="14"/>
      <c r="F196" s="11"/>
      <c r="G196" s="15"/>
      <c r="H196" s="11" t="s">
        <v>1658</v>
      </c>
      <c r="I196" s="14" t="s">
        <v>31</v>
      </c>
      <c r="J196" s="16" t="s">
        <v>22</v>
      </c>
      <c r="K196" s="11" t="s">
        <v>95</v>
      </c>
      <c r="L196" s="11" t="s">
        <v>50</v>
      </c>
      <c r="M196" s="17"/>
      <c r="N196" s="18"/>
      <c r="O196" s="11"/>
      <c r="P196" s="11"/>
      <c r="Q196" s="33"/>
      <c r="R196" s="20"/>
      <c r="S196" s="20"/>
      <c r="T196" s="20" t="s">
        <v>53</v>
      </c>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row>
    <row r="197" ht="25.5" hidden="1" customHeight="1">
      <c r="A197" s="11">
        <v>196.0</v>
      </c>
      <c r="B197" s="12">
        <v>45917.0</v>
      </c>
      <c r="C197" s="23"/>
      <c r="D197" s="14"/>
      <c r="E197" s="14"/>
      <c r="F197" s="11"/>
      <c r="G197" s="15"/>
      <c r="H197" s="11" t="s">
        <v>1659</v>
      </c>
      <c r="I197" s="14" t="s">
        <v>31</v>
      </c>
      <c r="J197" s="16" t="s">
        <v>22</v>
      </c>
      <c r="K197" s="11" t="s">
        <v>95</v>
      </c>
      <c r="L197" s="11"/>
      <c r="M197" s="17"/>
      <c r="N197" s="18"/>
      <c r="O197" s="11"/>
      <c r="P197" s="11"/>
      <c r="Q197" s="33"/>
      <c r="R197" s="20" t="s">
        <v>1660</v>
      </c>
      <c r="S197" s="20"/>
      <c r="T197" s="20" t="s">
        <v>34</v>
      </c>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row>
    <row r="198" ht="25.5" customHeight="1">
      <c r="A198" s="11">
        <v>197.0</v>
      </c>
      <c r="B198" s="12">
        <v>45917.0</v>
      </c>
      <c r="C198" s="23"/>
      <c r="D198" s="14" t="s">
        <v>1661</v>
      </c>
      <c r="E198" s="14" t="s">
        <v>1662</v>
      </c>
      <c r="F198" s="11"/>
      <c r="G198" s="15" t="s">
        <v>29</v>
      </c>
      <c r="H198" s="11" t="s">
        <v>1663</v>
      </c>
      <c r="I198" s="14" t="s">
        <v>31</v>
      </c>
      <c r="J198" s="16" t="s">
        <v>22</v>
      </c>
      <c r="K198" s="11" t="s">
        <v>23</v>
      </c>
      <c r="L198" s="11" t="s">
        <v>86</v>
      </c>
      <c r="M198" s="17"/>
      <c r="N198" s="18"/>
      <c r="O198" s="11"/>
      <c r="P198" s="11" t="s">
        <v>64</v>
      </c>
      <c r="Q198" s="11" t="s">
        <v>168</v>
      </c>
      <c r="R198" s="20"/>
      <c r="S198" s="20"/>
      <c r="T198" s="20" t="s">
        <v>331</v>
      </c>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row>
    <row r="199" ht="25.5" hidden="1" customHeight="1">
      <c r="A199" s="11">
        <v>198.0</v>
      </c>
      <c r="B199" s="12">
        <v>38612.0</v>
      </c>
      <c r="C199" s="23"/>
      <c r="D199" s="14" t="s">
        <v>132</v>
      </c>
      <c r="E199" s="14" t="s">
        <v>1664</v>
      </c>
      <c r="F199" s="11" t="s">
        <v>1665</v>
      </c>
      <c r="G199" s="15" t="s">
        <v>20</v>
      </c>
      <c r="H199" s="11">
        <v>3.12287658E9</v>
      </c>
      <c r="I199" s="14" t="s">
        <v>21</v>
      </c>
      <c r="J199" s="16" t="s">
        <v>22</v>
      </c>
      <c r="K199" s="11" t="s">
        <v>23</v>
      </c>
      <c r="L199" s="11" t="s">
        <v>44</v>
      </c>
      <c r="M199" s="17"/>
      <c r="N199" s="18">
        <f>975600/1.19</f>
        <v>819831.9328</v>
      </c>
      <c r="O199" s="11" t="s">
        <v>39</v>
      </c>
      <c r="P199" s="11" t="s">
        <v>58</v>
      </c>
      <c r="Q199" s="11" t="s">
        <v>1666</v>
      </c>
      <c r="R199" s="20" t="s">
        <v>144</v>
      </c>
      <c r="S199" s="20"/>
      <c r="T199" s="20"/>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row>
    <row r="200" ht="25.5" hidden="1" customHeight="1">
      <c r="A200" s="11">
        <v>199.0</v>
      </c>
      <c r="B200" s="12">
        <v>45917.0</v>
      </c>
      <c r="C200" s="23"/>
      <c r="D200" s="14" t="s">
        <v>271</v>
      </c>
      <c r="E200" s="14" t="s">
        <v>189</v>
      </c>
      <c r="F200" s="11"/>
      <c r="G200" s="15" t="s">
        <v>29</v>
      </c>
      <c r="H200" s="11" t="s">
        <v>1667</v>
      </c>
      <c r="I200" s="14" t="s">
        <v>31</v>
      </c>
      <c r="J200" s="16" t="s">
        <v>22</v>
      </c>
      <c r="K200" s="11" t="s">
        <v>23</v>
      </c>
      <c r="L200" s="11" t="s">
        <v>75</v>
      </c>
      <c r="M200" s="17"/>
      <c r="N200" s="18">
        <f>8230040/1.19</f>
        <v>6916000</v>
      </c>
      <c r="O200" s="11" t="s">
        <v>39</v>
      </c>
      <c r="P200" s="11" t="s">
        <v>58</v>
      </c>
      <c r="Q200" s="11" t="s">
        <v>1668</v>
      </c>
      <c r="R200" s="20" t="s">
        <v>1669</v>
      </c>
      <c r="S200" s="20"/>
      <c r="T200" s="20"/>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row>
    <row r="201" ht="25.5" hidden="1" customHeight="1">
      <c r="A201" s="11">
        <v>200.0</v>
      </c>
      <c r="B201" s="12">
        <v>45918.0</v>
      </c>
      <c r="C201" s="55">
        <v>10.0</v>
      </c>
      <c r="D201" s="14" t="s">
        <v>275</v>
      </c>
      <c r="E201" s="14" t="s">
        <v>1670</v>
      </c>
      <c r="F201" s="11"/>
      <c r="G201" s="15" t="s">
        <v>29</v>
      </c>
      <c r="H201" s="11" t="s">
        <v>1671</v>
      </c>
      <c r="I201" s="14" t="s">
        <v>31</v>
      </c>
      <c r="J201" s="16" t="s">
        <v>22</v>
      </c>
      <c r="K201" s="11" t="s">
        <v>23</v>
      </c>
      <c r="L201" s="11" t="s">
        <v>100</v>
      </c>
      <c r="M201" s="17">
        <v>10104.0</v>
      </c>
      <c r="N201" s="18">
        <v>1266325.0</v>
      </c>
      <c r="O201" s="11" t="s">
        <v>51</v>
      </c>
      <c r="P201" s="11" t="s">
        <v>26</v>
      </c>
      <c r="Q201" s="11" t="s">
        <v>1672</v>
      </c>
      <c r="R201" s="20" t="s">
        <v>1673</v>
      </c>
      <c r="S201" s="20"/>
      <c r="T201" s="20" t="s">
        <v>1674</v>
      </c>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row>
    <row r="202" ht="25.5" hidden="1" customHeight="1">
      <c r="A202" s="11">
        <v>201.0</v>
      </c>
      <c r="B202" s="12">
        <v>45918.0</v>
      </c>
      <c r="C202" s="23"/>
      <c r="D202" s="14" t="s">
        <v>1043</v>
      </c>
      <c r="E202" s="14" t="s">
        <v>230</v>
      </c>
      <c r="F202" s="11"/>
      <c r="G202" s="15" t="s">
        <v>29</v>
      </c>
      <c r="H202" s="11" t="s">
        <v>1675</v>
      </c>
      <c r="I202" s="14" t="s">
        <v>31</v>
      </c>
      <c r="J202" s="16" t="s">
        <v>22</v>
      </c>
      <c r="K202" s="11" t="s">
        <v>23</v>
      </c>
      <c r="L202" s="11" t="s">
        <v>50</v>
      </c>
      <c r="M202" s="17">
        <v>10107.0</v>
      </c>
      <c r="N202" s="18">
        <v>294256.0</v>
      </c>
      <c r="O202" s="11" t="s">
        <v>51</v>
      </c>
      <c r="P202" s="11" t="s">
        <v>26</v>
      </c>
      <c r="Q202" s="11" t="s">
        <v>1676</v>
      </c>
      <c r="R202" s="20"/>
      <c r="S202" s="20"/>
      <c r="T202" s="20" t="s">
        <v>107</v>
      </c>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row>
    <row r="203" ht="25.5" hidden="1" customHeight="1">
      <c r="A203" s="11">
        <v>202.0</v>
      </c>
      <c r="B203" s="12">
        <v>45918.0</v>
      </c>
      <c r="C203" s="23"/>
      <c r="D203" s="14" t="s">
        <v>1677</v>
      </c>
      <c r="E203" s="14"/>
      <c r="F203" s="11"/>
      <c r="G203" s="15" t="s">
        <v>29</v>
      </c>
      <c r="H203" s="11" t="s">
        <v>1678</v>
      </c>
      <c r="I203" s="14" t="s">
        <v>31</v>
      </c>
      <c r="J203" s="16" t="s">
        <v>22</v>
      </c>
      <c r="K203" s="11" t="s">
        <v>23</v>
      </c>
      <c r="L203" s="11" t="s">
        <v>50</v>
      </c>
      <c r="M203" s="17"/>
      <c r="N203" s="18">
        <f>394000/1.19</f>
        <v>331092.437</v>
      </c>
      <c r="O203" s="11" t="s">
        <v>51</v>
      </c>
      <c r="P203" s="11" t="s">
        <v>58</v>
      </c>
      <c r="Q203" s="11" t="s">
        <v>1679</v>
      </c>
      <c r="R203" s="20" t="s">
        <v>144</v>
      </c>
      <c r="S203" s="20"/>
      <c r="T203" s="20" t="s">
        <v>107</v>
      </c>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row>
    <row r="204" ht="25.5" hidden="1" customHeight="1">
      <c r="A204" s="11">
        <v>203.0</v>
      </c>
      <c r="B204" s="12">
        <v>45918.0</v>
      </c>
      <c r="C204" s="23"/>
      <c r="D204" s="14" t="s">
        <v>1680</v>
      </c>
      <c r="E204" s="14"/>
      <c r="F204" s="11" t="s">
        <v>1681</v>
      </c>
      <c r="G204" s="15" t="s">
        <v>20</v>
      </c>
      <c r="H204" s="11" t="s">
        <v>1682</v>
      </c>
      <c r="I204" s="14" t="s">
        <v>31</v>
      </c>
      <c r="J204" s="16" t="s">
        <v>22</v>
      </c>
      <c r="K204" s="11" t="s">
        <v>95</v>
      </c>
      <c r="L204" s="11" t="s">
        <v>75</v>
      </c>
      <c r="M204" s="17"/>
      <c r="N204" s="18"/>
      <c r="O204" s="11"/>
      <c r="P204" s="11"/>
      <c r="Q204" s="33"/>
      <c r="R204" s="20"/>
      <c r="S204" s="20"/>
      <c r="T204" s="20"/>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row>
    <row r="205" ht="25.5" hidden="1" customHeight="1">
      <c r="A205" s="11">
        <v>204.0</v>
      </c>
      <c r="B205" s="33">
        <v>45918.0</v>
      </c>
      <c r="C205" s="23"/>
      <c r="D205" s="14" t="s">
        <v>1683</v>
      </c>
      <c r="E205" s="14" t="s">
        <v>925</v>
      </c>
      <c r="F205" s="11"/>
      <c r="G205" s="15"/>
      <c r="H205" s="11" t="s">
        <v>1684</v>
      </c>
      <c r="I205" s="14" t="s">
        <v>31</v>
      </c>
      <c r="J205" s="16" t="s">
        <v>22</v>
      </c>
      <c r="K205" s="11" t="s">
        <v>23</v>
      </c>
      <c r="L205" s="11" t="s">
        <v>100</v>
      </c>
      <c r="M205" s="17"/>
      <c r="N205" s="18"/>
      <c r="O205" s="11"/>
      <c r="P205" s="11"/>
      <c r="Q205" s="33"/>
      <c r="R205" s="20" t="s">
        <v>1685</v>
      </c>
      <c r="S205" s="20"/>
      <c r="T205" s="20"/>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row>
    <row r="206" ht="25.5" customHeight="1">
      <c r="A206" s="11">
        <v>205.0</v>
      </c>
      <c r="B206" s="12">
        <v>45918.0</v>
      </c>
      <c r="C206" s="23"/>
      <c r="D206" s="14" t="s">
        <v>1686</v>
      </c>
      <c r="E206" s="14" t="s">
        <v>1687</v>
      </c>
      <c r="F206" s="11"/>
      <c r="G206" s="15" t="s">
        <v>29</v>
      </c>
      <c r="H206" s="11" t="s">
        <v>1688</v>
      </c>
      <c r="I206" s="14" t="s">
        <v>31</v>
      </c>
      <c r="J206" s="16" t="s">
        <v>22</v>
      </c>
      <c r="K206" s="11" t="s">
        <v>23</v>
      </c>
      <c r="L206" s="11" t="s">
        <v>50</v>
      </c>
      <c r="M206" s="17">
        <v>10120.0</v>
      </c>
      <c r="N206" s="18">
        <v>1202000.0</v>
      </c>
      <c r="O206" s="11"/>
      <c r="P206" s="11" t="s">
        <v>64</v>
      </c>
      <c r="Q206" s="11" t="s">
        <v>1689</v>
      </c>
      <c r="R206" s="20"/>
      <c r="S206" s="20"/>
      <c r="T206" s="20" t="s">
        <v>1690</v>
      </c>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row>
    <row r="207" ht="25.5" hidden="1" customHeight="1">
      <c r="A207" s="11">
        <v>206.0</v>
      </c>
      <c r="B207" s="12">
        <v>45918.0</v>
      </c>
      <c r="C207" s="23"/>
      <c r="D207" s="14" t="s">
        <v>592</v>
      </c>
      <c r="E207" s="14"/>
      <c r="F207" s="11"/>
      <c r="G207" s="15"/>
      <c r="H207" s="11" t="s">
        <v>1691</v>
      </c>
      <c r="I207" s="14" t="s">
        <v>31</v>
      </c>
      <c r="J207" s="16" t="s">
        <v>22</v>
      </c>
      <c r="K207" s="11" t="s">
        <v>23</v>
      </c>
      <c r="L207" s="11" t="s">
        <v>50</v>
      </c>
      <c r="M207" s="17"/>
      <c r="N207" s="18">
        <f>850000/1.19</f>
        <v>714285.7143</v>
      </c>
      <c r="O207" s="11" t="s">
        <v>51</v>
      </c>
      <c r="P207" s="11" t="s">
        <v>26</v>
      </c>
      <c r="Q207" s="11" t="s">
        <v>1676</v>
      </c>
      <c r="R207" s="20"/>
      <c r="S207" s="20"/>
      <c r="T207" s="20" t="s">
        <v>53</v>
      </c>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row>
    <row r="208" ht="25.5" hidden="1" customHeight="1">
      <c r="A208" s="11">
        <v>207.0</v>
      </c>
      <c r="B208" s="12">
        <v>45918.0</v>
      </c>
      <c r="C208" s="23"/>
      <c r="D208" s="14"/>
      <c r="E208" s="14"/>
      <c r="F208" s="11"/>
      <c r="G208" s="15"/>
      <c r="H208" s="11" t="s">
        <v>1692</v>
      </c>
      <c r="I208" s="14" t="s">
        <v>31</v>
      </c>
      <c r="J208" s="16"/>
      <c r="K208" s="11"/>
      <c r="L208" s="11"/>
      <c r="M208" s="17"/>
      <c r="N208" s="18"/>
      <c r="O208" s="11"/>
      <c r="P208" s="11"/>
      <c r="Q208" s="11"/>
      <c r="R208" s="20"/>
      <c r="S208" s="20"/>
      <c r="T208" s="20"/>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row>
    <row r="209" ht="25.5" hidden="1" customHeight="1">
      <c r="A209" s="11">
        <v>208.0</v>
      </c>
      <c r="B209" s="12">
        <v>45918.0</v>
      </c>
      <c r="C209" s="23"/>
      <c r="D209" s="14"/>
      <c r="E209" s="14"/>
      <c r="F209" s="11"/>
      <c r="G209" s="15"/>
      <c r="H209" s="11" t="s">
        <v>1693</v>
      </c>
      <c r="I209" s="14" t="s">
        <v>31</v>
      </c>
      <c r="J209" s="16" t="s">
        <v>22</v>
      </c>
      <c r="K209" s="11"/>
      <c r="L209" s="11"/>
      <c r="M209" s="17"/>
      <c r="N209" s="18"/>
      <c r="O209" s="11"/>
      <c r="P209" s="11"/>
      <c r="Q209" s="11"/>
      <c r="R209" s="20"/>
      <c r="S209" s="20"/>
      <c r="T209" s="20" t="s">
        <v>591</v>
      </c>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row>
    <row r="210" ht="25.5" hidden="1" customHeight="1">
      <c r="A210" s="11">
        <v>209.0</v>
      </c>
      <c r="B210" s="12">
        <v>45918.0</v>
      </c>
      <c r="C210" s="30"/>
      <c r="D210" s="14" t="s">
        <v>1694</v>
      </c>
      <c r="E210" s="14"/>
      <c r="F210" s="11"/>
      <c r="G210" s="15"/>
      <c r="H210" s="11" t="s">
        <v>1695</v>
      </c>
      <c r="I210" s="14" t="s">
        <v>31</v>
      </c>
      <c r="J210" s="16" t="s">
        <v>22</v>
      </c>
      <c r="K210" s="11"/>
      <c r="L210" s="11"/>
      <c r="M210" s="17"/>
      <c r="N210" s="18"/>
      <c r="O210" s="11"/>
      <c r="P210" s="11"/>
      <c r="Q210" s="11"/>
      <c r="R210" s="20"/>
      <c r="S210" s="20"/>
      <c r="T210" s="20"/>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row>
    <row r="211" ht="25.5" customHeight="1">
      <c r="A211" s="11">
        <v>210.0</v>
      </c>
      <c r="B211" s="12">
        <v>45919.0</v>
      </c>
      <c r="C211" s="55">
        <v>17.0</v>
      </c>
      <c r="D211" s="14" t="s">
        <v>1696</v>
      </c>
      <c r="E211" s="14"/>
      <c r="F211" s="11" t="s">
        <v>1697</v>
      </c>
      <c r="G211" s="15" t="s">
        <v>20</v>
      </c>
      <c r="H211" s="11" t="s">
        <v>1698</v>
      </c>
      <c r="I211" s="14" t="s">
        <v>31</v>
      </c>
      <c r="J211" s="16" t="s">
        <v>22</v>
      </c>
      <c r="K211" s="11" t="s">
        <v>23</v>
      </c>
      <c r="L211" s="11" t="s">
        <v>167</v>
      </c>
      <c r="M211" s="17">
        <v>10135.0</v>
      </c>
      <c r="N211" s="18">
        <v>3126000.0</v>
      </c>
      <c r="O211" s="11" t="s">
        <v>51</v>
      </c>
      <c r="P211" s="11" t="s">
        <v>64</v>
      </c>
      <c r="Q211" s="11" t="s">
        <v>1699</v>
      </c>
      <c r="R211" s="20" t="s">
        <v>1700</v>
      </c>
      <c r="S211" s="20"/>
      <c r="T211" s="20"/>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row>
    <row r="212" ht="25.5" hidden="1" customHeight="1">
      <c r="A212" s="11">
        <v>211.0</v>
      </c>
      <c r="B212" s="12">
        <v>45919.0</v>
      </c>
      <c r="C212" s="23"/>
      <c r="D212" s="14" t="s">
        <v>592</v>
      </c>
      <c r="E212" s="14"/>
      <c r="F212" s="11"/>
      <c r="G212" s="15" t="s">
        <v>29</v>
      </c>
      <c r="H212" s="11" t="s">
        <v>1701</v>
      </c>
      <c r="I212" s="14" t="s">
        <v>31</v>
      </c>
      <c r="J212" s="16" t="s">
        <v>22</v>
      </c>
      <c r="K212" s="11" t="s">
        <v>95</v>
      </c>
      <c r="L212" s="11" t="s">
        <v>50</v>
      </c>
      <c r="M212" s="17"/>
      <c r="N212" s="18"/>
      <c r="O212" s="11"/>
      <c r="P212" s="11"/>
      <c r="Q212" s="33"/>
      <c r="R212" s="20" t="s">
        <v>1702</v>
      </c>
      <c r="S212" s="20"/>
      <c r="T212" s="20"/>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row>
    <row r="213" ht="25.5" hidden="1" customHeight="1">
      <c r="A213" s="11">
        <v>212.0</v>
      </c>
      <c r="B213" s="12">
        <v>45919.0</v>
      </c>
      <c r="C213" s="23"/>
      <c r="D213" s="14" t="s">
        <v>79</v>
      </c>
      <c r="E213" s="14"/>
      <c r="F213" s="11"/>
      <c r="G213" s="15"/>
      <c r="H213" s="11" t="s">
        <v>1703</v>
      </c>
      <c r="I213" s="14" t="s">
        <v>31</v>
      </c>
      <c r="J213" s="16" t="s">
        <v>22</v>
      </c>
      <c r="K213" s="11" t="s">
        <v>23</v>
      </c>
      <c r="L213" s="11" t="s">
        <v>316</v>
      </c>
      <c r="M213" s="17"/>
      <c r="N213" s="18"/>
      <c r="O213" s="11"/>
      <c r="P213" s="11"/>
      <c r="Q213" s="11"/>
      <c r="R213" s="20" t="s">
        <v>1704</v>
      </c>
      <c r="S213" s="20"/>
      <c r="T213" s="20"/>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row>
    <row r="214" ht="25.5" hidden="1" customHeight="1">
      <c r="A214" s="11">
        <v>213.0</v>
      </c>
      <c r="B214" s="12">
        <v>45919.0</v>
      </c>
      <c r="C214" s="23"/>
      <c r="D214" s="14" t="s">
        <v>1705</v>
      </c>
      <c r="E214" s="14" t="s">
        <v>230</v>
      </c>
      <c r="F214" s="11"/>
      <c r="G214" s="15" t="s">
        <v>29</v>
      </c>
      <c r="H214" s="11" t="s">
        <v>1706</v>
      </c>
      <c r="I214" s="14" t="s">
        <v>31</v>
      </c>
      <c r="J214" s="16" t="s">
        <v>22</v>
      </c>
      <c r="K214" s="11" t="s">
        <v>23</v>
      </c>
      <c r="L214" s="11" t="s">
        <v>50</v>
      </c>
      <c r="M214" s="17">
        <v>10118.0</v>
      </c>
      <c r="N214" s="18">
        <f>788991/1.19</f>
        <v>663017.6471</v>
      </c>
      <c r="O214" s="11" t="s">
        <v>51</v>
      </c>
      <c r="P214" s="11" t="s">
        <v>58</v>
      </c>
      <c r="Q214" s="11" t="s">
        <v>1707</v>
      </c>
      <c r="R214" s="20"/>
      <c r="S214" s="20"/>
      <c r="T214" s="20" t="s">
        <v>91</v>
      </c>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row>
    <row r="215" ht="25.5" hidden="1" customHeight="1">
      <c r="A215" s="11">
        <v>214.0</v>
      </c>
      <c r="B215" s="12">
        <v>45919.0</v>
      </c>
      <c r="C215" s="23"/>
      <c r="D215" s="14"/>
      <c r="E215" s="14"/>
      <c r="F215" s="11"/>
      <c r="G215" s="15" t="s">
        <v>29</v>
      </c>
      <c r="H215" s="11" t="s">
        <v>1708</v>
      </c>
      <c r="I215" s="14" t="s">
        <v>31</v>
      </c>
      <c r="J215" s="16" t="s">
        <v>22</v>
      </c>
      <c r="K215" s="11" t="s">
        <v>95</v>
      </c>
      <c r="L215" s="11" t="s">
        <v>38</v>
      </c>
      <c r="M215" s="17"/>
      <c r="N215" s="18"/>
      <c r="O215" s="11"/>
      <c r="P215" s="11"/>
      <c r="Q215" s="11"/>
      <c r="R215" s="20" t="s">
        <v>1709</v>
      </c>
      <c r="S215" s="20"/>
      <c r="T215" s="20"/>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row>
    <row r="216" ht="25.5" hidden="1" customHeight="1">
      <c r="A216" s="11">
        <v>215.0</v>
      </c>
      <c r="B216" s="12">
        <v>45919.0</v>
      </c>
      <c r="C216" s="23"/>
      <c r="D216" s="14" t="s">
        <v>54</v>
      </c>
      <c r="E216" s="14"/>
      <c r="F216" s="11" t="s">
        <v>1710</v>
      </c>
      <c r="G216" s="15" t="s">
        <v>20</v>
      </c>
      <c r="H216" s="11" t="s">
        <v>1711</v>
      </c>
      <c r="I216" s="14" t="s">
        <v>31</v>
      </c>
      <c r="J216" s="16" t="s">
        <v>22</v>
      </c>
      <c r="K216" s="11" t="s">
        <v>23</v>
      </c>
      <c r="L216" s="11" t="s">
        <v>38</v>
      </c>
      <c r="M216" s="17">
        <v>10126.0</v>
      </c>
      <c r="N216" s="18">
        <v>6722680.0</v>
      </c>
      <c r="O216" s="11" t="s">
        <v>51</v>
      </c>
      <c r="P216" s="11" t="s">
        <v>26</v>
      </c>
      <c r="Q216" s="11" t="s">
        <v>1712</v>
      </c>
      <c r="R216" s="20" t="s">
        <v>1713</v>
      </c>
      <c r="S216" s="20"/>
      <c r="T216" s="20"/>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row>
    <row r="217" ht="25.5" customHeight="1">
      <c r="A217" s="11">
        <v>216.0</v>
      </c>
      <c r="B217" s="12">
        <v>45919.0</v>
      </c>
      <c r="C217" s="23"/>
      <c r="D217" s="14" t="s">
        <v>1714</v>
      </c>
      <c r="E217" s="14" t="s">
        <v>584</v>
      </c>
      <c r="F217" s="11"/>
      <c r="G217" s="15" t="s">
        <v>29</v>
      </c>
      <c r="H217" s="11" t="s">
        <v>1715</v>
      </c>
      <c r="I217" s="14" t="s">
        <v>31</v>
      </c>
      <c r="J217" s="16" t="s">
        <v>22</v>
      </c>
      <c r="K217" s="11" t="s">
        <v>23</v>
      </c>
      <c r="L217" s="11" t="s">
        <v>86</v>
      </c>
      <c r="M217" s="17">
        <v>10129.0</v>
      </c>
      <c r="N217" s="18">
        <v>7746147.0</v>
      </c>
      <c r="O217" s="11" t="s">
        <v>51</v>
      </c>
      <c r="P217" s="11" t="s">
        <v>64</v>
      </c>
      <c r="Q217" s="11" t="s">
        <v>1533</v>
      </c>
      <c r="R217" s="20" t="s">
        <v>1716</v>
      </c>
      <c r="S217" s="20"/>
      <c r="T217" s="20" t="s">
        <v>1717</v>
      </c>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row>
    <row r="218" ht="25.5" customHeight="1">
      <c r="A218" s="11">
        <v>217.0</v>
      </c>
      <c r="B218" s="12">
        <v>45919.0</v>
      </c>
      <c r="C218" s="23"/>
      <c r="D218" s="14" t="s">
        <v>1718</v>
      </c>
      <c r="E218" s="14"/>
      <c r="F218" s="11" t="s">
        <v>1719</v>
      </c>
      <c r="G218" s="15" t="s">
        <v>20</v>
      </c>
      <c r="H218" s="11" t="s">
        <v>1720</v>
      </c>
      <c r="I218" s="14" t="s">
        <v>31</v>
      </c>
      <c r="J218" s="16" t="s">
        <v>22</v>
      </c>
      <c r="K218" s="11" t="s">
        <v>32</v>
      </c>
      <c r="L218" s="11" t="s">
        <v>75</v>
      </c>
      <c r="M218" s="17"/>
      <c r="N218" s="18"/>
      <c r="O218" s="11"/>
      <c r="P218" s="11" t="s">
        <v>64</v>
      </c>
      <c r="Q218" s="11"/>
      <c r="R218" s="20" t="s">
        <v>1721</v>
      </c>
      <c r="S218" s="20"/>
      <c r="T218" s="20"/>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row>
    <row r="219" ht="25.5" hidden="1" customHeight="1">
      <c r="A219" s="11">
        <v>218.0</v>
      </c>
      <c r="B219" s="12">
        <v>45919.0</v>
      </c>
      <c r="C219" s="23"/>
      <c r="D219" s="14"/>
      <c r="E219" s="14"/>
      <c r="F219" s="11"/>
      <c r="G219" s="15" t="s">
        <v>20</v>
      </c>
      <c r="H219" s="11" t="s">
        <v>1722</v>
      </c>
      <c r="I219" s="14" t="s">
        <v>31</v>
      </c>
      <c r="J219" s="16" t="s">
        <v>22</v>
      </c>
      <c r="K219" s="11" t="s">
        <v>23</v>
      </c>
      <c r="L219" s="11" t="s">
        <v>63</v>
      </c>
      <c r="M219" s="17">
        <v>10160.0</v>
      </c>
      <c r="N219" s="18">
        <v>3290400.0</v>
      </c>
      <c r="O219" s="11" t="s">
        <v>51</v>
      </c>
      <c r="P219" s="11" t="s">
        <v>58</v>
      </c>
      <c r="Q219" s="11" t="s">
        <v>1723</v>
      </c>
      <c r="R219" s="20"/>
      <c r="S219" s="20"/>
      <c r="T219" s="20" t="s">
        <v>182</v>
      </c>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row>
    <row r="220" ht="25.5" hidden="1" customHeight="1">
      <c r="A220" s="11">
        <v>219.0</v>
      </c>
      <c r="B220" s="12">
        <v>45919.0</v>
      </c>
      <c r="C220" s="23"/>
      <c r="D220" s="14" t="s">
        <v>35</v>
      </c>
      <c r="E220" s="14"/>
      <c r="F220" s="11" t="s">
        <v>1724</v>
      </c>
      <c r="G220" s="15" t="s">
        <v>20</v>
      </c>
      <c r="H220" s="11" t="s">
        <v>1725</v>
      </c>
      <c r="I220" s="14" t="s">
        <v>31</v>
      </c>
      <c r="J220" s="16" t="s">
        <v>22</v>
      </c>
      <c r="K220" s="11" t="s">
        <v>23</v>
      </c>
      <c r="L220" s="11" t="s">
        <v>63</v>
      </c>
      <c r="M220" s="17">
        <v>10125.0</v>
      </c>
      <c r="N220" s="18">
        <v>1645298.0</v>
      </c>
      <c r="O220" s="11" t="s">
        <v>39</v>
      </c>
      <c r="P220" s="11" t="s">
        <v>26</v>
      </c>
      <c r="Q220" s="11" t="s">
        <v>1726</v>
      </c>
      <c r="R220" s="20"/>
      <c r="S220" s="20"/>
      <c r="T220" s="20"/>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row>
    <row r="221" ht="25.5" hidden="1" customHeight="1">
      <c r="A221" s="11">
        <v>220.0</v>
      </c>
      <c r="B221" s="12">
        <v>45919.0</v>
      </c>
      <c r="C221" s="23"/>
      <c r="D221" s="14" t="s">
        <v>903</v>
      </c>
      <c r="E221" s="14"/>
      <c r="F221" s="11"/>
      <c r="G221" s="15" t="s">
        <v>29</v>
      </c>
      <c r="H221" s="11" t="s">
        <v>1727</v>
      </c>
      <c r="I221" s="14" t="s">
        <v>31</v>
      </c>
      <c r="J221" s="16" t="s">
        <v>22</v>
      </c>
      <c r="K221" s="11" t="s">
        <v>23</v>
      </c>
      <c r="L221" s="11" t="s">
        <v>50</v>
      </c>
      <c r="M221" s="17"/>
      <c r="N221" s="18">
        <f>1202400/1.19</f>
        <v>1010420.168</v>
      </c>
      <c r="O221" s="11" t="s">
        <v>51</v>
      </c>
      <c r="P221" s="11" t="s">
        <v>58</v>
      </c>
      <c r="Q221" s="11" t="s">
        <v>1728</v>
      </c>
      <c r="R221" s="20" t="s">
        <v>1729</v>
      </c>
      <c r="S221" s="20"/>
      <c r="T221" s="20"/>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row>
    <row r="222" ht="25.5" hidden="1" customHeight="1">
      <c r="A222" s="11">
        <v>221.0</v>
      </c>
      <c r="B222" s="12">
        <v>45919.0</v>
      </c>
      <c r="C222" s="23"/>
      <c r="D222" s="14"/>
      <c r="E222" s="14"/>
      <c r="F222" s="11"/>
      <c r="G222" s="15" t="s">
        <v>20</v>
      </c>
      <c r="H222" s="11" t="s">
        <v>1730</v>
      </c>
      <c r="I222" s="14" t="s">
        <v>31</v>
      </c>
      <c r="J222" s="16" t="s">
        <v>22</v>
      </c>
      <c r="K222" s="11" t="s">
        <v>23</v>
      </c>
      <c r="L222" s="11" t="s">
        <v>38</v>
      </c>
      <c r="M222" s="17"/>
      <c r="N222" s="18"/>
      <c r="O222" s="11"/>
      <c r="P222" s="11"/>
      <c r="Q222" s="33"/>
      <c r="R222" s="20" t="s">
        <v>1731</v>
      </c>
      <c r="S222" s="20"/>
      <c r="T222" s="20"/>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row>
    <row r="223" ht="25.5" hidden="1" customHeight="1">
      <c r="A223" s="11">
        <v>222.0</v>
      </c>
      <c r="B223" s="12">
        <v>45919.0</v>
      </c>
      <c r="C223" s="23"/>
      <c r="D223" s="14" t="s">
        <v>1732</v>
      </c>
      <c r="E223" s="14" t="s">
        <v>1733</v>
      </c>
      <c r="F223" s="11"/>
      <c r="G223" s="15" t="s">
        <v>20</v>
      </c>
      <c r="H223" s="11" t="s">
        <v>1734</v>
      </c>
      <c r="I223" s="14" t="s">
        <v>31</v>
      </c>
      <c r="J223" s="16" t="s">
        <v>22</v>
      </c>
      <c r="K223" s="11" t="s">
        <v>23</v>
      </c>
      <c r="L223" s="11" t="s">
        <v>167</v>
      </c>
      <c r="M223" s="17">
        <v>10130.0</v>
      </c>
      <c r="N223" s="18">
        <v>2547968.0</v>
      </c>
      <c r="O223" s="11" t="s">
        <v>51</v>
      </c>
      <c r="P223" s="11" t="s">
        <v>26</v>
      </c>
      <c r="Q223" s="11" t="s">
        <v>1735</v>
      </c>
      <c r="R223" s="20"/>
      <c r="S223" s="20"/>
      <c r="T223" s="20"/>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row>
    <row r="224" ht="25.5" customHeight="1">
      <c r="A224" s="11">
        <v>223.0</v>
      </c>
      <c r="B224" s="12">
        <v>45919.0</v>
      </c>
      <c r="C224" s="23"/>
      <c r="D224" s="14" t="s">
        <v>514</v>
      </c>
      <c r="E224" s="14"/>
      <c r="F224" s="11" t="s">
        <v>1736</v>
      </c>
      <c r="G224" s="15" t="s">
        <v>20</v>
      </c>
      <c r="H224" s="11" t="s">
        <v>1737</v>
      </c>
      <c r="I224" s="14" t="s">
        <v>31</v>
      </c>
      <c r="J224" s="16" t="s">
        <v>22</v>
      </c>
      <c r="K224" s="11" t="s">
        <v>23</v>
      </c>
      <c r="L224" s="11" t="s">
        <v>44</v>
      </c>
      <c r="M224" s="17">
        <v>10123.0</v>
      </c>
      <c r="N224" s="18">
        <v>725597.0</v>
      </c>
      <c r="O224" s="11" t="s">
        <v>57</v>
      </c>
      <c r="P224" s="11" t="s">
        <v>64</v>
      </c>
      <c r="Q224" s="11"/>
      <c r="R224" s="11"/>
      <c r="S224" s="21"/>
      <c r="T224" s="20"/>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row>
    <row r="225" ht="25.5" hidden="1" customHeight="1">
      <c r="A225" s="11">
        <v>224.0</v>
      </c>
      <c r="B225" s="12">
        <v>45919.0</v>
      </c>
      <c r="C225" s="23"/>
      <c r="D225" s="14" t="s">
        <v>1738</v>
      </c>
      <c r="E225" s="14" t="s">
        <v>1739</v>
      </c>
      <c r="F225" s="19"/>
      <c r="G225" s="15" t="s">
        <v>29</v>
      </c>
      <c r="H225" s="11" t="s">
        <v>1740</v>
      </c>
      <c r="I225" s="14" t="s">
        <v>31</v>
      </c>
      <c r="J225" s="16" t="s">
        <v>22</v>
      </c>
      <c r="K225" s="11" t="s">
        <v>23</v>
      </c>
      <c r="L225" s="11" t="s">
        <v>38</v>
      </c>
      <c r="M225" s="17"/>
      <c r="N225" s="18"/>
      <c r="O225" s="11"/>
      <c r="P225" s="11"/>
      <c r="Q225" s="11"/>
      <c r="R225" s="20" t="s">
        <v>1741</v>
      </c>
      <c r="S225" s="20"/>
      <c r="T225" s="20"/>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row>
    <row r="226" ht="25.5" hidden="1" customHeight="1">
      <c r="A226" s="11">
        <v>225.0</v>
      </c>
      <c r="B226" s="12">
        <v>45919.0</v>
      </c>
      <c r="C226" s="23"/>
      <c r="D226" s="14" t="s">
        <v>1344</v>
      </c>
      <c r="E226" s="14"/>
      <c r="F226" s="11"/>
      <c r="G226" s="15"/>
      <c r="H226" s="11" t="s">
        <v>1742</v>
      </c>
      <c r="I226" s="14" t="s">
        <v>31</v>
      </c>
      <c r="J226" s="16" t="s">
        <v>22</v>
      </c>
      <c r="K226" s="11" t="s">
        <v>95</v>
      </c>
      <c r="L226" s="11"/>
      <c r="M226" s="17"/>
      <c r="N226" s="18"/>
      <c r="O226" s="11"/>
      <c r="P226" s="11"/>
      <c r="Q226" s="33"/>
      <c r="R226" s="20"/>
      <c r="S226" s="20"/>
      <c r="T226" s="20"/>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row>
    <row r="227" ht="25.5" hidden="1" customHeight="1">
      <c r="A227" s="11">
        <v>226.0</v>
      </c>
      <c r="B227" s="12">
        <v>45919.0</v>
      </c>
      <c r="C227" s="30"/>
      <c r="D227" s="14" t="s">
        <v>1154</v>
      </c>
      <c r="E227" s="14" t="s">
        <v>1372</v>
      </c>
      <c r="F227" s="11"/>
      <c r="G227" s="15"/>
      <c r="H227" s="11" t="s">
        <v>1743</v>
      </c>
      <c r="I227" s="14" t="s">
        <v>31</v>
      </c>
      <c r="J227" s="16" t="s">
        <v>22</v>
      </c>
      <c r="K227" s="11" t="s">
        <v>95</v>
      </c>
      <c r="L227" s="11" t="s">
        <v>75</v>
      </c>
      <c r="M227" s="17"/>
      <c r="N227" s="18"/>
      <c r="O227" s="11"/>
      <c r="P227" s="11"/>
      <c r="Q227" s="11"/>
      <c r="R227" s="20"/>
      <c r="S227" s="21"/>
      <c r="T227" s="20"/>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row>
    <row r="228" ht="25.5" hidden="1" customHeight="1">
      <c r="A228" s="11">
        <v>227.0</v>
      </c>
      <c r="B228" s="12">
        <v>45920.0</v>
      </c>
      <c r="C228" s="55">
        <v>4.0</v>
      </c>
      <c r="D228" s="14" t="s">
        <v>1744</v>
      </c>
      <c r="E228" s="14"/>
      <c r="F228" s="19"/>
      <c r="G228" s="15" t="s">
        <v>20</v>
      </c>
      <c r="H228" s="11" t="s">
        <v>1745</v>
      </c>
      <c r="I228" s="14" t="s">
        <v>31</v>
      </c>
      <c r="J228" s="16" t="s">
        <v>22</v>
      </c>
      <c r="K228" s="11" t="s">
        <v>23</v>
      </c>
      <c r="L228" s="11" t="s">
        <v>156</v>
      </c>
      <c r="M228" s="17">
        <v>10145.0</v>
      </c>
      <c r="N228" s="18">
        <v>3108038.0</v>
      </c>
      <c r="O228" s="11" t="s">
        <v>51</v>
      </c>
      <c r="P228" s="11" t="s">
        <v>26</v>
      </c>
      <c r="Q228" s="11" t="s">
        <v>1746</v>
      </c>
      <c r="R228" s="20"/>
      <c r="S228" s="20"/>
      <c r="T228" s="20" t="s">
        <v>91</v>
      </c>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row>
    <row r="229" ht="25.5" hidden="1" customHeight="1">
      <c r="A229" s="11">
        <v>228.0</v>
      </c>
      <c r="B229" s="12">
        <v>45920.0</v>
      </c>
      <c r="C229" s="23"/>
      <c r="D229" s="14" t="s">
        <v>178</v>
      </c>
      <c r="E229" s="14" t="s">
        <v>684</v>
      </c>
      <c r="F229" s="19"/>
      <c r="G229" s="15"/>
      <c r="H229" s="11" t="s">
        <v>1747</v>
      </c>
      <c r="I229" s="14" t="s">
        <v>31</v>
      </c>
      <c r="J229" s="16" t="s">
        <v>22</v>
      </c>
      <c r="K229" s="11" t="s">
        <v>95</v>
      </c>
      <c r="L229" s="11"/>
      <c r="M229" s="17"/>
      <c r="N229" s="18"/>
      <c r="O229" s="11"/>
      <c r="P229" s="11"/>
      <c r="Q229" s="11"/>
      <c r="R229" s="11" t="s">
        <v>1748</v>
      </c>
      <c r="S229" s="21"/>
      <c r="T229" s="21"/>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row>
    <row r="230" ht="25.5" hidden="1" customHeight="1">
      <c r="A230" s="11">
        <v>229.0</v>
      </c>
      <c r="B230" s="12">
        <v>45920.0</v>
      </c>
      <c r="C230" s="23"/>
      <c r="D230" s="14" t="s">
        <v>1749</v>
      </c>
      <c r="E230" s="14"/>
      <c r="F230" s="19"/>
      <c r="G230" s="15"/>
      <c r="H230" s="11" t="s">
        <v>1750</v>
      </c>
      <c r="I230" s="14" t="s">
        <v>31</v>
      </c>
      <c r="J230" s="16" t="s">
        <v>22</v>
      </c>
      <c r="K230" s="11" t="s">
        <v>95</v>
      </c>
      <c r="L230" s="11" t="s">
        <v>50</v>
      </c>
      <c r="M230" s="17"/>
      <c r="N230" s="18"/>
      <c r="O230" s="11"/>
      <c r="P230" s="11"/>
      <c r="Q230" s="19"/>
      <c r="R230" s="20" t="s">
        <v>1751</v>
      </c>
      <c r="S230" s="20"/>
      <c r="T230" s="20" t="s">
        <v>53</v>
      </c>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row>
    <row r="231" ht="25.5" hidden="1" customHeight="1">
      <c r="A231" s="11">
        <v>230.0</v>
      </c>
      <c r="B231" s="12">
        <v>45920.0</v>
      </c>
      <c r="C231" s="30"/>
      <c r="D231" s="14" t="s">
        <v>242</v>
      </c>
      <c r="E231" s="14"/>
      <c r="F231" s="11"/>
      <c r="G231" s="15" t="s">
        <v>29</v>
      </c>
      <c r="H231" s="11" t="s">
        <v>1752</v>
      </c>
      <c r="I231" s="14" t="s">
        <v>31</v>
      </c>
      <c r="J231" s="16" t="s">
        <v>22</v>
      </c>
      <c r="K231" s="11" t="s">
        <v>23</v>
      </c>
      <c r="L231" s="11" t="s">
        <v>38</v>
      </c>
      <c r="M231" s="17"/>
      <c r="N231" s="18"/>
      <c r="O231" s="11"/>
      <c r="P231" s="11"/>
      <c r="Q231" s="11"/>
      <c r="R231" s="20" t="s">
        <v>1753</v>
      </c>
      <c r="S231" s="20"/>
      <c r="T231" s="20"/>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row>
    <row r="232" ht="25.5" hidden="1" customHeight="1">
      <c r="A232" s="11">
        <v>231.0</v>
      </c>
      <c r="B232" s="12">
        <v>45922.0</v>
      </c>
      <c r="C232" s="55">
        <v>19.0</v>
      </c>
      <c r="D232" s="14"/>
      <c r="E232" s="14"/>
      <c r="F232" s="11"/>
      <c r="G232" s="15"/>
      <c r="H232" s="11" t="s">
        <v>1754</v>
      </c>
      <c r="I232" s="14" t="s">
        <v>31</v>
      </c>
      <c r="J232" s="16" t="s">
        <v>22</v>
      </c>
      <c r="K232" s="11" t="s">
        <v>95</v>
      </c>
      <c r="L232" s="11"/>
      <c r="M232" s="17"/>
      <c r="N232" s="18"/>
      <c r="O232" s="11"/>
      <c r="P232" s="11"/>
      <c r="Q232" s="11"/>
      <c r="R232" s="20" t="s">
        <v>1755</v>
      </c>
      <c r="S232" s="21"/>
      <c r="T232" s="20"/>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row>
    <row r="233" ht="25.5" hidden="1" customHeight="1">
      <c r="A233" s="11">
        <v>232.0</v>
      </c>
      <c r="B233" s="12">
        <v>45922.0</v>
      </c>
      <c r="C233" s="23"/>
      <c r="D233" s="14" t="s">
        <v>1756</v>
      </c>
      <c r="E233" s="14" t="s">
        <v>398</v>
      </c>
      <c r="F233" s="19"/>
      <c r="G233" s="15" t="s">
        <v>29</v>
      </c>
      <c r="H233" s="11" t="s">
        <v>1757</v>
      </c>
      <c r="I233" s="14" t="s">
        <v>31</v>
      </c>
      <c r="J233" s="16" t="s">
        <v>22</v>
      </c>
      <c r="K233" s="11" t="s">
        <v>23</v>
      </c>
      <c r="L233" s="11" t="s">
        <v>167</v>
      </c>
      <c r="M233" s="17">
        <v>10133.0</v>
      </c>
      <c r="N233" s="18">
        <v>4229377.0</v>
      </c>
      <c r="O233" s="11" t="s">
        <v>51</v>
      </c>
      <c r="P233" s="11" t="s">
        <v>58</v>
      </c>
      <c r="Q233" s="11" t="s">
        <v>1758</v>
      </c>
      <c r="R233" s="20" t="s">
        <v>1759</v>
      </c>
      <c r="S233" s="21"/>
      <c r="T233" s="20"/>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row>
    <row r="234" ht="25.5" hidden="1" customHeight="1">
      <c r="A234" s="11">
        <v>233.0</v>
      </c>
      <c r="B234" s="12">
        <v>45922.0</v>
      </c>
      <c r="C234" s="23"/>
      <c r="D234" s="14"/>
      <c r="E234" s="14"/>
      <c r="F234" s="11"/>
      <c r="G234" s="15"/>
      <c r="H234" s="11" t="s">
        <v>1760</v>
      </c>
      <c r="I234" s="14" t="s">
        <v>31</v>
      </c>
      <c r="J234" s="16" t="s">
        <v>22</v>
      </c>
      <c r="K234" s="11" t="s">
        <v>23</v>
      </c>
      <c r="L234" s="11" t="s">
        <v>316</v>
      </c>
      <c r="M234" s="17"/>
      <c r="N234" s="18"/>
      <c r="O234" s="11"/>
      <c r="P234" s="11"/>
      <c r="Q234" s="11"/>
      <c r="R234" s="11" t="s">
        <v>1761</v>
      </c>
      <c r="S234" s="21"/>
      <c r="T234" s="20"/>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row>
    <row r="235" ht="49.5" customHeight="1">
      <c r="A235" s="11">
        <v>234.0</v>
      </c>
      <c r="B235" s="12">
        <v>45922.0</v>
      </c>
      <c r="C235" s="23"/>
      <c r="D235" s="14" t="s">
        <v>1154</v>
      </c>
      <c r="E235" s="14" t="s">
        <v>454</v>
      </c>
      <c r="F235" s="11"/>
      <c r="G235" s="15" t="s">
        <v>29</v>
      </c>
      <c r="H235" s="11" t="s">
        <v>1762</v>
      </c>
      <c r="I235" s="14" t="s">
        <v>31</v>
      </c>
      <c r="J235" s="16" t="s">
        <v>22</v>
      </c>
      <c r="K235" s="11" t="s">
        <v>23</v>
      </c>
      <c r="L235" s="11" t="s">
        <v>38</v>
      </c>
      <c r="M235" s="17">
        <v>10134.0</v>
      </c>
      <c r="N235" s="18">
        <v>1822000.0</v>
      </c>
      <c r="O235" s="11" t="s">
        <v>39</v>
      </c>
      <c r="P235" s="11" t="s">
        <v>64</v>
      </c>
      <c r="Q235" s="68" t="s">
        <v>1763</v>
      </c>
      <c r="R235" s="20"/>
      <c r="S235" s="20" t="s">
        <v>1764</v>
      </c>
      <c r="T235" s="20"/>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row>
    <row r="236" ht="25.5" hidden="1" customHeight="1">
      <c r="A236" s="11">
        <v>235.0</v>
      </c>
      <c r="B236" s="12">
        <v>45922.0</v>
      </c>
      <c r="C236" s="23"/>
      <c r="D236" s="14" t="s">
        <v>933</v>
      </c>
      <c r="E236" s="14" t="s">
        <v>210</v>
      </c>
      <c r="F236" s="11"/>
      <c r="G236" s="15" t="s">
        <v>29</v>
      </c>
      <c r="H236" s="11">
        <v>3.103732313E9</v>
      </c>
      <c r="I236" s="14" t="s">
        <v>21</v>
      </c>
      <c r="J236" s="16" t="s">
        <v>22</v>
      </c>
      <c r="K236" s="11" t="s">
        <v>23</v>
      </c>
      <c r="L236" s="11" t="s">
        <v>24</v>
      </c>
      <c r="M236" s="17"/>
      <c r="N236" s="18">
        <v>178500.0</v>
      </c>
      <c r="O236" s="11" t="s">
        <v>57</v>
      </c>
      <c r="P236" s="11" t="s">
        <v>26</v>
      </c>
      <c r="Q236" s="11"/>
      <c r="R236" s="20" t="s">
        <v>1765</v>
      </c>
      <c r="S236" s="20"/>
      <c r="T236" s="20"/>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row>
    <row r="237" ht="25.5" hidden="1" customHeight="1">
      <c r="A237" s="11">
        <v>236.0</v>
      </c>
      <c r="B237" s="12">
        <v>45922.0</v>
      </c>
      <c r="C237" s="23"/>
      <c r="D237" s="14" t="s">
        <v>1766</v>
      </c>
      <c r="E237" s="14"/>
      <c r="F237" s="61"/>
      <c r="G237" s="15" t="s">
        <v>20</v>
      </c>
      <c r="H237" s="11" t="s">
        <v>1767</v>
      </c>
      <c r="I237" s="14" t="s">
        <v>31</v>
      </c>
      <c r="J237" s="16" t="s">
        <v>22</v>
      </c>
      <c r="K237" s="11" t="s">
        <v>23</v>
      </c>
      <c r="L237" s="11" t="s">
        <v>38</v>
      </c>
      <c r="M237" s="17"/>
      <c r="N237" s="18"/>
      <c r="O237" s="11"/>
      <c r="P237" s="11"/>
      <c r="Q237" s="11"/>
      <c r="R237" s="20" t="s">
        <v>1768</v>
      </c>
      <c r="S237" s="20"/>
      <c r="T237" s="20"/>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row>
    <row r="238" ht="25.5" hidden="1" customHeight="1">
      <c r="A238" s="11">
        <v>237.0</v>
      </c>
      <c r="B238" s="12">
        <v>45922.0</v>
      </c>
      <c r="C238" s="23"/>
      <c r="D238" s="14" t="s">
        <v>1148</v>
      </c>
      <c r="E238" s="14" t="s">
        <v>1072</v>
      </c>
      <c r="F238" s="70"/>
      <c r="G238" s="15" t="s">
        <v>29</v>
      </c>
      <c r="H238" s="11" t="s">
        <v>1769</v>
      </c>
      <c r="I238" s="14" t="s">
        <v>31</v>
      </c>
      <c r="J238" s="16" t="s">
        <v>22</v>
      </c>
      <c r="K238" s="11" t="s">
        <v>95</v>
      </c>
      <c r="L238" s="11" t="s">
        <v>346</v>
      </c>
      <c r="M238" s="17"/>
      <c r="N238" s="18"/>
      <c r="O238" s="11"/>
      <c r="P238" s="11"/>
      <c r="Q238" s="11"/>
      <c r="R238" s="20"/>
      <c r="S238" s="20"/>
      <c r="T238" s="20"/>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row>
    <row r="239" ht="25.5" hidden="1" customHeight="1">
      <c r="A239" s="11">
        <v>238.0</v>
      </c>
      <c r="B239" s="12">
        <v>45922.0</v>
      </c>
      <c r="C239" s="23"/>
      <c r="D239" s="14" t="s">
        <v>1770</v>
      </c>
      <c r="E239" s="14" t="s">
        <v>1771</v>
      </c>
      <c r="F239" s="61"/>
      <c r="G239" s="15" t="s">
        <v>20</v>
      </c>
      <c r="H239" s="11" t="s">
        <v>1772</v>
      </c>
      <c r="I239" s="14" t="s">
        <v>31</v>
      </c>
      <c r="J239" s="16" t="s">
        <v>22</v>
      </c>
      <c r="K239" s="11" t="s">
        <v>23</v>
      </c>
      <c r="L239" s="11" t="s">
        <v>38</v>
      </c>
      <c r="M239" s="17"/>
      <c r="N239" s="18"/>
      <c r="O239" s="11"/>
      <c r="P239" s="11"/>
      <c r="Q239" s="33"/>
      <c r="R239" s="20" t="s">
        <v>1773</v>
      </c>
      <c r="S239" s="20" t="s">
        <v>1774</v>
      </c>
      <c r="T239" s="20"/>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row>
    <row r="240" ht="25.5" customHeight="1">
      <c r="A240" s="11">
        <v>239.0</v>
      </c>
      <c r="B240" s="12">
        <v>45922.0</v>
      </c>
      <c r="C240" s="23"/>
      <c r="D240" s="14" t="s">
        <v>1367</v>
      </c>
      <c r="E240" s="14"/>
      <c r="F240" s="70"/>
      <c r="G240" s="15" t="s">
        <v>29</v>
      </c>
      <c r="H240" s="11" t="s">
        <v>1775</v>
      </c>
      <c r="I240" s="14" t="s">
        <v>31</v>
      </c>
      <c r="J240" s="16" t="s">
        <v>22</v>
      </c>
      <c r="K240" s="11" t="s">
        <v>23</v>
      </c>
      <c r="L240" s="11" t="s">
        <v>38</v>
      </c>
      <c r="M240" s="17">
        <v>10137.0</v>
      </c>
      <c r="N240" s="18">
        <v>1474704.0</v>
      </c>
      <c r="O240" s="11" t="s">
        <v>51</v>
      </c>
      <c r="P240" s="11" t="s">
        <v>64</v>
      </c>
      <c r="Q240" s="11" t="s">
        <v>1533</v>
      </c>
      <c r="R240" s="20"/>
      <c r="S240" s="21"/>
      <c r="T240" s="34" t="s">
        <v>1776</v>
      </c>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row>
    <row r="241" ht="25.5" hidden="1" customHeight="1">
      <c r="A241" s="11">
        <v>240.0</v>
      </c>
      <c r="B241" s="12">
        <v>45922.0</v>
      </c>
      <c r="C241" s="23"/>
      <c r="D241" s="14" t="s">
        <v>1777</v>
      </c>
      <c r="E241" s="14"/>
      <c r="F241" s="70"/>
      <c r="G241" s="15" t="s">
        <v>20</v>
      </c>
      <c r="H241" s="11" t="s">
        <v>1778</v>
      </c>
      <c r="I241" s="14" t="s">
        <v>31</v>
      </c>
      <c r="J241" s="16" t="s">
        <v>22</v>
      </c>
      <c r="K241" s="11" t="s">
        <v>23</v>
      </c>
      <c r="L241" s="11" t="s">
        <v>44</v>
      </c>
      <c r="M241" s="17"/>
      <c r="N241" s="18"/>
      <c r="O241" s="11"/>
      <c r="P241" s="11"/>
      <c r="Q241" s="33"/>
      <c r="R241" s="20" t="s">
        <v>1779</v>
      </c>
      <c r="S241" s="20"/>
      <c r="T241" s="20"/>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row>
    <row r="242" ht="25.5" hidden="1" customHeight="1">
      <c r="A242" s="11">
        <v>241.0</v>
      </c>
      <c r="B242" s="12">
        <v>45922.0</v>
      </c>
      <c r="C242" s="23"/>
      <c r="D242" s="14" t="s">
        <v>1777</v>
      </c>
      <c r="E242" s="54" t="s">
        <v>1780</v>
      </c>
      <c r="F242" s="61"/>
      <c r="G242" s="15" t="s">
        <v>29</v>
      </c>
      <c r="H242" s="11" t="s">
        <v>1781</v>
      </c>
      <c r="I242" s="14" t="s">
        <v>31</v>
      </c>
      <c r="J242" s="16" t="s">
        <v>22</v>
      </c>
      <c r="K242" s="11" t="s">
        <v>23</v>
      </c>
      <c r="L242" s="11" t="s">
        <v>50</v>
      </c>
      <c r="M242" s="17">
        <v>10150.0</v>
      </c>
      <c r="N242" s="18">
        <v>1297062.0</v>
      </c>
      <c r="O242" s="11" t="s">
        <v>51</v>
      </c>
      <c r="P242" s="11" t="s">
        <v>58</v>
      </c>
      <c r="Q242" s="11" t="s">
        <v>1782</v>
      </c>
      <c r="R242" s="20"/>
      <c r="S242" s="20"/>
      <c r="T242" s="20" t="s">
        <v>107</v>
      </c>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row>
    <row r="243" ht="25.5" customHeight="1">
      <c r="A243" s="11">
        <v>242.0</v>
      </c>
      <c r="B243" s="12">
        <v>45922.0</v>
      </c>
      <c r="C243" s="23"/>
      <c r="D243" s="14" t="s">
        <v>54</v>
      </c>
      <c r="E243" s="14" t="s">
        <v>1783</v>
      </c>
      <c r="F243" s="70"/>
      <c r="G243" s="15" t="s">
        <v>29</v>
      </c>
      <c r="H243" s="11" t="s">
        <v>1784</v>
      </c>
      <c r="I243" s="14" t="s">
        <v>31</v>
      </c>
      <c r="J243" s="16" t="s">
        <v>22</v>
      </c>
      <c r="K243" s="11"/>
      <c r="L243" s="11"/>
      <c r="M243" s="17"/>
      <c r="N243" s="18"/>
      <c r="O243" s="11"/>
      <c r="P243" s="11" t="s">
        <v>64</v>
      </c>
      <c r="Q243" s="11" t="s">
        <v>168</v>
      </c>
      <c r="R243" s="20"/>
      <c r="S243" s="20"/>
      <c r="T243" s="20" t="s">
        <v>182</v>
      </c>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row>
    <row r="244" ht="25.5" hidden="1" customHeight="1">
      <c r="A244" s="11">
        <v>243.0</v>
      </c>
      <c r="B244" s="33">
        <v>45922.0</v>
      </c>
      <c r="C244" s="23"/>
      <c r="D244" s="14"/>
      <c r="E244" s="14"/>
      <c r="F244" s="70"/>
      <c r="G244" s="15"/>
      <c r="H244" s="11" t="s">
        <v>1785</v>
      </c>
      <c r="I244" s="14" t="s">
        <v>31</v>
      </c>
      <c r="J244" s="16" t="s">
        <v>22</v>
      </c>
      <c r="K244" s="11" t="s">
        <v>95</v>
      </c>
      <c r="L244" s="11" t="s">
        <v>75</v>
      </c>
      <c r="M244" s="17"/>
      <c r="N244" s="18"/>
      <c r="O244" s="11"/>
      <c r="P244" s="11"/>
      <c r="Q244" s="33"/>
      <c r="R244" s="20"/>
      <c r="S244" s="20"/>
      <c r="T244" s="20"/>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row>
    <row r="245" ht="25.5" hidden="1" customHeight="1">
      <c r="A245" s="11">
        <v>244.0</v>
      </c>
      <c r="B245" s="12">
        <v>45922.0</v>
      </c>
      <c r="C245" s="23"/>
      <c r="D245" s="14" t="s">
        <v>1456</v>
      </c>
      <c r="E245" s="14" t="s">
        <v>1786</v>
      </c>
      <c r="F245" s="70" t="s">
        <v>1787</v>
      </c>
      <c r="G245" s="15" t="s">
        <v>29</v>
      </c>
      <c r="H245" s="11" t="s">
        <v>1788</v>
      </c>
      <c r="I245" s="14" t="s">
        <v>31</v>
      </c>
      <c r="J245" s="16" t="s">
        <v>22</v>
      </c>
      <c r="K245" s="11" t="s">
        <v>23</v>
      </c>
      <c r="L245" s="11" t="s">
        <v>50</v>
      </c>
      <c r="M245" s="17">
        <v>10138.0</v>
      </c>
      <c r="N245" s="18">
        <f>991761/1.19</f>
        <v>833412.605</v>
      </c>
      <c r="O245" s="11" t="s">
        <v>51</v>
      </c>
      <c r="P245" s="11" t="s">
        <v>26</v>
      </c>
      <c r="Q245" s="11" t="s">
        <v>1789</v>
      </c>
      <c r="R245" s="20" t="s">
        <v>1790</v>
      </c>
      <c r="S245" s="20"/>
      <c r="T245" s="20"/>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row>
    <row r="246" ht="25.5" hidden="1" customHeight="1">
      <c r="A246" s="11">
        <v>245.0</v>
      </c>
      <c r="B246" s="12">
        <v>45922.0</v>
      </c>
      <c r="C246" s="23"/>
      <c r="D246" s="14" t="s">
        <v>1356</v>
      </c>
      <c r="E246" s="14" t="s">
        <v>1791</v>
      </c>
      <c r="F246" s="61"/>
      <c r="G246" s="15" t="s">
        <v>29</v>
      </c>
      <c r="H246" s="11" t="s">
        <v>1792</v>
      </c>
      <c r="I246" s="14" t="s">
        <v>31</v>
      </c>
      <c r="J246" s="16" t="s">
        <v>22</v>
      </c>
      <c r="K246" s="11" t="s">
        <v>23</v>
      </c>
      <c r="L246" s="11"/>
      <c r="M246" s="17"/>
      <c r="N246" s="18">
        <v>1002270.0</v>
      </c>
      <c r="O246" s="11" t="s">
        <v>57</v>
      </c>
      <c r="P246" s="11" t="s">
        <v>58</v>
      </c>
      <c r="Q246" s="33"/>
      <c r="R246" s="20" t="s">
        <v>1793</v>
      </c>
      <c r="S246" s="21"/>
      <c r="T246" s="20"/>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row>
    <row r="247" ht="25.5" hidden="1" customHeight="1">
      <c r="A247" s="11">
        <v>246.0</v>
      </c>
      <c r="B247" s="12">
        <v>45922.0</v>
      </c>
      <c r="C247" s="23"/>
      <c r="D247" s="14" t="s">
        <v>1794</v>
      </c>
      <c r="E247" s="14" t="s">
        <v>197</v>
      </c>
      <c r="F247" s="70"/>
      <c r="G247" s="15" t="s">
        <v>29</v>
      </c>
      <c r="H247" s="11" t="s">
        <v>1795</v>
      </c>
      <c r="I247" s="14" t="s">
        <v>31</v>
      </c>
      <c r="J247" s="16" t="s">
        <v>22</v>
      </c>
      <c r="K247" s="11" t="s">
        <v>95</v>
      </c>
      <c r="L247" s="11"/>
      <c r="M247" s="17"/>
      <c r="N247" s="18"/>
      <c r="O247" s="11"/>
      <c r="P247" s="11"/>
      <c r="Q247" s="33"/>
      <c r="R247" s="20"/>
      <c r="S247" s="21"/>
      <c r="T247" s="21"/>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row>
    <row r="248" ht="25.5" hidden="1" customHeight="1">
      <c r="A248" s="11">
        <v>247.0</v>
      </c>
      <c r="B248" s="12">
        <v>45922.0</v>
      </c>
      <c r="C248" s="23"/>
      <c r="D248" s="14" t="s">
        <v>1796</v>
      </c>
      <c r="E248" s="14" t="s">
        <v>947</v>
      </c>
      <c r="F248" s="70"/>
      <c r="G248" s="15"/>
      <c r="H248" s="11" t="s">
        <v>1797</v>
      </c>
      <c r="I248" s="14" t="s">
        <v>31</v>
      </c>
      <c r="J248" s="16" t="s">
        <v>22</v>
      </c>
      <c r="K248" s="11" t="s">
        <v>95</v>
      </c>
      <c r="L248" s="11" t="s">
        <v>50</v>
      </c>
      <c r="M248" s="17"/>
      <c r="N248" s="18"/>
      <c r="O248" s="11"/>
      <c r="P248" s="11"/>
      <c r="Q248" s="33"/>
      <c r="R248" s="20"/>
      <c r="S248" s="20"/>
      <c r="T248" s="20" t="s">
        <v>107</v>
      </c>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row>
    <row r="249" ht="25.5" hidden="1" customHeight="1">
      <c r="A249" s="11">
        <v>248.0</v>
      </c>
      <c r="B249" s="12">
        <v>45922.0</v>
      </c>
      <c r="C249" s="23"/>
      <c r="D249" s="14" t="s">
        <v>769</v>
      </c>
      <c r="E249" s="14" t="s">
        <v>910</v>
      </c>
      <c r="F249" s="70"/>
      <c r="G249" s="15" t="s">
        <v>29</v>
      </c>
      <c r="H249" s="11" t="s">
        <v>1798</v>
      </c>
      <c r="I249" s="14" t="s">
        <v>31</v>
      </c>
      <c r="J249" s="16" t="s">
        <v>22</v>
      </c>
      <c r="K249" s="11" t="s">
        <v>23</v>
      </c>
      <c r="L249" s="11" t="s">
        <v>24</v>
      </c>
      <c r="M249" s="17">
        <v>10141.0</v>
      </c>
      <c r="N249" s="18">
        <v>468960.0</v>
      </c>
      <c r="O249" s="11" t="s">
        <v>51</v>
      </c>
      <c r="P249" s="11" t="s">
        <v>26</v>
      </c>
      <c r="Q249" s="11" t="s">
        <v>1799</v>
      </c>
      <c r="R249" s="20"/>
      <c r="S249" s="20"/>
      <c r="T249" s="20"/>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row>
    <row r="250" ht="25.5" hidden="1" customHeight="1">
      <c r="A250" s="11">
        <v>249.0</v>
      </c>
      <c r="B250" s="12">
        <v>6985529.0</v>
      </c>
      <c r="C250" s="30"/>
      <c r="D250" s="14" t="s">
        <v>1192</v>
      </c>
      <c r="E250" s="14" t="s">
        <v>947</v>
      </c>
      <c r="F250" s="70"/>
      <c r="G250" s="15"/>
      <c r="H250" s="11" t="s">
        <v>1800</v>
      </c>
      <c r="I250" s="14" t="s">
        <v>31</v>
      </c>
      <c r="J250" s="16" t="s">
        <v>22</v>
      </c>
      <c r="K250" s="11" t="s">
        <v>23</v>
      </c>
      <c r="L250" s="11" t="s">
        <v>100</v>
      </c>
      <c r="M250" s="17"/>
      <c r="N250" s="18">
        <f>289329/1.19</f>
        <v>243133.6134</v>
      </c>
      <c r="O250" s="11" t="s">
        <v>39</v>
      </c>
      <c r="P250" s="11" t="s">
        <v>58</v>
      </c>
      <c r="Q250" s="33"/>
      <c r="R250" s="20" t="s">
        <v>1801</v>
      </c>
      <c r="S250" s="20"/>
      <c r="T250" s="20" t="s">
        <v>34</v>
      </c>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row>
    <row r="251" ht="25.5" hidden="1" customHeight="1">
      <c r="A251" s="11">
        <v>250.0</v>
      </c>
      <c r="B251" s="12">
        <v>45923.0</v>
      </c>
      <c r="C251" s="55">
        <v>13.0</v>
      </c>
      <c r="D251" s="14" t="s">
        <v>864</v>
      </c>
      <c r="E251" s="14" t="s">
        <v>1802</v>
      </c>
      <c r="F251" s="70"/>
      <c r="G251" s="15" t="s">
        <v>29</v>
      </c>
      <c r="H251" s="11" t="s">
        <v>1803</v>
      </c>
      <c r="I251" s="14" t="s">
        <v>31</v>
      </c>
      <c r="J251" s="16" t="s">
        <v>22</v>
      </c>
      <c r="K251" s="11" t="s">
        <v>23</v>
      </c>
      <c r="L251" s="11" t="s">
        <v>38</v>
      </c>
      <c r="M251" s="17">
        <v>10148.0</v>
      </c>
      <c r="N251" s="18">
        <v>826677.0</v>
      </c>
      <c r="O251" s="11" t="s">
        <v>51</v>
      </c>
      <c r="P251" s="11" t="s">
        <v>26</v>
      </c>
      <c r="Q251" s="11" t="s">
        <v>1804</v>
      </c>
      <c r="R251" s="20" t="s">
        <v>1805</v>
      </c>
      <c r="S251" s="20"/>
      <c r="T251" s="20"/>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row>
    <row r="252" ht="25.5" hidden="1" customHeight="1">
      <c r="A252" s="11">
        <v>251.0</v>
      </c>
      <c r="B252" s="12">
        <v>45923.0</v>
      </c>
      <c r="C252" s="23"/>
      <c r="D252" s="14"/>
      <c r="E252" s="14"/>
      <c r="F252" s="61"/>
      <c r="G252" s="15"/>
      <c r="H252" s="11" t="s">
        <v>1806</v>
      </c>
      <c r="I252" s="14" t="s">
        <v>31</v>
      </c>
      <c r="J252" s="16" t="s">
        <v>22</v>
      </c>
      <c r="K252" s="11" t="s">
        <v>95</v>
      </c>
      <c r="L252" s="11"/>
      <c r="M252" s="17"/>
      <c r="N252" s="18"/>
      <c r="O252" s="11"/>
      <c r="P252" s="11"/>
      <c r="Q252" s="33"/>
      <c r="R252" s="20"/>
      <c r="S252" s="20"/>
      <c r="T252" s="20" t="s">
        <v>69</v>
      </c>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row>
    <row r="253" ht="25.5" hidden="1" customHeight="1">
      <c r="A253" s="11">
        <v>252.0</v>
      </c>
      <c r="B253" s="12">
        <v>45923.0</v>
      </c>
      <c r="C253" s="23"/>
      <c r="D253" s="14" t="s">
        <v>28</v>
      </c>
      <c r="E253" s="14" t="s">
        <v>1807</v>
      </c>
      <c r="F253" s="70" t="s">
        <v>1808</v>
      </c>
      <c r="G253" s="15" t="s">
        <v>20</v>
      </c>
      <c r="H253" s="11" t="s">
        <v>1809</v>
      </c>
      <c r="I253" s="14" t="s">
        <v>31</v>
      </c>
      <c r="J253" s="16" t="s">
        <v>22</v>
      </c>
      <c r="K253" s="11" t="s">
        <v>95</v>
      </c>
      <c r="L253" s="11" t="s">
        <v>75</v>
      </c>
      <c r="M253" s="17"/>
      <c r="N253" s="18"/>
      <c r="O253" s="11"/>
      <c r="P253" s="11"/>
      <c r="Q253" s="11"/>
      <c r="R253" s="20"/>
      <c r="S253" s="20"/>
      <c r="T253" s="20"/>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row>
    <row r="254" ht="25.5" hidden="1" customHeight="1">
      <c r="A254" s="11">
        <v>253.0</v>
      </c>
      <c r="B254" s="33">
        <v>45923.0</v>
      </c>
      <c r="C254" s="23"/>
      <c r="D254" s="14"/>
      <c r="E254" s="28"/>
      <c r="F254" s="61"/>
      <c r="G254" s="15"/>
      <c r="H254" s="11" t="s">
        <v>1810</v>
      </c>
      <c r="I254" s="14" t="s">
        <v>31</v>
      </c>
      <c r="J254" s="16" t="s">
        <v>22</v>
      </c>
      <c r="K254" s="11" t="s">
        <v>23</v>
      </c>
      <c r="L254" s="11" t="s">
        <v>38</v>
      </c>
      <c r="M254" s="17"/>
      <c r="N254" s="18"/>
      <c r="O254" s="11" t="s">
        <v>564</v>
      </c>
      <c r="P254" s="11"/>
      <c r="Q254" s="33"/>
      <c r="R254" s="20" t="s">
        <v>1811</v>
      </c>
      <c r="S254" s="20"/>
      <c r="T254" s="20"/>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row>
    <row r="255" ht="25.5" hidden="1" customHeight="1">
      <c r="A255" s="11">
        <v>254.0</v>
      </c>
      <c r="B255" s="12">
        <v>45923.0</v>
      </c>
      <c r="C255" s="23"/>
      <c r="D255" s="14" t="s">
        <v>1812</v>
      </c>
      <c r="E255" s="14" t="s">
        <v>1813</v>
      </c>
      <c r="F255" s="70" t="s">
        <v>1814</v>
      </c>
      <c r="G255" s="15"/>
      <c r="H255" s="11" t="s">
        <v>1815</v>
      </c>
      <c r="I255" s="14" t="s">
        <v>31</v>
      </c>
      <c r="J255" s="16" t="s">
        <v>22</v>
      </c>
      <c r="K255" s="11" t="s">
        <v>23</v>
      </c>
      <c r="L255" s="11" t="s">
        <v>44</v>
      </c>
      <c r="M255" s="17"/>
      <c r="N255" s="18"/>
      <c r="O255" s="11"/>
      <c r="P255" s="11"/>
      <c r="Q255" s="11"/>
      <c r="R255" s="20" t="s">
        <v>1628</v>
      </c>
      <c r="S255" s="20"/>
      <c r="T255" s="20"/>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row>
    <row r="256" ht="25.5" customHeight="1">
      <c r="A256" s="11">
        <v>255.0</v>
      </c>
      <c r="B256" s="12">
        <v>45923.0</v>
      </c>
      <c r="C256" s="23"/>
      <c r="D256" s="14" t="s">
        <v>1816</v>
      </c>
      <c r="E256" s="14" t="s">
        <v>1817</v>
      </c>
      <c r="F256" s="70" t="s">
        <v>1818</v>
      </c>
      <c r="G256" s="15" t="s">
        <v>20</v>
      </c>
      <c r="H256" s="11" t="s">
        <v>1819</v>
      </c>
      <c r="I256" s="14" t="s">
        <v>31</v>
      </c>
      <c r="J256" s="16" t="s">
        <v>22</v>
      </c>
      <c r="K256" s="11" t="s">
        <v>23</v>
      </c>
      <c r="L256" s="11" t="s">
        <v>44</v>
      </c>
      <c r="M256" s="17">
        <v>10143.0</v>
      </c>
      <c r="N256" s="18">
        <v>544303.0</v>
      </c>
      <c r="O256" s="11" t="s">
        <v>57</v>
      </c>
      <c r="P256" s="11" t="s">
        <v>64</v>
      </c>
      <c r="Q256" s="33"/>
      <c r="R256" s="20"/>
      <c r="S256" s="21"/>
      <c r="T256" s="20"/>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row>
    <row r="257" ht="25.5" hidden="1" customHeight="1">
      <c r="A257" s="11">
        <v>256.0</v>
      </c>
      <c r="B257" s="12">
        <v>45923.0</v>
      </c>
      <c r="C257" s="23"/>
      <c r="D257" s="14" t="s">
        <v>311</v>
      </c>
      <c r="E257" s="14" t="s">
        <v>1820</v>
      </c>
      <c r="F257" s="70"/>
      <c r="G257" s="15"/>
      <c r="H257" s="11" t="s">
        <v>1821</v>
      </c>
      <c r="I257" s="14" t="s">
        <v>31</v>
      </c>
      <c r="J257" s="16" t="s">
        <v>22</v>
      </c>
      <c r="K257" s="11" t="s">
        <v>23</v>
      </c>
      <c r="L257" s="11" t="s">
        <v>38</v>
      </c>
      <c r="M257" s="17">
        <v>10143.0</v>
      </c>
      <c r="N257" s="18">
        <v>658817.0</v>
      </c>
      <c r="O257" s="11" t="s">
        <v>51</v>
      </c>
      <c r="P257" s="11" t="s">
        <v>26</v>
      </c>
      <c r="Q257" s="11" t="s">
        <v>1822</v>
      </c>
      <c r="R257" s="20" t="s">
        <v>1823</v>
      </c>
      <c r="S257" s="20"/>
      <c r="T257" s="20"/>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row>
    <row r="258" ht="25.5" hidden="1" customHeight="1">
      <c r="A258" s="11">
        <v>257.0</v>
      </c>
      <c r="B258" s="12">
        <v>45923.0</v>
      </c>
      <c r="C258" s="23"/>
      <c r="D258" s="14" t="s">
        <v>35</v>
      </c>
      <c r="E258" s="14"/>
      <c r="F258" s="61"/>
      <c r="G258" s="15"/>
      <c r="H258" s="11" t="s">
        <v>1824</v>
      </c>
      <c r="I258" s="14" t="s">
        <v>31</v>
      </c>
      <c r="J258" s="16" t="s">
        <v>22</v>
      </c>
      <c r="K258" s="11" t="s">
        <v>95</v>
      </c>
      <c r="L258" s="11" t="s">
        <v>38</v>
      </c>
      <c r="M258" s="17"/>
      <c r="N258" s="18"/>
      <c r="O258" s="11"/>
      <c r="P258" s="11"/>
      <c r="Q258" s="33"/>
      <c r="R258" s="20" t="s">
        <v>249</v>
      </c>
      <c r="S258" s="21"/>
      <c r="T258" s="20"/>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row>
    <row r="259" ht="25.5" hidden="1" customHeight="1">
      <c r="A259" s="11">
        <v>258.0</v>
      </c>
      <c r="B259" s="12">
        <v>45923.0</v>
      </c>
      <c r="C259" s="23"/>
      <c r="D259" s="14" t="s">
        <v>1825</v>
      </c>
      <c r="E259" s="14" t="s">
        <v>944</v>
      </c>
      <c r="F259" s="61"/>
      <c r="G259" s="15" t="s">
        <v>29</v>
      </c>
      <c r="H259" s="11" t="s">
        <v>1826</v>
      </c>
      <c r="I259" s="14" t="s">
        <v>31</v>
      </c>
      <c r="J259" s="16" t="s">
        <v>22</v>
      </c>
      <c r="K259" s="11" t="s">
        <v>23</v>
      </c>
      <c r="L259" s="11" t="s">
        <v>50</v>
      </c>
      <c r="M259" s="17"/>
      <c r="N259" s="18">
        <f>905400/1.19</f>
        <v>760840.3361</v>
      </c>
      <c r="O259" s="11" t="s">
        <v>57</v>
      </c>
      <c r="P259" s="11" t="s">
        <v>58</v>
      </c>
      <c r="Q259" s="33"/>
      <c r="R259" s="20" t="s">
        <v>144</v>
      </c>
      <c r="S259" s="20"/>
      <c r="T259" s="20"/>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row>
    <row r="260" ht="25.5" hidden="1" customHeight="1">
      <c r="A260" s="11">
        <v>259.0</v>
      </c>
      <c r="B260" s="12">
        <v>45923.0</v>
      </c>
      <c r="C260" s="23"/>
      <c r="D260" s="14" t="s">
        <v>811</v>
      </c>
      <c r="E260" s="14" t="s">
        <v>283</v>
      </c>
      <c r="F260" s="70"/>
      <c r="G260" s="15"/>
      <c r="H260" s="11" t="s">
        <v>1827</v>
      </c>
      <c r="I260" s="14" t="s">
        <v>31</v>
      </c>
      <c r="J260" s="16" t="s">
        <v>22</v>
      </c>
      <c r="K260" s="11" t="s">
        <v>23</v>
      </c>
      <c r="L260" s="11" t="s">
        <v>50</v>
      </c>
      <c r="M260" s="17">
        <v>10152.0</v>
      </c>
      <c r="N260" s="18">
        <v>989700.0</v>
      </c>
      <c r="O260" s="11" t="s">
        <v>51</v>
      </c>
      <c r="P260" s="11" t="s">
        <v>26</v>
      </c>
      <c r="Q260" s="11" t="s">
        <v>52</v>
      </c>
      <c r="R260" s="20"/>
      <c r="S260" s="20"/>
      <c r="T260" s="20" t="s">
        <v>107</v>
      </c>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row>
    <row r="261" ht="25.5" hidden="1" customHeight="1">
      <c r="A261" s="11">
        <v>260.0</v>
      </c>
      <c r="B261" s="12">
        <v>45923.0</v>
      </c>
      <c r="C261" s="23"/>
      <c r="D261" s="14" t="s">
        <v>1828</v>
      </c>
      <c r="E261" s="14" t="s">
        <v>230</v>
      </c>
      <c r="F261" s="70"/>
      <c r="G261" s="15"/>
      <c r="H261" s="11" t="s">
        <v>1829</v>
      </c>
      <c r="I261" s="14" t="s">
        <v>31</v>
      </c>
      <c r="J261" s="16" t="s">
        <v>22</v>
      </c>
      <c r="K261" s="11" t="s">
        <v>23</v>
      </c>
      <c r="L261" s="11" t="s">
        <v>119</v>
      </c>
      <c r="M261" s="17"/>
      <c r="N261" s="18"/>
      <c r="O261" s="11"/>
      <c r="P261" s="11"/>
      <c r="Q261" s="33"/>
      <c r="R261" s="20" t="s">
        <v>1830</v>
      </c>
      <c r="T261" s="20"/>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row>
    <row r="262" ht="25.5" customHeight="1">
      <c r="A262" s="11">
        <v>261.0</v>
      </c>
      <c r="B262" s="12">
        <v>45923.0</v>
      </c>
      <c r="C262" s="23"/>
      <c r="D262" s="14" t="s">
        <v>1831</v>
      </c>
      <c r="E262" s="14"/>
      <c r="F262" s="70"/>
      <c r="G262" s="15"/>
      <c r="H262" s="11" t="s">
        <v>1832</v>
      </c>
      <c r="I262" s="14" t="s">
        <v>31</v>
      </c>
      <c r="J262" s="16" t="s">
        <v>22</v>
      </c>
      <c r="K262" s="11" t="s">
        <v>23</v>
      </c>
      <c r="L262" s="11" t="s">
        <v>44</v>
      </c>
      <c r="M262" s="17">
        <v>10150.0</v>
      </c>
      <c r="N262" s="18">
        <v>1327000.0</v>
      </c>
      <c r="O262" s="11" t="s">
        <v>57</v>
      </c>
      <c r="P262" s="11" t="s">
        <v>64</v>
      </c>
      <c r="Q262" s="33"/>
      <c r="R262" s="20"/>
      <c r="S262" s="21"/>
      <c r="T262" s="20"/>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row>
    <row r="263" ht="25.5" hidden="1" customHeight="1">
      <c r="A263" s="11">
        <v>262.0</v>
      </c>
      <c r="B263" s="12">
        <v>45923.0</v>
      </c>
      <c r="C263" s="30"/>
      <c r="D263" s="14" t="s">
        <v>1777</v>
      </c>
      <c r="E263" s="14" t="s">
        <v>1780</v>
      </c>
      <c r="F263" s="61"/>
      <c r="G263" s="15" t="s">
        <v>29</v>
      </c>
      <c r="H263" s="11" t="s">
        <v>1781</v>
      </c>
      <c r="I263" s="14" t="s">
        <v>31</v>
      </c>
      <c r="J263" s="16" t="s">
        <v>22</v>
      </c>
      <c r="K263" s="11" t="s">
        <v>23</v>
      </c>
      <c r="L263" s="11" t="s">
        <v>50</v>
      </c>
      <c r="M263" s="17">
        <v>10150.0</v>
      </c>
      <c r="N263" s="18">
        <v>1297062.0</v>
      </c>
      <c r="O263" s="11" t="s">
        <v>51</v>
      </c>
      <c r="P263" s="11" t="s">
        <v>58</v>
      </c>
      <c r="Q263" s="11" t="s">
        <v>1833</v>
      </c>
      <c r="R263" s="20"/>
      <c r="S263" s="21"/>
      <c r="T263" s="20"/>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row>
    <row r="264" ht="25.5" hidden="1" customHeight="1">
      <c r="A264" s="11">
        <v>263.0</v>
      </c>
      <c r="B264" s="12">
        <v>45924.0</v>
      </c>
      <c r="C264" s="55">
        <v>11.0</v>
      </c>
      <c r="D264" s="14" t="s">
        <v>377</v>
      </c>
      <c r="E264" s="14"/>
      <c r="F264" s="61"/>
      <c r="G264" s="15" t="s">
        <v>20</v>
      </c>
      <c r="H264" s="11" t="s">
        <v>1834</v>
      </c>
      <c r="I264" s="14" t="s">
        <v>31</v>
      </c>
      <c r="J264" s="16" t="s">
        <v>22</v>
      </c>
      <c r="K264" s="11" t="s">
        <v>23</v>
      </c>
      <c r="L264" s="11" t="s">
        <v>38</v>
      </c>
      <c r="M264" s="17"/>
      <c r="N264" s="18"/>
      <c r="O264" s="11"/>
      <c r="P264" s="11"/>
      <c r="Q264" s="33"/>
      <c r="R264" s="20" t="s">
        <v>1835</v>
      </c>
      <c r="S264" s="20"/>
      <c r="T264" s="20"/>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row>
    <row r="265" ht="25.5" hidden="1" customHeight="1">
      <c r="A265" s="11">
        <v>264.0</v>
      </c>
      <c r="B265" s="12">
        <v>45924.0</v>
      </c>
      <c r="C265" s="23"/>
      <c r="D265" s="14" t="s">
        <v>1043</v>
      </c>
      <c r="E265" s="14" t="s">
        <v>1836</v>
      </c>
      <c r="F265" s="61"/>
      <c r="G265" s="15" t="s">
        <v>29</v>
      </c>
      <c r="H265" s="11" t="s">
        <v>1837</v>
      </c>
      <c r="I265" s="14" t="s">
        <v>31</v>
      </c>
      <c r="J265" s="16" t="s">
        <v>22</v>
      </c>
      <c r="K265" s="11" t="s">
        <v>23</v>
      </c>
      <c r="L265" s="11" t="s">
        <v>75</v>
      </c>
      <c r="M265" s="17"/>
      <c r="N265" s="18">
        <v>734700.0</v>
      </c>
      <c r="O265" s="11" t="s">
        <v>51</v>
      </c>
      <c r="P265" s="11" t="s">
        <v>58</v>
      </c>
      <c r="Q265" s="11" t="s">
        <v>1838</v>
      </c>
      <c r="R265" s="20" t="s">
        <v>1839</v>
      </c>
      <c r="S265" s="20"/>
      <c r="T265" s="20" t="s">
        <v>91</v>
      </c>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row>
    <row r="266" ht="25.5" customHeight="1">
      <c r="A266" s="11">
        <v>265.0</v>
      </c>
      <c r="B266" s="12">
        <v>45924.0</v>
      </c>
      <c r="C266" s="23"/>
      <c r="D266" s="14" t="s">
        <v>1840</v>
      </c>
      <c r="E266" s="14" t="s">
        <v>1841</v>
      </c>
      <c r="F266" s="61"/>
      <c r="G266" s="15" t="s">
        <v>29</v>
      </c>
      <c r="H266" s="11" t="s">
        <v>1842</v>
      </c>
      <c r="I266" s="14" t="s">
        <v>31</v>
      </c>
      <c r="J266" s="16" t="s">
        <v>22</v>
      </c>
      <c r="K266" s="11" t="s">
        <v>23</v>
      </c>
      <c r="L266" s="11" t="s">
        <v>38</v>
      </c>
      <c r="M266" s="17">
        <v>10158.0</v>
      </c>
      <c r="N266" s="18">
        <v>253000.0</v>
      </c>
      <c r="O266" s="11" t="s">
        <v>51</v>
      </c>
      <c r="P266" s="11" t="s">
        <v>64</v>
      </c>
      <c r="Q266" s="11" t="s">
        <v>1843</v>
      </c>
      <c r="R266" s="20"/>
      <c r="S266" s="21"/>
      <c r="T266" s="20"/>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row>
    <row r="267" ht="25.5" hidden="1" customHeight="1">
      <c r="A267" s="11">
        <v>266.0</v>
      </c>
      <c r="B267" s="12">
        <v>45924.0</v>
      </c>
      <c r="C267" s="23"/>
      <c r="D267" s="14" t="s">
        <v>1844</v>
      </c>
      <c r="E267" s="14" t="s">
        <v>1845</v>
      </c>
      <c r="F267" s="61"/>
      <c r="G267" s="15"/>
      <c r="H267" s="11" t="s">
        <v>1846</v>
      </c>
      <c r="I267" s="14" t="s">
        <v>31</v>
      </c>
      <c r="J267" s="16" t="s">
        <v>22</v>
      </c>
      <c r="K267" s="11"/>
      <c r="L267" s="11"/>
      <c r="M267" s="17"/>
      <c r="N267" s="18"/>
      <c r="O267" s="11"/>
      <c r="P267" s="11"/>
      <c r="Q267" s="11"/>
      <c r="R267" s="20" t="s">
        <v>1847</v>
      </c>
      <c r="S267" s="21"/>
      <c r="T267" s="20"/>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row>
    <row r="268" ht="25.5" hidden="1" customHeight="1">
      <c r="A268" s="11">
        <v>267.0</v>
      </c>
      <c r="B268" s="12">
        <v>45924.0</v>
      </c>
      <c r="C268" s="23"/>
      <c r="D268" s="14"/>
      <c r="E268" s="14"/>
      <c r="F268" s="61"/>
      <c r="G268" s="15" t="s">
        <v>20</v>
      </c>
      <c r="H268" s="11" t="s">
        <v>1848</v>
      </c>
      <c r="I268" s="14" t="s">
        <v>31</v>
      </c>
      <c r="J268" s="16" t="s">
        <v>22</v>
      </c>
      <c r="K268" s="11" t="s">
        <v>23</v>
      </c>
      <c r="L268" s="11" t="s">
        <v>100</v>
      </c>
      <c r="M268" s="17"/>
      <c r="N268" s="18"/>
      <c r="O268" s="11" t="s">
        <v>39</v>
      </c>
      <c r="P268" s="11" t="s">
        <v>58</v>
      </c>
      <c r="Q268" s="33"/>
      <c r="R268" s="20" t="s">
        <v>1849</v>
      </c>
      <c r="S268" s="21"/>
      <c r="T268" s="20"/>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row>
    <row r="269" ht="25.5" hidden="1" customHeight="1">
      <c r="A269" s="11">
        <v>268.0</v>
      </c>
      <c r="B269" s="12">
        <v>45924.0</v>
      </c>
      <c r="C269" s="23"/>
      <c r="D269" s="14" t="s">
        <v>1812</v>
      </c>
      <c r="E269" s="14" t="s">
        <v>1850</v>
      </c>
      <c r="F269" s="70"/>
      <c r="G269" s="15" t="s">
        <v>29</v>
      </c>
      <c r="H269" s="11" t="s">
        <v>1851</v>
      </c>
      <c r="I269" s="14" t="s">
        <v>31</v>
      </c>
      <c r="J269" s="16" t="s">
        <v>22</v>
      </c>
      <c r="K269" s="11" t="s">
        <v>23</v>
      </c>
      <c r="L269" s="11" t="s">
        <v>75</v>
      </c>
      <c r="M269" s="17">
        <v>10163.0</v>
      </c>
      <c r="N269" s="18">
        <v>945933.0</v>
      </c>
      <c r="O269" s="11" t="s">
        <v>51</v>
      </c>
      <c r="P269" s="11" t="s">
        <v>26</v>
      </c>
      <c r="Q269" s="11" t="s">
        <v>52</v>
      </c>
      <c r="R269" s="11"/>
      <c r="S269" s="20"/>
      <c r="T269" s="20"/>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row>
    <row r="270" ht="25.5" hidden="1" customHeight="1">
      <c r="A270" s="11">
        <v>269.0</v>
      </c>
      <c r="B270" s="12">
        <v>45924.0</v>
      </c>
      <c r="C270" s="23"/>
      <c r="D270" s="14" t="s">
        <v>1852</v>
      </c>
      <c r="E270" s="14" t="s">
        <v>1082</v>
      </c>
      <c r="F270" s="61"/>
      <c r="G270" s="15"/>
      <c r="H270" s="11" t="s">
        <v>1853</v>
      </c>
      <c r="I270" s="14" t="s">
        <v>31</v>
      </c>
      <c r="J270" s="16" t="s">
        <v>22</v>
      </c>
      <c r="K270" s="11" t="s">
        <v>95</v>
      </c>
      <c r="L270" s="11" t="s">
        <v>38</v>
      </c>
      <c r="M270" s="17"/>
      <c r="N270" s="18"/>
      <c r="O270" s="11"/>
      <c r="P270" s="11"/>
      <c r="Q270" s="33"/>
      <c r="R270" s="20"/>
      <c r="S270" s="20"/>
      <c r="T270" s="20"/>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row>
    <row r="271" ht="25.5" hidden="1" customHeight="1">
      <c r="A271" s="11">
        <v>270.0</v>
      </c>
      <c r="B271" s="12">
        <v>45924.0</v>
      </c>
      <c r="C271" s="23"/>
      <c r="D271" s="14" t="s">
        <v>1854</v>
      </c>
      <c r="E271" s="14" t="s">
        <v>947</v>
      </c>
      <c r="F271" s="61"/>
      <c r="G271" s="15" t="s">
        <v>29</v>
      </c>
      <c r="H271" s="11" t="s">
        <v>1855</v>
      </c>
      <c r="I271" s="14" t="s">
        <v>31</v>
      </c>
      <c r="J271" s="16" t="s">
        <v>22</v>
      </c>
      <c r="K271" s="11" t="s">
        <v>23</v>
      </c>
      <c r="L271" s="36" t="s">
        <v>75</v>
      </c>
      <c r="M271" s="17"/>
      <c r="N271" s="18">
        <f>1113800/1.19</f>
        <v>935966.3866</v>
      </c>
      <c r="O271" s="11" t="s">
        <v>51</v>
      </c>
      <c r="P271" s="11" t="s">
        <v>58</v>
      </c>
      <c r="Q271" s="11" t="s">
        <v>1856</v>
      </c>
      <c r="R271" s="20" t="s">
        <v>1729</v>
      </c>
      <c r="S271" s="20"/>
      <c r="T271" s="20"/>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row>
    <row r="272" ht="25.5" hidden="1" customHeight="1">
      <c r="A272" s="11">
        <v>271.0</v>
      </c>
      <c r="B272" s="12">
        <v>45924.0</v>
      </c>
      <c r="C272" s="23"/>
      <c r="D272" s="14" t="s">
        <v>1857</v>
      </c>
      <c r="E272" s="14" t="s">
        <v>1858</v>
      </c>
      <c r="F272" s="70" t="s">
        <v>1859</v>
      </c>
      <c r="G272" s="15" t="s">
        <v>20</v>
      </c>
      <c r="H272" s="11" t="s">
        <v>1860</v>
      </c>
      <c r="I272" s="14" t="s">
        <v>31</v>
      </c>
      <c r="J272" s="16" t="s">
        <v>22</v>
      </c>
      <c r="K272" s="11" t="s">
        <v>23</v>
      </c>
      <c r="L272" s="11" t="s">
        <v>44</v>
      </c>
      <c r="M272" s="17"/>
      <c r="N272" s="18">
        <v>581300.0</v>
      </c>
      <c r="O272" s="11" t="s">
        <v>57</v>
      </c>
      <c r="P272" s="11" t="s">
        <v>58</v>
      </c>
      <c r="Q272" s="33"/>
      <c r="R272" s="20"/>
      <c r="S272" s="20"/>
      <c r="T272" s="20"/>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row>
    <row r="273" ht="25.5" hidden="1" customHeight="1">
      <c r="A273" s="11">
        <v>272.0</v>
      </c>
      <c r="B273" s="12">
        <v>45924.0</v>
      </c>
      <c r="C273" s="23"/>
      <c r="D273" s="14" t="s">
        <v>314</v>
      </c>
      <c r="E273" s="14" t="s">
        <v>80</v>
      </c>
      <c r="F273" s="61"/>
      <c r="G273" s="15"/>
      <c r="H273" s="11" t="s">
        <v>1861</v>
      </c>
      <c r="I273" s="14" t="s">
        <v>31</v>
      </c>
      <c r="J273" s="16" t="s">
        <v>22</v>
      </c>
      <c r="K273" s="11"/>
      <c r="L273" s="11"/>
      <c r="M273" s="17"/>
      <c r="N273" s="18"/>
      <c r="O273" s="11"/>
      <c r="P273" s="11"/>
      <c r="Q273" s="33"/>
      <c r="R273" s="20"/>
      <c r="S273" s="20"/>
      <c r="T273" s="20" t="s">
        <v>59</v>
      </c>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row>
    <row r="274" ht="25.5" hidden="1" customHeight="1">
      <c r="A274" s="11">
        <v>273.0</v>
      </c>
      <c r="B274" s="12">
        <v>45924.0</v>
      </c>
      <c r="C274" s="30"/>
      <c r="D274" s="14"/>
      <c r="E274" s="14"/>
      <c r="F274" s="61"/>
      <c r="G274" s="15"/>
      <c r="H274" s="11" t="s">
        <v>1862</v>
      </c>
      <c r="I274" s="14" t="s">
        <v>31</v>
      </c>
      <c r="J274" s="16" t="s">
        <v>22</v>
      </c>
      <c r="K274" s="11"/>
      <c r="L274" s="11" t="s">
        <v>44</v>
      </c>
      <c r="M274" s="17"/>
      <c r="N274" s="18"/>
      <c r="O274" s="11"/>
      <c r="P274" s="11"/>
      <c r="Q274" s="11"/>
      <c r="R274" s="11"/>
      <c r="S274" s="21"/>
      <c r="T274" s="21"/>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row>
    <row r="275" ht="25.5" hidden="1" customHeight="1">
      <c r="A275" s="11">
        <v>274.0</v>
      </c>
      <c r="B275" s="12">
        <v>45925.0</v>
      </c>
      <c r="C275" s="55">
        <v>14.0</v>
      </c>
      <c r="D275" s="14" t="s">
        <v>215</v>
      </c>
      <c r="E275" s="14" t="s">
        <v>610</v>
      </c>
      <c r="F275" s="61"/>
      <c r="G275" s="15" t="s">
        <v>20</v>
      </c>
      <c r="H275" s="11" t="s">
        <v>1863</v>
      </c>
      <c r="I275" s="14" t="s">
        <v>31</v>
      </c>
      <c r="J275" s="16" t="s">
        <v>22</v>
      </c>
      <c r="K275" s="11" t="s">
        <v>23</v>
      </c>
      <c r="L275" s="11" t="s">
        <v>50</v>
      </c>
      <c r="M275" s="17"/>
      <c r="N275" s="18"/>
      <c r="O275" s="11"/>
      <c r="P275" s="11"/>
      <c r="Q275" s="33"/>
      <c r="R275" s="20" t="s">
        <v>1864</v>
      </c>
      <c r="S275" s="20"/>
      <c r="T275" s="20" t="s">
        <v>111</v>
      </c>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row>
    <row r="276" ht="25.5" hidden="1" customHeight="1">
      <c r="A276" s="11">
        <v>275.0</v>
      </c>
      <c r="B276" s="12">
        <v>45925.0</v>
      </c>
      <c r="C276" s="23"/>
      <c r="D276" s="14" t="s">
        <v>311</v>
      </c>
      <c r="E276" s="14" t="s">
        <v>246</v>
      </c>
      <c r="F276" s="61"/>
      <c r="G276" s="15" t="s">
        <v>29</v>
      </c>
      <c r="H276" s="11" t="s">
        <v>1865</v>
      </c>
      <c r="I276" s="14" t="s">
        <v>31</v>
      </c>
      <c r="J276" s="16" t="s">
        <v>22</v>
      </c>
      <c r="K276" s="11" t="s">
        <v>23</v>
      </c>
      <c r="L276" s="11" t="s">
        <v>86</v>
      </c>
      <c r="M276" s="17">
        <v>10172.0</v>
      </c>
      <c r="N276" s="18">
        <v>4959146.0</v>
      </c>
      <c r="O276" s="11" t="s">
        <v>51</v>
      </c>
      <c r="P276" s="11" t="s">
        <v>26</v>
      </c>
      <c r="Q276" s="11" t="s">
        <v>1804</v>
      </c>
      <c r="R276" s="20"/>
      <c r="S276" s="20"/>
      <c r="T276" s="20" t="s">
        <v>331</v>
      </c>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row>
    <row r="277" ht="25.5" hidden="1" customHeight="1">
      <c r="A277" s="11">
        <v>276.0</v>
      </c>
      <c r="B277" s="12">
        <v>38620.0</v>
      </c>
      <c r="C277" s="23"/>
      <c r="D277" s="14" t="s">
        <v>60</v>
      </c>
      <c r="E277" s="14" t="s">
        <v>1866</v>
      </c>
      <c r="F277" s="61"/>
      <c r="G277" s="15"/>
      <c r="H277" s="11" t="s">
        <v>1867</v>
      </c>
      <c r="I277" s="14" t="s">
        <v>31</v>
      </c>
      <c r="J277" s="16" t="s">
        <v>22</v>
      </c>
      <c r="K277" s="11" t="s">
        <v>95</v>
      </c>
      <c r="L277" s="11" t="s">
        <v>50</v>
      </c>
      <c r="M277" s="17"/>
      <c r="N277" s="18"/>
      <c r="O277" s="11"/>
      <c r="P277" s="11"/>
      <c r="Q277" s="33"/>
      <c r="R277" s="20"/>
      <c r="S277" s="20"/>
      <c r="T277" s="20" t="s">
        <v>53</v>
      </c>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row>
    <row r="278" ht="47.25" customHeight="1">
      <c r="A278" s="11">
        <v>277.0</v>
      </c>
      <c r="B278" s="12">
        <v>45925.0</v>
      </c>
      <c r="C278" s="23"/>
      <c r="D278" s="14" t="s">
        <v>1868</v>
      </c>
      <c r="E278" s="14" t="s">
        <v>944</v>
      </c>
      <c r="F278" s="70" t="s">
        <v>1869</v>
      </c>
      <c r="G278" s="15" t="s">
        <v>20</v>
      </c>
      <c r="H278" s="11" t="s">
        <v>1870</v>
      </c>
      <c r="I278" s="14" t="s">
        <v>31</v>
      </c>
      <c r="J278" s="16" t="s">
        <v>22</v>
      </c>
      <c r="K278" s="11" t="s">
        <v>23</v>
      </c>
      <c r="L278" s="11" t="s">
        <v>44</v>
      </c>
      <c r="M278" s="17">
        <v>10175.0</v>
      </c>
      <c r="N278" s="18">
        <v>2624000.0</v>
      </c>
      <c r="O278" s="11" t="s">
        <v>51</v>
      </c>
      <c r="P278" s="11" t="s">
        <v>64</v>
      </c>
      <c r="Q278" s="68" t="s">
        <v>1871</v>
      </c>
      <c r="R278" s="20"/>
      <c r="S278" s="20"/>
      <c r="T278" s="20"/>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row>
    <row r="279" ht="25.5" hidden="1" customHeight="1">
      <c r="A279" s="11">
        <v>278.0</v>
      </c>
      <c r="B279" s="33">
        <v>45925.0</v>
      </c>
      <c r="C279" s="23"/>
      <c r="D279" s="14" t="s">
        <v>1872</v>
      </c>
      <c r="E279" s="14"/>
      <c r="F279" s="70" t="s">
        <v>1873</v>
      </c>
      <c r="G279" s="15" t="s">
        <v>20</v>
      </c>
      <c r="H279" s="11" t="s">
        <v>1874</v>
      </c>
      <c r="I279" s="14" t="s">
        <v>31</v>
      </c>
      <c r="J279" s="16" t="s">
        <v>22</v>
      </c>
      <c r="K279" s="11" t="s">
        <v>23</v>
      </c>
      <c r="L279" s="11" t="s">
        <v>156</v>
      </c>
      <c r="M279" s="17">
        <v>10169.0</v>
      </c>
      <c r="N279" s="18">
        <v>560000.0</v>
      </c>
      <c r="O279" s="11" t="s">
        <v>51</v>
      </c>
      <c r="P279" s="11" t="s">
        <v>26</v>
      </c>
      <c r="Q279" s="11" t="s">
        <v>1875</v>
      </c>
      <c r="R279" s="34" t="s">
        <v>1876</v>
      </c>
      <c r="S279" s="20"/>
      <c r="T279" s="20"/>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row>
    <row r="280" ht="25.5" hidden="1" customHeight="1">
      <c r="A280" s="11">
        <v>279.0</v>
      </c>
      <c r="B280" s="12">
        <v>45925.0</v>
      </c>
      <c r="C280" s="23"/>
      <c r="D280" s="14" t="s">
        <v>592</v>
      </c>
      <c r="E280" s="14" t="s">
        <v>684</v>
      </c>
      <c r="F280" s="70"/>
      <c r="G280" s="15"/>
      <c r="H280" s="11" t="s">
        <v>1877</v>
      </c>
      <c r="I280" s="14" t="s">
        <v>31</v>
      </c>
      <c r="J280" s="16" t="s">
        <v>22</v>
      </c>
      <c r="K280" s="11"/>
      <c r="L280" s="11"/>
      <c r="M280" s="17"/>
      <c r="N280" s="18"/>
      <c r="O280" s="11"/>
      <c r="P280" s="11"/>
      <c r="Q280" s="33"/>
      <c r="R280" s="20"/>
      <c r="S280" s="20"/>
      <c r="T280" s="20" t="s">
        <v>331</v>
      </c>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row>
    <row r="281" ht="25.5" hidden="1" customHeight="1">
      <c r="A281" s="11">
        <v>280.0</v>
      </c>
      <c r="B281" s="12">
        <v>45925.0</v>
      </c>
      <c r="C281" s="23"/>
      <c r="D281" s="14" t="s">
        <v>1456</v>
      </c>
      <c r="E281" s="14" t="s">
        <v>449</v>
      </c>
      <c r="F281" s="61"/>
      <c r="G281" s="15" t="s">
        <v>29</v>
      </c>
      <c r="H281" s="11" t="s">
        <v>1878</v>
      </c>
      <c r="I281" s="14" t="s">
        <v>31</v>
      </c>
      <c r="J281" s="16" t="s">
        <v>22</v>
      </c>
      <c r="K281" s="11" t="s">
        <v>23</v>
      </c>
      <c r="L281" s="11" t="s">
        <v>50</v>
      </c>
      <c r="M281" s="17">
        <v>10167.0</v>
      </c>
      <c r="N281" s="18">
        <f>527692/1.19</f>
        <v>443438.6555</v>
      </c>
      <c r="O281" s="11" t="s">
        <v>51</v>
      </c>
      <c r="P281" s="11" t="s">
        <v>26</v>
      </c>
      <c r="Q281" s="11" t="s">
        <v>52</v>
      </c>
      <c r="R281" s="20"/>
      <c r="S281" s="20"/>
      <c r="T281" s="20"/>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row>
    <row r="282" ht="25.5" hidden="1" customHeight="1">
      <c r="A282" s="11">
        <v>281.0</v>
      </c>
      <c r="B282" s="12">
        <v>45925.0</v>
      </c>
      <c r="C282" s="23"/>
      <c r="D282" s="14" t="s">
        <v>592</v>
      </c>
      <c r="E282" s="14" t="s">
        <v>715</v>
      </c>
      <c r="F282" s="70" t="s">
        <v>1879</v>
      </c>
      <c r="G282" s="15"/>
      <c r="H282" s="11" t="s">
        <v>1880</v>
      </c>
      <c r="I282" s="14" t="s">
        <v>31</v>
      </c>
      <c r="J282" s="16" t="s">
        <v>22</v>
      </c>
      <c r="K282" s="11" t="s">
        <v>95</v>
      </c>
      <c r="L282" s="11"/>
      <c r="M282" s="17"/>
      <c r="N282" s="18"/>
      <c r="O282" s="11"/>
      <c r="P282" s="11"/>
      <c r="Q282" s="33"/>
      <c r="R282" s="20"/>
      <c r="S282" s="20"/>
      <c r="T282" s="20" t="s">
        <v>34</v>
      </c>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row>
    <row r="283" ht="25.5" hidden="1" customHeight="1">
      <c r="A283" s="11">
        <v>282.0</v>
      </c>
      <c r="B283" s="12">
        <v>45925.0</v>
      </c>
      <c r="C283" s="23"/>
      <c r="D283" s="14" t="s">
        <v>1881</v>
      </c>
      <c r="E283" s="14"/>
      <c r="F283" s="70" t="s">
        <v>1882</v>
      </c>
      <c r="G283" s="15" t="s">
        <v>20</v>
      </c>
      <c r="H283" s="11" t="s">
        <v>1883</v>
      </c>
      <c r="I283" s="14" t="s">
        <v>31</v>
      </c>
      <c r="J283" s="16" t="s">
        <v>22</v>
      </c>
      <c r="K283" s="11" t="s">
        <v>23</v>
      </c>
      <c r="L283" s="11" t="s">
        <v>38</v>
      </c>
      <c r="M283" s="17">
        <v>10171.0</v>
      </c>
      <c r="N283" s="18">
        <f>1021328/1.19</f>
        <v>858258.8235</v>
      </c>
      <c r="O283" s="11" t="s">
        <v>51</v>
      </c>
      <c r="P283" s="11" t="s">
        <v>26</v>
      </c>
      <c r="Q283" s="11" t="s">
        <v>1799</v>
      </c>
      <c r="R283" s="20"/>
      <c r="S283" s="20"/>
      <c r="T283" s="20"/>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row>
    <row r="284" ht="25.5" hidden="1" customHeight="1">
      <c r="A284" s="11">
        <v>283.0</v>
      </c>
      <c r="B284" s="12">
        <v>45925.0</v>
      </c>
      <c r="C284" s="23"/>
      <c r="D284" s="14" t="s">
        <v>300</v>
      </c>
      <c r="E284" s="14"/>
      <c r="F284" s="70" t="s">
        <v>1884</v>
      </c>
      <c r="G284" s="15"/>
      <c r="H284" s="11" t="s">
        <v>1885</v>
      </c>
      <c r="I284" s="14" t="s">
        <v>31</v>
      </c>
      <c r="J284" s="16"/>
      <c r="K284" s="11"/>
      <c r="L284" s="11"/>
      <c r="M284" s="17"/>
      <c r="N284" s="18"/>
      <c r="O284" s="11"/>
      <c r="P284" s="11"/>
      <c r="Q284" s="33"/>
      <c r="R284" s="20"/>
      <c r="S284" s="20"/>
      <c r="T284" s="20"/>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row>
    <row r="285" ht="25.5" hidden="1" customHeight="1">
      <c r="A285" s="11">
        <v>284.0</v>
      </c>
      <c r="B285" s="12">
        <v>45925.0</v>
      </c>
      <c r="C285" s="23"/>
      <c r="D285" s="14"/>
      <c r="E285" s="14"/>
      <c r="F285" s="19"/>
      <c r="G285" s="15" t="s">
        <v>29</v>
      </c>
      <c r="H285" s="11" t="s">
        <v>1886</v>
      </c>
      <c r="I285" s="14" t="s">
        <v>31</v>
      </c>
      <c r="J285" s="16" t="s">
        <v>22</v>
      </c>
      <c r="K285" s="11"/>
      <c r="L285" s="11"/>
      <c r="M285" s="17"/>
      <c r="N285" s="18"/>
      <c r="O285" s="11"/>
      <c r="P285" s="11"/>
      <c r="Q285" s="19"/>
      <c r="R285" s="20"/>
      <c r="S285" s="20"/>
      <c r="T285" s="20" t="s">
        <v>34</v>
      </c>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row>
    <row r="286" ht="25.5" hidden="1" customHeight="1">
      <c r="A286" s="11">
        <v>285.0</v>
      </c>
      <c r="B286" s="12">
        <v>45925.0</v>
      </c>
      <c r="C286" s="23"/>
      <c r="D286" s="14" t="s">
        <v>1887</v>
      </c>
      <c r="E286" s="14"/>
      <c r="F286" s="11"/>
      <c r="G286" s="15"/>
      <c r="H286" s="11" t="s">
        <v>1888</v>
      </c>
      <c r="I286" s="14" t="s">
        <v>31</v>
      </c>
      <c r="J286" s="16" t="s">
        <v>22</v>
      </c>
      <c r="K286" s="11"/>
      <c r="L286" s="11"/>
      <c r="M286" s="17"/>
      <c r="N286" s="18"/>
      <c r="O286" s="11" t="s">
        <v>564</v>
      </c>
      <c r="P286" s="11"/>
      <c r="Q286" s="19"/>
      <c r="R286" s="20" t="s">
        <v>1889</v>
      </c>
      <c r="S286" s="20"/>
      <c r="T286" s="20" t="s">
        <v>53</v>
      </c>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row>
    <row r="287" ht="25.5" hidden="1" customHeight="1">
      <c r="A287" s="11">
        <v>286.0</v>
      </c>
      <c r="B287" s="12">
        <v>45833.0</v>
      </c>
      <c r="C287" s="23"/>
      <c r="D287" s="14" t="s">
        <v>841</v>
      </c>
      <c r="E287" s="14" t="s">
        <v>189</v>
      </c>
      <c r="F287" s="11" t="s">
        <v>1890</v>
      </c>
      <c r="G287" s="15" t="s">
        <v>20</v>
      </c>
      <c r="H287" s="26" t="s">
        <v>1891</v>
      </c>
      <c r="I287" s="14" t="s">
        <v>31</v>
      </c>
      <c r="J287" s="16" t="s">
        <v>22</v>
      </c>
      <c r="K287" s="11" t="s">
        <v>23</v>
      </c>
      <c r="L287" s="11" t="s">
        <v>24</v>
      </c>
      <c r="M287" s="17"/>
      <c r="N287" s="18"/>
      <c r="O287" s="11"/>
      <c r="P287" s="11"/>
      <c r="Q287" s="33"/>
      <c r="R287" s="20" t="s">
        <v>1892</v>
      </c>
      <c r="S287" s="20"/>
      <c r="T287" s="20"/>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row>
    <row r="288" ht="25.5" hidden="1" customHeight="1">
      <c r="A288" s="11">
        <v>287.0</v>
      </c>
      <c r="B288" s="12">
        <v>45925.0</v>
      </c>
      <c r="C288" s="30"/>
      <c r="D288" s="14" t="s">
        <v>1456</v>
      </c>
      <c r="E288" s="14" t="s">
        <v>1893</v>
      </c>
      <c r="F288" s="11"/>
      <c r="G288" s="15" t="s">
        <v>29</v>
      </c>
      <c r="H288" s="11">
        <v>3.012558769E9</v>
      </c>
      <c r="I288" s="14" t="s">
        <v>21</v>
      </c>
      <c r="J288" s="16" t="s">
        <v>22</v>
      </c>
      <c r="K288" s="11" t="s">
        <v>23</v>
      </c>
      <c r="L288" s="11" t="s">
        <v>24</v>
      </c>
      <c r="M288" s="17"/>
      <c r="N288" s="18">
        <v>270000.0</v>
      </c>
      <c r="O288" s="11" t="s">
        <v>51</v>
      </c>
      <c r="P288" s="11" t="s">
        <v>26</v>
      </c>
      <c r="Q288" s="11" t="s">
        <v>52</v>
      </c>
      <c r="R288" s="20" t="s">
        <v>1894</v>
      </c>
      <c r="S288" s="20"/>
      <c r="T288" s="20"/>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row>
    <row r="289" ht="25.5" hidden="1" customHeight="1">
      <c r="A289" s="11">
        <v>288.0</v>
      </c>
      <c r="B289" s="12">
        <v>45926.0</v>
      </c>
      <c r="C289" s="55">
        <v>12.0</v>
      </c>
      <c r="D289" s="14" t="s">
        <v>178</v>
      </c>
      <c r="E289" s="14" t="s">
        <v>1714</v>
      </c>
      <c r="F289" s="19"/>
      <c r="G289" s="15" t="s">
        <v>29</v>
      </c>
      <c r="H289" s="11" t="s">
        <v>1895</v>
      </c>
      <c r="I289" s="14" t="s">
        <v>31</v>
      </c>
      <c r="J289" s="16" t="s">
        <v>22</v>
      </c>
      <c r="K289" s="11" t="s">
        <v>23</v>
      </c>
      <c r="L289" s="11" t="s">
        <v>100</v>
      </c>
      <c r="M289" s="17"/>
      <c r="N289" s="18">
        <v>350000.0</v>
      </c>
      <c r="O289" s="11" t="s">
        <v>51</v>
      </c>
      <c r="P289" s="11" t="s">
        <v>26</v>
      </c>
      <c r="Q289" s="11" t="s">
        <v>52</v>
      </c>
      <c r="R289" s="20" t="s">
        <v>144</v>
      </c>
      <c r="S289" s="20"/>
      <c r="T289" s="20" t="s">
        <v>182</v>
      </c>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row>
    <row r="290" ht="25.5" hidden="1" customHeight="1">
      <c r="A290" s="11">
        <v>289.0</v>
      </c>
      <c r="B290" s="12">
        <v>45926.0</v>
      </c>
      <c r="C290" s="23"/>
      <c r="D290" s="14" t="s">
        <v>1896</v>
      </c>
      <c r="E290" s="14" t="s">
        <v>457</v>
      </c>
      <c r="F290" s="11"/>
      <c r="G290" s="15"/>
      <c r="H290" s="11" t="s">
        <v>1897</v>
      </c>
      <c r="I290" s="14" t="s">
        <v>31</v>
      </c>
      <c r="J290" s="16" t="s">
        <v>22</v>
      </c>
      <c r="K290" s="11" t="s">
        <v>95</v>
      </c>
      <c r="L290" s="11" t="s">
        <v>50</v>
      </c>
      <c r="M290" s="17"/>
      <c r="N290" s="18"/>
      <c r="O290" s="11"/>
      <c r="P290" s="11"/>
      <c r="Q290" s="33"/>
      <c r="R290" s="20"/>
      <c r="S290" s="20"/>
      <c r="T290" s="20"/>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row>
    <row r="291" ht="25.5" hidden="1" customHeight="1">
      <c r="A291" s="11">
        <v>290.0</v>
      </c>
      <c r="B291" s="12">
        <v>45926.0</v>
      </c>
      <c r="C291" s="23"/>
      <c r="D291" s="14" t="s">
        <v>132</v>
      </c>
      <c r="E291" s="14"/>
      <c r="F291" s="11"/>
      <c r="G291" s="15" t="s">
        <v>29</v>
      </c>
      <c r="H291" s="11" t="s">
        <v>1898</v>
      </c>
      <c r="I291" s="14" t="s">
        <v>31</v>
      </c>
      <c r="J291" s="16" t="s">
        <v>22</v>
      </c>
      <c r="K291" s="11" t="s">
        <v>23</v>
      </c>
      <c r="L291" s="11" t="s">
        <v>38</v>
      </c>
      <c r="M291" s="17">
        <v>10177.0</v>
      </c>
      <c r="N291" s="18">
        <v>949454.0</v>
      </c>
      <c r="O291" s="11" t="s">
        <v>51</v>
      </c>
      <c r="P291" s="11" t="s">
        <v>26</v>
      </c>
      <c r="Q291" s="11" t="s">
        <v>52</v>
      </c>
      <c r="R291" s="20"/>
      <c r="S291" s="20"/>
      <c r="T291" s="20"/>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row>
    <row r="292" ht="25.5" hidden="1" customHeight="1">
      <c r="A292" s="11">
        <v>291.0</v>
      </c>
      <c r="B292" s="12">
        <v>38621.0</v>
      </c>
      <c r="C292" s="23"/>
      <c r="D292" s="14" t="s">
        <v>271</v>
      </c>
      <c r="E292" s="14" t="s">
        <v>1899</v>
      </c>
      <c r="F292" s="19"/>
      <c r="G292" s="15" t="s">
        <v>29</v>
      </c>
      <c r="H292" s="11" t="s">
        <v>1900</v>
      </c>
      <c r="I292" s="14" t="s">
        <v>31</v>
      </c>
      <c r="J292" s="16" t="s">
        <v>22</v>
      </c>
      <c r="K292" s="11" t="s">
        <v>23</v>
      </c>
      <c r="L292" s="11" t="s">
        <v>50</v>
      </c>
      <c r="M292" s="17"/>
      <c r="N292" s="18">
        <f>957500/1.19</f>
        <v>804621.8487</v>
      </c>
      <c r="O292" s="11" t="s">
        <v>51</v>
      </c>
      <c r="P292" s="11" t="s">
        <v>58</v>
      </c>
      <c r="Q292" s="11" t="s">
        <v>1901</v>
      </c>
      <c r="R292" s="20" t="s">
        <v>144</v>
      </c>
      <c r="S292" s="20"/>
      <c r="T292" s="20"/>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row>
    <row r="293" ht="25.5" hidden="1" customHeight="1">
      <c r="A293" s="11">
        <v>292.0</v>
      </c>
      <c r="B293" s="12">
        <v>45926.0</v>
      </c>
      <c r="C293" s="23"/>
      <c r="D293" s="14" t="s">
        <v>1902</v>
      </c>
      <c r="E293" s="14" t="s">
        <v>522</v>
      </c>
      <c r="F293" s="11"/>
      <c r="G293" s="15" t="s">
        <v>29</v>
      </c>
      <c r="H293" s="11" t="s">
        <v>1903</v>
      </c>
      <c r="I293" s="14" t="s">
        <v>31</v>
      </c>
      <c r="J293" s="16" t="s">
        <v>22</v>
      </c>
      <c r="K293" s="11"/>
      <c r="L293" s="11" t="s">
        <v>100</v>
      </c>
      <c r="M293" s="17"/>
      <c r="N293" s="18"/>
      <c r="O293" s="11"/>
      <c r="P293" s="11" t="s">
        <v>58</v>
      </c>
      <c r="Q293" s="33"/>
      <c r="R293" s="20"/>
      <c r="S293" s="20"/>
      <c r="T293" s="20"/>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row>
    <row r="294" ht="25.5" hidden="1" customHeight="1">
      <c r="A294" s="11">
        <v>293.0</v>
      </c>
      <c r="B294" s="12">
        <v>45926.0</v>
      </c>
      <c r="C294" s="23"/>
      <c r="D294" s="14" t="s">
        <v>1904</v>
      </c>
      <c r="E294" s="14" t="s">
        <v>80</v>
      </c>
      <c r="F294" s="19"/>
      <c r="G294" s="15" t="s">
        <v>29</v>
      </c>
      <c r="H294" s="11" t="s">
        <v>1905</v>
      </c>
      <c r="I294" s="14" t="s">
        <v>31</v>
      </c>
      <c r="J294" s="16" t="s">
        <v>22</v>
      </c>
      <c r="K294" s="11" t="s">
        <v>23</v>
      </c>
      <c r="L294" s="11" t="s">
        <v>50</v>
      </c>
      <c r="M294" s="17"/>
      <c r="N294" s="18">
        <f>1511200/1.19</f>
        <v>1269915.966</v>
      </c>
      <c r="O294" s="11" t="s">
        <v>51</v>
      </c>
      <c r="P294" s="11" t="s">
        <v>58</v>
      </c>
      <c r="Q294" s="11" t="s">
        <v>1901</v>
      </c>
      <c r="R294" s="20" t="s">
        <v>144</v>
      </c>
      <c r="S294" s="20"/>
      <c r="T294" s="20"/>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row>
    <row r="295" ht="25.5" hidden="1" customHeight="1">
      <c r="A295" s="11">
        <v>294.0</v>
      </c>
      <c r="B295" s="12">
        <v>45926.0</v>
      </c>
      <c r="C295" s="23"/>
      <c r="D295" s="14" t="s">
        <v>1906</v>
      </c>
      <c r="E295" s="14" t="s">
        <v>1907</v>
      </c>
      <c r="F295" s="11"/>
      <c r="G295" s="15" t="s">
        <v>29</v>
      </c>
      <c r="H295" s="11" t="s">
        <v>1908</v>
      </c>
      <c r="I295" s="14" t="s">
        <v>31</v>
      </c>
      <c r="J295" s="16" t="s">
        <v>22</v>
      </c>
      <c r="K295" s="11" t="s">
        <v>23</v>
      </c>
      <c r="L295" s="11" t="s">
        <v>100</v>
      </c>
      <c r="M295" s="17"/>
      <c r="N295" s="18"/>
      <c r="O295" s="11"/>
      <c r="P295" s="11"/>
      <c r="Q295" s="71"/>
      <c r="R295" s="20" t="s">
        <v>1909</v>
      </c>
      <c r="S295" s="20"/>
      <c r="T295" s="20"/>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row>
    <row r="296" ht="25.5" hidden="1" customHeight="1">
      <c r="A296" s="11">
        <v>295.0</v>
      </c>
      <c r="B296" s="12">
        <v>45926.0</v>
      </c>
      <c r="C296" s="23"/>
      <c r="D296" s="14" t="s">
        <v>1872</v>
      </c>
      <c r="E296" s="14"/>
      <c r="F296" s="19"/>
      <c r="G296" s="15" t="s">
        <v>29</v>
      </c>
      <c r="H296" s="11" t="s">
        <v>1910</v>
      </c>
      <c r="I296" s="14" t="s">
        <v>31</v>
      </c>
      <c r="J296" s="16" t="s">
        <v>22</v>
      </c>
      <c r="K296" s="11" t="s">
        <v>23</v>
      </c>
      <c r="L296" s="11" t="s">
        <v>38</v>
      </c>
      <c r="M296" s="17"/>
      <c r="N296" s="18"/>
      <c r="O296" s="11"/>
      <c r="P296" s="11"/>
      <c r="Q296" s="19"/>
      <c r="R296" s="20" t="s">
        <v>1911</v>
      </c>
      <c r="S296" s="20"/>
      <c r="T296" s="20"/>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row>
    <row r="297" ht="25.5" hidden="1" customHeight="1">
      <c r="A297" s="11">
        <v>296.0</v>
      </c>
      <c r="B297" s="33">
        <v>45926.0</v>
      </c>
      <c r="C297" s="23"/>
      <c r="D297" s="14" t="s">
        <v>1912</v>
      </c>
      <c r="E297" s="14" t="s">
        <v>272</v>
      </c>
      <c r="F297" s="11"/>
      <c r="G297" s="15" t="s">
        <v>29</v>
      </c>
      <c r="H297" s="11" t="s">
        <v>1913</v>
      </c>
      <c r="I297" s="14" t="s">
        <v>31</v>
      </c>
      <c r="J297" s="16" t="s">
        <v>22</v>
      </c>
      <c r="K297" s="11" t="s">
        <v>23</v>
      </c>
      <c r="L297" s="11" t="s">
        <v>44</v>
      </c>
      <c r="M297" s="17"/>
      <c r="N297" s="18">
        <f>348300/1.19</f>
        <v>292689.0756</v>
      </c>
      <c r="O297" s="11" t="s">
        <v>51</v>
      </c>
      <c r="P297" s="11" t="s">
        <v>58</v>
      </c>
      <c r="Q297" s="11" t="s">
        <v>1914</v>
      </c>
      <c r="R297" s="20" t="s">
        <v>144</v>
      </c>
      <c r="S297" s="20"/>
      <c r="T297" s="20"/>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row>
    <row r="298" ht="25.5" hidden="1" customHeight="1">
      <c r="A298" s="11">
        <v>297.0</v>
      </c>
      <c r="B298" s="12">
        <v>45926.0</v>
      </c>
      <c r="C298" s="23"/>
      <c r="D298" s="14" t="s">
        <v>1915</v>
      </c>
      <c r="E298" s="14"/>
      <c r="F298" s="19"/>
      <c r="G298" s="15" t="s">
        <v>29</v>
      </c>
      <c r="H298" s="11" t="s">
        <v>1916</v>
      </c>
      <c r="I298" s="14" t="s">
        <v>31</v>
      </c>
      <c r="J298" s="16" t="s">
        <v>22</v>
      </c>
      <c r="K298" s="11" t="s">
        <v>23</v>
      </c>
      <c r="L298" s="11" t="s">
        <v>50</v>
      </c>
      <c r="M298" s="17">
        <v>10181.0</v>
      </c>
      <c r="N298" s="18">
        <f>779529/1.19</f>
        <v>655066.3866</v>
      </c>
      <c r="O298" s="11" t="s">
        <v>51</v>
      </c>
      <c r="P298" s="11" t="s">
        <v>26</v>
      </c>
      <c r="Q298" s="11" t="s">
        <v>1917</v>
      </c>
      <c r="R298" s="20"/>
      <c r="S298" s="20"/>
      <c r="T298" s="20"/>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row>
    <row r="299" ht="25.5" hidden="1" customHeight="1">
      <c r="A299" s="11">
        <v>298.0</v>
      </c>
      <c r="B299" s="12">
        <v>45926.0</v>
      </c>
      <c r="C299" s="23"/>
      <c r="D299" s="14" t="s">
        <v>128</v>
      </c>
      <c r="E299" s="14" t="s">
        <v>1918</v>
      </c>
      <c r="F299" s="11"/>
      <c r="G299" s="15" t="s">
        <v>29</v>
      </c>
      <c r="H299" s="11" t="s">
        <v>1919</v>
      </c>
      <c r="I299" s="14" t="s">
        <v>31</v>
      </c>
      <c r="J299" s="16" t="s">
        <v>22</v>
      </c>
      <c r="K299" s="11" t="s">
        <v>23</v>
      </c>
      <c r="L299" s="11" t="s">
        <v>63</v>
      </c>
      <c r="M299" s="17">
        <v>10183.0</v>
      </c>
      <c r="N299" s="18">
        <f>6723000/1.19</f>
        <v>5649579.832</v>
      </c>
      <c r="O299" s="11" t="s">
        <v>51</v>
      </c>
      <c r="P299" s="11" t="s">
        <v>26</v>
      </c>
      <c r="Q299" s="11" t="s">
        <v>1920</v>
      </c>
      <c r="R299" s="20"/>
      <c r="S299" s="20"/>
      <c r="T299" s="20" t="s">
        <v>69</v>
      </c>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row>
    <row r="300" ht="25.5" hidden="1" customHeight="1">
      <c r="A300" s="11">
        <v>299.0</v>
      </c>
      <c r="B300" s="12">
        <v>45926.0</v>
      </c>
      <c r="C300" s="30"/>
      <c r="D300" s="14" t="s">
        <v>1921</v>
      </c>
      <c r="E300" s="14" t="s">
        <v>1918</v>
      </c>
      <c r="F300" s="19"/>
      <c r="G300" s="15" t="s">
        <v>29</v>
      </c>
      <c r="H300" s="11" t="s">
        <v>1922</v>
      </c>
      <c r="I300" s="14" t="s">
        <v>31</v>
      </c>
      <c r="J300" s="16" t="s">
        <v>22</v>
      </c>
      <c r="K300" s="11" t="s">
        <v>23</v>
      </c>
      <c r="L300" s="11" t="s">
        <v>44</v>
      </c>
      <c r="M300" s="17"/>
      <c r="N300" s="18">
        <v>350000.0</v>
      </c>
      <c r="O300" s="11" t="s">
        <v>51</v>
      </c>
      <c r="P300" s="11" t="s">
        <v>26</v>
      </c>
      <c r="Q300" s="11" t="s">
        <v>1923</v>
      </c>
      <c r="R300" s="20"/>
      <c r="S300" s="21"/>
      <c r="T300" s="20" t="s">
        <v>115</v>
      </c>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row>
    <row r="301" ht="25.5" hidden="1" customHeight="1">
      <c r="A301" s="11">
        <v>300.0</v>
      </c>
      <c r="B301" s="11">
        <v>45927.0</v>
      </c>
      <c r="C301" s="11">
        <v>8.0</v>
      </c>
      <c r="D301" s="11" t="s">
        <v>1924</v>
      </c>
      <c r="E301" s="11" t="s">
        <v>897</v>
      </c>
      <c r="F301" s="11"/>
      <c r="G301" s="11" t="s">
        <v>29</v>
      </c>
      <c r="H301" s="11" t="s">
        <v>1925</v>
      </c>
      <c r="I301" s="11" t="s">
        <v>31</v>
      </c>
      <c r="J301" s="11" t="s">
        <v>22</v>
      </c>
      <c r="K301" s="11" t="s">
        <v>23</v>
      </c>
      <c r="L301" s="11" t="s">
        <v>44</v>
      </c>
      <c r="M301" s="17">
        <v>10192.0</v>
      </c>
      <c r="N301" s="11">
        <v>539091.0</v>
      </c>
      <c r="O301" s="11" t="s">
        <v>57</v>
      </c>
      <c r="P301" s="11" t="s">
        <v>58</v>
      </c>
      <c r="Q301" s="11"/>
      <c r="R301" s="11" t="s">
        <v>1926</v>
      </c>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row>
    <row r="302" ht="25.5" hidden="1" customHeight="1">
      <c r="A302" s="11">
        <v>301.0</v>
      </c>
      <c r="B302" s="12">
        <v>45927.0</v>
      </c>
      <c r="C302" s="65"/>
      <c r="D302" s="14" t="s">
        <v>1496</v>
      </c>
      <c r="E302" s="14"/>
      <c r="F302" s="19"/>
      <c r="G302" s="15" t="s">
        <v>29</v>
      </c>
      <c r="H302" s="11" t="s">
        <v>1927</v>
      </c>
      <c r="I302" s="14" t="s">
        <v>31</v>
      </c>
      <c r="J302" s="16" t="s">
        <v>22</v>
      </c>
      <c r="K302" s="11" t="s">
        <v>23</v>
      </c>
      <c r="L302" s="11" t="s">
        <v>38</v>
      </c>
      <c r="M302" s="17"/>
      <c r="N302" s="18"/>
      <c r="O302" s="11"/>
      <c r="P302" s="11"/>
      <c r="Q302" s="33"/>
      <c r="R302" s="20" t="s">
        <v>1928</v>
      </c>
      <c r="S302" s="20"/>
      <c r="T302" s="20" t="s">
        <v>111</v>
      </c>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row>
    <row r="303" ht="25.5" hidden="1" customHeight="1">
      <c r="A303" s="11">
        <v>302.0</v>
      </c>
      <c r="B303" s="12">
        <v>45927.0</v>
      </c>
      <c r="C303" s="65"/>
      <c r="D303" s="14"/>
      <c r="E303" s="14"/>
      <c r="F303" s="11"/>
      <c r="G303" s="15"/>
      <c r="H303" s="11" t="s">
        <v>1929</v>
      </c>
      <c r="I303" s="14" t="s">
        <v>31</v>
      </c>
      <c r="J303" s="16" t="s">
        <v>22</v>
      </c>
      <c r="K303" s="11" t="s">
        <v>95</v>
      </c>
      <c r="L303" s="11"/>
      <c r="M303" s="17"/>
      <c r="N303" s="18"/>
      <c r="O303" s="11"/>
      <c r="P303" s="11"/>
      <c r="Q303" s="33"/>
      <c r="R303" s="20" t="s">
        <v>1926</v>
      </c>
      <c r="S303" s="20"/>
      <c r="T303" s="20" t="s">
        <v>1930</v>
      </c>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row>
    <row r="304" ht="25.5" hidden="1" customHeight="1">
      <c r="A304" s="11">
        <v>303.0</v>
      </c>
      <c r="B304" s="12">
        <v>45927.0</v>
      </c>
      <c r="C304" s="65"/>
      <c r="D304" s="14"/>
      <c r="E304" s="14"/>
      <c r="F304" s="19"/>
      <c r="G304" s="15"/>
      <c r="H304" s="11" t="s">
        <v>1931</v>
      </c>
      <c r="I304" s="14" t="s">
        <v>31</v>
      </c>
      <c r="J304" s="16" t="s">
        <v>22</v>
      </c>
      <c r="K304" s="11" t="s">
        <v>95</v>
      </c>
      <c r="L304" s="11"/>
      <c r="M304" s="17"/>
      <c r="N304" s="18"/>
      <c r="O304" s="11"/>
      <c r="P304" s="11"/>
      <c r="Q304" s="71"/>
      <c r="R304" s="20"/>
      <c r="S304" s="20"/>
      <c r="T304" s="20" t="s">
        <v>34</v>
      </c>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row>
    <row r="305" ht="26.25" hidden="1" customHeight="1">
      <c r="A305" s="11">
        <v>304.0</v>
      </c>
      <c r="B305" s="12">
        <v>45927.0</v>
      </c>
      <c r="C305" s="65"/>
      <c r="D305" s="14"/>
      <c r="E305" s="14"/>
      <c r="F305" s="11"/>
      <c r="G305" s="15"/>
      <c r="H305" s="11" t="s">
        <v>1932</v>
      </c>
      <c r="I305" s="14" t="s">
        <v>31</v>
      </c>
      <c r="J305" s="16" t="s">
        <v>22</v>
      </c>
      <c r="K305" s="11"/>
      <c r="L305" s="11" t="s">
        <v>86</v>
      </c>
      <c r="M305" s="17"/>
      <c r="N305" s="18"/>
      <c r="O305" s="11"/>
      <c r="P305" s="11"/>
      <c r="Q305" s="71"/>
      <c r="R305" s="20"/>
      <c r="S305" s="21"/>
      <c r="T305" s="21"/>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row>
    <row r="306" ht="18.0" hidden="1" customHeight="1">
      <c r="A306" s="11">
        <v>305.0</v>
      </c>
      <c r="B306" s="12">
        <v>45927.0</v>
      </c>
      <c r="C306" s="65"/>
      <c r="D306" s="14" t="s">
        <v>1933</v>
      </c>
      <c r="E306" s="14"/>
      <c r="F306" s="11" t="s">
        <v>1934</v>
      </c>
      <c r="G306" s="15" t="s">
        <v>20</v>
      </c>
      <c r="H306" s="11" t="s">
        <v>1935</v>
      </c>
      <c r="I306" s="14" t="s">
        <v>31</v>
      </c>
      <c r="J306" s="16" t="s">
        <v>22</v>
      </c>
      <c r="K306" s="11" t="s">
        <v>23</v>
      </c>
      <c r="L306" s="11" t="s">
        <v>38</v>
      </c>
      <c r="M306" s="17">
        <v>10190.0</v>
      </c>
      <c r="N306" s="18">
        <v>2266648.0</v>
      </c>
      <c r="O306" s="11" t="s">
        <v>39</v>
      </c>
      <c r="P306" s="11" t="s">
        <v>26</v>
      </c>
      <c r="Q306" s="11" t="s">
        <v>1936</v>
      </c>
      <c r="R306" s="20"/>
      <c r="S306" s="20"/>
      <c r="T306" s="20"/>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row>
    <row r="307" ht="26.25" hidden="1" customHeight="1">
      <c r="A307" s="11">
        <v>306.0</v>
      </c>
      <c r="B307" s="12">
        <v>45927.0</v>
      </c>
      <c r="C307" s="65"/>
      <c r="D307" s="14" t="s">
        <v>1937</v>
      </c>
      <c r="E307" s="14"/>
      <c r="F307" s="11"/>
      <c r="G307" s="15"/>
      <c r="H307" s="11" t="s">
        <v>1938</v>
      </c>
      <c r="I307" s="14" t="s">
        <v>31</v>
      </c>
      <c r="J307" s="16" t="s">
        <v>22</v>
      </c>
      <c r="K307" s="11" t="s">
        <v>23</v>
      </c>
      <c r="L307" s="11" t="s">
        <v>316</v>
      </c>
      <c r="M307" s="17"/>
      <c r="N307" s="18"/>
      <c r="O307" s="11"/>
      <c r="P307" s="11"/>
      <c r="Q307" s="19"/>
      <c r="R307" s="20" t="s">
        <v>1939</v>
      </c>
      <c r="S307" s="20"/>
      <c r="T307" s="20"/>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row>
    <row r="308" ht="32.25" hidden="1" customHeight="1">
      <c r="A308" s="11">
        <v>307.0</v>
      </c>
      <c r="B308" s="33">
        <v>45927.0</v>
      </c>
      <c r="C308" s="72"/>
      <c r="D308" s="14" t="s">
        <v>298</v>
      </c>
      <c r="E308" s="14"/>
      <c r="F308" s="19"/>
      <c r="G308" s="15"/>
      <c r="H308" s="11" t="s">
        <v>1940</v>
      </c>
      <c r="I308" s="14" t="s">
        <v>31</v>
      </c>
      <c r="J308" s="16" t="s">
        <v>22</v>
      </c>
      <c r="K308" s="11" t="s">
        <v>23</v>
      </c>
      <c r="L308" s="11" t="s">
        <v>100</v>
      </c>
      <c r="M308" s="17"/>
      <c r="N308" s="18">
        <f>389528/1.19</f>
        <v>327334.4538</v>
      </c>
      <c r="O308" s="11" t="s">
        <v>51</v>
      </c>
      <c r="P308" s="11" t="s">
        <v>58</v>
      </c>
      <c r="Q308" s="11" t="s">
        <v>1941</v>
      </c>
      <c r="R308" s="20"/>
      <c r="S308" s="20"/>
      <c r="T308" s="20" t="s">
        <v>107</v>
      </c>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row>
    <row r="309" ht="31.5" hidden="1" customHeight="1">
      <c r="A309" s="11">
        <v>308.0</v>
      </c>
      <c r="B309" s="12">
        <v>45929.0</v>
      </c>
      <c r="C309" s="55">
        <v>19.0</v>
      </c>
      <c r="D309" s="14" t="s">
        <v>276</v>
      </c>
      <c r="E309" s="14" t="s">
        <v>1058</v>
      </c>
      <c r="F309" s="11"/>
      <c r="G309" s="15" t="s">
        <v>29</v>
      </c>
      <c r="H309" s="11" t="s">
        <v>1942</v>
      </c>
      <c r="I309" s="14" t="s">
        <v>31</v>
      </c>
      <c r="J309" s="16" t="s">
        <v>22</v>
      </c>
      <c r="K309" s="11" t="s">
        <v>23</v>
      </c>
      <c r="L309" s="11" t="s">
        <v>38</v>
      </c>
      <c r="M309" s="17">
        <v>10195.0</v>
      </c>
      <c r="N309" s="18">
        <v>6601486.0</v>
      </c>
      <c r="O309" s="11" t="s">
        <v>51</v>
      </c>
      <c r="P309" s="11" t="s">
        <v>26</v>
      </c>
      <c r="Q309" s="11" t="s">
        <v>1644</v>
      </c>
      <c r="R309" s="20" t="s">
        <v>1943</v>
      </c>
      <c r="S309" s="20"/>
      <c r="T309" s="20"/>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row>
    <row r="310" ht="24.0" hidden="1" customHeight="1">
      <c r="A310" s="11">
        <v>309.0</v>
      </c>
      <c r="B310" s="12">
        <v>45929.0</v>
      </c>
      <c r="C310" s="23"/>
      <c r="D310" s="14" t="s">
        <v>103</v>
      </c>
      <c r="E310" s="14"/>
      <c r="F310" s="11" t="s">
        <v>1944</v>
      </c>
      <c r="G310" s="15" t="s">
        <v>20</v>
      </c>
      <c r="H310" s="11" t="s">
        <v>1945</v>
      </c>
      <c r="I310" s="14" t="s">
        <v>31</v>
      </c>
      <c r="J310" s="16" t="s">
        <v>22</v>
      </c>
      <c r="K310" s="11" t="s">
        <v>23</v>
      </c>
      <c r="L310" s="11" t="s">
        <v>38</v>
      </c>
      <c r="M310" s="17">
        <v>10193.0</v>
      </c>
      <c r="N310" s="18" t="s">
        <v>1946</v>
      </c>
      <c r="O310" s="11" t="s">
        <v>51</v>
      </c>
      <c r="P310" s="11" t="s">
        <v>26</v>
      </c>
      <c r="Q310" s="11" t="s">
        <v>52</v>
      </c>
      <c r="R310" s="20" t="s">
        <v>1943</v>
      </c>
      <c r="S310" s="20"/>
      <c r="T310" s="20" t="s">
        <v>550</v>
      </c>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row>
    <row r="311" ht="24.75" hidden="1" customHeight="1">
      <c r="A311" s="11">
        <v>310.0</v>
      </c>
      <c r="B311" s="12">
        <v>45929.0</v>
      </c>
      <c r="C311" s="23"/>
      <c r="D311" s="14"/>
      <c r="E311" s="14"/>
      <c r="F311" s="19"/>
      <c r="G311" s="15"/>
      <c r="H311" s="11" t="s">
        <v>1947</v>
      </c>
      <c r="I311" s="14" t="s">
        <v>31</v>
      </c>
      <c r="J311" s="16" t="s">
        <v>22</v>
      </c>
      <c r="K311" s="11" t="s">
        <v>95</v>
      </c>
      <c r="L311" s="11"/>
      <c r="M311" s="17"/>
      <c r="N311" s="18"/>
      <c r="O311" s="11"/>
      <c r="P311" s="11"/>
      <c r="Q311" s="11"/>
      <c r="R311" s="20" t="s">
        <v>1943</v>
      </c>
      <c r="S311" s="20"/>
      <c r="T311" s="20" t="s">
        <v>331</v>
      </c>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row>
    <row r="312" ht="22.5" hidden="1" customHeight="1">
      <c r="A312" s="11">
        <v>311.0</v>
      </c>
      <c r="B312" s="33">
        <v>45929.0</v>
      </c>
      <c r="C312" s="23"/>
      <c r="D312" s="14" t="s">
        <v>1948</v>
      </c>
      <c r="E312" s="14" t="s">
        <v>392</v>
      </c>
      <c r="F312" s="19"/>
      <c r="G312" s="15" t="s">
        <v>29</v>
      </c>
      <c r="H312" s="11" t="s">
        <v>1949</v>
      </c>
      <c r="I312" s="14" t="s">
        <v>31</v>
      </c>
      <c r="J312" s="16" t="s">
        <v>22</v>
      </c>
      <c r="K312" s="11" t="s">
        <v>95</v>
      </c>
      <c r="L312" s="11" t="s">
        <v>38</v>
      </c>
      <c r="M312" s="17"/>
      <c r="N312" s="18"/>
      <c r="O312" s="11"/>
      <c r="P312" s="11" t="s">
        <v>58</v>
      </c>
      <c r="Q312" s="19"/>
      <c r="R312" s="20" t="s">
        <v>1950</v>
      </c>
      <c r="S312" s="20"/>
      <c r="T312" s="20" t="s">
        <v>111</v>
      </c>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row>
    <row r="313" ht="25.5" hidden="1" customHeight="1">
      <c r="A313" s="11">
        <v>312.0</v>
      </c>
      <c r="B313" s="12">
        <v>45929.0</v>
      </c>
      <c r="C313" s="23"/>
      <c r="D313" s="14" t="s">
        <v>1951</v>
      </c>
      <c r="E313" s="14" t="s">
        <v>1952</v>
      </c>
      <c r="F313" s="11"/>
      <c r="G313" s="15" t="s">
        <v>29</v>
      </c>
      <c r="H313" s="11" t="s">
        <v>1953</v>
      </c>
      <c r="I313" s="14" t="s">
        <v>31</v>
      </c>
      <c r="J313" s="16" t="s">
        <v>22</v>
      </c>
      <c r="K313" s="11" t="s">
        <v>23</v>
      </c>
      <c r="L313" s="11" t="s">
        <v>86</v>
      </c>
      <c r="M313" s="17"/>
      <c r="N313" s="18">
        <f>487900/1.19</f>
        <v>410000</v>
      </c>
      <c r="O313" s="11" t="s">
        <v>51</v>
      </c>
      <c r="P313" s="11" t="s">
        <v>58</v>
      </c>
      <c r="Q313" s="11" t="s">
        <v>1954</v>
      </c>
      <c r="R313" s="20"/>
      <c r="S313" s="20"/>
      <c r="T313" s="20" t="s">
        <v>69</v>
      </c>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row>
    <row r="314" ht="43.5" customHeight="1">
      <c r="A314" s="11">
        <v>313.0</v>
      </c>
      <c r="B314" s="12">
        <v>45929.0</v>
      </c>
      <c r="C314" s="23"/>
      <c r="D314" s="14" t="s">
        <v>1154</v>
      </c>
      <c r="E314" s="14" t="s">
        <v>435</v>
      </c>
      <c r="F314" s="11"/>
      <c r="G314" s="15" t="s">
        <v>29</v>
      </c>
      <c r="H314" s="11" t="s">
        <v>1955</v>
      </c>
      <c r="I314" s="14" t="s">
        <v>31</v>
      </c>
      <c r="J314" s="16" t="s">
        <v>22</v>
      </c>
      <c r="K314" s="11" t="s">
        <v>23</v>
      </c>
      <c r="L314" s="11" t="s">
        <v>50</v>
      </c>
      <c r="M314" s="17">
        <v>10197.0</v>
      </c>
      <c r="N314" s="18">
        <v>595366.0</v>
      </c>
      <c r="O314" s="11" t="s">
        <v>51</v>
      </c>
      <c r="P314" s="11" t="s">
        <v>64</v>
      </c>
      <c r="Q314" s="68" t="s">
        <v>1956</v>
      </c>
      <c r="R314" s="20"/>
      <c r="S314" s="20"/>
      <c r="T314" s="20" t="s">
        <v>107</v>
      </c>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row>
    <row r="315" ht="25.5" hidden="1" customHeight="1">
      <c r="A315" s="11">
        <v>314.0</v>
      </c>
      <c r="B315" s="12">
        <v>45929.0</v>
      </c>
      <c r="C315" s="23"/>
      <c r="D315" s="14" t="s">
        <v>1813</v>
      </c>
      <c r="E315" s="14"/>
      <c r="F315" s="19"/>
      <c r="G315" s="15"/>
      <c r="H315" s="11" t="s">
        <v>1957</v>
      </c>
      <c r="I315" s="14" t="s">
        <v>31</v>
      </c>
      <c r="J315" s="16" t="s">
        <v>22</v>
      </c>
      <c r="K315" s="11" t="s">
        <v>95</v>
      </c>
      <c r="L315" s="11"/>
      <c r="M315" s="17"/>
      <c r="N315" s="18"/>
      <c r="O315" s="11"/>
      <c r="P315" s="11"/>
      <c r="Q315" s="33"/>
      <c r="R315" s="20"/>
      <c r="S315" s="20"/>
      <c r="T315" s="20" t="s">
        <v>34</v>
      </c>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row>
    <row r="316" ht="25.5" hidden="1" customHeight="1">
      <c r="A316" s="11">
        <v>315.0</v>
      </c>
      <c r="B316" s="12">
        <v>45929.0</v>
      </c>
      <c r="C316" s="23"/>
      <c r="D316" s="14" t="s">
        <v>1958</v>
      </c>
      <c r="E316" s="14" t="s">
        <v>1959</v>
      </c>
      <c r="F316" s="11"/>
      <c r="G316" s="15" t="s">
        <v>29</v>
      </c>
      <c r="H316" s="11">
        <v>3.117242061E9</v>
      </c>
      <c r="I316" s="14" t="s">
        <v>21</v>
      </c>
      <c r="J316" s="16" t="s">
        <v>22</v>
      </c>
      <c r="K316" s="11" t="s">
        <v>23</v>
      </c>
      <c r="L316" s="11" t="s">
        <v>50</v>
      </c>
      <c r="M316" s="17"/>
      <c r="N316" s="18"/>
      <c r="O316" s="11"/>
      <c r="P316" s="11" t="s">
        <v>26</v>
      </c>
      <c r="Q316" s="11" t="s">
        <v>1960</v>
      </c>
      <c r="R316" s="20"/>
      <c r="S316" s="20"/>
      <c r="T316" s="20"/>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row>
    <row r="317" ht="25.5" hidden="1" customHeight="1">
      <c r="A317" s="11">
        <v>316.0</v>
      </c>
      <c r="B317" s="12">
        <v>45929.0</v>
      </c>
      <c r="C317" s="23"/>
      <c r="D317" s="14" t="s">
        <v>686</v>
      </c>
      <c r="E317" s="14" t="s">
        <v>705</v>
      </c>
      <c r="F317" s="19"/>
      <c r="G317" s="15"/>
      <c r="H317" s="11" t="s">
        <v>1961</v>
      </c>
      <c r="I317" s="14" t="s">
        <v>31</v>
      </c>
      <c r="J317" s="16" t="s">
        <v>22</v>
      </c>
      <c r="K317" s="11" t="s">
        <v>23</v>
      </c>
      <c r="L317" s="11" t="s">
        <v>86</v>
      </c>
      <c r="M317" s="17"/>
      <c r="N317" s="18"/>
      <c r="O317" s="11"/>
      <c r="P317" s="11"/>
      <c r="Q317" s="33"/>
      <c r="S317" s="20"/>
      <c r="T317" s="20" t="s">
        <v>1962</v>
      </c>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row>
    <row r="318" ht="25.5" hidden="1" customHeight="1">
      <c r="A318" s="11">
        <v>317.0</v>
      </c>
      <c r="B318" s="12">
        <v>45929.0</v>
      </c>
      <c r="C318" s="23"/>
      <c r="D318" s="14" t="s">
        <v>1963</v>
      </c>
      <c r="E318" s="14"/>
      <c r="F318" s="19"/>
      <c r="G318" s="15" t="s">
        <v>29</v>
      </c>
      <c r="H318" s="11" t="s">
        <v>1964</v>
      </c>
      <c r="I318" s="14" t="s">
        <v>31</v>
      </c>
      <c r="J318" s="16" t="s">
        <v>22</v>
      </c>
      <c r="K318" s="11" t="s">
        <v>23</v>
      </c>
      <c r="L318" s="11" t="s">
        <v>24</v>
      </c>
      <c r="M318" s="17"/>
      <c r="N318" s="18">
        <f>235500/1.19</f>
        <v>197899.1597</v>
      </c>
      <c r="O318" s="11" t="s">
        <v>51</v>
      </c>
      <c r="P318" s="11" t="s">
        <v>58</v>
      </c>
      <c r="Q318" s="11" t="s">
        <v>1954</v>
      </c>
      <c r="R318" s="20"/>
      <c r="S318" s="20"/>
      <c r="T318" s="20" t="s">
        <v>1965</v>
      </c>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row>
    <row r="319" ht="25.5" hidden="1" customHeight="1">
      <c r="A319" s="11">
        <v>318.0</v>
      </c>
      <c r="B319" s="12">
        <v>45929.0</v>
      </c>
      <c r="C319" s="23"/>
      <c r="D319" s="14" t="s">
        <v>1966</v>
      </c>
      <c r="E319" s="14" t="s">
        <v>1967</v>
      </c>
      <c r="F319" s="19"/>
      <c r="G319" s="15" t="s">
        <v>29</v>
      </c>
      <c r="H319" s="11" t="s">
        <v>1968</v>
      </c>
      <c r="I319" s="14" t="s">
        <v>31</v>
      </c>
      <c r="J319" s="16" t="s">
        <v>22</v>
      </c>
      <c r="K319" s="11" t="s">
        <v>23</v>
      </c>
      <c r="L319" s="11" t="s">
        <v>50</v>
      </c>
      <c r="M319" s="17">
        <v>10198.0</v>
      </c>
      <c r="N319" s="18">
        <f>1003000/1.19</f>
        <v>842857.1429</v>
      </c>
      <c r="O319" s="11" t="s">
        <v>51</v>
      </c>
      <c r="P319" s="11" t="s">
        <v>26</v>
      </c>
      <c r="Q319" s="11" t="s">
        <v>1969</v>
      </c>
      <c r="R319" s="20"/>
      <c r="S319" s="20"/>
      <c r="T319" s="20"/>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row>
    <row r="320" ht="25.5" hidden="1" customHeight="1">
      <c r="A320" s="11">
        <v>319.0</v>
      </c>
      <c r="B320" s="12">
        <v>45929.0</v>
      </c>
      <c r="C320" s="23"/>
      <c r="D320" s="14" t="s">
        <v>1970</v>
      </c>
      <c r="E320" s="14"/>
      <c r="F320" s="19"/>
      <c r="G320" s="15" t="s">
        <v>29</v>
      </c>
      <c r="H320" s="11" t="s">
        <v>1971</v>
      </c>
      <c r="I320" s="14" t="s">
        <v>31</v>
      </c>
      <c r="J320" s="16" t="s">
        <v>22</v>
      </c>
      <c r="K320" s="11" t="s">
        <v>23</v>
      </c>
      <c r="L320" s="11" t="s">
        <v>316</v>
      </c>
      <c r="M320" s="17"/>
      <c r="N320" s="18"/>
      <c r="O320" s="11"/>
      <c r="P320" s="11"/>
      <c r="Q320" s="19"/>
      <c r="R320" s="20" t="s">
        <v>965</v>
      </c>
      <c r="S320" s="21"/>
      <c r="T320" s="20" t="s">
        <v>550</v>
      </c>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row>
    <row r="321" ht="44.25" customHeight="1">
      <c r="A321" s="11">
        <v>320.0</v>
      </c>
      <c r="B321" s="12">
        <v>45929.0</v>
      </c>
      <c r="C321" s="23"/>
      <c r="D321" s="14" t="s">
        <v>79</v>
      </c>
      <c r="E321" s="14" t="s">
        <v>292</v>
      </c>
      <c r="F321" s="11"/>
      <c r="G321" s="15" t="s">
        <v>29</v>
      </c>
      <c r="H321" s="11" t="s">
        <v>1972</v>
      </c>
      <c r="I321" s="14" t="s">
        <v>31</v>
      </c>
      <c r="J321" s="16" t="s">
        <v>22</v>
      </c>
      <c r="K321" s="11" t="s">
        <v>23</v>
      </c>
      <c r="L321" s="11" t="s">
        <v>156</v>
      </c>
      <c r="M321" s="17">
        <v>10199.0</v>
      </c>
      <c r="N321" s="18">
        <v>2285604.0</v>
      </c>
      <c r="O321" s="11" t="s">
        <v>51</v>
      </c>
      <c r="P321" s="11" t="s">
        <v>64</v>
      </c>
      <c r="Q321" s="68" t="s">
        <v>1973</v>
      </c>
      <c r="R321" s="20"/>
      <c r="S321" s="21"/>
      <c r="T321" s="20"/>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row>
    <row r="322" ht="25.5" hidden="1" customHeight="1">
      <c r="A322" s="11">
        <v>321.0</v>
      </c>
      <c r="B322" s="12">
        <v>45929.0</v>
      </c>
      <c r="C322" s="23"/>
      <c r="D322" s="14" t="s">
        <v>993</v>
      </c>
      <c r="E322" s="14" t="s">
        <v>1265</v>
      </c>
      <c r="F322" s="11"/>
      <c r="G322" s="15" t="s">
        <v>29</v>
      </c>
      <c r="H322" s="11" t="s">
        <v>1974</v>
      </c>
      <c r="I322" s="14" t="s">
        <v>31</v>
      </c>
      <c r="J322" s="16" t="s">
        <v>22</v>
      </c>
      <c r="K322" s="11" t="s">
        <v>23</v>
      </c>
      <c r="L322" s="11"/>
      <c r="M322" s="17"/>
      <c r="N322" s="18">
        <v>230000.0</v>
      </c>
      <c r="O322" s="11" t="s">
        <v>51</v>
      </c>
      <c r="P322" s="11" t="s">
        <v>26</v>
      </c>
      <c r="Q322" s="11" t="s">
        <v>52</v>
      </c>
      <c r="R322" s="20" t="s">
        <v>1729</v>
      </c>
      <c r="S322" s="20"/>
      <c r="T322" s="20"/>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row>
    <row r="323" ht="25.5" hidden="1" customHeight="1">
      <c r="A323" s="11">
        <v>322.0</v>
      </c>
      <c r="B323" s="12">
        <v>45929.0</v>
      </c>
      <c r="C323" s="23"/>
      <c r="D323" s="14"/>
      <c r="E323" s="14"/>
      <c r="F323" s="11"/>
      <c r="G323" s="15"/>
      <c r="H323" s="11" t="s">
        <v>1975</v>
      </c>
      <c r="I323" s="14" t="s">
        <v>31</v>
      </c>
      <c r="J323" s="16" t="s">
        <v>22</v>
      </c>
      <c r="K323" s="11"/>
      <c r="L323" s="11"/>
      <c r="M323" s="17"/>
      <c r="N323" s="18"/>
      <c r="O323" s="11"/>
      <c r="P323" s="11"/>
      <c r="Q323" s="19"/>
      <c r="R323" s="20"/>
      <c r="S323" s="20"/>
      <c r="T323" s="20" t="s">
        <v>111</v>
      </c>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row>
    <row r="324" ht="25.5" hidden="1" customHeight="1">
      <c r="A324" s="11">
        <v>323.0</v>
      </c>
      <c r="B324" s="12">
        <v>45929.0</v>
      </c>
      <c r="C324" s="23"/>
      <c r="D324" s="14" t="s">
        <v>921</v>
      </c>
      <c r="E324" s="14"/>
      <c r="F324" s="11"/>
      <c r="G324" s="15"/>
      <c r="H324" s="11" t="s">
        <v>1976</v>
      </c>
      <c r="I324" s="14" t="s">
        <v>31</v>
      </c>
      <c r="J324" s="16" t="s">
        <v>22</v>
      </c>
      <c r="K324" s="11"/>
      <c r="L324" s="11"/>
      <c r="M324" s="17"/>
      <c r="N324" s="18"/>
      <c r="O324" s="11"/>
      <c r="P324" s="11"/>
      <c r="Q324" s="19"/>
      <c r="R324" s="20"/>
      <c r="S324" s="20"/>
      <c r="T324" s="20" t="s">
        <v>34</v>
      </c>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row>
    <row r="325" ht="25.5" hidden="1" customHeight="1">
      <c r="A325" s="11">
        <v>324.0</v>
      </c>
      <c r="B325" s="12">
        <v>45929.0</v>
      </c>
      <c r="C325" s="23"/>
      <c r="D325" s="14" t="s">
        <v>765</v>
      </c>
      <c r="E325" s="14"/>
      <c r="F325" s="11" t="s">
        <v>1977</v>
      </c>
      <c r="G325" s="15" t="s">
        <v>20</v>
      </c>
      <c r="H325" s="11" t="s">
        <v>1978</v>
      </c>
      <c r="I325" s="14" t="s">
        <v>31</v>
      </c>
      <c r="J325" s="16" t="s">
        <v>22</v>
      </c>
      <c r="K325" s="11" t="s">
        <v>23</v>
      </c>
      <c r="L325" s="11" t="s">
        <v>38</v>
      </c>
      <c r="M325" s="17">
        <v>10201.0</v>
      </c>
      <c r="N325" s="18">
        <v>721300.0</v>
      </c>
      <c r="O325" s="11" t="s">
        <v>51</v>
      </c>
      <c r="P325" s="11" t="s">
        <v>26</v>
      </c>
      <c r="Q325" s="11" t="s">
        <v>52</v>
      </c>
      <c r="R325" s="20" t="s">
        <v>1979</v>
      </c>
      <c r="S325" s="20"/>
      <c r="T325" s="20"/>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row>
    <row r="326" ht="25.5" hidden="1" customHeight="1">
      <c r="A326" s="11">
        <v>325.0</v>
      </c>
      <c r="B326" s="12">
        <v>45929.0</v>
      </c>
      <c r="C326" s="23"/>
      <c r="D326" s="14" t="s">
        <v>79</v>
      </c>
      <c r="E326" s="14"/>
      <c r="F326" s="11"/>
      <c r="G326" s="15" t="s">
        <v>29</v>
      </c>
      <c r="H326" s="11" t="s">
        <v>1980</v>
      </c>
      <c r="I326" s="14" t="s">
        <v>31</v>
      </c>
      <c r="J326" s="16" t="s">
        <v>22</v>
      </c>
      <c r="K326" s="11"/>
      <c r="L326" s="11" t="s">
        <v>50</v>
      </c>
      <c r="M326" s="17"/>
      <c r="N326" s="18"/>
      <c r="O326" s="11"/>
      <c r="P326" s="11"/>
      <c r="Q326" s="33"/>
      <c r="R326" s="20"/>
      <c r="S326" s="20"/>
      <c r="T326" s="20"/>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row>
    <row r="327" ht="25.5" customHeight="1">
      <c r="A327" s="11">
        <v>326.0</v>
      </c>
      <c r="B327" s="12">
        <v>1.8308054E7</v>
      </c>
      <c r="C327" s="30"/>
      <c r="D327" s="14" t="s">
        <v>1981</v>
      </c>
      <c r="E327" s="14" t="s">
        <v>1982</v>
      </c>
      <c r="F327" s="11"/>
      <c r="G327" s="15"/>
      <c r="H327" s="11" t="s">
        <v>1983</v>
      </c>
      <c r="I327" s="14" t="s">
        <v>31</v>
      </c>
      <c r="J327" s="16" t="s">
        <v>22</v>
      </c>
      <c r="K327" s="11" t="s">
        <v>23</v>
      </c>
      <c r="L327" s="11" t="s">
        <v>75</v>
      </c>
      <c r="M327" s="17"/>
      <c r="N327" s="18"/>
      <c r="O327" s="11"/>
      <c r="P327" s="11" t="s">
        <v>64</v>
      </c>
      <c r="Q327" s="11" t="s">
        <v>168</v>
      </c>
      <c r="R327" s="20"/>
      <c r="S327" s="20"/>
      <c r="T327" s="20"/>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row>
    <row r="328" ht="25.5" hidden="1" customHeight="1">
      <c r="A328" s="11">
        <v>327.0</v>
      </c>
      <c r="B328" s="12">
        <v>45930.0</v>
      </c>
      <c r="C328" s="55">
        <v>8.0</v>
      </c>
      <c r="D328" s="14"/>
      <c r="E328" s="14"/>
      <c r="F328" s="11"/>
      <c r="G328" s="15"/>
      <c r="H328" s="11" t="s">
        <v>1984</v>
      </c>
      <c r="I328" s="14" t="s">
        <v>31</v>
      </c>
      <c r="J328" s="16" t="s">
        <v>22</v>
      </c>
      <c r="K328" s="11" t="s">
        <v>23</v>
      </c>
      <c r="L328" s="11"/>
      <c r="M328" s="17"/>
      <c r="N328" s="18"/>
      <c r="O328" s="11"/>
      <c r="P328" s="11"/>
      <c r="Q328" s="33"/>
      <c r="R328" s="20" t="s">
        <v>1985</v>
      </c>
      <c r="S328" s="20"/>
      <c r="T328" s="20" t="s">
        <v>111</v>
      </c>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row>
    <row r="329" ht="25.5" hidden="1" customHeight="1">
      <c r="A329" s="11">
        <v>328.0</v>
      </c>
      <c r="B329" s="12">
        <v>45930.0</v>
      </c>
      <c r="C329" s="23"/>
      <c r="D329" s="14"/>
      <c r="E329" s="14"/>
      <c r="F329" s="11"/>
      <c r="G329" s="15"/>
      <c r="H329" s="11" t="s">
        <v>1986</v>
      </c>
      <c r="I329" s="14" t="s">
        <v>31</v>
      </c>
      <c r="J329" s="16" t="s">
        <v>22</v>
      </c>
      <c r="K329" s="11" t="s">
        <v>23</v>
      </c>
      <c r="L329" s="11" t="s">
        <v>38</v>
      </c>
      <c r="M329" s="17"/>
      <c r="N329" s="18"/>
      <c r="O329" s="11"/>
      <c r="P329" s="11"/>
      <c r="Q329" s="11"/>
      <c r="R329" s="20" t="s">
        <v>1987</v>
      </c>
      <c r="S329" s="20"/>
      <c r="T329" s="20"/>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row>
    <row r="330" ht="25.5" hidden="1" customHeight="1">
      <c r="A330" s="11">
        <v>329.0</v>
      </c>
      <c r="B330" s="12">
        <v>45930.0</v>
      </c>
      <c r="C330" s="23"/>
      <c r="D330" s="14" t="s">
        <v>896</v>
      </c>
      <c r="E330" s="14" t="s">
        <v>897</v>
      </c>
      <c r="F330" s="11" t="s">
        <v>1988</v>
      </c>
      <c r="G330" s="15" t="s">
        <v>20</v>
      </c>
      <c r="H330" s="11" t="s">
        <v>1989</v>
      </c>
      <c r="I330" s="14" t="s">
        <v>31</v>
      </c>
      <c r="J330" s="16" t="s">
        <v>22</v>
      </c>
      <c r="K330" s="11" t="s">
        <v>23</v>
      </c>
      <c r="L330" s="11" t="s">
        <v>44</v>
      </c>
      <c r="M330" s="17">
        <v>10211.0</v>
      </c>
      <c r="N330" s="18">
        <v>1444373.0</v>
      </c>
      <c r="O330" s="11" t="s">
        <v>51</v>
      </c>
      <c r="P330" s="11" t="s">
        <v>26</v>
      </c>
      <c r="Q330" s="11" t="s">
        <v>1533</v>
      </c>
      <c r="R330" s="20"/>
      <c r="S330" s="20"/>
      <c r="T330" s="20"/>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row>
    <row r="331" ht="25.5" hidden="1" customHeight="1">
      <c r="A331" s="11">
        <v>330.0</v>
      </c>
      <c r="B331" s="12">
        <v>45930.0</v>
      </c>
      <c r="C331" s="23"/>
      <c r="D331" s="14"/>
      <c r="E331" s="14"/>
      <c r="F331" s="11"/>
      <c r="G331" s="15"/>
      <c r="H331" s="11" t="s">
        <v>1990</v>
      </c>
      <c r="I331" s="14" t="s">
        <v>31</v>
      </c>
      <c r="J331" s="16" t="s">
        <v>22</v>
      </c>
      <c r="K331" s="11"/>
      <c r="L331" s="11"/>
      <c r="M331" s="17"/>
      <c r="N331" s="18"/>
      <c r="O331" s="11"/>
      <c r="P331" s="11"/>
      <c r="Q331" s="11"/>
      <c r="R331" s="20"/>
      <c r="S331" s="20"/>
      <c r="T331" s="20" t="s">
        <v>107</v>
      </c>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row>
    <row r="332" ht="25.5" hidden="1" customHeight="1">
      <c r="A332" s="11">
        <v>331.0</v>
      </c>
      <c r="B332" s="12">
        <v>45930.0</v>
      </c>
      <c r="C332" s="23"/>
      <c r="D332" s="14" t="s">
        <v>1991</v>
      </c>
      <c r="E332" s="14"/>
      <c r="F332" s="19"/>
      <c r="G332" s="15" t="s">
        <v>29</v>
      </c>
      <c r="H332" s="11" t="s">
        <v>1992</v>
      </c>
      <c r="I332" s="14" t="s">
        <v>31</v>
      </c>
      <c r="J332" s="16" t="s">
        <v>22</v>
      </c>
      <c r="K332" s="11" t="s">
        <v>23</v>
      </c>
      <c r="L332" s="11" t="s">
        <v>100</v>
      </c>
      <c r="M332" s="17"/>
      <c r="N332" s="18">
        <v>370000.0</v>
      </c>
      <c r="O332" s="11"/>
      <c r="P332" s="11" t="s">
        <v>26</v>
      </c>
      <c r="Q332" s="11" t="s">
        <v>1533</v>
      </c>
      <c r="R332" s="20" t="s">
        <v>1993</v>
      </c>
      <c r="S332" s="20"/>
      <c r="T332" s="20" t="s">
        <v>53</v>
      </c>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row>
    <row r="333" ht="25.5" hidden="1" customHeight="1">
      <c r="A333" s="11">
        <v>332.0</v>
      </c>
      <c r="B333" s="12">
        <v>45930.0</v>
      </c>
      <c r="C333" s="23"/>
      <c r="D333" s="14"/>
      <c r="E333" s="14"/>
      <c r="F333" s="19"/>
      <c r="G333" s="15"/>
      <c r="H333" s="11" t="s">
        <v>1994</v>
      </c>
      <c r="I333" s="14" t="s">
        <v>31</v>
      </c>
      <c r="J333" s="16" t="s">
        <v>22</v>
      </c>
      <c r="K333" s="11"/>
      <c r="L333" s="11"/>
      <c r="M333" s="17"/>
      <c r="N333" s="18"/>
      <c r="O333" s="11"/>
      <c r="P333" s="11"/>
      <c r="Q333" s="11"/>
      <c r="R333" s="20"/>
      <c r="S333" s="21"/>
      <c r="T333" s="20"/>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row>
    <row r="334" ht="39.75" hidden="1" customHeight="1">
      <c r="A334" s="11">
        <v>333.0</v>
      </c>
      <c r="B334" s="12">
        <v>45930.0</v>
      </c>
      <c r="C334" s="23"/>
      <c r="D334" s="14"/>
      <c r="E334" s="28"/>
      <c r="F334" s="19"/>
      <c r="G334" s="15"/>
      <c r="H334" s="11" t="s">
        <v>1995</v>
      </c>
      <c r="I334" s="14" t="s">
        <v>31</v>
      </c>
      <c r="J334" s="16" t="s">
        <v>22</v>
      </c>
      <c r="K334" s="11" t="s">
        <v>23</v>
      </c>
      <c r="L334" s="11" t="s">
        <v>316</v>
      </c>
      <c r="M334" s="17"/>
      <c r="N334" s="18"/>
      <c r="O334" s="11"/>
      <c r="P334" s="11"/>
      <c r="Q334" s="11"/>
      <c r="R334" s="20" t="s">
        <v>1996</v>
      </c>
      <c r="S334" s="20"/>
      <c r="T334" s="20"/>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row>
    <row r="335" ht="25.5" hidden="1" customHeight="1">
      <c r="A335" s="11">
        <v>334.0</v>
      </c>
      <c r="B335" s="12">
        <v>45930.0</v>
      </c>
      <c r="C335" s="30"/>
      <c r="D335" s="14" t="s">
        <v>1997</v>
      </c>
      <c r="E335" s="14"/>
      <c r="F335" s="11" t="s">
        <v>1998</v>
      </c>
      <c r="G335" s="15" t="s">
        <v>20</v>
      </c>
      <c r="H335" s="11" t="s">
        <v>1999</v>
      </c>
      <c r="I335" s="14" t="s">
        <v>31</v>
      </c>
      <c r="J335" s="16" t="s">
        <v>22</v>
      </c>
      <c r="K335" s="11" t="s">
        <v>23</v>
      </c>
      <c r="L335" s="11" t="s">
        <v>100</v>
      </c>
      <c r="M335" s="17"/>
      <c r="N335" s="25">
        <f>337800/1.19</f>
        <v>283865.5462</v>
      </c>
      <c r="O335" s="11" t="s">
        <v>51</v>
      </c>
      <c r="P335" s="11" t="s">
        <v>58</v>
      </c>
      <c r="Q335" s="26" t="s">
        <v>2000</v>
      </c>
      <c r="R335" s="20"/>
      <c r="S335" s="21"/>
      <c r="T335" s="20"/>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row>
    <row r="336" ht="25.5" hidden="1" customHeight="1">
      <c r="A336" s="11"/>
      <c r="B336" s="12"/>
      <c r="C336" s="19"/>
      <c r="D336" s="14"/>
      <c r="E336" s="28"/>
      <c r="F336" s="11"/>
      <c r="G336" s="15"/>
      <c r="H336" s="11"/>
      <c r="I336" s="14"/>
      <c r="J336" s="16"/>
      <c r="K336" s="11"/>
      <c r="L336" s="11"/>
      <c r="M336" s="17"/>
      <c r="N336" s="18"/>
      <c r="O336" s="11"/>
      <c r="P336" s="11"/>
      <c r="Q336" s="11"/>
      <c r="R336" s="20"/>
      <c r="S336" s="20"/>
      <c r="T336" s="20"/>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row>
    <row r="337" ht="25.5" hidden="1" customHeight="1">
      <c r="A337" s="11"/>
      <c r="B337" s="12"/>
      <c r="C337" s="19"/>
      <c r="D337" s="14"/>
      <c r="E337" s="14"/>
      <c r="F337" s="19"/>
      <c r="G337" s="15"/>
      <c r="H337" s="11"/>
      <c r="I337" s="14"/>
      <c r="J337" s="16"/>
      <c r="K337" s="11"/>
      <c r="L337" s="11"/>
      <c r="M337" s="17"/>
      <c r="N337" s="18"/>
      <c r="O337" s="11"/>
      <c r="P337" s="11"/>
      <c r="Q337" s="19"/>
      <c r="R337" s="20"/>
      <c r="S337" s="21"/>
      <c r="T337" s="20"/>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row>
    <row r="338" ht="25.5" hidden="1" customHeight="1">
      <c r="A338" s="11"/>
      <c r="B338" s="12"/>
      <c r="C338" s="19"/>
      <c r="D338" s="14"/>
      <c r="E338" s="14"/>
      <c r="F338" s="19"/>
      <c r="G338" s="15"/>
      <c r="H338" s="11"/>
      <c r="I338" s="14"/>
      <c r="J338" s="16"/>
      <c r="K338" s="11"/>
      <c r="L338" s="11"/>
      <c r="M338" s="17"/>
      <c r="N338" s="18"/>
      <c r="O338" s="11"/>
      <c r="P338" s="11"/>
      <c r="Q338" s="11"/>
      <c r="R338" s="20"/>
      <c r="S338" s="20"/>
      <c r="T338" s="20"/>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row>
    <row r="339" ht="25.5" hidden="1" customHeight="1">
      <c r="A339" s="11"/>
      <c r="B339" s="12"/>
      <c r="C339" s="19"/>
      <c r="D339" s="14"/>
      <c r="E339" s="14"/>
      <c r="F339" s="19"/>
      <c r="G339" s="15"/>
      <c r="H339" s="11"/>
      <c r="I339" s="14"/>
      <c r="J339" s="16"/>
      <c r="K339" s="11"/>
      <c r="L339" s="11"/>
      <c r="M339" s="17"/>
      <c r="N339" s="18"/>
      <c r="O339" s="11"/>
      <c r="P339" s="11"/>
      <c r="Q339" s="11"/>
      <c r="R339" s="20"/>
      <c r="S339" s="21"/>
      <c r="T339" s="20"/>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row>
    <row r="340" ht="25.5" hidden="1" customHeight="1">
      <c r="A340" s="11"/>
      <c r="B340" s="12"/>
      <c r="C340" s="19"/>
      <c r="D340" s="14"/>
      <c r="E340" s="14"/>
      <c r="F340" s="19"/>
      <c r="G340" s="15"/>
      <c r="H340" s="11"/>
      <c r="I340" s="14"/>
      <c r="J340" s="16"/>
      <c r="K340" s="11"/>
      <c r="L340" s="11"/>
      <c r="M340" s="17"/>
      <c r="N340" s="18"/>
      <c r="O340" s="11"/>
      <c r="P340" s="11"/>
      <c r="Q340" s="19"/>
      <c r="R340" s="20"/>
      <c r="S340" s="21"/>
      <c r="T340" s="20"/>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row>
    <row r="341" ht="25.5" hidden="1" customHeight="1">
      <c r="A341" s="11"/>
      <c r="B341" s="12"/>
      <c r="C341" s="19"/>
      <c r="D341" s="14"/>
      <c r="E341" s="14"/>
      <c r="F341" s="19"/>
      <c r="G341" s="15"/>
      <c r="H341" s="11"/>
      <c r="I341" s="14"/>
      <c r="J341" s="16"/>
      <c r="K341" s="11"/>
      <c r="L341" s="11"/>
      <c r="M341" s="17"/>
      <c r="N341" s="18"/>
      <c r="O341" s="11"/>
      <c r="P341" s="11"/>
      <c r="Q341" s="11"/>
      <c r="R341" s="20"/>
      <c r="S341" s="20"/>
      <c r="T341" s="20"/>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row>
    <row r="342" ht="25.5" hidden="1" customHeight="1">
      <c r="A342" s="11"/>
      <c r="B342" s="12"/>
      <c r="C342" s="19"/>
      <c r="D342" s="14"/>
      <c r="E342" s="14"/>
      <c r="F342" s="19"/>
      <c r="G342" s="15"/>
      <c r="H342" s="11"/>
      <c r="I342" s="14"/>
      <c r="J342" s="16"/>
      <c r="K342" s="11"/>
      <c r="L342" s="11"/>
      <c r="M342" s="17"/>
      <c r="N342" s="18"/>
      <c r="O342" s="11"/>
      <c r="P342" s="11"/>
      <c r="Q342" s="11"/>
      <c r="R342" s="20"/>
      <c r="S342" s="21"/>
      <c r="T342" s="20"/>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row>
    <row r="343" ht="25.5" hidden="1" customHeight="1">
      <c r="A343" s="11"/>
      <c r="B343" s="12"/>
      <c r="C343" s="19"/>
      <c r="D343" s="14"/>
      <c r="E343" s="14"/>
      <c r="F343" s="19"/>
      <c r="G343" s="15"/>
      <c r="H343" s="11"/>
      <c r="I343" s="14"/>
      <c r="J343" s="16"/>
      <c r="K343" s="11"/>
      <c r="L343" s="11"/>
      <c r="M343" s="17"/>
      <c r="N343" s="18"/>
      <c r="O343" s="11"/>
      <c r="P343" s="11"/>
      <c r="Q343" s="11"/>
      <c r="R343" s="20"/>
      <c r="S343" s="20"/>
      <c r="T343" s="20"/>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row>
    <row r="344" ht="25.5" hidden="1" customHeight="1">
      <c r="A344" s="11"/>
      <c r="B344" s="12"/>
      <c r="C344" s="19"/>
      <c r="D344" s="14"/>
      <c r="E344" s="14"/>
      <c r="F344" s="19"/>
      <c r="G344" s="15"/>
      <c r="H344" s="11"/>
      <c r="I344" s="14"/>
      <c r="J344" s="16"/>
      <c r="K344" s="11"/>
      <c r="L344" s="11"/>
      <c r="M344" s="17"/>
      <c r="N344" s="18"/>
      <c r="O344" s="11"/>
      <c r="P344" s="11"/>
      <c r="Q344" s="33"/>
      <c r="R344" s="20"/>
      <c r="S344" s="20"/>
      <c r="T344" s="20"/>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row>
    <row r="345" ht="25.5" hidden="1" customHeight="1">
      <c r="A345" s="11"/>
      <c r="B345" s="12"/>
      <c r="C345" s="19"/>
      <c r="D345" s="14"/>
      <c r="E345" s="14"/>
      <c r="F345" s="19"/>
      <c r="G345" s="15"/>
      <c r="H345" s="11"/>
      <c r="I345" s="14"/>
      <c r="J345" s="16"/>
      <c r="K345" s="11"/>
      <c r="L345" s="11"/>
      <c r="M345" s="17"/>
      <c r="N345" s="18"/>
      <c r="O345" s="11"/>
      <c r="P345" s="11"/>
      <c r="Q345" s="11"/>
      <c r="R345" s="20"/>
      <c r="S345" s="20"/>
      <c r="T345" s="20"/>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row>
    <row r="346" ht="25.5" hidden="1" customHeight="1">
      <c r="A346" s="11"/>
      <c r="B346" s="12"/>
      <c r="C346" s="19"/>
      <c r="D346" s="14"/>
      <c r="E346" s="14"/>
      <c r="F346" s="19"/>
      <c r="G346" s="15"/>
      <c r="H346" s="11"/>
      <c r="I346" s="14"/>
      <c r="J346" s="16"/>
      <c r="K346" s="11"/>
      <c r="L346" s="11"/>
      <c r="M346" s="17"/>
      <c r="N346" s="18"/>
      <c r="O346" s="11"/>
      <c r="P346" s="11"/>
      <c r="Q346" s="33"/>
      <c r="R346" s="20"/>
      <c r="S346" s="20"/>
      <c r="T346" s="20"/>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row>
    <row r="347" ht="25.5" hidden="1" customHeight="1">
      <c r="A347" s="11"/>
      <c r="B347" s="12"/>
      <c r="C347" s="19"/>
      <c r="D347" s="14"/>
      <c r="E347" s="14"/>
      <c r="F347" s="11"/>
      <c r="G347" s="15"/>
      <c r="H347" s="11"/>
      <c r="I347" s="14"/>
      <c r="J347" s="16"/>
      <c r="K347" s="11"/>
      <c r="L347" s="11"/>
      <c r="M347" s="17"/>
      <c r="N347" s="18"/>
      <c r="O347" s="11"/>
      <c r="P347" s="11"/>
      <c r="Q347" s="11"/>
      <c r="R347" s="20"/>
      <c r="S347" s="21"/>
      <c r="T347" s="20"/>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row>
    <row r="348" ht="25.5" hidden="1" customHeight="1">
      <c r="A348" s="11"/>
      <c r="B348" s="12"/>
      <c r="C348" s="19"/>
      <c r="D348" s="14"/>
      <c r="E348" s="28"/>
      <c r="F348" s="19"/>
      <c r="G348" s="15"/>
      <c r="H348" s="11"/>
      <c r="I348" s="14"/>
      <c r="J348" s="16"/>
      <c r="K348" s="11"/>
      <c r="L348" s="11"/>
      <c r="M348" s="17"/>
      <c r="N348" s="18"/>
      <c r="O348" s="11"/>
      <c r="P348" s="11"/>
      <c r="Q348" s="19"/>
      <c r="R348" s="20"/>
      <c r="S348" s="20"/>
      <c r="T348" s="20"/>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row>
    <row r="349" ht="25.5" hidden="1" customHeight="1">
      <c r="A349" s="11"/>
      <c r="B349" s="12"/>
      <c r="C349" s="19"/>
      <c r="D349" s="14"/>
      <c r="E349" s="14"/>
      <c r="F349" s="19"/>
      <c r="G349" s="15"/>
      <c r="H349" s="11"/>
      <c r="I349" s="14"/>
      <c r="J349" s="16"/>
      <c r="K349" s="11"/>
      <c r="L349" s="11"/>
      <c r="M349" s="17"/>
      <c r="N349" s="18"/>
      <c r="O349" s="11"/>
      <c r="P349" s="11"/>
      <c r="Q349" s="19"/>
      <c r="R349" s="20"/>
      <c r="S349" s="20"/>
      <c r="T349" s="20"/>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row>
    <row r="350" ht="25.5" hidden="1" customHeight="1">
      <c r="A350" s="11"/>
      <c r="B350" s="12"/>
      <c r="C350" s="19"/>
      <c r="D350" s="14"/>
      <c r="E350" s="14"/>
      <c r="F350" s="19"/>
      <c r="G350" s="15"/>
      <c r="H350" s="11"/>
      <c r="I350" s="14"/>
      <c r="J350" s="16"/>
      <c r="K350" s="11"/>
      <c r="L350" s="11"/>
      <c r="M350" s="17"/>
      <c r="N350" s="18"/>
      <c r="O350" s="11"/>
      <c r="P350" s="11"/>
      <c r="Q350" s="33"/>
      <c r="R350" s="20"/>
      <c r="S350" s="20"/>
      <c r="T350" s="20"/>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row>
    <row r="351" ht="25.5" hidden="1" customHeight="1">
      <c r="A351" s="11"/>
      <c r="B351" s="12"/>
      <c r="C351" s="19"/>
      <c r="D351" s="14"/>
      <c r="E351" s="14"/>
      <c r="F351" s="19"/>
      <c r="G351" s="15"/>
      <c r="H351" s="11"/>
      <c r="I351" s="14"/>
      <c r="J351" s="16"/>
      <c r="K351" s="11"/>
      <c r="L351" s="11"/>
      <c r="M351" s="17"/>
      <c r="N351" s="18"/>
      <c r="O351" s="11"/>
      <c r="P351" s="11"/>
      <c r="Q351" s="19"/>
      <c r="R351" s="20"/>
      <c r="S351" s="21"/>
      <c r="T351" s="20"/>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row>
    <row r="352" ht="25.5" hidden="1" customHeight="1">
      <c r="A352" s="11"/>
      <c r="B352" s="12"/>
      <c r="C352" s="19"/>
      <c r="D352" s="14"/>
      <c r="E352" s="28"/>
      <c r="F352" s="11"/>
      <c r="G352" s="15"/>
      <c r="H352" s="11"/>
      <c r="I352" s="14"/>
      <c r="J352" s="16"/>
      <c r="K352" s="11"/>
      <c r="L352" s="11"/>
      <c r="M352" s="17"/>
      <c r="N352" s="18"/>
      <c r="O352" s="11"/>
      <c r="P352" s="11"/>
      <c r="Q352" s="11"/>
      <c r="R352" s="20"/>
      <c r="S352" s="20"/>
      <c r="T352" s="20"/>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row>
    <row r="353" ht="25.5" hidden="1" customHeight="1">
      <c r="A353" s="11"/>
      <c r="B353" s="12"/>
      <c r="C353" s="19"/>
      <c r="D353" s="14"/>
      <c r="E353" s="14"/>
      <c r="F353" s="11"/>
      <c r="G353" s="15"/>
      <c r="H353" s="11"/>
      <c r="I353" s="14"/>
      <c r="J353" s="16"/>
      <c r="K353" s="11"/>
      <c r="L353" s="11"/>
      <c r="M353" s="17"/>
      <c r="N353" s="18"/>
      <c r="O353" s="11"/>
      <c r="P353" s="11"/>
      <c r="Q353" s="11"/>
      <c r="R353" s="20"/>
      <c r="S353" s="21"/>
      <c r="T353" s="20"/>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row>
    <row r="354" ht="25.5" hidden="1" customHeight="1">
      <c r="A354" s="11"/>
      <c r="B354" s="12"/>
      <c r="C354" s="19"/>
      <c r="D354" s="14"/>
      <c r="E354" s="14"/>
      <c r="F354" s="19"/>
      <c r="G354" s="15"/>
      <c r="H354" s="11"/>
      <c r="I354" s="14"/>
      <c r="J354" s="16"/>
      <c r="K354" s="11"/>
      <c r="L354" s="11"/>
      <c r="M354" s="17"/>
      <c r="N354" s="18"/>
      <c r="O354" s="11"/>
      <c r="P354" s="11"/>
      <c r="Q354" s="11"/>
      <c r="R354" s="20"/>
      <c r="S354" s="21"/>
      <c r="T354" s="20"/>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row>
    <row r="355" ht="25.5" hidden="1" customHeight="1">
      <c r="A355" s="11"/>
      <c r="B355" s="12"/>
      <c r="C355" s="19"/>
      <c r="D355" s="14"/>
      <c r="E355" s="14"/>
      <c r="F355" s="19"/>
      <c r="G355" s="15"/>
      <c r="H355" s="11"/>
      <c r="I355" s="14"/>
      <c r="J355" s="16"/>
      <c r="K355" s="11"/>
      <c r="L355" s="11"/>
      <c r="M355" s="17"/>
      <c r="N355" s="18"/>
      <c r="O355" s="11"/>
      <c r="P355" s="11"/>
      <c r="Q355" s="19"/>
      <c r="R355" s="20"/>
      <c r="S355" s="20"/>
      <c r="T355" s="20"/>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row>
    <row r="356" ht="25.5" hidden="1" customHeight="1">
      <c r="A356" s="11"/>
      <c r="B356" s="12"/>
      <c r="C356" s="19"/>
      <c r="D356" s="14"/>
      <c r="E356" s="14"/>
      <c r="F356" s="19"/>
      <c r="G356" s="15"/>
      <c r="H356" s="11"/>
      <c r="I356" s="14"/>
      <c r="J356" s="16"/>
      <c r="K356" s="11"/>
      <c r="L356" s="11"/>
      <c r="M356" s="17"/>
      <c r="N356" s="18"/>
      <c r="O356" s="11"/>
      <c r="P356" s="11"/>
      <c r="Q356" s="37"/>
      <c r="R356" s="20"/>
      <c r="S356" s="20"/>
      <c r="T356" s="20"/>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row>
    <row r="357" ht="25.5" hidden="1" customHeight="1">
      <c r="A357" s="11"/>
      <c r="B357" s="12"/>
      <c r="C357" s="19"/>
      <c r="D357" s="14"/>
      <c r="E357" s="14"/>
      <c r="F357" s="19"/>
      <c r="G357" s="15"/>
      <c r="H357" s="11"/>
      <c r="I357" s="14"/>
      <c r="J357" s="16"/>
      <c r="K357" s="11"/>
      <c r="L357" s="11"/>
      <c r="M357" s="17"/>
      <c r="N357" s="18"/>
      <c r="O357" s="11"/>
      <c r="P357" s="11"/>
      <c r="Q357" s="11"/>
      <c r="R357" s="20"/>
      <c r="S357" s="20"/>
      <c r="T357" s="20"/>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row>
    <row r="358" ht="25.5" hidden="1" customHeight="1">
      <c r="A358" s="11"/>
      <c r="B358" s="12"/>
      <c r="C358" s="19"/>
      <c r="D358" s="14"/>
      <c r="E358" s="14"/>
      <c r="F358" s="19"/>
      <c r="G358" s="15"/>
      <c r="H358" s="11"/>
      <c r="I358" s="14"/>
      <c r="J358" s="16"/>
      <c r="K358" s="11"/>
      <c r="L358" s="11"/>
      <c r="M358" s="17"/>
      <c r="N358" s="18"/>
      <c r="O358" s="11"/>
      <c r="P358" s="11"/>
      <c r="Q358" s="19"/>
      <c r="R358" s="20"/>
      <c r="S358" s="21"/>
      <c r="T358" s="20"/>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row>
    <row r="359" ht="25.5" hidden="1" customHeight="1">
      <c r="A359" s="11"/>
      <c r="B359" s="12"/>
      <c r="C359" s="19"/>
      <c r="D359" s="14"/>
      <c r="E359" s="14"/>
      <c r="F359" s="19"/>
      <c r="G359" s="15"/>
      <c r="H359" s="11"/>
      <c r="I359" s="14"/>
      <c r="J359" s="16"/>
      <c r="K359" s="11"/>
      <c r="L359" s="11"/>
      <c r="M359" s="17"/>
      <c r="N359" s="18"/>
      <c r="O359" s="11"/>
      <c r="P359" s="11"/>
      <c r="Q359" s="19"/>
      <c r="R359" s="20"/>
      <c r="S359" s="20"/>
      <c r="T359" s="20"/>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row>
    <row r="360" ht="25.5" hidden="1" customHeight="1">
      <c r="A360" s="11"/>
      <c r="B360" s="12"/>
      <c r="C360" s="19"/>
      <c r="D360" s="14"/>
      <c r="E360" s="14"/>
      <c r="F360" s="19"/>
      <c r="G360" s="15"/>
      <c r="H360" s="11"/>
      <c r="I360" s="14"/>
      <c r="J360" s="16"/>
      <c r="K360" s="11"/>
      <c r="L360" s="11"/>
      <c r="M360" s="17"/>
      <c r="N360" s="18"/>
      <c r="O360" s="11"/>
      <c r="P360" s="11"/>
      <c r="Q360" s="19"/>
      <c r="R360" s="20"/>
      <c r="S360" s="20"/>
      <c r="T360" s="20"/>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row>
    <row r="361" ht="25.5" hidden="1" customHeight="1">
      <c r="A361" s="11"/>
      <c r="B361" s="12"/>
      <c r="C361" s="19"/>
      <c r="D361" s="14"/>
      <c r="E361" s="28"/>
      <c r="F361" s="11"/>
      <c r="G361" s="15"/>
      <c r="H361" s="11"/>
      <c r="I361" s="14"/>
      <c r="J361" s="16"/>
      <c r="K361" s="11"/>
      <c r="L361" s="11"/>
      <c r="M361" s="17"/>
      <c r="N361" s="18"/>
      <c r="O361" s="11"/>
      <c r="P361" s="11"/>
      <c r="Q361" s="19"/>
      <c r="R361" s="20"/>
      <c r="S361" s="21"/>
      <c r="T361" s="20"/>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row>
    <row r="362" ht="25.5" hidden="1" customHeight="1">
      <c r="A362" s="11"/>
      <c r="B362" s="12"/>
      <c r="C362" s="19"/>
      <c r="D362" s="14"/>
      <c r="E362" s="14"/>
      <c r="F362" s="19"/>
      <c r="G362" s="15"/>
      <c r="H362" s="11"/>
      <c r="I362" s="14"/>
      <c r="J362" s="16"/>
      <c r="K362" s="11"/>
      <c r="L362" s="11"/>
      <c r="M362" s="17"/>
      <c r="N362" s="18"/>
      <c r="O362" s="11"/>
      <c r="P362" s="11"/>
      <c r="Q362" s="11"/>
      <c r="R362" s="20"/>
      <c r="S362" s="21"/>
      <c r="T362" s="20"/>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row>
    <row r="363" ht="25.5" hidden="1" customHeight="1">
      <c r="A363" s="11"/>
      <c r="B363" s="12"/>
      <c r="C363" s="19"/>
      <c r="D363" s="14"/>
      <c r="E363" s="28"/>
      <c r="F363" s="19"/>
      <c r="G363" s="15"/>
      <c r="H363" s="11"/>
      <c r="I363" s="14"/>
      <c r="J363" s="16"/>
      <c r="K363" s="11"/>
      <c r="L363" s="11"/>
      <c r="M363" s="17"/>
      <c r="N363" s="18"/>
      <c r="O363" s="11"/>
      <c r="P363" s="11"/>
      <c r="Q363" s="19"/>
      <c r="R363" s="20"/>
      <c r="S363" s="20"/>
      <c r="T363" s="20"/>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row>
    <row r="364" ht="25.5" hidden="1" customHeight="1">
      <c r="A364" s="11"/>
      <c r="B364" s="12"/>
      <c r="C364" s="19"/>
      <c r="D364" s="14"/>
      <c r="E364" s="14"/>
      <c r="F364" s="19"/>
      <c r="G364" s="15"/>
      <c r="H364" s="11"/>
      <c r="I364" s="14"/>
      <c r="J364" s="16"/>
      <c r="K364" s="11"/>
      <c r="L364" s="11"/>
      <c r="M364" s="17"/>
      <c r="N364" s="18"/>
      <c r="O364" s="11"/>
      <c r="P364" s="11"/>
      <c r="Q364" s="19"/>
      <c r="R364" s="20"/>
      <c r="S364" s="20"/>
      <c r="T364" s="20"/>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row>
    <row r="365" ht="25.5" hidden="1" customHeight="1">
      <c r="A365" s="11"/>
      <c r="B365" s="12"/>
      <c r="C365" s="19"/>
      <c r="D365" s="14"/>
      <c r="E365" s="28"/>
      <c r="F365" s="19"/>
      <c r="G365" s="15"/>
      <c r="H365" s="11"/>
      <c r="I365" s="14"/>
      <c r="J365" s="16"/>
      <c r="K365" s="11"/>
      <c r="L365" s="11"/>
      <c r="M365" s="17"/>
      <c r="N365" s="18"/>
      <c r="O365" s="11"/>
      <c r="P365" s="11"/>
      <c r="Q365" s="11"/>
      <c r="R365" s="20"/>
      <c r="S365" s="20"/>
      <c r="T365" s="20"/>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row>
    <row r="366" ht="25.5" hidden="1" customHeight="1">
      <c r="A366" s="11"/>
      <c r="B366" s="12"/>
      <c r="C366" s="19"/>
      <c r="D366" s="14"/>
      <c r="E366" s="14"/>
      <c r="F366" s="19"/>
      <c r="G366" s="15"/>
      <c r="H366" s="11"/>
      <c r="I366" s="14"/>
      <c r="J366" s="16"/>
      <c r="K366" s="11"/>
      <c r="L366" s="11"/>
      <c r="M366" s="17"/>
      <c r="N366" s="18"/>
      <c r="O366" s="11"/>
      <c r="P366" s="11"/>
      <c r="Q366" s="11"/>
      <c r="R366" s="20"/>
      <c r="S366" s="20"/>
      <c r="T366" s="20"/>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row>
    <row r="367" ht="25.5" hidden="1" customHeight="1">
      <c r="A367" s="11"/>
      <c r="B367" s="12"/>
      <c r="C367" s="19"/>
      <c r="D367" s="14"/>
      <c r="E367" s="14"/>
      <c r="F367" s="19"/>
      <c r="G367" s="15"/>
      <c r="H367" s="11"/>
      <c r="I367" s="14"/>
      <c r="J367" s="16"/>
      <c r="K367" s="11"/>
      <c r="L367" s="11"/>
      <c r="M367" s="17"/>
      <c r="N367" s="18"/>
      <c r="O367" s="11"/>
      <c r="P367" s="11"/>
      <c r="Q367" s="19"/>
      <c r="R367" s="20"/>
      <c r="S367" s="21"/>
      <c r="T367" s="20"/>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row>
    <row r="368" ht="25.5" hidden="1" customHeight="1">
      <c r="A368" s="11"/>
      <c r="B368" s="12"/>
      <c r="C368" s="19"/>
      <c r="D368" s="14"/>
      <c r="E368" s="14"/>
      <c r="F368" s="19"/>
      <c r="G368" s="15"/>
      <c r="H368" s="11"/>
      <c r="I368" s="14"/>
      <c r="J368" s="16"/>
      <c r="K368" s="11"/>
      <c r="L368" s="11"/>
      <c r="M368" s="17"/>
      <c r="N368" s="18"/>
      <c r="O368" s="11"/>
      <c r="P368" s="11"/>
      <c r="Q368" s="11"/>
      <c r="R368" s="20"/>
      <c r="S368" s="21"/>
      <c r="T368" s="20"/>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row>
    <row r="369" ht="25.5" hidden="1" customHeight="1">
      <c r="A369" s="11"/>
      <c r="B369" s="12"/>
      <c r="C369" s="19"/>
      <c r="D369" s="14"/>
      <c r="E369" s="14"/>
      <c r="F369" s="19"/>
      <c r="G369" s="15"/>
      <c r="H369" s="11"/>
      <c r="I369" s="14"/>
      <c r="J369" s="16"/>
      <c r="K369" s="11"/>
      <c r="L369" s="11"/>
      <c r="M369" s="17"/>
      <c r="N369" s="18"/>
      <c r="O369" s="11"/>
      <c r="P369" s="11"/>
      <c r="Q369" s="19"/>
      <c r="R369" s="20"/>
      <c r="S369" s="20"/>
      <c r="T369" s="20"/>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row>
    <row r="370" ht="25.5" hidden="1" customHeight="1">
      <c r="A370" s="11"/>
      <c r="B370" s="12"/>
      <c r="C370" s="19"/>
      <c r="D370" s="14"/>
      <c r="E370" s="14"/>
      <c r="F370" s="19"/>
      <c r="G370" s="15"/>
      <c r="H370" s="11"/>
      <c r="I370" s="14"/>
      <c r="J370" s="16"/>
      <c r="K370" s="11"/>
      <c r="L370" s="11"/>
      <c r="M370" s="17"/>
      <c r="N370" s="18"/>
      <c r="O370" s="11"/>
      <c r="P370" s="11"/>
      <c r="Q370" s="11"/>
      <c r="R370" s="20"/>
      <c r="S370" s="20"/>
      <c r="T370" s="20"/>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row>
    <row r="371" ht="25.5" hidden="1" customHeight="1">
      <c r="A371" s="11"/>
      <c r="B371" s="12"/>
      <c r="C371" s="19"/>
      <c r="D371" s="14"/>
      <c r="E371" s="14"/>
      <c r="F371" s="11"/>
      <c r="G371" s="15"/>
      <c r="H371" s="11"/>
      <c r="I371" s="14"/>
      <c r="J371" s="16"/>
      <c r="K371" s="11"/>
      <c r="L371" s="11"/>
      <c r="M371" s="17"/>
      <c r="N371" s="18"/>
      <c r="O371" s="11"/>
      <c r="P371" s="11"/>
      <c r="Q371" s="11"/>
      <c r="R371" s="20"/>
      <c r="S371" s="21"/>
      <c r="T371" s="20"/>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row>
    <row r="372" ht="25.5" hidden="1" customHeight="1">
      <c r="A372" s="11"/>
      <c r="B372" s="12"/>
      <c r="C372" s="19"/>
      <c r="D372" s="14"/>
      <c r="E372" s="14"/>
      <c r="F372" s="11"/>
      <c r="G372" s="15"/>
      <c r="H372" s="11"/>
      <c r="I372" s="14"/>
      <c r="J372" s="16"/>
      <c r="K372" s="11"/>
      <c r="L372" s="11"/>
      <c r="M372" s="17"/>
      <c r="N372" s="18"/>
      <c r="O372" s="11"/>
      <c r="P372" s="11"/>
      <c r="Q372" s="11"/>
      <c r="R372" s="20"/>
      <c r="S372" s="21"/>
      <c r="T372" s="20"/>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row>
    <row r="373" ht="25.5" hidden="1" customHeight="1">
      <c r="A373" s="11"/>
      <c r="B373" s="12"/>
      <c r="C373" s="19"/>
      <c r="D373" s="14"/>
      <c r="E373" s="14"/>
      <c r="F373" s="19"/>
      <c r="G373" s="15"/>
      <c r="H373" s="11"/>
      <c r="I373" s="14"/>
      <c r="J373" s="16"/>
      <c r="K373" s="11"/>
      <c r="L373" s="11"/>
      <c r="M373" s="17"/>
      <c r="N373" s="18"/>
      <c r="O373" s="11"/>
      <c r="P373" s="11"/>
      <c r="Q373" s="11"/>
      <c r="R373" s="20"/>
      <c r="S373" s="21"/>
      <c r="T373" s="20"/>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row>
    <row r="374" ht="25.5" hidden="1" customHeight="1">
      <c r="A374" s="11"/>
      <c r="B374" s="12"/>
      <c r="C374" s="19"/>
      <c r="D374" s="14"/>
      <c r="E374" s="28"/>
      <c r="F374" s="19"/>
      <c r="G374" s="15"/>
      <c r="H374" s="11"/>
      <c r="I374" s="14"/>
      <c r="J374" s="16"/>
      <c r="K374" s="11"/>
      <c r="L374" s="11"/>
      <c r="M374" s="17"/>
      <c r="N374" s="18"/>
      <c r="O374" s="11"/>
      <c r="P374" s="11"/>
      <c r="Q374" s="19"/>
      <c r="R374" s="20"/>
      <c r="S374" s="21"/>
      <c r="T374" s="21"/>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row>
    <row r="375" ht="25.5" hidden="1" customHeight="1">
      <c r="A375" s="11"/>
      <c r="B375" s="12"/>
      <c r="C375" s="19"/>
      <c r="D375" s="14"/>
      <c r="E375" s="14"/>
      <c r="F375" s="67"/>
      <c r="G375" s="15"/>
      <c r="H375" s="11"/>
      <c r="I375" s="14"/>
      <c r="J375" s="16"/>
      <c r="K375" s="11"/>
      <c r="L375" s="11"/>
      <c r="M375" s="17"/>
      <c r="N375" s="18"/>
      <c r="O375" s="11"/>
      <c r="P375" s="11"/>
      <c r="Q375" s="11"/>
      <c r="R375" s="20"/>
      <c r="S375" s="20"/>
      <c r="T375" s="20"/>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row>
    <row r="376" ht="25.5" hidden="1" customHeight="1">
      <c r="A376" s="11"/>
      <c r="B376" s="12"/>
      <c r="C376" s="19"/>
      <c r="D376" s="14"/>
      <c r="E376" s="14"/>
      <c r="F376" s="11"/>
      <c r="G376" s="15"/>
      <c r="H376" s="11"/>
      <c r="I376" s="14"/>
      <c r="J376" s="16"/>
      <c r="K376" s="11"/>
      <c r="L376" s="11"/>
      <c r="M376" s="17"/>
      <c r="N376" s="18"/>
      <c r="O376" s="11"/>
      <c r="P376" s="11"/>
      <c r="Q376" s="11"/>
      <c r="R376" s="20"/>
      <c r="S376" s="20"/>
      <c r="T376" s="20"/>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row>
    <row r="377" ht="25.5" hidden="1" customHeight="1">
      <c r="A377" s="11"/>
      <c r="B377" s="12"/>
      <c r="C377" s="19"/>
      <c r="D377" s="14"/>
      <c r="E377" s="14"/>
      <c r="F377" s="11"/>
      <c r="G377" s="15"/>
      <c r="H377" s="11"/>
      <c r="I377" s="14"/>
      <c r="J377" s="16"/>
      <c r="K377" s="11"/>
      <c r="L377" s="11"/>
      <c r="M377" s="17"/>
      <c r="N377" s="18"/>
      <c r="O377" s="11"/>
      <c r="P377" s="11"/>
      <c r="Q377" s="11"/>
      <c r="R377" s="20"/>
      <c r="S377" s="20"/>
      <c r="T377" s="20"/>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row>
    <row r="378" ht="25.5" hidden="1" customHeight="1">
      <c r="A378" s="11"/>
      <c r="B378" s="12"/>
      <c r="C378" s="19"/>
      <c r="D378" s="14"/>
      <c r="E378" s="14"/>
      <c r="F378" s="11"/>
      <c r="G378" s="15"/>
      <c r="H378" s="11"/>
      <c r="I378" s="14"/>
      <c r="J378" s="16"/>
      <c r="K378" s="11"/>
      <c r="L378" s="11"/>
      <c r="M378" s="17"/>
      <c r="N378" s="18"/>
      <c r="O378" s="11"/>
      <c r="P378" s="11"/>
      <c r="Q378" s="19"/>
      <c r="R378" s="21"/>
      <c r="S378" s="20"/>
      <c r="T378" s="20"/>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row>
    <row r="379" ht="25.5" hidden="1" customHeight="1">
      <c r="A379" s="11"/>
      <c r="B379" s="12"/>
      <c r="C379" s="19"/>
      <c r="D379" s="14"/>
      <c r="E379" s="28"/>
      <c r="F379" s="19"/>
      <c r="G379" s="15"/>
      <c r="H379" s="11"/>
      <c r="I379" s="14"/>
      <c r="J379" s="16"/>
      <c r="K379" s="11"/>
      <c r="L379" s="11"/>
      <c r="M379" s="17"/>
      <c r="N379" s="18"/>
      <c r="O379" s="11"/>
      <c r="P379" s="11"/>
      <c r="Q379" s="19"/>
      <c r="R379" s="21"/>
      <c r="S379" s="20"/>
      <c r="T379" s="20"/>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row>
    <row r="380" ht="25.5" hidden="1" customHeight="1">
      <c r="A380" s="11"/>
      <c r="B380" s="12"/>
      <c r="C380" s="19"/>
      <c r="D380" s="14"/>
      <c r="E380" s="14"/>
      <c r="F380" s="19"/>
      <c r="G380" s="15"/>
      <c r="H380" s="11"/>
      <c r="I380" s="14"/>
      <c r="J380" s="16"/>
      <c r="K380" s="11"/>
      <c r="L380" s="11"/>
      <c r="M380" s="17"/>
      <c r="N380" s="18"/>
      <c r="O380" s="11"/>
      <c r="P380" s="11"/>
      <c r="Q380" s="11"/>
      <c r="R380" s="20"/>
      <c r="S380" s="20"/>
      <c r="T380" s="20"/>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row>
    <row r="381" ht="25.5" hidden="1" customHeight="1">
      <c r="A381" s="11"/>
      <c r="B381" s="12"/>
      <c r="C381" s="19"/>
      <c r="D381" s="14"/>
      <c r="E381" s="28"/>
      <c r="F381" s="19"/>
      <c r="G381" s="15"/>
      <c r="H381" s="11"/>
      <c r="I381" s="14"/>
      <c r="J381" s="16"/>
      <c r="K381" s="11"/>
      <c r="L381" s="11"/>
      <c r="M381" s="17"/>
      <c r="N381" s="18"/>
      <c r="O381" s="11"/>
      <c r="P381" s="11"/>
      <c r="Q381" s="19"/>
      <c r="R381" s="20"/>
      <c r="S381" s="20"/>
      <c r="T381" s="20"/>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row>
    <row r="382" ht="25.5" hidden="1" customHeight="1">
      <c r="A382" s="11"/>
      <c r="B382" s="12"/>
      <c r="C382" s="19"/>
      <c r="D382" s="14"/>
      <c r="E382" s="14"/>
      <c r="F382" s="11"/>
      <c r="G382" s="15"/>
      <c r="H382" s="11"/>
      <c r="I382" s="14"/>
      <c r="J382" s="16"/>
      <c r="K382" s="11"/>
      <c r="L382" s="11"/>
      <c r="M382" s="17"/>
      <c r="N382" s="18"/>
      <c r="O382" s="11"/>
      <c r="P382" s="11"/>
      <c r="Q382" s="11"/>
      <c r="R382" s="20"/>
      <c r="S382" s="21"/>
      <c r="T382" s="20"/>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row>
    <row r="383" ht="25.5" hidden="1" customHeight="1">
      <c r="A383" s="11"/>
      <c r="B383" s="12"/>
      <c r="C383" s="19"/>
      <c r="D383" s="14"/>
      <c r="E383" s="14"/>
      <c r="F383" s="19"/>
      <c r="G383" s="15"/>
      <c r="H383" s="11"/>
      <c r="I383" s="14"/>
      <c r="J383" s="16"/>
      <c r="K383" s="11"/>
      <c r="L383" s="11"/>
      <c r="M383" s="17"/>
      <c r="N383" s="18"/>
      <c r="O383" s="11"/>
      <c r="P383" s="11"/>
      <c r="Q383" s="19"/>
      <c r="R383" s="20"/>
      <c r="S383" s="21"/>
      <c r="T383" s="20"/>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row>
    <row r="384" ht="25.5" hidden="1" customHeight="1">
      <c r="A384" s="11"/>
      <c r="B384" s="12"/>
      <c r="C384" s="19"/>
      <c r="D384" s="14"/>
      <c r="E384" s="14"/>
      <c r="F384" s="11"/>
      <c r="G384" s="15"/>
      <c r="H384" s="11"/>
      <c r="I384" s="14"/>
      <c r="J384" s="16"/>
      <c r="K384" s="11"/>
      <c r="L384" s="11"/>
      <c r="M384" s="17"/>
      <c r="N384" s="18"/>
      <c r="O384" s="11"/>
      <c r="P384" s="11"/>
      <c r="Q384" s="11"/>
      <c r="R384" s="20"/>
      <c r="S384" s="20"/>
      <c r="T384" s="20"/>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row>
    <row r="385" ht="25.5" hidden="1" customHeight="1">
      <c r="A385" s="11"/>
      <c r="B385" s="12"/>
      <c r="C385" s="19"/>
      <c r="D385" s="14"/>
      <c r="E385" s="14"/>
      <c r="F385" s="19"/>
      <c r="G385" s="15"/>
      <c r="H385" s="11"/>
      <c r="I385" s="14"/>
      <c r="J385" s="16"/>
      <c r="K385" s="11"/>
      <c r="L385" s="11"/>
      <c r="M385" s="17"/>
      <c r="N385" s="18"/>
      <c r="O385" s="11"/>
      <c r="P385" s="11"/>
      <c r="Q385" s="19"/>
      <c r="R385" s="20"/>
      <c r="S385" s="21"/>
      <c r="T385" s="20"/>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row>
    <row r="386" ht="25.5" hidden="1" customHeight="1">
      <c r="A386" s="11"/>
      <c r="B386" s="12"/>
      <c r="C386" s="19"/>
      <c r="D386" s="14"/>
      <c r="E386" s="14"/>
      <c r="F386" s="19"/>
      <c r="G386" s="15"/>
      <c r="H386" s="11"/>
      <c r="I386" s="14"/>
      <c r="J386" s="16"/>
      <c r="K386" s="11"/>
      <c r="L386" s="11"/>
      <c r="M386" s="17"/>
      <c r="N386" s="18"/>
      <c r="O386" s="11"/>
      <c r="P386" s="11"/>
      <c r="Q386" s="19"/>
      <c r="R386" s="20"/>
      <c r="S386" s="20"/>
      <c r="T386" s="20"/>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row>
    <row r="387" ht="25.5" hidden="1" customHeight="1">
      <c r="A387" s="11"/>
      <c r="B387" s="12"/>
      <c r="C387" s="19"/>
      <c r="D387" s="14"/>
      <c r="E387" s="28"/>
      <c r="F387" s="19"/>
      <c r="G387" s="15"/>
      <c r="H387" s="11"/>
      <c r="I387" s="14"/>
      <c r="J387" s="16"/>
      <c r="K387" s="11"/>
      <c r="L387" s="11"/>
      <c r="M387" s="17"/>
      <c r="N387" s="18"/>
      <c r="O387" s="11"/>
      <c r="P387" s="11"/>
      <c r="Q387" s="19"/>
      <c r="R387" s="20"/>
      <c r="S387" s="20"/>
      <c r="T387" s="20"/>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row>
    <row r="388" ht="25.5" hidden="1" customHeight="1">
      <c r="A388" s="11"/>
      <c r="B388" s="12"/>
      <c r="C388" s="19"/>
      <c r="D388" s="14"/>
      <c r="E388" s="28"/>
      <c r="F388" s="19"/>
      <c r="G388" s="15"/>
      <c r="H388" s="11"/>
      <c r="I388" s="14"/>
      <c r="J388" s="16"/>
      <c r="K388" s="11"/>
      <c r="L388" s="11"/>
      <c r="M388" s="17"/>
      <c r="N388" s="18"/>
      <c r="O388" s="11"/>
      <c r="P388" s="11"/>
      <c r="Q388" s="19"/>
      <c r="R388" s="20"/>
      <c r="S388" s="20"/>
      <c r="T388" s="20"/>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row>
    <row r="389" ht="25.5" hidden="1" customHeight="1">
      <c r="A389" s="11"/>
      <c r="B389" s="12"/>
      <c r="C389" s="19"/>
      <c r="D389" s="14"/>
      <c r="E389" s="14"/>
      <c r="F389" s="11"/>
      <c r="G389" s="15"/>
      <c r="H389" s="11"/>
      <c r="I389" s="14"/>
      <c r="J389" s="16"/>
      <c r="K389" s="11"/>
      <c r="L389" s="11"/>
      <c r="M389" s="17"/>
      <c r="N389" s="18"/>
      <c r="O389" s="11"/>
      <c r="P389" s="11"/>
      <c r="Q389" s="11"/>
      <c r="R389" s="20"/>
      <c r="S389" s="20"/>
      <c r="T389" s="20"/>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row>
    <row r="390" ht="25.5" hidden="1" customHeight="1">
      <c r="A390" s="11"/>
      <c r="B390" s="12"/>
      <c r="C390" s="19"/>
      <c r="D390" s="14"/>
      <c r="E390" s="28"/>
      <c r="F390" s="19"/>
      <c r="G390" s="15"/>
      <c r="H390" s="11"/>
      <c r="I390" s="14"/>
      <c r="J390" s="16"/>
      <c r="K390" s="11"/>
      <c r="L390" s="11"/>
      <c r="M390" s="17"/>
      <c r="N390" s="18"/>
      <c r="O390" s="11"/>
      <c r="P390" s="11"/>
      <c r="Q390" s="19"/>
      <c r="R390" s="20"/>
      <c r="S390" s="21"/>
      <c r="T390" s="20"/>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row>
    <row r="391" ht="25.5" hidden="1" customHeight="1">
      <c r="A391" s="11"/>
      <c r="B391" s="12"/>
      <c r="C391" s="19"/>
      <c r="D391" s="14"/>
      <c r="E391" s="14"/>
      <c r="F391" s="19"/>
      <c r="G391" s="15"/>
      <c r="H391" s="11"/>
      <c r="I391" s="14"/>
      <c r="J391" s="16"/>
      <c r="K391" s="11"/>
      <c r="L391" s="11"/>
      <c r="M391" s="17"/>
      <c r="N391" s="18"/>
      <c r="O391" s="11"/>
      <c r="P391" s="11"/>
      <c r="Q391" s="11"/>
      <c r="R391" s="20"/>
      <c r="S391" s="20"/>
      <c r="T391" s="20"/>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row>
    <row r="392" ht="25.5" hidden="1" customHeight="1">
      <c r="A392" s="11"/>
      <c r="B392" s="12"/>
      <c r="C392" s="19"/>
      <c r="D392" s="14"/>
      <c r="E392" s="28"/>
      <c r="F392" s="11"/>
      <c r="G392" s="15"/>
      <c r="H392" s="11"/>
      <c r="I392" s="14"/>
      <c r="J392" s="16"/>
      <c r="K392" s="11"/>
      <c r="L392" s="11"/>
      <c r="M392" s="17"/>
      <c r="N392" s="18"/>
      <c r="O392" s="11"/>
      <c r="P392" s="11"/>
      <c r="Q392" s="19"/>
      <c r="R392" s="20"/>
      <c r="S392" s="20"/>
      <c r="T392" s="20"/>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row>
    <row r="393" ht="25.5" hidden="1" customHeight="1">
      <c r="A393" s="11"/>
      <c r="B393" s="12"/>
      <c r="C393" s="19"/>
      <c r="D393" s="14"/>
      <c r="E393" s="14"/>
      <c r="F393" s="19"/>
      <c r="G393" s="15"/>
      <c r="H393" s="11"/>
      <c r="I393" s="14"/>
      <c r="J393" s="16"/>
      <c r="K393" s="11"/>
      <c r="L393" s="11"/>
      <c r="M393" s="17"/>
      <c r="N393" s="18"/>
      <c r="O393" s="11"/>
      <c r="P393" s="11"/>
      <c r="Q393" s="11"/>
      <c r="R393" s="20"/>
      <c r="S393" s="20"/>
      <c r="T393" s="20"/>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row>
    <row r="394" ht="25.5" hidden="1" customHeight="1">
      <c r="A394" s="11"/>
      <c r="B394" s="12"/>
      <c r="C394" s="19"/>
      <c r="D394" s="14"/>
      <c r="E394" s="14"/>
      <c r="F394" s="19"/>
      <c r="G394" s="15"/>
      <c r="H394" s="11"/>
      <c r="I394" s="14"/>
      <c r="J394" s="16"/>
      <c r="K394" s="11"/>
      <c r="L394" s="11"/>
      <c r="M394" s="17"/>
      <c r="N394" s="18"/>
      <c r="O394" s="11"/>
      <c r="P394" s="11"/>
      <c r="Q394" s="11"/>
      <c r="R394" s="20"/>
      <c r="S394" s="20"/>
      <c r="T394" s="20"/>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row>
    <row r="395" ht="25.5" hidden="1" customHeight="1">
      <c r="A395" s="11"/>
      <c r="B395" s="12"/>
      <c r="C395" s="19"/>
      <c r="D395" s="14"/>
      <c r="E395" s="14"/>
      <c r="F395" s="19"/>
      <c r="G395" s="15"/>
      <c r="H395" s="11"/>
      <c r="I395" s="14"/>
      <c r="J395" s="16"/>
      <c r="K395" s="11"/>
      <c r="L395" s="11"/>
      <c r="M395" s="17"/>
      <c r="N395" s="18"/>
      <c r="O395" s="11"/>
      <c r="P395" s="11"/>
      <c r="Q395" s="19"/>
      <c r="R395" s="21"/>
      <c r="S395" s="21"/>
      <c r="T395" s="21"/>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row>
    <row r="396" ht="25.5" hidden="1" customHeight="1">
      <c r="A396" s="11"/>
      <c r="B396" s="12"/>
      <c r="C396" s="19"/>
      <c r="D396" s="14"/>
      <c r="E396" s="14"/>
      <c r="F396" s="19"/>
      <c r="G396" s="15"/>
      <c r="H396" s="11"/>
      <c r="I396" s="14"/>
      <c r="J396" s="16"/>
      <c r="K396" s="11"/>
      <c r="L396" s="11"/>
      <c r="M396" s="17"/>
      <c r="N396" s="18"/>
      <c r="O396" s="11"/>
      <c r="P396" s="11"/>
      <c r="Q396" s="19"/>
      <c r="R396" s="20"/>
      <c r="S396" s="21"/>
      <c r="T396" s="20"/>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row>
    <row r="397" ht="25.5" hidden="1" customHeight="1">
      <c r="A397" s="11"/>
      <c r="B397" s="12"/>
      <c r="C397" s="19"/>
      <c r="D397" s="14"/>
      <c r="E397" s="28"/>
      <c r="F397" s="19"/>
      <c r="G397" s="15"/>
      <c r="H397" s="11"/>
      <c r="I397" s="14"/>
      <c r="J397" s="16"/>
      <c r="K397" s="11"/>
      <c r="L397" s="11"/>
      <c r="M397" s="17"/>
      <c r="N397" s="18"/>
      <c r="O397" s="11"/>
      <c r="P397" s="11"/>
      <c r="Q397" s="19"/>
      <c r="R397" s="20"/>
      <c r="S397" s="20"/>
      <c r="T397" s="20"/>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row>
    <row r="398" ht="25.5" hidden="1" customHeight="1">
      <c r="A398" s="11"/>
      <c r="B398" s="12"/>
      <c r="C398" s="19"/>
      <c r="D398" s="14"/>
      <c r="E398" s="14"/>
      <c r="F398" s="19"/>
      <c r="G398" s="15"/>
      <c r="H398" s="11"/>
      <c r="I398" s="14"/>
      <c r="J398" s="16"/>
      <c r="K398" s="11"/>
      <c r="L398" s="11"/>
      <c r="M398" s="17"/>
      <c r="N398" s="18"/>
      <c r="O398" s="11"/>
      <c r="P398" s="11"/>
      <c r="Q398" s="19"/>
      <c r="R398" s="20"/>
      <c r="S398" s="21"/>
      <c r="T398" s="20"/>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row>
    <row r="399" ht="25.5" hidden="1" customHeight="1">
      <c r="A399" s="11"/>
      <c r="B399" s="12"/>
      <c r="C399" s="19"/>
      <c r="D399" s="14"/>
      <c r="E399" s="14"/>
      <c r="F399" s="19"/>
      <c r="G399" s="15"/>
      <c r="H399" s="11"/>
      <c r="I399" s="14"/>
      <c r="J399" s="16"/>
      <c r="K399" s="11"/>
      <c r="L399" s="11"/>
      <c r="M399" s="17"/>
      <c r="N399" s="18"/>
      <c r="O399" s="11"/>
      <c r="P399" s="11"/>
      <c r="Q399" s="11"/>
      <c r="R399" s="20"/>
      <c r="S399" s="20"/>
      <c r="T399" s="20"/>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row>
    <row r="400" ht="17.25" hidden="1" customHeight="1">
      <c r="A400" s="11"/>
      <c r="B400" s="12"/>
      <c r="C400" s="19"/>
      <c r="D400" s="14"/>
      <c r="E400" s="14"/>
      <c r="F400" s="11"/>
      <c r="G400" s="15"/>
      <c r="H400" s="11"/>
      <c r="I400" s="14"/>
      <c r="J400" s="16"/>
      <c r="K400" s="11"/>
      <c r="L400" s="11"/>
      <c r="M400" s="17"/>
      <c r="N400" s="18"/>
      <c r="O400" s="11"/>
      <c r="P400" s="11"/>
      <c r="Q400" s="11"/>
      <c r="R400" s="20"/>
      <c r="S400" s="21"/>
      <c r="T400" s="20"/>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row>
    <row r="401" ht="17.25" hidden="1" customHeight="1">
      <c r="A401" s="11">
        <v>415.0</v>
      </c>
      <c r="B401" s="12"/>
      <c r="C401" s="19"/>
      <c r="D401" s="14"/>
      <c r="E401" s="14"/>
      <c r="F401" s="19"/>
      <c r="G401" s="15"/>
      <c r="H401" s="11"/>
      <c r="I401" s="14"/>
      <c r="J401" s="16"/>
      <c r="K401" s="11"/>
      <c r="L401" s="11"/>
      <c r="M401" s="17"/>
      <c r="N401" s="18"/>
      <c r="O401" s="11"/>
      <c r="P401" s="11"/>
      <c r="Q401" s="19"/>
      <c r="R401" s="20"/>
      <c r="S401" s="21"/>
      <c r="T401" s="20"/>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row>
    <row r="402" ht="17.25" hidden="1" customHeight="1">
      <c r="A402" s="11">
        <v>416.0</v>
      </c>
      <c r="B402" s="12"/>
      <c r="C402" s="19"/>
      <c r="D402" s="14"/>
      <c r="E402" s="28"/>
      <c r="F402" s="19"/>
      <c r="G402" s="15"/>
      <c r="H402" s="11"/>
      <c r="I402" s="14"/>
      <c r="J402" s="16"/>
      <c r="K402" s="11"/>
      <c r="L402" s="11"/>
      <c r="M402" s="17"/>
      <c r="N402" s="18"/>
      <c r="O402" s="11"/>
      <c r="P402" s="11"/>
      <c r="Q402" s="11"/>
      <c r="R402" s="20"/>
      <c r="S402" s="21"/>
      <c r="T402" s="20"/>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row>
    <row r="403" ht="17.25" hidden="1" customHeight="1">
      <c r="A403" s="11">
        <v>417.0</v>
      </c>
      <c r="B403" s="12"/>
      <c r="C403" s="19"/>
      <c r="D403" s="14"/>
      <c r="E403" s="28"/>
      <c r="F403" s="19"/>
      <c r="G403" s="15"/>
      <c r="H403" s="11"/>
      <c r="I403" s="14"/>
      <c r="J403" s="16"/>
      <c r="K403" s="11"/>
      <c r="L403" s="11"/>
      <c r="M403" s="17"/>
      <c r="N403" s="18"/>
      <c r="O403" s="11"/>
      <c r="P403" s="11"/>
      <c r="Q403" s="19"/>
      <c r="R403" s="20"/>
      <c r="S403" s="21"/>
      <c r="T403" s="21"/>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row>
    <row r="404" ht="17.25" hidden="1" customHeight="1">
      <c r="A404" s="11">
        <v>418.0</v>
      </c>
      <c r="B404" s="12"/>
      <c r="C404" s="19"/>
      <c r="D404" s="14"/>
      <c r="E404" s="14"/>
      <c r="F404" s="19"/>
      <c r="G404" s="15"/>
      <c r="H404" s="11"/>
      <c r="I404" s="14"/>
      <c r="J404" s="16"/>
      <c r="K404" s="11"/>
      <c r="L404" s="11"/>
      <c r="M404" s="17"/>
      <c r="N404" s="18"/>
      <c r="O404" s="11"/>
      <c r="P404" s="11"/>
      <c r="Q404" s="11"/>
      <c r="R404" s="20"/>
      <c r="S404" s="21"/>
      <c r="T404" s="20"/>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row>
    <row r="405" ht="17.25" hidden="1" customHeight="1">
      <c r="A405" s="11">
        <v>419.0</v>
      </c>
      <c r="B405" s="12"/>
      <c r="C405" s="19"/>
      <c r="D405" s="14"/>
      <c r="E405" s="14"/>
      <c r="F405" s="67"/>
      <c r="G405" s="15"/>
      <c r="H405" s="11"/>
      <c r="I405" s="14"/>
      <c r="J405" s="16"/>
      <c r="K405" s="11"/>
      <c r="L405" s="11"/>
      <c r="M405" s="17"/>
      <c r="N405" s="18"/>
      <c r="O405" s="11"/>
      <c r="P405" s="11"/>
      <c r="Q405" s="11"/>
      <c r="R405" s="20"/>
      <c r="S405" s="21"/>
      <c r="T405" s="20"/>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row>
    <row r="406" ht="17.25" hidden="1" customHeight="1">
      <c r="A406" s="11">
        <v>420.0</v>
      </c>
      <c r="B406" s="12"/>
      <c r="C406" s="19"/>
      <c r="D406" s="14"/>
      <c r="E406" s="28"/>
      <c r="F406" s="19"/>
      <c r="G406" s="15"/>
      <c r="H406" s="11"/>
      <c r="I406" s="14"/>
      <c r="J406" s="16"/>
      <c r="K406" s="11"/>
      <c r="L406" s="11"/>
      <c r="M406" s="17"/>
      <c r="N406" s="18"/>
      <c r="O406" s="11"/>
      <c r="P406" s="11"/>
      <c r="Q406" s="19"/>
      <c r="R406" s="20"/>
      <c r="S406" s="21"/>
      <c r="T406" s="20"/>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row>
    <row r="407" ht="17.25" hidden="1" customHeight="1">
      <c r="A407" s="11">
        <v>421.0</v>
      </c>
      <c r="B407" s="12"/>
      <c r="C407" s="19"/>
      <c r="D407" s="14"/>
      <c r="E407" s="14"/>
      <c r="F407" s="19"/>
      <c r="G407" s="15"/>
      <c r="H407" s="11"/>
      <c r="I407" s="14"/>
      <c r="J407" s="16"/>
      <c r="K407" s="11"/>
      <c r="L407" s="11"/>
      <c r="M407" s="17"/>
      <c r="N407" s="18"/>
      <c r="O407" s="11"/>
      <c r="P407" s="11"/>
      <c r="Q407" s="11"/>
      <c r="R407" s="20"/>
      <c r="S407" s="21"/>
      <c r="T407" s="20"/>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row>
    <row r="408" ht="17.25" hidden="1" customHeight="1">
      <c r="A408" s="11">
        <v>422.0</v>
      </c>
      <c r="B408" s="12"/>
      <c r="C408" s="19"/>
      <c r="D408" s="14"/>
      <c r="E408" s="28"/>
      <c r="F408" s="19"/>
      <c r="G408" s="15"/>
      <c r="H408" s="11"/>
      <c r="I408" s="14"/>
      <c r="J408" s="16"/>
      <c r="K408" s="11"/>
      <c r="L408" s="11"/>
      <c r="M408" s="17"/>
      <c r="N408" s="18"/>
      <c r="O408" s="11"/>
      <c r="P408" s="11"/>
      <c r="Q408" s="11"/>
      <c r="R408" s="20"/>
      <c r="S408" s="21"/>
      <c r="T408" s="20"/>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row>
    <row r="409" ht="17.25" hidden="1" customHeight="1">
      <c r="A409" s="11">
        <v>423.0</v>
      </c>
      <c r="B409" s="12"/>
      <c r="C409" s="19"/>
      <c r="D409" s="14"/>
      <c r="E409" s="28"/>
      <c r="F409" s="19"/>
      <c r="G409" s="15"/>
      <c r="H409" s="11"/>
      <c r="I409" s="14"/>
      <c r="J409" s="16"/>
      <c r="K409" s="11"/>
      <c r="L409" s="11"/>
      <c r="M409" s="17"/>
      <c r="N409" s="18"/>
      <c r="O409" s="11"/>
      <c r="P409" s="11"/>
      <c r="Q409" s="19"/>
      <c r="R409" s="20"/>
      <c r="S409" s="21"/>
      <c r="T409" s="20"/>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row>
    <row r="410" ht="17.25" hidden="1" customHeight="1">
      <c r="A410" s="11">
        <v>424.0</v>
      </c>
      <c r="B410" s="12"/>
      <c r="C410" s="19"/>
      <c r="D410" s="14"/>
      <c r="E410" s="14"/>
      <c r="F410" s="19"/>
      <c r="G410" s="15"/>
      <c r="H410" s="11"/>
      <c r="I410" s="14"/>
      <c r="J410" s="16"/>
      <c r="K410" s="11"/>
      <c r="L410" s="11"/>
      <c r="M410" s="17"/>
      <c r="N410" s="18"/>
      <c r="O410" s="11"/>
      <c r="P410" s="11"/>
      <c r="Q410" s="19"/>
      <c r="R410" s="21"/>
      <c r="S410" s="21"/>
      <c r="T410" s="21"/>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row>
    <row r="411" ht="17.25" hidden="1" customHeight="1">
      <c r="A411" s="11">
        <v>425.0</v>
      </c>
      <c r="B411" s="12"/>
      <c r="C411" s="19"/>
      <c r="D411" s="14"/>
      <c r="E411" s="14"/>
      <c r="F411" s="19"/>
      <c r="G411" s="15"/>
      <c r="H411" s="11"/>
      <c r="I411" s="14"/>
      <c r="J411" s="16"/>
      <c r="K411" s="11"/>
      <c r="L411" s="11"/>
      <c r="M411" s="17"/>
      <c r="N411" s="18"/>
      <c r="O411" s="11"/>
      <c r="P411" s="11"/>
      <c r="Q411" s="19"/>
      <c r="R411" s="20"/>
      <c r="S411" s="21"/>
      <c r="T411" s="20"/>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row>
    <row r="412" ht="17.25" hidden="1" customHeight="1">
      <c r="A412" s="11">
        <v>426.0</v>
      </c>
      <c r="B412" s="12"/>
      <c r="C412" s="19"/>
      <c r="D412" s="14"/>
      <c r="E412" s="14"/>
      <c r="F412" s="19"/>
      <c r="G412" s="15"/>
      <c r="H412" s="11"/>
      <c r="I412" s="14"/>
      <c r="J412" s="16"/>
      <c r="K412" s="11"/>
      <c r="L412" s="11"/>
      <c r="M412" s="17"/>
      <c r="N412" s="18"/>
      <c r="O412" s="11"/>
      <c r="P412" s="11"/>
      <c r="Q412" s="11"/>
      <c r="R412" s="20"/>
      <c r="S412" s="21"/>
      <c r="T412" s="20"/>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row>
    <row r="413" ht="17.25" hidden="1" customHeight="1">
      <c r="A413" s="11">
        <v>427.0</v>
      </c>
      <c r="B413" s="12"/>
      <c r="C413" s="19"/>
      <c r="D413" s="14"/>
      <c r="E413" s="14"/>
      <c r="F413" s="11"/>
      <c r="G413" s="15"/>
      <c r="H413" s="11"/>
      <c r="I413" s="14"/>
      <c r="J413" s="16"/>
      <c r="K413" s="11"/>
      <c r="L413" s="11"/>
      <c r="M413" s="17"/>
      <c r="N413" s="18"/>
      <c r="O413" s="11"/>
      <c r="P413" s="11"/>
      <c r="Q413" s="19"/>
      <c r="R413" s="20"/>
      <c r="S413" s="21"/>
      <c r="T413" s="20"/>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row>
    <row r="414" ht="17.25" hidden="1" customHeight="1">
      <c r="A414" s="11">
        <v>428.0</v>
      </c>
      <c r="B414" s="12"/>
      <c r="C414" s="19"/>
      <c r="D414" s="14"/>
      <c r="E414" s="14"/>
      <c r="F414" s="11"/>
      <c r="G414" s="15"/>
      <c r="H414" s="11"/>
      <c r="I414" s="14"/>
      <c r="J414" s="16"/>
      <c r="K414" s="11"/>
      <c r="L414" s="11"/>
      <c r="M414" s="17"/>
      <c r="N414" s="18"/>
      <c r="O414" s="11"/>
      <c r="P414" s="11"/>
      <c r="Q414" s="11"/>
      <c r="R414" s="20"/>
      <c r="S414" s="21"/>
      <c r="T414" s="20"/>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row>
    <row r="415" ht="17.25" hidden="1" customHeight="1">
      <c r="A415" s="11">
        <v>429.0</v>
      </c>
      <c r="B415" s="12"/>
      <c r="C415" s="19"/>
      <c r="D415" s="14"/>
      <c r="E415" s="14"/>
      <c r="F415" s="19"/>
      <c r="G415" s="15"/>
      <c r="H415" s="19"/>
      <c r="I415" s="14"/>
      <c r="J415" s="16"/>
      <c r="K415" s="11"/>
      <c r="L415" s="11"/>
      <c r="M415" s="17"/>
      <c r="N415" s="18"/>
      <c r="O415" s="11"/>
      <c r="P415" s="11"/>
      <c r="Q415" s="19"/>
      <c r="R415" s="20"/>
      <c r="S415" s="21"/>
      <c r="T415" s="20"/>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row>
    <row r="416" ht="17.25" hidden="1" customHeight="1">
      <c r="A416" s="11">
        <v>430.0</v>
      </c>
      <c r="B416" s="12"/>
      <c r="C416" s="19"/>
      <c r="D416" s="14"/>
      <c r="E416" s="14"/>
      <c r="F416" s="19"/>
      <c r="G416" s="15"/>
      <c r="H416" s="11"/>
      <c r="I416" s="14"/>
      <c r="J416" s="16"/>
      <c r="K416" s="11"/>
      <c r="L416" s="11"/>
      <c r="M416" s="17"/>
      <c r="N416" s="18"/>
      <c r="O416" s="11"/>
      <c r="P416" s="11"/>
      <c r="Q416" s="19"/>
      <c r="R416" s="20"/>
      <c r="S416" s="21"/>
      <c r="T416" s="20"/>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row>
    <row r="417" ht="17.25" hidden="1" customHeight="1">
      <c r="A417" s="11">
        <v>431.0</v>
      </c>
      <c r="B417" s="12"/>
      <c r="C417" s="19"/>
      <c r="D417" s="14"/>
      <c r="E417" s="14"/>
      <c r="F417" s="11"/>
      <c r="G417" s="15"/>
      <c r="H417" s="11"/>
      <c r="I417" s="14"/>
      <c r="J417" s="16"/>
      <c r="K417" s="11"/>
      <c r="L417" s="11"/>
      <c r="M417" s="17"/>
      <c r="N417" s="18"/>
      <c r="O417" s="11"/>
      <c r="P417" s="11"/>
      <c r="Q417" s="19"/>
      <c r="R417" s="20"/>
      <c r="S417" s="21"/>
      <c r="T417" s="20"/>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row>
    <row r="418" ht="17.25" hidden="1" customHeight="1">
      <c r="A418" s="11">
        <v>432.0</v>
      </c>
      <c r="B418" s="12"/>
      <c r="C418" s="19"/>
      <c r="D418" s="14"/>
      <c r="E418" s="14"/>
      <c r="F418" s="19"/>
      <c r="G418" s="15"/>
      <c r="H418" s="11"/>
      <c r="I418" s="14"/>
      <c r="J418" s="16"/>
      <c r="K418" s="11"/>
      <c r="L418" s="11"/>
      <c r="M418" s="17"/>
      <c r="N418" s="18"/>
      <c r="O418" s="11"/>
      <c r="P418" s="11"/>
      <c r="Q418" s="11"/>
      <c r="R418" s="20"/>
      <c r="S418" s="21"/>
      <c r="T418" s="20"/>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row>
    <row r="419" ht="17.25" hidden="1" customHeight="1">
      <c r="A419" s="11">
        <v>433.0</v>
      </c>
      <c r="B419" s="12"/>
      <c r="C419" s="19"/>
      <c r="D419" s="14"/>
      <c r="E419" s="28"/>
      <c r="F419" s="19"/>
      <c r="G419" s="15"/>
      <c r="H419" s="11"/>
      <c r="I419" s="14"/>
      <c r="J419" s="16"/>
      <c r="K419" s="11"/>
      <c r="L419" s="11"/>
      <c r="M419" s="17"/>
      <c r="N419" s="18"/>
      <c r="O419" s="11"/>
      <c r="P419" s="11"/>
      <c r="Q419" s="19"/>
      <c r="R419" s="20"/>
      <c r="S419" s="21"/>
      <c r="T419" s="20"/>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row>
    <row r="420" ht="17.25" hidden="1" customHeight="1">
      <c r="A420" s="11">
        <v>434.0</v>
      </c>
      <c r="B420" s="12"/>
      <c r="C420" s="19"/>
      <c r="D420" s="14"/>
      <c r="E420" s="28"/>
      <c r="F420" s="19"/>
      <c r="G420" s="15"/>
      <c r="H420" s="11"/>
      <c r="I420" s="14"/>
      <c r="J420" s="16"/>
      <c r="K420" s="11"/>
      <c r="L420" s="11"/>
      <c r="M420" s="17"/>
      <c r="N420" s="18"/>
      <c r="O420" s="11"/>
      <c r="P420" s="11"/>
      <c r="Q420" s="19"/>
      <c r="R420" s="20"/>
      <c r="S420" s="21"/>
      <c r="T420" s="20"/>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row>
    <row r="421" ht="17.25" hidden="1" customHeight="1">
      <c r="A421" s="11">
        <v>435.0</v>
      </c>
      <c r="B421" s="12"/>
      <c r="C421" s="19"/>
      <c r="D421" s="14"/>
      <c r="E421" s="14"/>
      <c r="F421" s="19"/>
      <c r="G421" s="15"/>
      <c r="H421" s="11"/>
      <c r="I421" s="14"/>
      <c r="J421" s="16"/>
      <c r="K421" s="11"/>
      <c r="L421" s="11"/>
      <c r="M421" s="17"/>
      <c r="N421" s="18"/>
      <c r="O421" s="11"/>
      <c r="P421" s="11"/>
      <c r="Q421" s="11"/>
      <c r="R421" s="20"/>
      <c r="S421" s="21"/>
      <c r="T421" s="20"/>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row>
    <row r="422" ht="17.25" hidden="1" customHeight="1">
      <c r="A422" s="11">
        <v>436.0</v>
      </c>
      <c r="B422" s="12"/>
      <c r="C422" s="19"/>
      <c r="D422" s="14"/>
      <c r="E422" s="28"/>
      <c r="F422" s="19"/>
      <c r="G422" s="15"/>
      <c r="H422" s="11"/>
      <c r="I422" s="14"/>
      <c r="J422" s="16"/>
      <c r="K422" s="11"/>
      <c r="L422" s="11"/>
      <c r="M422" s="17"/>
      <c r="N422" s="18"/>
      <c r="O422" s="11"/>
      <c r="P422" s="11"/>
      <c r="Q422" s="19"/>
      <c r="R422" s="20"/>
      <c r="S422" s="21"/>
      <c r="T422" s="20"/>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row>
    <row r="423" ht="17.25" hidden="1" customHeight="1">
      <c r="A423" s="11">
        <v>437.0</v>
      </c>
      <c r="B423" s="12"/>
      <c r="C423" s="19"/>
      <c r="D423" s="14"/>
      <c r="E423" s="14"/>
      <c r="F423" s="19"/>
      <c r="G423" s="15"/>
      <c r="H423" s="11"/>
      <c r="I423" s="14"/>
      <c r="J423" s="16"/>
      <c r="K423" s="11"/>
      <c r="L423" s="11"/>
      <c r="M423" s="17"/>
      <c r="N423" s="18"/>
      <c r="O423" s="11"/>
      <c r="P423" s="11"/>
      <c r="Q423" s="19"/>
      <c r="R423" s="20"/>
      <c r="S423" s="21"/>
      <c r="T423" s="20"/>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row>
    <row r="424" ht="17.25" hidden="1" customHeight="1">
      <c r="A424" s="11">
        <v>438.0</v>
      </c>
      <c r="B424" s="12"/>
      <c r="C424" s="19"/>
      <c r="D424" s="14"/>
      <c r="E424" s="14"/>
      <c r="F424" s="19"/>
      <c r="G424" s="15"/>
      <c r="H424" s="11"/>
      <c r="I424" s="14"/>
      <c r="J424" s="16"/>
      <c r="K424" s="11"/>
      <c r="L424" s="11"/>
      <c r="M424" s="17"/>
      <c r="N424" s="18"/>
      <c r="O424" s="11"/>
      <c r="P424" s="11"/>
      <c r="Q424" s="11"/>
      <c r="R424" s="20"/>
      <c r="S424" s="21"/>
      <c r="T424" s="21"/>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row>
    <row r="425" ht="17.25" hidden="1" customHeight="1">
      <c r="A425" s="11">
        <v>439.0</v>
      </c>
      <c r="B425" s="12"/>
      <c r="C425" s="19"/>
      <c r="D425" s="14"/>
      <c r="E425" s="14"/>
      <c r="F425" s="19"/>
      <c r="G425" s="15"/>
      <c r="H425" s="11"/>
      <c r="I425" s="14"/>
      <c r="J425" s="16"/>
      <c r="K425" s="11"/>
      <c r="L425" s="11"/>
      <c r="M425" s="17"/>
      <c r="N425" s="18"/>
      <c r="O425" s="11"/>
      <c r="P425" s="11"/>
      <c r="Q425" s="11"/>
      <c r="R425" s="20"/>
      <c r="S425" s="21"/>
      <c r="T425" s="21"/>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row>
    <row r="426" ht="17.25" hidden="1" customHeight="1">
      <c r="A426" s="11">
        <v>440.0</v>
      </c>
      <c r="B426" s="12"/>
      <c r="C426" s="19"/>
      <c r="D426" s="14"/>
      <c r="E426" s="14"/>
      <c r="F426" s="19"/>
      <c r="G426" s="15"/>
      <c r="H426" s="11"/>
      <c r="I426" s="14"/>
      <c r="J426" s="16"/>
      <c r="K426" s="11"/>
      <c r="L426" s="11"/>
      <c r="M426" s="17"/>
      <c r="N426" s="18"/>
      <c r="O426" s="11"/>
      <c r="P426" s="11"/>
      <c r="Q426" s="19"/>
      <c r="R426" s="20"/>
      <c r="S426" s="21"/>
      <c r="T426" s="20"/>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row>
    <row r="427" ht="17.25" hidden="1" customHeight="1">
      <c r="A427" s="11">
        <v>441.0</v>
      </c>
      <c r="B427" s="12"/>
      <c r="C427" s="19"/>
      <c r="D427" s="14"/>
      <c r="E427" s="14"/>
      <c r="F427" s="19"/>
      <c r="G427" s="15"/>
      <c r="H427" s="11"/>
      <c r="I427" s="14"/>
      <c r="J427" s="16"/>
      <c r="K427" s="11"/>
      <c r="L427" s="11"/>
      <c r="M427" s="17"/>
      <c r="N427" s="18"/>
      <c r="O427" s="11"/>
      <c r="P427" s="11"/>
      <c r="Q427" s="11"/>
      <c r="R427" s="20"/>
      <c r="S427" s="21"/>
      <c r="T427" s="20"/>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row>
    <row r="428" ht="17.25" hidden="1" customHeight="1">
      <c r="A428" s="11">
        <v>442.0</v>
      </c>
      <c r="B428" s="12"/>
      <c r="C428" s="19"/>
      <c r="D428" s="14"/>
      <c r="E428" s="14"/>
      <c r="F428" s="19"/>
      <c r="G428" s="15"/>
      <c r="H428" s="11"/>
      <c r="I428" s="14"/>
      <c r="J428" s="16"/>
      <c r="K428" s="11"/>
      <c r="L428" s="11"/>
      <c r="M428" s="17"/>
      <c r="N428" s="18"/>
      <c r="O428" s="11"/>
      <c r="P428" s="11"/>
      <c r="Q428" s="11"/>
      <c r="R428" s="20"/>
      <c r="S428" s="21"/>
      <c r="T428" s="21"/>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row>
    <row r="429" ht="17.25" hidden="1" customHeight="1">
      <c r="A429" s="11">
        <v>443.0</v>
      </c>
      <c r="B429" s="12"/>
      <c r="C429" s="19"/>
      <c r="D429" s="14"/>
      <c r="E429" s="14"/>
      <c r="F429" s="19"/>
      <c r="G429" s="15"/>
      <c r="H429" s="11"/>
      <c r="I429" s="14"/>
      <c r="J429" s="16"/>
      <c r="K429" s="11"/>
      <c r="L429" s="11"/>
      <c r="M429" s="17"/>
      <c r="N429" s="18"/>
      <c r="O429" s="11"/>
      <c r="P429" s="11"/>
      <c r="Q429" s="11"/>
      <c r="R429" s="20"/>
      <c r="S429" s="21"/>
      <c r="T429" s="20"/>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row>
    <row r="430" ht="17.25" hidden="1" customHeight="1">
      <c r="A430" s="11">
        <v>444.0</v>
      </c>
      <c r="B430" s="12"/>
      <c r="C430" s="19"/>
      <c r="D430" s="14"/>
      <c r="E430" s="14"/>
      <c r="F430" s="19"/>
      <c r="G430" s="15"/>
      <c r="H430" s="11"/>
      <c r="I430" s="14"/>
      <c r="J430" s="16"/>
      <c r="K430" s="11"/>
      <c r="L430" s="11"/>
      <c r="M430" s="17"/>
      <c r="N430" s="18"/>
      <c r="O430" s="11"/>
      <c r="P430" s="11"/>
      <c r="Q430" s="11"/>
      <c r="R430" s="20"/>
      <c r="S430" s="21"/>
      <c r="T430" s="21"/>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row>
    <row r="431" hidden="1">
      <c r="A431" s="11">
        <v>445.0</v>
      </c>
      <c r="B431" s="12"/>
      <c r="C431" s="19"/>
      <c r="D431" s="14"/>
      <c r="E431" s="14"/>
      <c r="F431" s="19"/>
      <c r="G431" s="15"/>
      <c r="H431" s="11"/>
      <c r="I431" s="14"/>
      <c r="J431" s="16"/>
      <c r="K431" s="11"/>
      <c r="L431" s="11"/>
      <c r="M431" s="17"/>
      <c r="N431" s="18"/>
      <c r="O431" s="11"/>
      <c r="P431" s="11"/>
      <c r="Q431" s="11"/>
      <c r="R431" s="20"/>
      <c r="S431" s="21"/>
      <c r="T431" s="20"/>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row>
    <row r="432" hidden="1">
      <c r="A432" s="11">
        <v>446.0</v>
      </c>
      <c r="B432" s="12"/>
      <c r="C432" s="19"/>
      <c r="D432" s="14"/>
      <c r="E432" s="14"/>
      <c r="F432" s="19"/>
      <c r="G432" s="15"/>
      <c r="H432" s="11"/>
      <c r="I432" s="14"/>
      <c r="J432" s="16"/>
      <c r="K432" s="11"/>
      <c r="L432" s="11"/>
      <c r="M432" s="17"/>
      <c r="N432" s="18"/>
      <c r="O432" s="11"/>
      <c r="P432" s="11"/>
      <c r="Q432" s="19"/>
      <c r="R432" s="20"/>
      <c r="S432" s="21"/>
      <c r="T432" s="20"/>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row>
    <row r="433" ht="32.25" hidden="1" customHeight="1">
      <c r="A433" s="11">
        <v>447.0</v>
      </c>
      <c r="B433" s="12"/>
      <c r="C433" s="19"/>
      <c r="D433" s="14"/>
      <c r="E433" s="14"/>
      <c r="F433" s="19"/>
      <c r="G433" s="15"/>
      <c r="H433" s="11"/>
      <c r="I433" s="14"/>
      <c r="J433" s="16"/>
      <c r="K433" s="11"/>
      <c r="L433" s="11"/>
      <c r="M433" s="17"/>
      <c r="N433" s="18"/>
      <c r="O433" s="11"/>
      <c r="P433" s="11"/>
      <c r="Q433" s="19"/>
      <c r="R433" s="20"/>
      <c r="S433" s="21"/>
      <c r="T433" s="20"/>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row>
    <row r="434" ht="30.75" hidden="1" customHeight="1">
      <c r="A434" s="11">
        <v>448.0</v>
      </c>
      <c r="B434" s="12"/>
      <c r="C434" s="19"/>
      <c r="D434" s="14"/>
      <c r="E434" s="14"/>
      <c r="F434" s="19"/>
      <c r="G434" s="15"/>
      <c r="H434" s="11"/>
      <c r="I434" s="14"/>
      <c r="J434" s="16"/>
      <c r="K434" s="11"/>
      <c r="L434" s="11"/>
      <c r="M434" s="17"/>
      <c r="N434" s="18"/>
      <c r="O434" s="11"/>
      <c r="P434" s="11"/>
      <c r="Q434" s="19"/>
      <c r="R434" s="20"/>
      <c r="S434" s="21"/>
      <c r="T434" s="20"/>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row>
    <row r="435" ht="30.75" hidden="1" customHeight="1">
      <c r="A435" s="11">
        <v>449.0</v>
      </c>
      <c r="B435" s="73"/>
      <c r="C435" s="19"/>
      <c r="D435" s="14"/>
      <c r="E435" s="14"/>
      <c r="F435" s="19"/>
      <c r="G435" s="15"/>
      <c r="H435" s="11"/>
      <c r="I435" s="14"/>
      <c r="J435" s="16"/>
      <c r="K435" s="11"/>
      <c r="L435" s="11"/>
      <c r="M435" s="17"/>
      <c r="N435" s="18"/>
      <c r="O435" s="11"/>
      <c r="P435" s="11"/>
      <c r="Q435" s="19"/>
      <c r="R435" s="20"/>
      <c r="S435" s="21"/>
      <c r="T435" s="20"/>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row>
    <row r="436" ht="17.25" hidden="1" customHeight="1">
      <c r="A436" s="11">
        <v>450.0</v>
      </c>
      <c r="B436" s="12"/>
      <c r="C436" s="19"/>
      <c r="D436" s="14"/>
      <c r="E436" s="14"/>
      <c r="F436" s="19"/>
      <c r="G436" s="15"/>
      <c r="H436" s="11"/>
      <c r="I436" s="14"/>
      <c r="J436" s="16"/>
      <c r="K436" s="11"/>
      <c r="L436" s="11"/>
      <c r="M436" s="17"/>
      <c r="N436" s="18"/>
      <c r="O436" s="11"/>
      <c r="P436" s="11"/>
      <c r="Q436" s="19"/>
      <c r="R436" s="20"/>
      <c r="S436" s="21"/>
      <c r="T436" s="20"/>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row>
    <row r="437" ht="17.25" hidden="1" customHeight="1">
      <c r="A437" s="11">
        <v>451.0</v>
      </c>
      <c r="B437" s="12"/>
      <c r="C437" s="19"/>
      <c r="D437" s="14"/>
      <c r="E437" s="14"/>
      <c r="F437" s="11"/>
      <c r="G437" s="15"/>
      <c r="H437" s="11"/>
      <c r="I437" s="14"/>
      <c r="J437" s="16"/>
      <c r="K437" s="11"/>
      <c r="L437" s="11"/>
      <c r="M437" s="17"/>
      <c r="N437" s="25"/>
      <c r="O437" s="11"/>
      <c r="P437" s="11"/>
      <c r="Q437" s="19"/>
      <c r="R437" s="20"/>
      <c r="S437" s="21"/>
      <c r="T437" s="20"/>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row>
    <row r="438" ht="17.25" hidden="1" customHeight="1">
      <c r="A438" s="11">
        <v>452.0</v>
      </c>
      <c r="B438" s="12"/>
      <c r="C438" s="19"/>
      <c r="D438" s="14"/>
      <c r="E438" s="14"/>
      <c r="F438" s="11"/>
      <c r="G438" s="15"/>
      <c r="H438" s="11"/>
      <c r="I438" s="14"/>
      <c r="J438" s="16"/>
      <c r="K438" s="11"/>
      <c r="L438" s="11"/>
      <c r="M438" s="17"/>
      <c r="N438" s="18"/>
      <c r="O438" s="11"/>
      <c r="P438" s="11"/>
      <c r="Q438" s="19"/>
      <c r="R438" s="20"/>
      <c r="S438" s="21"/>
      <c r="T438" s="20"/>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row>
    <row r="439" ht="17.25" hidden="1" customHeight="1">
      <c r="A439" s="11">
        <v>453.0</v>
      </c>
      <c r="B439" s="73"/>
      <c r="C439" s="19"/>
      <c r="D439" s="14"/>
      <c r="E439" s="14"/>
      <c r="F439" s="19"/>
      <c r="G439" s="15"/>
      <c r="H439" s="20"/>
      <c r="I439" s="14"/>
      <c r="J439" s="16"/>
      <c r="K439" s="11"/>
      <c r="L439" s="11"/>
      <c r="M439" s="17"/>
      <c r="N439" s="18"/>
      <c r="O439" s="11"/>
      <c r="P439" s="11"/>
      <c r="Q439" s="19"/>
      <c r="R439" s="20"/>
      <c r="S439" s="21"/>
      <c r="T439" s="20"/>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row>
    <row r="440" ht="17.25" hidden="1" customHeight="1">
      <c r="A440" s="11">
        <v>454.0</v>
      </c>
      <c r="B440" s="12"/>
      <c r="C440" s="19"/>
      <c r="D440" s="14"/>
      <c r="E440" s="14"/>
      <c r="F440" s="11"/>
      <c r="G440" s="15"/>
      <c r="H440" s="20"/>
      <c r="I440" s="14"/>
      <c r="J440" s="16"/>
      <c r="K440" s="11"/>
      <c r="L440" s="11"/>
      <c r="M440" s="17"/>
      <c r="N440" s="18"/>
      <c r="O440" s="11"/>
      <c r="P440" s="11"/>
      <c r="Q440" s="19"/>
      <c r="R440" s="20"/>
      <c r="S440" s="21"/>
      <c r="T440" s="20"/>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row>
    <row r="441" ht="17.25" hidden="1" customHeight="1">
      <c r="A441" s="11">
        <v>455.0</v>
      </c>
      <c r="B441" s="12"/>
      <c r="C441" s="19"/>
      <c r="D441" s="14"/>
      <c r="E441" s="14"/>
      <c r="F441" s="19"/>
      <c r="G441" s="15"/>
      <c r="H441" s="11"/>
      <c r="I441" s="14"/>
      <c r="J441" s="16"/>
      <c r="K441" s="11"/>
      <c r="L441" s="11"/>
      <c r="M441" s="17"/>
      <c r="N441" s="18"/>
      <c r="O441" s="11"/>
      <c r="P441" s="11"/>
      <c r="Q441" s="19"/>
      <c r="R441" s="20"/>
      <c r="S441" s="21"/>
      <c r="T441" s="20"/>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row>
    <row r="442" ht="17.25" hidden="1" customHeight="1">
      <c r="A442" s="11">
        <v>456.0</v>
      </c>
      <c r="B442" s="12"/>
      <c r="C442" s="19"/>
      <c r="D442" s="14"/>
      <c r="E442" s="14"/>
      <c r="F442" s="19"/>
      <c r="G442" s="15"/>
      <c r="H442" s="11"/>
      <c r="I442" s="14"/>
      <c r="J442" s="16"/>
      <c r="K442" s="11"/>
      <c r="L442" s="11"/>
      <c r="M442" s="17"/>
      <c r="N442" s="18"/>
      <c r="O442" s="11"/>
      <c r="P442" s="11"/>
      <c r="Q442" s="19"/>
      <c r="R442" s="20"/>
      <c r="S442" s="21"/>
      <c r="T442" s="20"/>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row>
    <row r="443" ht="17.25" hidden="1" customHeight="1">
      <c r="A443" s="11">
        <v>457.0</v>
      </c>
      <c r="B443" s="12"/>
      <c r="C443" s="19"/>
      <c r="D443" s="14"/>
      <c r="E443" s="14"/>
      <c r="F443" s="19"/>
      <c r="G443" s="15"/>
      <c r="H443" s="11"/>
      <c r="I443" s="14"/>
      <c r="J443" s="16"/>
      <c r="K443" s="11"/>
      <c r="L443" s="11"/>
      <c r="M443" s="17"/>
      <c r="N443" s="18"/>
      <c r="O443" s="11"/>
      <c r="P443" s="11"/>
      <c r="Q443" s="19"/>
      <c r="R443" s="21"/>
      <c r="S443" s="21"/>
      <c r="T443" s="21"/>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row>
    <row r="444" ht="17.25" hidden="1" customHeight="1">
      <c r="A444" s="11">
        <v>458.0</v>
      </c>
      <c r="B444" s="73"/>
      <c r="C444" s="19"/>
      <c r="D444" s="14"/>
      <c r="E444" s="14"/>
      <c r="F444" s="19"/>
      <c r="G444" s="15"/>
      <c r="H444" s="11"/>
      <c r="I444" s="14"/>
      <c r="J444" s="16"/>
      <c r="K444" s="11"/>
      <c r="L444" s="11"/>
      <c r="M444" s="17"/>
      <c r="N444" s="18"/>
      <c r="O444" s="11"/>
      <c r="P444" s="11"/>
      <c r="Q444" s="19"/>
      <c r="R444" s="21"/>
      <c r="S444" s="21"/>
      <c r="T444" s="21"/>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row>
    <row r="445" ht="17.25" hidden="1" customHeight="1">
      <c r="A445" s="11">
        <v>459.0</v>
      </c>
      <c r="B445" s="12"/>
      <c r="C445" s="19"/>
      <c r="D445" s="14"/>
      <c r="E445" s="14"/>
      <c r="F445" s="19"/>
      <c r="G445" s="15"/>
      <c r="H445" s="11"/>
      <c r="I445" s="14"/>
      <c r="J445" s="16"/>
      <c r="K445" s="11"/>
      <c r="L445" s="11"/>
      <c r="M445" s="17"/>
      <c r="N445" s="18"/>
      <c r="O445" s="11"/>
      <c r="P445" s="11"/>
      <c r="Q445" s="19"/>
      <c r="R445" s="21"/>
      <c r="S445" s="21"/>
      <c r="T445" s="21"/>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row>
    <row r="446" ht="17.25" hidden="1" customHeight="1">
      <c r="A446" s="11">
        <v>460.0</v>
      </c>
      <c r="B446" s="12"/>
      <c r="C446" s="19"/>
      <c r="D446" s="14"/>
      <c r="E446" s="14"/>
      <c r="F446" s="19"/>
      <c r="G446" s="15"/>
      <c r="H446" s="11"/>
      <c r="I446" s="14"/>
      <c r="J446" s="16"/>
      <c r="K446" s="11"/>
      <c r="L446" s="11"/>
      <c r="M446" s="17"/>
      <c r="N446" s="18"/>
      <c r="O446" s="11"/>
      <c r="P446" s="11"/>
      <c r="Q446" s="19"/>
      <c r="R446" s="21"/>
      <c r="S446" s="21"/>
      <c r="T446" s="21"/>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row>
    <row r="447" ht="17.25" hidden="1" customHeight="1">
      <c r="A447" s="11">
        <v>461.0</v>
      </c>
      <c r="B447" s="12"/>
      <c r="C447" s="19"/>
      <c r="D447" s="14"/>
      <c r="E447" s="14"/>
      <c r="F447" s="19"/>
      <c r="G447" s="15"/>
      <c r="H447" s="11"/>
      <c r="I447" s="14"/>
      <c r="J447" s="16"/>
      <c r="K447" s="11"/>
      <c r="L447" s="11"/>
      <c r="M447" s="17"/>
      <c r="N447" s="18"/>
      <c r="O447" s="11"/>
      <c r="P447" s="11"/>
      <c r="Q447" s="19"/>
      <c r="R447" s="21"/>
      <c r="S447" s="21"/>
      <c r="T447" s="21"/>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row>
    <row r="448" ht="17.25" hidden="1" customHeight="1">
      <c r="A448" s="11">
        <v>462.0</v>
      </c>
      <c r="B448" s="12"/>
      <c r="C448" s="19"/>
      <c r="D448" s="14"/>
      <c r="E448" s="14"/>
      <c r="F448" s="19"/>
      <c r="G448" s="15"/>
      <c r="H448" s="11"/>
      <c r="I448" s="14"/>
      <c r="J448" s="16"/>
      <c r="K448" s="11"/>
      <c r="L448" s="11"/>
      <c r="M448" s="17"/>
      <c r="N448" s="18"/>
      <c r="O448" s="11"/>
      <c r="P448" s="11"/>
      <c r="Q448" s="19"/>
      <c r="R448" s="21"/>
      <c r="S448" s="21"/>
      <c r="T448" s="21"/>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row>
    <row r="449" ht="17.25" hidden="1" customHeight="1">
      <c r="A449" s="11">
        <v>345.0</v>
      </c>
      <c r="B449" s="73"/>
      <c r="C449" s="19"/>
      <c r="D449" s="14"/>
      <c r="E449" s="14"/>
      <c r="F449" s="19"/>
      <c r="G449" s="15"/>
      <c r="H449" s="11"/>
      <c r="I449" s="14"/>
      <c r="J449" s="16"/>
      <c r="K449" s="11"/>
      <c r="L449" s="11"/>
      <c r="M449" s="17"/>
      <c r="N449" s="18"/>
      <c r="O449" s="11"/>
      <c r="P449" s="11"/>
      <c r="Q449" s="19"/>
      <c r="R449" s="21"/>
      <c r="S449" s="21"/>
      <c r="T449" s="21"/>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row>
    <row r="450" ht="17.25" hidden="1" customHeight="1">
      <c r="A450" s="11">
        <v>346.0</v>
      </c>
      <c r="B450" s="12"/>
      <c r="C450" s="19"/>
      <c r="D450" s="14"/>
      <c r="E450" s="14"/>
      <c r="F450" s="19"/>
      <c r="G450" s="15"/>
      <c r="H450" s="11"/>
      <c r="I450" s="14"/>
      <c r="J450" s="16"/>
      <c r="K450" s="11"/>
      <c r="L450" s="11"/>
      <c r="M450" s="17"/>
      <c r="N450" s="18"/>
      <c r="O450" s="11"/>
      <c r="P450" s="11"/>
      <c r="Q450" s="19"/>
      <c r="R450" s="21"/>
      <c r="S450" s="21"/>
      <c r="T450" s="21"/>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row>
    <row r="451" ht="17.25" hidden="1" customHeight="1">
      <c r="A451" s="11">
        <v>347.0</v>
      </c>
      <c r="B451" s="12"/>
      <c r="C451" s="19"/>
      <c r="D451" s="14"/>
      <c r="E451" s="14"/>
      <c r="F451" s="19"/>
      <c r="G451" s="15"/>
      <c r="H451" s="11"/>
      <c r="I451" s="14"/>
      <c r="J451" s="16"/>
      <c r="K451" s="11"/>
      <c r="L451" s="11"/>
      <c r="M451" s="17"/>
      <c r="N451" s="18"/>
      <c r="O451" s="11"/>
      <c r="P451" s="11"/>
      <c r="Q451" s="19"/>
      <c r="R451" s="21"/>
      <c r="S451" s="21"/>
      <c r="T451" s="21"/>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row>
    <row r="452" ht="17.25" hidden="1" customHeight="1">
      <c r="A452" s="11">
        <v>348.0</v>
      </c>
      <c r="B452" s="12"/>
      <c r="C452" s="19"/>
      <c r="D452" s="14"/>
      <c r="E452" s="14"/>
      <c r="F452" s="19"/>
      <c r="G452" s="15"/>
      <c r="H452" s="11"/>
      <c r="I452" s="14"/>
      <c r="J452" s="16"/>
      <c r="K452" s="11"/>
      <c r="L452" s="11"/>
      <c r="M452" s="17"/>
      <c r="N452" s="18"/>
      <c r="O452" s="11"/>
      <c r="P452" s="11"/>
      <c r="Q452" s="19"/>
      <c r="R452" s="21"/>
      <c r="S452" s="21"/>
      <c r="T452" s="21"/>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row>
    <row r="453" ht="17.25" hidden="1" customHeight="1">
      <c r="A453" s="11">
        <v>349.0</v>
      </c>
      <c r="B453" s="12"/>
      <c r="C453" s="19"/>
      <c r="D453" s="14"/>
      <c r="E453" s="14"/>
      <c r="F453" s="19"/>
      <c r="G453" s="15"/>
      <c r="H453" s="11"/>
      <c r="I453" s="14"/>
      <c r="J453" s="16"/>
      <c r="K453" s="11"/>
      <c r="L453" s="11"/>
      <c r="M453" s="17"/>
      <c r="N453" s="18"/>
      <c r="O453" s="11"/>
      <c r="P453" s="11"/>
      <c r="Q453" s="19"/>
      <c r="R453" s="21"/>
      <c r="S453" s="21"/>
      <c r="T453" s="21"/>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row>
    <row r="454" ht="17.25" hidden="1" customHeight="1">
      <c r="A454" s="11">
        <v>350.0</v>
      </c>
      <c r="B454" s="42"/>
      <c r="C454" s="41"/>
      <c r="D454" s="43"/>
      <c r="E454" s="43"/>
      <c r="F454" s="41"/>
      <c r="G454" s="45"/>
      <c r="H454" s="46"/>
      <c r="I454" s="43"/>
      <c r="J454" s="47"/>
      <c r="K454" s="46"/>
      <c r="L454" s="46"/>
      <c r="M454" s="48"/>
      <c r="N454" s="49"/>
      <c r="O454" s="46"/>
      <c r="P454" s="46"/>
      <c r="Q454" s="41"/>
      <c r="R454" s="10"/>
      <c r="S454" s="10"/>
      <c r="T454" s="10"/>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row>
    <row r="455" ht="17.25" hidden="1" customHeight="1">
      <c r="A455" s="11">
        <v>351.0</v>
      </c>
      <c r="B455" s="42"/>
      <c r="C455" s="41"/>
      <c r="D455" s="43"/>
      <c r="E455" s="43"/>
      <c r="F455" s="41"/>
      <c r="G455" s="45"/>
      <c r="H455" s="46"/>
      <c r="I455" s="43"/>
      <c r="J455" s="47"/>
      <c r="K455" s="46"/>
      <c r="L455" s="46"/>
      <c r="M455" s="48"/>
      <c r="N455" s="49"/>
      <c r="O455" s="46"/>
      <c r="P455" s="46"/>
      <c r="Q455" s="41"/>
      <c r="R455" s="10"/>
      <c r="S455" s="10"/>
      <c r="T455" s="10"/>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row>
    <row r="456" ht="17.25" hidden="1" customHeight="1">
      <c r="A456" s="11">
        <v>352.0</v>
      </c>
      <c r="B456" s="42"/>
      <c r="C456" s="41"/>
      <c r="D456" s="43"/>
      <c r="E456" s="43"/>
      <c r="F456" s="41"/>
      <c r="G456" s="45"/>
      <c r="H456" s="46"/>
      <c r="I456" s="43"/>
      <c r="J456" s="47"/>
      <c r="K456" s="46"/>
      <c r="L456" s="46"/>
      <c r="M456" s="48"/>
      <c r="N456" s="49"/>
      <c r="O456" s="46"/>
      <c r="P456" s="46"/>
      <c r="Q456" s="41"/>
      <c r="R456" s="10"/>
      <c r="S456" s="10"/>
      <c r="T456" s="10"/>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row>
    <row r="457" ht="17.25" hidden="1" customHeight="1">
      <c r="A457" s="11">
        <v>353.0</v>
      </c>
      <c r="B457" s="42"/>
      <c r="C457" s="41"/>
      <c r="D457" s="43"/>
      <c r="E457" s="43"/>
      <c r="F457" s="41"/>
      <c r="G457" s="45"/>
      <c r="H457" s="46"/>
      <c r="I457" s="43"/>
      <c r="J457" s="47"/>
      <c r="K457" s="46"/>
      <c r="L457" s="46"/>
      <c r="M457" s="48"/>
      <c r="N457" s="49"/>
      <c r="O457" s="46"/>
      <c r="P457" s="46"/>
      <c r="Q457" s="41"/>
      <c r="R457" s="10"/>
      <c r="S457" s="10"/>
      <c r="T457" s="10"/>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row>
    <row r="458" ht="17.25" hidden="1" customHeight="1">
      <c r="A458" s="11">
        <v>354.0</v>
      </c>
      <c r="B458" s="42"/>
      <c r="C458" s="41"/>
      <c r="D458" s="43"/>
      <c r="E458" s="43"/>
      <c r="F458" s="41"/>
      <c r="G458" s="45"/>
      <c r="H458" s="46"/>
      <c r="I458" s="43"/>
      <c r="J458" s="47"/>
      <c r="K458" s="46"/>
      <c r="L458" s="46"/>
      <c r="M458" s="48"/>
      <c r="N458" s="49"/>
      <c r="O458" s="46"/>
      <c r="P458" s="46"/>
      <c r="Q458" s="41"/>
      <c r="R458" s="10"/>
      <c r="S458" s="10"/>
      <c r="T458" s="10"/>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row>
    <row r="459" ht="17.25" hidden="1" customHeight="1">
      <c r="A459" s="11">
        <v>355.0</v>
      </c>
      <c r="B459" s="42"/>
      <c r="C459" s="41"/>
      <c r="D459" s="43"/>
      <c r="E459" s="43"/>
      <c r="F459" s="41"/>
      <c r="G459" s="45"/>
      <c r="H459" s="46"/>
      <c r="I459" s="43"/>
      <c r="J459" s="47"/>
      <c r="K459" s="46"/>
      <c r="L459" s="46"/>
      <c r="M459" s="48"/>
      <c r="N459" s="49"/>
      <c r="O459" s="46"/>
      <c r="P459" s="46"/>
      <c r="Q459" s="41"/>
      <c r="R459" s="10"/>
      <c r="S459" s="10"/>
      <c r="T459" s="10"/>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row>
    <row r="460" ht="17.25" hidden="1" customHeight="1">
      <c r="A460" s="11">
        <v>321.0</v>
      </c>
      <c r="B460" s="42"/>
      <c r="C460" s="41"/>
      <c r="D460" s="43"/>
      <c r="E460" s="43"/>
      <c r="F460" s="41"/>
      <c r="G460" s="45"/>
      <c r="H460" s="46"/>
      <c r="I460" s="43"/>
      <c r="J460" s="47"/>
      <c r="K460" s="46"/>
      <c r="L460" s="46"/>
      <c r="M460" s="48"/>
      <c r="N460" s="49"/>
      <c r="O460" s="46"/>
      <c r="P460" s="46"/>
      <c r="Q460" s="41"/>
      <c r="R460" s="10"/>
      <c r="S460" s="10"/>
      <c r="T460" s="10"/>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row>
    <row r="461" ht="17.25" hidden="1" customHeight="1">
      <c r="A461" s="11">
        <v>322.0</v>
      </c>
      <c r="B461" s="42"/>
      <c r="C461" s="41"/>
      <c r="D461" s="43"/>
      <c r="E461" s="43"/>
      <c r="F461" s="41"/>
      <c r="G461" s="45"/>
      <c r="H461" s="46"/>
      <c r="I461" s="43"/>
      <c r="J461" s="47"/>
      <c r="K461" s="46"/>
      <c r="L461" s="46"/>
      <c r="M461" s="48"/>
      <c r="N461" s="49"/>
      <c r="O461" s="46"/>
      <c r="P461" s="46"/>
      <c r="Q461" s="41"/>
      <c r="R461" s="10"/>
      <c r="S461" s="10"/>
      <c r="T461" s="10"/>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row>
    <row r="462" ht="17.25" hidden="1" customHeight="1">
      <c r="A462" s="11">
        <v>323.0</v>
      </c>
      <c r="B462" s="42"/>
      <c r="C462" s="41"/>
      <c r="D462" s="43"/>
      <c r="E462" s="43"/>
      <c r="F462" s="41"/>
      <c r="G462" s="45"/>
      <c r="H462" s="46"/>
      <c r="I462" s="43"/>
      <c r="J462" s="47"/>
      <c r="K462" s="46"/>
      <c r="L462" s="46"/>
      <c r="M462" s="48"/>
      <c r="N462" s="49"/>
      <c r="O462" s="46"/>
      <c r="P462" s="46"/>
      <c r="Q462" s="41"/>
      <c r="R462" s="10"/>
      <c r="S462" s="10"/>
      <c r="T462" s="10"/>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row>
    <row r="463" ht="17.25" hidden="1" customHeight="1">
      <c r="A463" s="11">
        <v>324.0</v>
      </c>
      <c r="B463" s="42"/>
      <c r="C463" s="41"/>
      <c r="D463" s="43"/>
      <c r="E463" s="43"/>
      <c r="F463" s="41"/>
      <c r="G463" s="45"/>
      <c r="H463" s="46"/>
      <c r="I463" s="43"/>
      <c r="J463" s="47"/>
      <c r="K463" s="46"/>
      <c r="L463" s="46"/>
      <c r="M463" s="48"/>
      <c r="N463" s="49"/>
      <c r="O463" s="46"/>
      <c r="P463" s="46"/>
      <c r="Q463" s="41"/>
      <c r="R463" s="10"/>
      <c r="S463" s="10"/>
      <c r="T463" s="10"/>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row>
    <row r="464" ht="17.25" hidden="1" customHeight="1">
      <c r="A464" s="11">
        <v>325.0</v>
      </c>
      <c r="B464" s="42"/>
      <c r="C464" s="41"/>
      <c r="D464" s="43"/>
      <c r="E464" s="43"/>
      <c r="F464" s="41"/>
      <c r="G464" s="45"/>
      <c r="H464" s="46"/>
      <c r="I464" s="43"/>
      <c r="J464" s="47"/>
      <c r="K464" s="46"/>
      <c r="L464" s="46"/>
      <c r="M464" s="48"/>
      <c r="N464" s="49"/>
      <c r="O464" s="46"/>
      <c r="P464" s="46"/>
      <c r="Q464" s="41"/>
      <c r="R464" s="10"/>
      <c r="S464" s="10"/>
      <c r="T464" s="10"/>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row>
    <row r="465" ht="17.25" customHeight="1">
      <c r="A465" s="41"/>
      <c r="B465" s="42"/>
      <c r="C465" s="41"/>
      <c r="D465" s="43"/>
      <c r="E465" s="43"/>
      <c r="F465" s="41"/>
      <c r="G465" s="45"/>
      <c r="H465" s="46"/>
      <c r="I465" s="43"/>
      <c r="J465" s="47"/>
      <c r="K465" s="46"/>
      <c r="L465" s="46"/>
      <c r="M465" s="48"/>
      <c r="N465" s="49"/>
      <c r="O465" s="46"/>
      <c r="P465" s="46"/>
      <c r="Q465" s="41"/>
      <c r="R465" s="10"/>
      <c r="S465" s="10"/>
      <c r="T465" s="10"/>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row>
    <row r="466" ht="17.25" customHeight="1">
      <c r="A466" s="41"/>
      <c r="B466" s="42"/>
      <c r="C466" s="41"/>
      <c r="D466" s="43"/>
      <c r="E466" s="43"/>
      <c r="F466" s="41"/>
      <c r="G466" s="45"/>
      <c r="H466" s="46"/>
      <c r="I466" s="43"/>
      <c r="J466" s="47"/>
      <c r="K466" s="46"/>
      <c r="L466" s="46"/>
      <c r="M466" s="48"/>
      <c r="N466" s="49"/>
      <c r="O466" s="46"/>
      <c r="P466" s="46"/>
      <c r="Q466" s="41"/>
      <c r="R466" s="10"/>
      <c r="S466" s="10"/>
      <c r="T466" s="10"/>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row>
    <row r="467" ht="17.25" customHeight="1">
      <c r="A467" s="41"/>
      <c r="B467" s="42"/>
      <c r="C467" s="41"/>
      <c r="D467" s="43"/>
      <c r="E467" s="43"/>
      <c r="F467" s="41"/>
      <c r="G467" s="45"/>
      <c r="H467" s="46"/>
      <c r="I467" s="43"/>
      <c r="J467" s="47"/>
      <c r="K467" s="46"/>
      <c r="L467" s="46"/>
      <c r="M467" s="48"/>
      <c r="N467" s="49"/>
      <c r="O467" s="46"/>
      <c r="P467" s="46"/>
      <c r="Q467" s="41"/>
      <c r="R467" s="10"/>
      <c r="S467" s="10"/>
      <c r="T467" s="10"/>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row>
    <row r="468" ht="17.25" customHeight="1">
      <c r="A468" s="41"/>
      <c r="B468" s="42"/>
      <c r="C468" s="41"/>
      <c r="D468" s="43"/>
      <c r="E468" s="43"/>
      <c r="F468" s="41"/>
      <c r="G468" s="45"/>
      <c r="H468" s="46"/>
      <c r="I468" s="43"/>
      <c r="J468" s="47"/>
      <c r="K468" s="46"/>
      <c r="L468" s="46"/>
      <c r="M468" s="48"/>
      <c r="N468" s="49"/>
      <c r="O468" s="46"/>
      <c r="P468" s="46"/>
      <c r="Q468" s="41"/>
      <c r="R468" s="10"/>
      <c r="S468" s="10"/>
      <c r="T468" s="10"/>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row>
    <row r="469" ht="17.25" customHeight="1">
      <c r="A469" s="41"/>
      <c r="B469" s="42"/>
      <c r="C469" s="41"/>
      <c r="D469" s="43"/>
      <c r="E469" s="43"/>
      <c r="F469" s="41"/>
      <c r="G469" s="45"/>
      <c r="H469" s="46"/>
      <c r="I469" s="43"/>
      <c r="J469" s="47"/>
      <c r="K469" s="46"/>
      <c r="L469" s="46"/>
      <c r="M469" s="48"/>
      <c r="N469" s="49"/>
      <c r="O469" s="46"/>
      <c r="P469" s="46"/>
      <c r="Q469" s="41"/>
      <c r="R469" s="10"/>
      <c r="S469" s="10"/>
      <c r="T469" s="10"/>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row>
    <row r="470" ht="17.25" customHeight="1">
      <c r="A470" s="41"/>
      <c r="B470" s="42"/>
      <c r="C470" s="41"/>
      <c r="D470" s="43"/>
      <c r="E470" s="43"/>
      <c r="F470" s="41"/>
      <c r="G470" s="45"/>
      <c r="H470" s="46"/>
      <c r="I470" s="43"/>
      <c r="J470" s="47"/>
      <c r="K470" s="46"/>
      <c r="L470" s="46"/>
      <c r="M470" s="48"/>
      <c r="N470" s="49"/>
      <c r="O470" s="46"/>
      <c r="P470" s="46"/>
      <c r="Q470" s="41"/>
      <c r="R470" s="10"/>
      <c r="S470" s="10"/>
      <c r="T470" s="10"/>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row>
    <row r="471" ht="17.25" customHeight="1">
      <c r="A471" s="41"/>
      <c r="B471" s="42"/>
      <c r="C471" s="41"/>
      <c r="D471" s="43"/>
      <c r="E471" s="43"/>
      <c r="F471" s="41"/>
      <c r="G471" s="45"/>
      <c r="H471" s="46"/>
      <c r="I471" s="43"/>
      <c r="J471" s="47"/>
      <c r="K471" s="46"/>
      <c r="L471" s="46"/>
      <c r="M471" s="48"/>
      <c r="N471" s="49"/>
      <c r="O471" s="46"/>
      <c r="P471" s="46"/>
      <c r="Q471" s="41"/>
      <c r="R471" s="10"/>
      <c r="S471" s="10"/>
      <c r="T471" s="10"/>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row>
    <row r="472" ht="17.25" customHeight="1">
      <c r="A472" s="41"/>
      <c r="B472" s="42"/>
      <c r="C472" s="41"/>
      <c r="D472" s="43"/>
      <c r="E472" s="43"/>
      <c r="F472" s="41"/>
      <c r="G472" s="45"/>
      <c r="H472" s="46"/>
      <c r="I472" s="43"/>
      <c r="J472" s="47"/>
      <c r="K472" s="46"/>
      <c r="L472" s="46"/>
      <c r="M472" s="48"/>
      <c r="N472" s="49"/>
      <c r="O472" s="46"/>
      <c r="P472" s="46"/>
      <c r="Q472" s="41"/>
      <c r="R472" s="10"/>
      <c r="S472" s="10"/>
      <c r="T472" s="10"/>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row>
    <row r="473" ht="17.25" customHeight="1">
      <c r="A473" s="41"/>
      <c r="B473" s="42"/>
      <c r="C473" s="41"/>
      <c r="D473" s="43"/>
      <c r="E473" s="43"/>
      <c r="F473" s="41"/>
      <c r="G473" s="45"/>
      <c r="H473" s="46"/>
      <c r="I473" s="43"/>
      <c r="J473" s="47"/>
      <c r="K473" s="46"/>
      <c r="L473" s="46"/>
      <c r="M473" s="48"/>
      <c r="N473" s="49"/>
      <c r="O473" s="46"/>
      <c r="P473" s="46"/>
      <c r="Q473" s="41"/>
      <c r="R473" s="10"/>
      <c r="S473" s="10"/>
      <c r="T473" s="10"/>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row>
    <row r="474" ht="17.25" customHeight="1">
      <c r="A474" s="41"/>
      <c r="B474" s="42"/>
      <c r="C474" s="41"/>
      <c r="D474" s="43"/>
      <c r="E474" s="43"/>
      <c r="F474" s="41"/>
      <c r="G474" s="45"/>
      <c r="H474" s="46"/>
      <c r="I474" s="43"/>
      <c r="J474" s="47"/>
      <c r="K474" s="46"/>
      <c r="L474" s="46"/>
      <c r="M474" s="48"/>
      <c r="N474" s="49"/>
      <c r="O474" s="46"/>
      <c r="P474" s="46"/>
      <c r="Q474" s="41"/>
      <c r="R474" s="10"/>
      <c r="S474" s="10"/>
      <c r="T474" s="10"/>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row>
    <row r="475" ht="17.25" customHeight="1">
      <c r="A475" s="41"/>
      <c r="B475" s="42"/>
      <c r="C475" s="41"/>
      <c r="D475" s="43"/>
      <c r="E475" s="43"/>
      <c r="F475" s="41"/>
      <c r="G475" s="45"/>
      <c r="H475" s="46"/>
      <c r="I475" s="43"/>
      <c r="J475" s="47"/>
      <c r="K475" s="46"/>
      <c r="L475" s="46"/>
      <c r="M475" s="48"/>
      <c r="N475" s="49"/>
      <c r="O475" s="46"/>
      <c r="P475" s="46"/>
      <c r="Q475" s="41"/>
      <c r="R475" s="10"/>
      <c r="S475" s="10"/>
      <c r="T475" s="10"/>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row>
    <row r="476" ht="17.25" customHeight="1">
      <c r="A476" s="41"/>
      <c r="B476" s="42"/>
      <c r="C476" s="41"/>
      <c r="D476" s="43"/>
      <c r="E476" s="43"/>
      <c r="F476" s="41"/>
      <c r="G476" s="45"/>
      <c r="H476" s="46"/>
      <c r="I476" s="43"/>
      <c r="J476" s="47"/>
      <c r="K476" s="46"/>
      <c r="L476" s="46"/>
      <c r="M476" s="48"/>
      <c r="N476" s="49"/>
      <c r="O476" s="46"/>
      <c r="P476" s="46"/>
      <c r="Q476" s="41"/>
      <c r="R476" s="10"/>
      <c r="S476" s="10"/>
      <c r="T476" s="10"/>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row>
    <row r="477" ht="17.25" customHeight="1">
      <c r="A477" s="41"/>
      <c r="B477" s="42"/>
      <c r="C477" s="41"/>
      <c r="D477" s="43"/>
      <c r="E477" s="43"/>
      <c r="F477" s="41"/>
      <c r="G477" s="45"/>
      <c r="H477" s="46"/>
      <c r="I477" s="43"/>
      <c r="J477" s="47"/>
      <c r="K477" s="46"/>
      <c r="L477" s="46"/>
      <c r="M477" s="48"/>
      <c r="N477" s="49"/>
      <c r="O477" s="46"/>
      <c r="P477" s="46"/>
      <c r="Q477" s="41"/>
      <c r="R477" s="10"/>
      <c r="S477" s="10"/>
      <c r="T477" s="10"/>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row>
    <row r="478" ht="17.25" customHeight="1">
      <c r="A478" s="41"/>
      <c r="B478" s="42"/>
      <c r="C478" s="41"/>
      <c r="D478" s="43"/>
      <c r="E478" s="43"/>
      <c r="F478" s="41"/>
      <c r="G478" s="45"/>
      <c r="H478" s="46"/>
      <c r="I478" s="43"/>
      <c r="J478" s="47"/>
      <c r="K478" s="46"/>
      <c r="L478" s="46"/>
      <c r="M478" s="48"/>
      <c r="N478" s="49"/>
      <c r="O478" s="46"/>
      <c r="P478" s="46"/>
      <c r="Q478" s="41"/>
      <c r="R478" s="10"/>
      <c r="S478" s="10"/>
      <c r="T478" s="10"/>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row>
    <row r="479" ht="17.25" customHeight="1">
      <c r="A479" s="41"/>
      <c r="B479" s="42"/>
      <c r="C479" s="41"/>
      <c r="D479" s="43"/>
      <c r="E479" s="43"/>
      <c r="F479" s="41"/>
      <c r="G479" s="45"/>
      <c r="H479" s="46"/>
      <c r="I479" s="43"/>
      <c r="J479" s="47"/>
      <c r="K479" s="46"/>
      <c r="L479" s="46"/>
      <c r="M479" s="48"/>
      <c r="N479" s="49"/>
      <c r="O479" s="46"/>
      <c r="P479" s="46"/>
      <c r="Q479" s="41"/>
      <c r="R479" s="10"/>
      <c r="S479" s="10"/>
      <c r="T479" s="10"/>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row>
    <row r="480" ht="17.25" customHeight="1">
      <c r="A480" s="41"/>
      <c r="B480" s="42"/>
      <c r="C480" s="41"/>
      <c r="D480" s="43"/>
      <c r="E480" s="43"/>
      <c r="F480" s="41"/>
      <c r="G480" s="45"/>
      <c r="H480" s="46"/>
      <c r="I480" s="43"/>
      <c r="J480" s="47"/>
      <c r="K480" s="46"/>
      <c r="L480" s="46"/>
      <c r="M480" s="48"/>
      <c r="N480" s="49"/>
      <c r="O480" s="46"/>
      <c r="P480" s="46"/>
      <c r="Q480" s="41"/>
      <c r="R480" s="10"/>
      <c r="S480" s="10"/>
      <c r="T480" s="10"/>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row>
    <row r="481" ht="17.25" customHeight="1">
      <c r="A481" s="41"/>
      <c r="B481" s="42"/>
      <c r="C481" s="41"/>
      <c r="D481" s="43"/>
      <c r="E481" s="43"/>
      <c r="F481" s="41"/>
      <c r="G481" s="45"/>
      <c r="H481" s="46"/>
      <c r="I481" s="43"/>
      <c r="J481" s="47"/>
      <c r="K481" s="46"/>
      <c r="L481" s="46"/>
      <c r="M481" s="48"/>
      <c r="N481" s="49"/>
      <c r="O481" s="46"/>
      <c r="P481" s="46"/>
      <c r="Q481" s="41"/>
      <c r="R481" s="10"/>
      <c r="S481" s="10"/>
      <c r="T481" s="10"/>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row>
    <row r="482" ht="17.25" customHeight="1">
      <c r="A482" s="41"/>
      <c r="B482" s="42"/>
      <c r="C482" s="41"/>
      <c r="D482" s="43"/>
      <c r="E482" s="43"/>
      <c r="F482" s="41"/>
      <c r="G482" s="45"/>
      <c r="H482" s="46"/>
      <c r="I482" s="43"/>
      <c r="J482" s="47"/>
      <c r="K482" s="46"/>
      <c r="L482" s="46"/>
      <c r="M482" s="48"/>
      <c r="N482" s="49"/>
      <c r="O482" s="46"/>
      <c r="P482" s="46"/>
      <c r="Q482" s="41"/>
      <c r="R482" s="10"/>
      <c r="S482" s="10"/>
      <c r="T482" s="10"/>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row>
    <row r="483" ht="17.25" customHeight="1">
      <c r="A483" s="41"/>
      <c r="B483" s="42"/>
      <c r="C483" s="41"/>
      <c r="D483" s="43"/>
      <c r="E483" s="43"/>
      <c r="F483" s="41"/>
      <c r="G483" s="45"/>
      <c r="H483" s="46"/>
      <c r="I483" s="43"/>
      <c r="J483" s="47"/>
      <c r="K483" s="46"/>
      <c r="L483" s="46"/>
      <c r="M483" s="48"/>
      <c r="N483" s="49"/>
      <c r="O483" s="46"/>
      <c r="P483" s="46"/>
      <c r="Q483" s="41"/>
      <c r="R483" s="10"/>
      <c r="S483" s="10"/>
      <c r="T483" s="10"/>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row>
    <row r="484" ht="17.25" customHeight="1">
      <c r="A484" s="41"/>
      <c r="B484" s="42"/>
      <c r="C484" s="41"/>
      <c r="D484" s="43"/>
      <c r="E484" s="43"/>
      <c r="F484" s="41"/>
      <c r="G484" s="45"/>
      <c r="H484" s="46"/>
      <c r="I484" s="43"/>
      <c r="J484" s="47"/>
      <c r="K484" s="46"/>
      <c r="L484" s="46"/>
      <c r="M484" s="48"/>
      <c r="N484" s="49"/>
      <c r="O484" s="46"/>
      <c r="P484" s="46"/>
      <c r="Q484" s="41"/>
      <c r="R484" s="10"/>
      <c r="S484" s="10"/>
      <c r="T484" s="10"/>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row>
    <row r="485" ht="17.25" customHeight="1">
      <c r="A485" s="41"/>
      <c r="B485" s="42"/>
      <c r="C485" s="41"/>
      <c r="D485" s="43"/>
      <c r="E485" s="43"/>
      <c r="F485" s="41"/>
      <c r="G485" s="45"/>
      <c r="H485" s="46"/>
      <c r="I485" s="43"/>
      <c r="J485" s="47"/>
      <c r="K485" s="46"/>
      <c r="L485" s="46"/>
      <c r="M485" s="48"/>
      <c r="N485" s="49"/>
      <c r="O485" s="46"/>
      <c r="P485" s="46"/>
      <c r="Q485" s="41"/>
      <c r="R485" s="10"/>
      <c r="S485" s="10"/>
      <c r="T485" s="10"/>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row>
    <row r="486" ht="17.25" customHeight="1">
      <c r="A486" s="41"/>
      <c r="B486" s="42"/>
      <c r="C486" s="41"/>
      <c r="D486" s="43"/>
      <c r="E486" s="43"/>
      <c r="F486" s="41"/>
      <c r="G486" s="45"/>
      <c r="H486" s="46"/>
      <c r="I486" s="43"/>
      <c r="J486" s="47"/>
      <c r="K486" s="46"/>
      <c r="L486" s="46"/>
      <c r="M486" s="48"/>
      <c r="N486" s="49"/>
      <c r="O486" s="46"/>
      <c r="P486" s="46"/>
      <c r="Q486" s="41"/>
      <c r="R486" s="10"/>
      <c r="S486" s="10"/>
      <c r="T486" s="10"/>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row>
    <row r="487" ht="17.25" customHeight="1">
      <c r="A487" s="41"/>
      <c r="B487" s="42"/>
      <c r="C487" s="41"/>
      <c r="D487" s="43"/>
      <c r="E487" s="43"/>
      <c r="F487" s="41"/>
      <c r="G487" s="45"/>
      <c r="H487" s="46"/>
      <c r="I487" s="43"/>
      <c r="J487" s="47"/>
      <c r="K487" s="46"/>
      <c r="L487" s="46"/>
      <c r="M487" s="48"/>
      <c r="N487" s="49"/>
      <c r="O487" s="46"/>
      <c r="P487" s="46"/>
      <c r="Q487" s="41"/>
      <c r="R487" s="10"/>
      <c r="S487" s="10"/>
      <c r="T487" s="10"/>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row>
    <row r="488" ht="17.25" customHeight="1">
      <c r="A488" s="41"/>
      <c r="B488" s="42"/>
      <c r="C488" s="41"/>
      <c r="D488" s="43"/>
      <c r="E488" s="43"/>
      <c r="F488" s="41"/>
      <c r="G488" s="45"/>
      <c r="H488" s="46"/>
      <c r="I488" s="43"/>
      <c r="J488" s="47"/>
      <c r="K488" s="46"/>
      <c r="L488" s="46"/>
      <c r="M488" s="48"/>
      <c r="N488" s="49"/>
      <c r="O488" s="46"/>
      <c r="P488" s="46"/>
      <c r="Q488" s="41"/>
      <c r="R488" s="10"/>
      <c r="S488" s="10"/>
      <c r="T488" s="10"/>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row>
    <row r="489" ht="17.25" customHeight="1">
      <c r="A489" s="41"/>
      <c r="B489" s="42"/>
      <c r="C489" s="41"/>
      <c r="D489" s="43"/>
      <c r="E489" s="43"/>
      <c r="F489" s="41"/>
      <c r="G489" s="45"/>
      <c r="H489" s="46"/>
      <c r="I489" s="43"/>
      <c r="J489" s="47"/>
      <c r="K489" s="46"/>
      <c r="L489" s="46"/>
      <c r="M489" s="48"/>
      <c r="N489" s="49"/>
      <c r="O489" s="46"/>
      <c r="P489" s="46"/>
      <c r="Q489" s="41"/>
      <c r="R489" s="10"/>
      <c r="S489" s="10"/>
      <c r="T489" s="10"/>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row>
    <row r="490" ht="17.25" customHeight="1">
      <c r="A490" s="41"/>
      <c r="B490" s="42"/>
      <c r="C490" s="41"/>
      <c r="D490" s="43"/>
      <c r="E490" s="43"/>
      <c r="F490" s="41"/>
      <c r="G490" s="45"/>
      <c r="H490" s="46"/>
      <c r="I490" s="43"/>
      <c r="J490" s="47"/>
      <c r="K490" s="46"/>
      <c r="L490" s="46"/>
      <c r="M490" s="48"/>
      <c r="N490" s="49"/>
      <c r="O490" s="46"/>
      <c r="P490" s="46"/>
      <c r="Q490" s="41"/>
      <c r="R490" s="10"/>
      <c r="S490" s="10"/>
      <c r="T490" s="10"/>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row>
    <row r="491" ht="17.25" customHeight="1">
      <c r="A491" s="41"/>
      <c r="B491" s="42"/>
      <c r="C491" s="41"/>
      <c r="D491" s="43"/>
      <c r="E491" s="43"/>
      <c r="F491" s="41"/>
      <c r="G491" s="45"/>
      <c r="H491" s="46"/>
      <c r="I491" s="43"/>
      <c r="J491" s="47"/>
      <c r="K491" s="46"/>
      <c r="L491" s="46"/>
      <c r="M491" s="48"/>
      <c r="N491" s="49"/>
      <c r="O491" s="46"/>
      <c r="P491" s="46"/>
      <c r="Q491" s="41"/>
      <c r="R491" s="10"/>
      <c r="S491" s="10"/>
      <c r="T491" s="10"/>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row>
    <row r="492" ht="17.25" customHeight="1">
      <c r="A492" s="41"/>
      <c r="B492" s="42"/>
      <c r="C492" s="41"/>
      <c r="D492" s="43"/>
      <c r="E492" s="43"/>
      <c r="F492" s="41"/>
      <c r="G492" s="45"/>
      <c r="H492" s="46"/>
      <c r="I492" s="43"/>
      <c r="J492" s="47"/>
      <c r="K492" s="46"/>
      <c r="L492" s="46"/>
      <c r="M492" s="48"/>
      <c r="N492" s="49"/>
      <c r="O492" s="46"/>
      <c r="P492" s="46"/>
      <c r="Q492" s="41"/>
      <c r="R492" s="10"/>
      <c r="S492" s="10"/>
      <c r="T492" s="10"/>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row>
    <row r="493" ht="17.25" customHeight="1">
      <c r="A493" s="41"/>
      <c r="B493" s="42"/>
      <c r="C493" s="41"/>
      <c r="D493" s="43"/>
      <c r="E493" s="43"/>
      <c r="F493" s="41"/>
      <c r="G493" s="45"/>
      <c r="H493" s="46"/>
      <c r="I493" s="43"/>
      <c r="J493" s="47"/>
      <c r="K493" s="46"/>
      <c r="L493" s="46"/>
      <c r="M493" s="48"/>
      <c r="N493" s="49"/>
      <c r="O493" s="46"/>
      <c r="P493" s="46"/>
      <c r="Q493" s="41"/>
      <c r="R493" s="10"/>
      <c r="S493" s="10"/>
      <c r="T493" s="10"/>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row>
    <row r="494" ht="17.25" customHeight="1">
      <c r="A494" s="41"/>
      <c r="B494" s="42"/>
      <c r="C494" s="41"/>
      <c r="D494" s="43"/>
      <c r="E494" s="43"/>
      <c r="F494" s="41"/>
      <c r="G494" s="45"/>
      <c r="H494" s="46"/>
      <c r="I494" s="43"/>
      <c r="J494" s="47"/>
      <c r="K494" s="46"/>
      <c r="L494" s="46"/>
      <c r="M494" s="48"/>
      <c r="N494" s="49"/>
      <c r="O494" s="46"/>
      <c r="P494" s="46"/>
      <c r="Q494" s="41"/>
      <c r="R494" s="10"/>
      <c r="S494" s="10"/>
      <c r="T494" s="10"/>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row>
    <row r="495" ht="17.25" customHeight="1">
      <c r="A495" s="41"/>
      <c r="B495" s="42"/>
      <c r="C495" s="41"/>
      <c r="D495" s="43"/>
      <c r="E495" s="43"/>
      <c r="F495" s="41"/>
      <c r="G495" s="45"/>
      <c r="H495" s="46"/>
      <c r="I495" s="43"/>
      <c r="J495" s="47"/>
      <c r="K495" s="46"/>
      <c r="L495" s="46"/>
      <c r="M495" s="48"/>
      <c r="N495" s="49"/>
      <c r="O495" s="46"/>
      <c r="P495" s="46"/>
      <c r="Q495" s="41"/>
      <c r="R495" s="10"/>
      <c r="S495" s="10"/>
      <c r="T495" s="10"/>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row>
    <row r="496" ht="17.25" customHeight="1">
      <c r="A496" s="41"/>
      <c r="B496" s="42"/>
      <c r="C496" s="41"/>
      <c r="D496" s="43"/>
      <c r="E496" s="43"/>
      <c r="F496" s="41"/>
      <c r="G496" s="45"/>
      <c r="H496" s="46"/>
      <c r="I496" s="43"/>
      <c r="J496" s="47"/>
      <c r="K496" s="46"/>
      <c r="L496" s="46"/>
      <c r="M496" s="48"/>
      <c r="N496" s="49"/>
      <c r="O496" s="46"/>
      <c r="P496" s="46"/>
      <c r="Q496" s="41"/>
      <c r="R496" s="10"/>
      <c r="S496" s="10"/>
      <c r="T496" s="10"/>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row>
    <row r="497" ht="17.25" customHeight="1">
      <c r="A497" s="41"/>
      <c r="B497" s="42"/>
      <c r="C497" s="41"/>
      <c r="D497" s="43"/>
      <c r="E497" s="43"/>
      <c r="F497" s="41"/>
      <c r="G497" s="45"/>
      <c r="H497" s="46"/>
      <c r="I497" s="43"/>
      <c r="J497" s="47"/>
      <c r="K497" s="46"/>
      <c r="L497" s="46"/>
      <c r="M497" s="48"/>
      <c r="N497" s="49"/>
      <c r="O497" s="46"/>
      <c r="P497" s="46"/>
      <c r="Q497" s="41"/>
      <c r="R497" s="10"/>
      <c r="S497" s="10"/>
      <c r="T497" s="10"/>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row>
    <row r="498" ht="17.25" customHeight="1">
      <c r="A498" s="41"/>
      <c r="B498" s="42"/>
      <c r="C498" s="41"/>
      <c r="D498" s="43"/>
      <c r="E498" s="43"/>
      <c r="F498" s="41"/>
      <c r="G498" s="45"/>
      <c r="H498" s="46"/>
      <c r="I498" s="43"/>
      <c r="J498" s="47"/>
      <c r="K498" s="46"/>
      <c r="L498" s="46"/>
      <c r="M498" s="48"/>
      <c r="N498" s="49"/>
      <c r="O498" s="46"/>
      <c r="P498" s="46"/>
      <c r="Q498" s="41"/>
      <c r="R498" s="10"/>
      <c r="S498" s="10"/>
      <c r="T498" s="10"/>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row>
    <row r="499" ht="17.25" customHeight="1">
      <c r="A499" s="41"/>
      <c r="B499" s="42"/>
      <c r="C499" s="41"/>
      <c r="D499" s="43"/>
      <c r="E499" s="43"/>
      <c r="F499" s="41"/>
      <c r="G499" s="45"/>
      <c r="H499" s="46"/>
      <c r="I499" s="43"/>
      <c r="J499" s="47"/>
      <c r="K499" s="46"/>
      <c r="L499" s="46"/>
      <c r="M499" s="48"/>
      <c r="N499" s="49"/>
      <c r="O499" s="46"/>
      <c r="P499" s="46"/>
      <c r="Q499" s="41"/>
      <c r="R499" s="10"/>
      <c r="S499" s="10"/>
      <c r="T499" s="10"/>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row>
    <row r="500" ht="17.25" customHeight="1">
      <c r="A500" s="41"/>
      <c r="B500" s="42"/>
      <c r="C500" s="41"/>
      <c r="D500" s="43"/>
      <c r="E500" s="43"/>
      <c r="F500" s="41"/>
      <c r="G500" s="45"/>
      <c r="H500" s="46"/>
      <c r="I500" s="43"/>
      <c r="J500" s="47"/>
      <c r="K500" s="46"/>
      <c r="L500" s="46"/>
      <c r="M500" s="48"/>
      <c r="N500" s="49"/>
      <c r="O500" s="46"/>
      <c r="P500" s="46"/>
      <c r="Q500" s="41"/>
      <c r="R500" s="10"/>
      <c r="S500" s="10"/>
      <c r="T500" s="10"/>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row>
    <row r="501" ht="17.25" customHeight="1">
      <c r="A501" s="41"/>
      <c r="B501" s="42"/>
      <c r="C501" s="41"/>
      <c r="D501" s="43"/>
      <c r="E501" s="43"/>
      <c r="F501" s="41"/>
      <c r="G501" s="45"/>
      <c r="H501" s="46"/>
      <c r="I501" s="43"/>
      <c r="J501" s="47"/>
      <c r="K501" s="46"/>
      <c r="L501" s="46"/>
      <c r="M501" s="48"/>
      <c r="N501" s="49"/>
      <c r="O501" s="46"/>
      <c r="P501" s="46"/>
      <c r="Q501" s="41"/>
      <c r="R501" s="10"/>
      <c r="S501" s="10"/>
      <c r="T501" s="10"/>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row>
    <row r="502" ht="17.25" customHeight="1">
      <c r="A502" s="41"/>
      <c r="B502" s="42"/>
      <c r="C502" s="41"/>
      <c r="D502" s="43"/>
      <c r="E502" s="43"/>
      <c r="F502" s="41"/>
      <c r="G502" s="45"/>
      <c r="H502" s="46"/>
      <c r="I502" s="43"/>
      <c r="J502" s="47"/>
      <c r="K502" s="46"/>
      <c r="L502" s="46"/>
      <c r="M502" s="48"/>
      <c r="N502" s="49"/>
      <c r="O502" s="46"/>
      <c r="P502" s="46"/>
      <c r="Q502" s="41"/>
      <c r="R502" s="10"/>
      <c r="S502" s="10"/>
      <c r="T502" s="10"/>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row>
    <row r="503" ht="17.25" customHeight="1">
      <c r="A503" s="41"/>
      <c r="B503" s="42"/>
      <c r="C503" s="41"/>
      <c r="D503" s="43"/>
      <c r="E503" s="43"/>
      <c r="F503" s="41"/>
      <c r="G503" s="45"/>
      <c r="H503" s="46"/>
      <c r="I503" s="43"/>
      <c r="J503" s="47"/>
      <c r="K503" s="46"/>
      <c r="L503" s="46"/>
      <c r="M503" s="48"/>
      <c r="N503" s="49"/>
      <c r="O503" s="46"/>
      <c r="P503" s="46"/>
      <c r="Q503" s="41"/>
      <c r="R503" s="10"/>
      <c r="S503" s="10"/>
      <c r="T503" s="10"/>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row>
    <row r="504" ht="17.25" customHeight="1">
      <c r="A504" s="41"/>
      <c r="B504" s="42"/>
      <c r="C504" s="41"/>
      <c r="D504" s="43"/>
      <c r="E504" s="43"/>
      <c r="F504" s="41"/>
      <c r="G504" s="45"/>
      <c r="H504" s="46"/>
      <c r="I504" s="43"/>
      <c r="J504" s="47"/>
      <c r="K504" s="46"/>
      <c r="L504" s="46"/>
      <c r="M504" s="48"/>
      <c r="N504" s="49"/>
      <c r="O504" s="46"/>
      <c r="P504" s="46"/>
      <c r="Q504" s="41"/>
      <c r="R504" s="10"/>
      <c r="S504" s="10"/>
      <c r="T504" s="10"/>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row>
    <row r="505" ht="17.25" customHeight="1">
      <c r="A505" s="41"/>
      <c r="B505" s="42"/>
      <c r="C505" s="41"/>
      <c r="D505" s="43"/>
      <c r="E505" s="43"/>
      <c r="F505" s="41"/>
      <c r="G505" s="45"/>
      <c r="H505" s="46"/>
      <c r="I505" s="43"/>
      <c r="J505" s="47"/>
      <c r="K505" s="46"/>
      <c r="L505" s="46"/>
      <c r="M505" s="48"/>
      <c r="N505" s="49"/>
      <c r="O505" s="46"/>
      <c r="P505" s="46"/>
      <c r="Q505" s="41"/>
      <c r="R505" s="10"/>
      <c r="S505" s="10"/>
      <c r="T505" s="10"/>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row>
    <row r="506" ht="17.25" customHeight="1">
      <c r="A506" s="41"/>
      <c r="B506" s="42"/>
      <c r="C506" s="41"/>
      <c r="D506" s="43"/>
      <c r="E506" s="43"/>
      <c r="F506" s="41"/>
      <c r="G506" s="45"/>
      <c r="H506" s="46"/>
      <c r="I506" s="43"/>
      <c r="J506" s="47"/>
      <c r="K506" s="46"/>
      <c r="L506" s="46"/>
      <c r="M506" s="48"/>
      <c r="N506" s="49"/>
      <c r="O506" s="46"/>
      <c r="P506" s="46"/>
      <c r="Q506" s="41"/>
      <c r="R506" s="10"/>
      <c r="S506" s="10"/>
      <c r="T506" s="10"/>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row>
    <row r="507" ht="17.25" customHeight="1">
      <c r="A507" s="41"/>
      <c r="B507" s="42"/>
      <c r="C507" s="41"/>
      <c r="D507" s="43"/>
      <c r="E507" s="43"/>
      <c r="F507" s="41"/>
      <c r="G507" s="45"/>
      <c r="H507" s="46"/>
      <c r="I507" s="43"/>
      <c r="J507" s="47"/>
      <c r="K507" s="46"/>
      <c r="L507" s="46"/>
      <c r="M507" s="48"/>
      <c r="N507" s="49"/>
      <c r="O507" s="46"/>
      <c r="P507" s="46"/>
      <c r="Q507" s="41"/>
      <c r="R507" s="10"/>
      <c r="S507" s="10"/>
      <c r="T507" s="10"/>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row>
    <row r="508" ht="17.25" customHeight="1">
      <c r="A508" s="41"/>
      <c r="B508" s="42"/>
      <c r="C508" s="41"/>
      <c r="D508" s="43"/>
      <c r="E508" s="43"/>
      <c r="F508" s="41"/>
      <c r="G508" s="45"/>
      <c r="H508" s="46"/>
      <c r="I508" s="43"/>
      <c r="J508" s="47"/>
      <c r="K508" s="46"/>
      <c r="L508" s="46"/>
      <c r="M508" s="48"/>
      <c r="N508" s="49"/>
      <c r="O508" s="46"/>
      <c r="P508" s="46"/>
      <c r="Q508" s="41"/>
      <c r="R508" s="10"/>
      <c r="S508" s="10"/>
      <c r="T508" s="10"/>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row>
    <row r="509" ht="17.25" customHeight="1">
      <c r="A509" s="41"/>
      <c r="B509" s="42"/>
      <c r="C509" s="41"/>
      <c r="D509" s="43"/>
      <c r="E509" s="43"/>
      <c r="F509" s="41"/>
      <c r="G509" s="45"/>
      <c r="H509" s="46"/>
      <c r="I509" s="43"/>
      <c r="J509" s="47"/>
      <c r="K509" s="46"/>
      <c r="L509" s="46"/>
      <c r="M509" s="48"/>
      <c r="N509" s="49"/>
      <c r="O509" s="46"/>
      <c r="P509" s="46"/>
      <c r="Q509" s="41"/>
      <c r="R509" s="10"/>
      <c r="S509" s="10"/>
      <c r="T509" s="10"/>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row>
    <row r="510" ht="17.25" customHeight="1">
      <c r="A510" s="41"/>
      <c r="B510" s="42"/>
      <c r="C510" s="41"/>
      <c r="D510" s="43"/>
      <c r="E510" s="43"/>
      <c r="F510" s="41"/>
      <c r="G510" s="45"/>
      <c r="H510" s="46"/>
      <c r="I510" s="43"/>
      <c r="J510" s="47"/>
      <c r="K510" s="46"/>
      <c r="L510" s="46"/>
      <c r="M510" s="48"/>
      <c r="N510" s="49"/>
      <c r="O510" s="46"/>
      <c r="P510" s="46"/>
      <c r="Q510" s="41"/>
      <c r="R510" s="10"/>
      <c r="S510" s="10"/>
      <c r="T510" s="10"/>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row>
    <row r="511" ht="17.25" customHeight="1">
      <c r="A511" s="41"/>
      <c r="B511" s="42"/>
      <c r="C511" s="41"/>
      <c r="D511" s="43"/>
      <c r="E511" s="43"/>
      <c r="F511" s="41"/>
      <c r="G511" s="45"/>
      <c r="H511" s="46"/>
      <c r="I511" s="43"/>
      <c r="J511" s="47"/>
      <c r="K511" s="46"/>
      <c r="L511" s="46"/>
      <c r="M511" s="48"/>
      <c r="N511" s="49"/>
      <c r="O511" s="46"/>
      <c r="P511" s="46"/>
      <c r="Q511" s="41"/>
      <c r="R511" s="10"/>
      <c r="S511" s="10"/>
      <c r="T511" s="10"/>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row>
    <row r="512" ht="17.25" customHeight="1">
      <c r="A512" s="41"/>
      <c r="B512" s="42"/>
      <c r="C512" s="41"/>
      <c r="D512" s="43"/>
      <c r="E512" s="43"/>
      <c r="F512" s="41"/>
      <c r="G512" s="45"/>
      <c r="H512" s="46"/>
      <c r="I512" s="43"/>
      <c r="J512" s="47"/>
      <c r="K512" s="46"/>
      <c r="L512" s="46"/>
      <c r="M512" s="48"/>
      <c r="N512" s="49"/>
      <c r="O512" s="46"/>
      <c r="P512" s="46"/>
      <c r="Q512" s="41"/>
      <c r="R512" s="10"/>
      <c r="S512" s="10"/>
      <c r="T512" s="10"/>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row>
    <row r="513" ht="17.25" customHeight="1">
      <c r="A513" s="41"/>
      <c r="B513" s="42"/>
      <c r="C513" s="41"/>
      <c r="D513" s="43"/>
      <c r="E513" s="43"/>
      <c r="F513" s="41"/>
      <c r="G513" s="45"/>
      <c r="H513" s="46"/>
      <c r="I513" s="43"/>
      <c r="J513" s="47"/>
      <c r="K513" s="46"/>
      <c r="L513" s="46"/>
      <c r="M513" s="48"/>
      <c r="N513" s="49"/>
      <c r="O513" s="46"/>
      <c r="P513" s="46"/>
      <c r="Q513" s="41"/>
      <c r="R513" s="10"/>
      <c r="S513" s="10"/>
      <c r="T513" s="10"/>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row>
    <row r="514" ht="17.25" customHeight="1">
      <c r="A514" s="41"/>
      <c r="B514" s="42"/>
      <c r="C514" s="41"/>
      <c r="D514" s="43"/>
      <c r="E514" s="43"/>
      <c r="F514" s="41"/>
      <c r="G514" s="45"/>
      <c r="H514" s="46"/>
      <c r="I514" s="43"/>
      <c r="J514" s="47"/>
      <c r="K514" s="46"/>
      <c r="L514" s="46"/>
      <c r="M514" s="48"/>
      <c r="N514" s="49"/>
      <c r="O514" s="46"/>
      <c r="P514" s="46"/>
      <c r="Q514" s="41"/>
      <c r="R514" s="10"/>
      <c r="S514" s="10"/>
      <c r="T514" s="10"/>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row>
    <row r="515" ht="17.25" customHeight="1">
      <c r="A515" s="41"/>
      <c r="B515" s="42"/>
      <c r="C515" s="41"/>
      <c r="D515" s="43"/>
      <c r="E515" s="43"/>
      <c r="F515" s="41"/>
      <c r="G515" s="45"/>
      <c r="H515" s="46"/>
      <c r="I515" s="43"/>
      <c r="J515" s="47"/>
      <c r="K515" s="46"/>
      <c r="L515" s="46"/>
      <c r="M515" s="48"/>
      <c r="N515" s="49"/>
      <c r="O515" s="46"/>
      <c r="P515" s="46"/>
      <c r="Q515" s="41"/>
      <c r="R515" s="10"/>
      <c r="S515" s="10"/>
      <c r="T515" s="10"/>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row>
    <row r="516" ht="17.25" customHeight="1">
      <c r="A516" s="41"/>
      <c r="B516" s="42"/>
      <c r="C516" s="41"/>
      <c r="D516" s="43"/>
      <c r="E516" s="43"/>
      <c r="F516" s="41"/>
      <c r="G516" s="45"/>
      <c r="H516" s="46"/>
      <c r="I516" s="43"/>
      <c r="J516" s="47"/>
      <c r="K516" s="46"/>
      <c r="L516" s="46"/>
      <c r="M516" s="48"/>
      <c r="N516" s="49"/>
      <c r="O516" s="46"/>
      <c r="P516" s="46"/>
      <c r="Q516" s="41"/>
      <c r="R516" s="10"/>
      <c r="S516" s="10"/>
      <c r="T516" s="10"/>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row>
    <row r="517" ht="17.25" customHeight="1">
      <c r="A517" s="41"/>
      <c r="B517" s="42"/>
      <c r="C517" s="41"/>
      <c r="D517" s="43"/>
      <c r="E517" s="43"/>
      <c r="F517" s="41"/>
      <c r="G517" s="45"/>
      <c r="H517" s="46"/>
      <c r="I517" s="43"/>
      <c r="J517" s="47"/>
      <c r="K517" s="46"/>
      <c r="L517" s="46"/>
      <c r="M517" s="48"/>
      <c r="N517" s="49"/>
      <c r="O517" s="46"/>
      <c r="P517" s="46"/>
      <c r="Q517" s="41"/>
      <c r="R517" s="10"/>
      <c r="S517" s="10"/>
      <c r="T517" s="10"/>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row>
    <row r="518" ht="17.25" customHeight="1">
      <c r="A518" s="41"/>
      <c r="B518" s="42"/>
      <c r="C518" s="41"/>
      <c r="D518" s="43"/>
      <c r="E518" s="43"/>
      <c r="F518" s="41"/>
      <c r="G518" s="45"/>
      <c r="H518" s="46"/>
      <c r="I518" s="43"/>
      <c r="J518" s="47"/>
      <c r="K518" s="46"/>
      <c r="L518" s="46"/>
      <c r="M518" s="48"/>
      <c r="N518" s="49"/>
      <c r="O518" s="46"/>
      <c r="P518" s="46"/>
      <c r="Q518" s="41"/>
      <c r="R518" s="10"/>
      <c r="S518" s="10"/>
      <c r="T518" s="10"/>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row>
    <row r="519" ht="17.25" customHeight="1">
      <c r="A519" s="41"/>
      <c r="B519" s="42"/>
      <c r="C519" s="41"/>
      <c r="D519" s="43"/>
      <c r="E519" s="43"/>
      <c r="F519" s="41"/>
      <c r="G519" s="45"/>
      <c r="H519" s="46"/>
      <c r="I519" s="43"/>
      <c r="J519" s="47"/>
      <c r="K519" s="46"/>
      <c r="L519" s="46"/>
      <c r="M519" s="48"/>
      <c r="N519" s="49"/>
      <c r="O519" s="46"/>
      <c r="P519" s="46"/>
      <c r="Q519" s="41"/>
      <c r="R519" s="10"/>
      <c r="S519" s="10"/>
      <c r="T519" s="10"/>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row>
    <row r="520" ht="17.25" customHeight="1">
      <c r="A520" s="41"/>
      <c r="B520" s="42"/>
      <c r="C520" s="41"/>
      <c r="D520" s="43"/>
      <c r="E520" s="43"/>
      <c r="F520" s="41"/>
      <c r="G520" s="45"/>
      <c r="H520" s="46"/>
      <c r="I520" s="43"/>
      <c r="J520" s="47"/>
      <c r="K520" s="46"/>
      <c r="L520" s="46"/>
      <c r="M520" s="48"/>
      <c r="N520" s="49"/>
      <c r="O520" s="46"/>
      <c r="P520" s="46"/>
      <c r="Q520" s="41"/>
      <c r="R520" s="10"/>
      <c r="S520" s="10"/>
      <c r="T520" s="10"/>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row>
    <row r="521" ht="17.25" customHeight="1">
      <c r="A521" s="41"/>
      <c r="B521" s="42"/>
      <c r="C521" s="41"/>
      <c r="D521" s="43"/>
      <c r="E521" s="43"/>
      <c r="F521" s="41"/>
      <c r="G521" s="45"/>
      <c r="H521" s="46"/>
      <c r="I521" s="43"/>
      <c r="J521" s="47"/>
      <c r="K521" s="46"/>
      <c r="L521" s="46"/>
      <c r="M521" s="48"/>
      <c r="N521" s="49"/>
      <c r="O521" s="46"/>
      <c r="P521" s="46"/>
      <c r="Q521" s="41"/>
      <c r="R521" s="10"/>
      <c r="S521" s="10"/>
      <c r="T521" s="10"/>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row>
    <row r="522" ht="17.25" customHeight="1">
      <c r="A522" s="41"/>
      <c r="B522" s="42"/>
      <c r="C522" s="41"/>
      <c r="D522" s="43"/>
      <c r="E522" s="43"/>
      <c r="F522" s="41"/>
      <c r="G522" s="45"/>
      <c r="H522" s="46"/>
      <c r="I522" s="43"/>
      <c r="J522" s="47"/>
      <c r="K522" s="46"/>
      <c r="L522" s="46"/>
      <c r="M522" s="48"/>
      <c r="N522" s="49"/>
      <c r="O522" s="46"/>
      <c r="P522" s="46"/>
      <c r="Q522" s="41"/>
      <c r="R522" s="10"/>
      <c r="S522" s="10"/>
      <c r="T522" s="10"/>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row>
    <row r="523" ht="17.25" customHeight="1">
      <c r="A523" s="41"/>
      <c r="B523" s="42"/>
      <c r="C523" s="41"/>
      <c r="D523" s="43"/>
      <c r="E523" s="43"/>
      <c r="F523" s="41"/>
      <c r="G523" s="45"/>
      <c r="H523" s="46"/>
      <c r="I523" s="43"/>
      <c r="J523" s="47"/>
      <c r="K523" s="46"/>
      <c r="L523" s="46"/>
      <c r="M523" s="48"/>
      <c r="N523" s="49"/>
      <c r="O523" s="46"/>
      <c r="P523" s="46"/>
      <c r="Q523" s="41"/>
      <c r="R523" s="10"/>
      <c r="S523" s="10"/>
      <c r="T523" s="10"/>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row>
    <row r="524" ht="17.25" customHeight="1">
      <c r="A524" s="41"/>
      <c r="B524" s="42"/>
      <c r="C524" s="41"/>
      <c r="D524" s="43"/>
      <c r="E524" s="43"/>
      <c r="F524" s="41"/>
      <c r="G524" s="45"/>
      <c r="H524" s="46"/>
      <c r="I524" s="43"/>
      <c r="J524" s="47"/>
      <c r="K524" s="46"/>
      <c r="L524" s="46"/>
      <c r="M524" s="48"/>
      <c r="N524" s="49"/>
      <c r="O524" s="46"/>
      <c r="P524" s="46"/>
      <c r="Q524" s="41"/>
      <c r="R524" s="10"/>
      <c r="S524" s="10"/>
      <c r="T524" s="10"/>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row>
    <row r="525" ht="17.25" customHeight="1">
      <c r="A525" s="41"/>
      <c r="B525" s="42"/>
      <c r="C525" s="41"/>
      <c r="D525" s="43"/>
      <c r="E525" s="43"/>
      <c r="F525" s="41"/>
      <c r="G525" s="45"/>
      <c r="H525" s="46"/>
      <c r="I525" s="43"/>
      <c r="J525" s="47"/>
      <c r="K525" s="46"/>
      <c r="L525" s="46"/>
      <c r="M525" s="48"/>
      <c r="N525" s="49"/>
      <c r="O525" s="46"/>
      <c r="P525" s="46"/>
      <c r="Q525" s="41"/>
      <c r="R525" s="10"/>
      <c r="S525" s="10"/>
      <c r="T525" s="10"/>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row>
    <row r="526" ht="17.25" customHeight="1">
      <c r="A526" s="41"/>
      <c r="B526" s="42"/>
      <c r="C526" s="41"/>
      <c r="D526" s="43"/>
      <c r="E526" s="43"/>
      <c r="F526" s="41"/>
      <c r="G526" s="45"/>
      <c r="H526" s="46"/>
      <c r="I526" s="43"/>
      <c r="J526" s="47"/>
      <c r="K526" s="46"/>
      <c r="L526" s="46"/>
      <c r="M526" s="48"/>
      <c r="N526" s="49"/>
      <c r="O526" s="46"/>
      <c r="P526" s="46"/>
      <c r="Q526" s="41"/>
      <c r="R526" s="10"/>
      <c r="S526" s="10"/>
      <c r="T526" s="10"/>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row>
    <row r="527" ht="17.25" customHeight="1">
      <c r="A527" s="41"/>
      <c r="B527" s="42"/>
      <c r="C527" s="41"/>
      <c r="D527" s="43"/>
      <c r="E527" s="43"/>
      <c r="F527" s="41"/>
      <c r="G527" s="45"/>
      <c r="H527" s="46"/>
      <c r="I527" s="43"/>
      <c r="J527" s="47"/>
      <c r="K527" s="46"/>
      <c r="L527" s="46"/>
      <c r="M527" s="48"/>
      <c r="N527" s="49"/>
      <c r="O527" s="46"/>
      <c r="P527" s="46"/>
      <c r="Q527" s="41"/>
      <c r="R527" s="10"/>
      <c r="S527" s="10"/>
      <c r="T527" s="10"/>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row>
    <row r="528" ht="17.25" customHeight="1">
      <c r="A528" s="41"/>
      <c r="B528" s="42"/>
      <c r="C528" s="41"/>
      <c r="D528" s="43"/>
      <c r="E528" s="43"/>
      <c r="F528" s="41"/>
      <c r="G528" s="45"/>
      <c r="H528" s="46"/>
      <c r="I528" s="43"/>
      <c r="J528" s="47"/>
      <c r="K528" s="46"/>
      <c r="L528" s="46"/>
      <c r="M528" s="48"/>
      <c r="N528" s="49"/>
      <c r="O528" s="46"/>
      <c r="P528" s="46"/>
      <c r="Q528" s="41"/>
      <c r="R528" s="10"/>
      <c r="S528" s="10"/>
      <c r="T528" s="10"/>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row>
    <row r="529" ht="17.25" customHeight="1">
      <c r="A529" s="41"/>
      <c r="B529" s="42"/>
      <c r="C529" s="41"/>
      <c r="D529" s="43"/>
      <c r="E529" s="43"/>
      <c r="F529" s="41"/>
      <c r="G529" s="45"/>
      <c r="H529" s="46"/>
      <c r="I529" s="43"/>
      <c r="J529" s="47"/>
      <c r="K529" s="46"/>
      <c r="L529" s="46"/>
      <c r="M529" s="48"/>
      <c r="N529" s="49"/>
      <c r="O529" s="46"/>
      <c r="P529" s="46"/>
      <c r="Q529" s="41"/>
      <c r="R529" s="10"/>
      <c r="S529" s="10"/>
      <c r="T529" s="10"/>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row>
    <row r="530" ht="17.25" customHeight="1">
      <c r="A530" s="41"/>
      <c r="B530" s="42"/>
      <c r="C530" s="41"/>
      <c r="D530" s="43"/>
      <c r="E530" s="43"/>
      <c r="F530" s="41"/>
      <c r="G530" s="45"/>
      <c r="H530" s="46"/>
      <c r="I530" s="43"/>
      <c r="J530" s="47"/>
      <c r="K530" s="46"/>
      <c r="L530" s="46"/>
      <c r="M530" s="48"/>
      <c r="N530" s="49"/>
      <c r="O530" s="46"/>
      <c r="P530" s="46"/>
      <c r="Q530" s="41"/>
      <c r="R530" s="10"/>
      <c r="S530" s="10"/>
      <c r="T530" s="10"/>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row>
    <row r="531" ht="17.25" customHeight="1">
      <c r="A531" s="41"/>
      <c r="B531" s="42"/>
      <c r="C531" s="41"/>
      <c r="D531" s="43"/>
      <c r="E531" s="43"/>
      <c r="F531" s="41"/>
      <c r="G531" s="45"/>
      <c r="H531" s="46"/>
      <c r="I531" s="43"/>
      <c r="J531" s="47"/>
      <c r="K531" s="46"/>
      <c r="L531" s="46"/>
      <c r="M531" s="48"/>
      <c r="N531" s="49"/>
      <c r="O531" s="46"/>
      <c r="P531" s="46"/>
      <c r="Q531" s="41"/>
      <c r="R531" s="10"/>
      <c r="S531" s="10"/>
      <c r="T531" s="10"/>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row>
    <row r="532" ht="17.25" customHeight="1">
      <c r="A532" s="41"/>
      <c r="B532" s="42"/>
      <c r="C532" s="41"/>
      <c r="D532" s="43"/>
      <c r="E532" s="43"/>
      <c r="F532" s="41"/>
      <c r="G532" s="45"/>
      <c r="H532" s="46"/>
      <c r="I532" s="43"/>
      <c r="J532" s="47"/>
      <c r="K532" s="46"/>
      <c r="L532" s="46"/>
      <c r="M532" s="48"/>
      <c r="N532" s="49"/>
      <c r="O532" s="46"/>
      <c r="P532" s="46"/>
      <c r="Q532" s="41"/>
      <c r="R532" s="10"/>
      <c r="S532" s="10"/>
      <c r="T532" s="10"/>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row>
    <row r="533" ht="17.25" customHeight="1">
      <c r="A533" s="41"/>
      <c r="B533" s="42"/>
      <c r="C533" s="41"/>
      <c r="D533" s="43"/>
      <c r="E533" s="43"/>
      <c r="F533" s="41"/>
      <c r="G533" s="45"/>
      <c r="H533" s="46"/>
      <c r="I533" s="43"/>
      <c r="J533" s="47"/>
      <c r="K533" s="46"/>
      <c r="L533" s="46"/>
      <c r="M533" s="48"/>
      <c r="N533" s="49"/>
      <c r="O533" s="46"/>
      <c r="P533" s="46"/>
      <c r="Q533" s="41"/>
      <c r="R533" s="10"/>
      <c r="S533" s="10"/>
      <c r="T533" s="10"/>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row>
    <row r="534" ht="17.25" customHeight="1">
      <c r="A534" s="41"/>
      <c r="B534" s="42"/>
      <c r="C534" s="41"/>
      <c r="D534" s="43"/>
      <c r="E534" s="43"/>
      <c r="F534" s="41"/>
      <c r="G534" s="45"/>
      <c r="H534" s="46"/>
      <c r="I534" s="43"/>
      <c r="J534" s="47"/>
      <c r="K534" s="46"/>
      <c r="L534" s="46"/>
      <c r="M534" s="48"/>
      <c r="N534" s="49"/>
      <c r="O534" s="46"/>
      <c r="P534" s="46"/>
      <c r="Q534" s="41"/>
      <c r="R534" s="10"/>
      <c r="S534" s="10"/>
      <c r="T534" s="10"/>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row>
    <row r="535" ht="17.25" customHeight="1">
      <c r="A535" s="41"/>
      <c r="B535" s="42"/>
      <c r="C535" s="41"/>
      <c r="D535" s="43"/>
      <c r="E535" s="43"/>
      <c r="F535" s="41"/>
      <c r="G535" s="45"/>
      <c r="H535" s="46"/>
      <c r="I535" s="43"/>
      <c r="J535" s="47"/>
      <c r="K535" s="46"/>
      <c r="L535" s="46"/>
      <c r="M535" s="48"/>
      <c r="N535" s="49"/>
      <c r="O535" s="46"/>
      <c r="P535" s="46"/>
      <c r="Q535" s="41"/>
      <c r="R535" s="10"/>
      <c r="S535" s="10"/>
      <c r="T535" s="10"/>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row>
    <row r="536" ht="17.25" customHeight="1">
      <c r="A536" s="41"/>
      <c r="B536" s="42"/>
      <c r="C536" s="41"/>
      <c r="D536" s="43"/>
      <c r="E536" s="43"/>
      <c r="F536" s="41"/>
      <c r="G536" s="45"/>
      <c r="H536" s="46"/>
      <c r="I536" s="43"/>
      <c r="J536" s="47"/>
      <c r="K536" s="46"/>
      <c r="L536" s="46"/>
      <c r="M536" s="48"/>
      <c r="N536" s="49"/>
      <c r="O536" s="46"/>
      <c r="P536" s="46"/>
      <c r="Q536" s="41"/>
      <c r="R536" s="10"/>
      <c r="S536" s="10"/>
      <c r="T536" s="10"/>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row>
    <row r="537" ht="17.25" customHeight="1">
      <c r="A537" s="41"/>
      <c r="B537" s="42"/>
      <c r="C537" s="41"/>
      <c r="D537" s="43"/>
      <c r="E537" s="43"/>
      <c r="F537" s="41"/>
      <c r="G537" s="45"/>
      <c r="H537" s="46"/>
      <c r="I537" s="43"/>
      <c r="J537" s="47"/>
      <c r="K537" s="46"/>
      <c r="L537" s="46"/>
      <c r="M537" s="48"/>
      <c r="N537" s="49"/>
      <c r="O537" s="46"/>
      <c r="P537" s="46"/>
      <c r="Q537" s="41"/>
      <c r="R537" s="10"/>
      <c r="S537" s="10"/>
      <c r="T537" s="10"/>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row>
    <row r="538" ht="17.25" customHeight="1">
      <c r="A538" s="41"/>
      <c r="B538" s="42"/>
      <c r="C538" s="41"/>
      <c r="D538" s="43"/>
      <c r="E538" s="43"/>
      <c r="F538" s="41"/>
      <c r="G538" s="45"/>
      <c r="H538" s="46"/>
      <c r="I538" s="43"/>
      <c r="J538" s="47"/>
      <c r="K538" s="46"/>
      <c r="L538" s="46"/>
      <c r="M538" s="48"/>
      <c r="N538" s="49"/>
      <c r="O538" s="46"/>
      <c r="P538" s="46"/>
      <c r="Q538" s="41"/>
      <c r="R538" s="10"/>
      <c r="S538" s="10"/>
      <c r="T538" s="10"/>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row>
    <row r="539" ht="17.25" customHeight="1">
      <c r="A539" s="41"/>
      <c r="B539" s="42"/>
      <c r="C539" s="41"/>
      <c r="D539" s="43"/>
      <c r="E539" s="43"/>
      <c r="F539" s="41"/>
      <c r="G539" s="45"/>
      <c r="H539" s="46"/>
      <c r="I539" s="43"/>
      <c r="J539" s="47"/>
      <c r="K539" s="46"/>
      <c r="L539" s="46"/>
      <c r="M539" s="48"/>
      <c r="N539" s="49"/>
      <c r="O539" s="46"/>
      <c r="P539" s="46"/>
      <c r="Q539" s="41"/>
      <c r="R539" s="10"/>
      <c r="S539" s="10"/>
      <c r="T539" s="10"/>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row>
    <row r="540" ht="17.25" customHeight="1">
      <c r="A540" s="41"/>
      <c r="B540" s="42"/>
      <c r="C540" s="41"/>
      <c r="D540" s="43"/>
      <c r="E540" s="43"/>
      <c r="F540" s="41"/>
      <c r="G540" s="45"/>
      <c r="H540" s="46"/>
      <c r="I540" s="43"/>
      <c r="J540" s="47"/>
      <c r="K540" s="46"/>
      <c r="L540" s="46"/>
      <c r="M540" s="48"/>
      <c r="N540" s="49"/>
      <c r="O540" s="46"/>
      <c r="P540" s="46"/>
      <c r="Q540" s="41"/>
      <c r="R540" s="10"/>
      <c r="S540" s="10"/>
      <c r="T540" s="10"/>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row>
    <row r="541" ht="17.25" customHeight="1">
      <c r="A541" s="41"/>
      <c r="B541" s="42"/>
      <c r="C541" s="41"/>
      <c r="D541" s="43"/>
      <c r="E541" s="43"/>
      <c r="F541" s="41"/>
      <c r="G541" s="45"/>
      <c r="H541" s="46"/>
      <c r="I541" s="43"/>
      <c r="J541" s="47"/>
      <c r="K541" s="46"/>
      <c r="L541" s="46"/>
      <c r="M541" s="48"/>
      <c r="N541" s="49"/>
      <c r="O541" s="46"/>
      <c r="P541" s="46"/>
      <c r="Q541" s="41"/>
      <c r="R541" s="10"/>
      <c r="S541" s="10"/>
      <c r="T541" s="10"/>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row>
    <row r="542" ht="17.25" customHeight="1">
      <c r="A542" s="41"/>
      <c r="B542" s="42"/>
      <c r="C542" s="41"/>
      <c r="D542" s="43"/>
      <c r="E542" s="43"/>
      <c r="F542" s="41"/>
      <c r="G542" s="45"/>
      <c r="H542" s="46"/>
      <c r="I542" s="43"/>
      <c r="J542" s="47"/>
      <c r="K542" s="46"/>
      <c r="L542" s="46"/>
      <c r="M542" s="48"/>
      <c r="N542" s="49"/>
      <c r="O542" s="46"/>
      <c r="P542" s="46"/>
      <c r="Q542" s="41"/>
      <c r="R542" s="10"/>
      <c r="S542" s="10"/>
      <c r="T542" s="10"/>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row>
    <row r="543" ht="17.25" customHeight="1">
      <c r="A543" s="41"/>
      <c r="B543" s="42"/>
      <c r="C543" s="41"/>
      <c r="D543" s="43"/>
      <c r="E543" s="43"/>
      <c r="F543" s="41"/>
      <c r="G543" s="45"/>
      <c r="H543" s="46"/>
      <c r="I543" s="43"/>
      <c r="J543" s="47"/>
      <c r="K543" s="46"/>
      <c r="L543" s="46"/>
      <c r="M543" s="48"/>
      <c r="N543" s="49"/>
      <c r="O543" s="46"/>
      <c r="P543" s="46"/>
      <c r="Q543" s="41"/>
      <c r="R543" s="10"/>
      <c r="S543" s="10"/>
      <c r="T543" s="10"/>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row>
    <row r="544" ht="17.25" customHeight="1">
      <c r="A544" s="41"/>
      <c r="B544" s="42"/>
      <c r="C544" s="41"/>
      <c r="D544" s="43"/>
      <c r="E544" s="43"/>
      <c r="F544" s="41"/>
      <c r="G544" s="45"/>
      <c r="H544" s="46"/>
      <c r="I544" s="43"/>
      <c r="J544" s="47"/>
      <c r="K544" s="46"/>
      <c r="L544" s="46"/>
      <c r="M544" s="48"/>
      <c r="N544" s="49"/>
      <c r="O544" s="46"/>
      <c r="P544" s="46"/>
      <c r="Q544" s="41"/>
      <c r="R544" s="10"/>
      <c r="S544" s="10"/>
      <c r="T544" s="10"/>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row>
    <row r="545" ht="17.25" customHeight="1">
      <c r="A545" s="41"/>
      <c r="B545" s="42"/>
      <c r="C545" s="41"/>
      <c r="D545" s="43"/>
      <c r="E545" s="43"/>
      <c r="F545" s="41"/>
      <c r="G545" s="45"/>
      <c r="H545" s="46"/>
      <c r="I545" s="43"/>
      <c r="J545" s="47"/>
      <c r="K545" s="46"/>
      <c r="L545" s="46"/>
      <c r="M545" s="48"/>
      <c r="N545" s="49"/>
      <c r="O545" s="46"/>
      <c r="P545" s="46"/>
      <c r="Q545" s="41"/>
      <c r="R545" s="10"/>
      <c r="S545" s="10"/>
      <c r="T545" s="10"/>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row>
    <row r="546" ht="17.25" customHeight="1">
      <c r="A546" s="41"/>
      <c r="B546" s="42"/>
      <c r="C546" s="41"/>
      <c r="D546" s="43"/>
      <c r="E546" s="43"/>
      <c r="F546" s="41"/>
      <c r="G546" s="45"/>
      <c r="H546" s="46"/>
      <c r="I546" s="43"/>
      <c r="J546" s="47"/>
      <c r="K546" s="46"/>
      <c r="L546" s="46"/>
      <c r="M546" s="48"/>
      <c r="N546" s="49"/>
      <c r="O546" s="46"/>
      <c r="P546" s="46"/>
      <c r="Q546" s="41"/>
      <c r="R546" s="10"/>
      <c r="S546" s="10"/>
      <c r="T546" s="10"/>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row>
    <row r="547" ht="17.25" customHeight="1">
      <c r="A547" s="41"/>
      <c r="B547" s="42"/>
      <c r="C547" s="41"/>
      <c r="D547" s="43"/>
      <c r="E547" s="43"/>
      <c r="F547" s="41"/>
      <c r="G547" s="45"/>
      <c r="H547" s="46"/>
      <c r="I547" s="43"/>
      <c r="J547" s="47"/>
      <c r="K547" s="46"/>
      <c r="L547" s="46"/>
      <c r="M547" s="48"/>
      <c r="N547" s="49"/>
      <c r="O547" s="46"/>
      <c r="P547" s="46"/>
      <c r="Q547" s="41"/>
      <c r="R547" s="10"/>
      <c r="S547" s="10"/>
      <c r="T547" s="10"/>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row>
    <row r="548" ht="17.25" customHeight="1">
      <c r="A548" s="41"/>
      <c r="B548" s="42"/>
      <c r="C548" s="41"/>
      <c r="D548" s="43"/>
      <c r="E548" s="43"/>
      <c r="F548" s="41"/>
      <c r="G548" s="45"/>
      <c r="H548" s="46"/>
      <c r="I548" s="43"/>
      <c r="J548" s="47"/>
      <c r="K548" s="46"/>
      <c r="L548" s="46"/>
      <c r="M548" s="48"/>
      <c r="N548" s="49"/>
      <c r="O548" s="46"/>
      <c r="P548" s="46"/>
      <c r="Q548" s="41"/>
      <c r="R548" s="10"/>
      <c r="S548" s="10"/>
      <c r="T548" s="10"/>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row>
    <row r="549" ht="17.25" customHeight="1">
      <c r="A549" s="41"/>
      <c r="B549" s="42"/>
      <c r="C549" s="41"/>
      <c r="D549" s="43"/>
      <c r="E549" s="43"/>
      <c r="F549" s="41"/>
      <c r="G549" s="45"/>
      <c r="H549" s="46"/>
      <c r="I549" s="43"/>
      <c r="J549" s="47"/>
      <c r="K549" s="46"/>
      <c r="L549" s="46"/>
      <c r="M549" s="48"/>
      <c r="N549" s="49"/>
      <c r="O549" s="46"/>
      <c r="P549" s="46"/>
      <c r="Q549" s="41"/>
      <c r="R549" s="10"/>
      <c r="S549" s="10"/>
      <c r="T549" s="10"/>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row>
    <row r="550" ht="17.25" customHeight="1">
      <c r="A550" s="41"/>
      <c r="B550" s="42"/>
      <c r="C550" s="41"/>
      <c r="D550" s="43"/>
      <c r="E550" s="43"/>
      <c r="F550" s="41"/>
      <c r="G550" s="45"/>
      <c r="H550" s="46"/>
      <c r="I550" s="43"/>
      <c r="J550" s="47"/>
      <c r="K550" s="46"/>
      <c r="L550" s="46"/>
      <c r="M550" s="48"/>
      <c r="N550" s="49"/>
      <c r="O550" s="46"/>
      <c r="P550" s="46"/>
      <c r="Q550" s="41"/>
      <c r="R550" s="10"/>
      <c r="S550" s="10"/>
      <c r="T550" s="10"/>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row>
    <row r="551" ht="17.25" customHeight="1">
      <c r="A551" s="41"/>
      <c r="B551" s="42"/>
      <c r="C551" s="41"/>
      <c r="D551" s="43"/>
      <c r="E551" s="43"/>
      <c r="F551" s="41"/>
      <c r="G551" s="45"/>
      <c r="H551" s="46"/>
      <c r="I551" s="43"/>
      <c r="J551" s="47"/>
      <c r="K551" s="46"/>
      <c r="L551" s="46"/>
      <c r="M551" s="48"/>
      <c r="N551" s="49"/>
      <c r="O551" s="46"/>
      <c r="P551" s="46"/>
      <c r="Q551" s="41"/>
      <c r="R551" s="10"/>
      <c r="S551" s="10"/>
      <c r="T551" s="10"/>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row>
    <row r="552" ht="17.25" customHeight="1">
      <c r="A552" s="41"/>
      <c r="B552" s="42"/>
      <c r="C552" s="41"/>
      <c r="D552" s="43"/>
      <c r="E552" s="43"/>
      <c r="F552" s="41"/>
      <c r="G552" s="45"/>
      <c r="H552" s="46"/>
      <c r="I552" s="43"/>
      <c r="J552" s="47"/>
      <c r="K552" s="46"/>
      <c r="L552" s="46"/>
      <c r="M552" s="48"/>
      <c r="N552" s="49"/>
      <c r="O552" s="46"/>
      <c r="P552" s="46"/>
      <c r="Q552" s="41"/>
      <c r="R552" s="10"/>
      <c r="S552" s="10"/>
      <c r="T552" s="10"/>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row>
    <row r="553" ht="17.25" customHeight="1">
      <c r="A553" s="41"/>
      <c r="B553" s="42"/>
      <c r="C553" s="41"/>
      <c r="D553" s="43"/>
      <c r="E553" s="43"/>
      <c r="F553" s="41"/>
      <c r="G553" s="45"/>
      <c r="H553" s="46"/>
      <c r="I553" s="43"/>
      <c r="J553" s="47"/>
      <c r="K553" s="46"/>
      <c r="L553" s="46"/>
      <c r="M553" s="48"/>
      <c r="N553" s="49"/>
      <c r="O553" s="46"/>
      <c r="P553" s="46"/>
      <c r="Q553" s="41"/>
      <c r="R553" s="10"/>
      <c r="S553" s="10"/>
      <c r="T553" s="10"/>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row>
    <row r="554" ht="17.25" customHeight="1">
      <c r="A554" s="41"/>
      <c r="B554" s="42"/>
      <c r="C554" s="41"/>
      <c r="D554" s="43"/>
      <c r="E554" s="43"/>
      <c r="F554" s="41"/>
      <c r="G554" s="45"/>
      <c r="H554" s="46"/>
      <c r="I554" s="43"/>
      <c r="J554" s="47"/>
      <c r="K554" s="46"/>
      <c r="L554" s="46"/>
      <c r="M554" s="48"/>
      <c r="N554" s="49"/>
      <c r="O554" s="46"/>
      <c r="P554" s="46"/>
      <c r="Q554" s="41"/>
      <c r="R554" s="10"/>
      <c r="S554" s="10"/>
      <c r="T554" s="10"/>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row>
    <row r="555" ht="17.25" customHeight="1">
      <c r="A555" s="41"/>
      <c r="B555" s="42"/>
      <c r="C555" s="41"/>
      <c r="D555" s="43"/>
      <c r="E555" s="43"/>
      <c r="F555" s="41"/>
      <c r="G555" s="45"/>
      <c r="H555" s="46"/>
      <c r="I555" s="43"/>
      <c r="J555" s="47"/>
      <c r="K555" s="46"/>
      <c r="L555" s="46"/>
      <c r="M555" s="48"/>
      <c r="N555" s="49"/>
      <c r="O555" s="46"/>
      <c r="P555" s="46"/>
      <c r="Q555" s="41"/>
      <c r="R555" s="10"/>
      <c r="S555" s="10"/>
      <c r="T555" s="10"/>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row>
    <row r="556" ht="17.25" customHeight="1">
      <c r="A556" s="41"/>
      <c r="B556" s="42"/>
      <c r="C556" s="41"/>
      <c r="D556" s="43"/>
      <c r="E556" s="43"/>
      <c r="F556" s="41"/>
      <c r="G556" s="45"/>
      <c r="H556" s="46"/>
      <c r="I556" s="43"/>
      <c r="J556" s="47"/>
      <c r="K556" s="46"/>
      <c r="L556" s="46"/>
      <c r="M556" s="48"/>
      <c r="N556" s="49"/>
      <c r="O556" s="46"/>
      <c r="P556" s="46"/>
      <c r="Q556" s="41"/>
      <c r="R556" s="10"/>
      <c r="S556" s="10"/>
      <c r="T556" s="10"/>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row>
    <row r="557" ht="17.25" customHeight="1">
      <c r="A557" s="41"/>
      <c r="B557" s="42"/>
      <c r="C557" s="41"/>
      <c r="D557" s="43"/>
      <c r="E557" s="43"/>
      <c r="F557" s="41"/>
      <c r="G557" s="45"/>
      <c r="H557" s="46"/>
      <c r="I557" s="43"/>
      <c r="J557" s="47"/>
      <c r="K557" s="46"/>
      <c r="L557" s="46"/>
      <c r="M557" s="48"/>
      <c r="N557" s="49"/>
      <c r="O557" s="46"/>
      <c r="P557" s="46"/>
      <c r="Q557" s="41"/>
      <c r="R557" s="10"/>
      <c r="S557" s="10"/>
      <c r="T557" s="10"/>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row>
    <row r="558" ht="17.25" customHeight="1">
      <c r="A558" s="41"/>
      <c r="B558" s="42"/>
      <c r="C558" s="41"/>
      <c r="D558" s="43"/>
      <c r="E558" s="43"/>
      <c r="F558" s="41"/>
      <c r="G558" s="45"/>
      <c r="H558" s="46"/>
      <c r="I558" s="43"/>
      <c r="J558" s="47"/>
      <c r="K558" s="46"/>
      <c r="L558" s="46"/>
      <c r="M558" s="48"/>
      <c r="N558" s="49"/>
      <c r="O558" s="46"/>
      <c r="P558" s="46"/>
      <c r="Q558" s="41"/>
      <c r="R558" s="10"/>
      <c r="S558" s="10"/>
      <c r="T558" s="10"/>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row>
    <row r="559" ht="17.25" customHeight="1">
      <c r="A559" s="41"/>
      <c r="B559" s="42"/>
      <c r="C559" s="41"/>
      <c r="D559" s="43"/>
      <c r="E559" s="43"/>
      <c r="F559" s="41"/>
      <c r="G559" s="45"/>
      <c r="H559" s="46"/>
      <c r="I559" s="43"/>
      <c r="J559" s="47"/>
      <c r="K559" s="46"/>
      <c r="L559" s="46"/>
      <c r="M559" s="48"/>
      <c r="N559" s="49"/>
      <c r="O559" s="46"/>
      <c r="P559" s="46"/>
      <c r="Q559" s="41"/>
      <c r="R559" s="10"/>
      <c r="S559" s="10"/>
      <c r="T559" s="10"/>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row>
    <row r="560" ht="17.25" customHeight="1">
      <c r="A560" s="41"/>
      <c r="B560" s="42"/>
      <c r="C560" s="41"/>
      <c r="D560" s="43"/>
      <c r="E560" s="43"/>
      <c r="F560" s="41"/>
      <c r="G560" s="45"/>
      <c r="H560" s="46"/>
      <c r="I560" s="43"/>
      <c r="J560" s="47"/>
      <c r="K560" s="46"/>
      <c r="L560" s="46"/>
      <c r="M560" s="48"/>
      <c r="N560" s="49"/>
      <c r="O560" s="46"/>
      <c r="P560" s="46"/>
      <c r="Q560" s="41"/>
      <c r="R560" s="10"/>
      <c r="S560" s="10"/>
      <c r="T560" s="10"/>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row>
    <row r="561" ht="17.25" customHeight="1">
      <c r="A561" s="41"/>
      <c r="B561" s="42"/>
      <c r="C561" s="41"/>
      <c r="D561" s="43"/>
      <c r="E561" s="43"/>
      <c r="F561" s="41"/>
      <c r="G561" s="45"/>
      <c r="H561" s="46"/>
      <c r="I561" s="43"/>
      <c r="J561" s="47"/>
      <c r="K561" s="46"/>
      <c r="L561" s="46"/>
      <c r="M561" s="48"/>
      <c r="N561" s="49"/>
      <c r="O561" s="46"/>
      <c r="P561" s="46"/>
      <c r="Q561" s="41"/>
      <c r="R561" s="10"/>
      <c r="S561" s="10"/>
      <c r="T561" s="10"/>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row>
    <row r="562" ht="17.25" customHeight="1">
      <c r="A562" s="41"/>
      <c r="B562" s="42"/>
      <c r="C562" s="41"/>
      <c r="D562" s="43"/>
      <c r="E562" s="43"/>
      <c r="F562" s="41"/>
      <c r="G562" s="45"/>
      <c r="H562" s="46"/>
      <c r="I562" s="43"/>
      <c r="J562" s="47"/>
      <c r="K562" s="46"/>
      <c r="L562" s="46"/>
      <c r="M562" s="48"/>
      <c r="N562" s="49"/>
      <c r="O562" s="46"/>
      <c r="P562" s="46"/>
      <c r="Q562" s="41"/>
      <c r="R562" s="10"/>
      <c r="S562" s="10"/>
      <c r="T562" s="10"/>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row>
    <row r="563" ht="17.25" customHeight="1">
      <c r="A563" s="41"/>
      <c r="B563" s="42"/>
      <c r="C563" s="41"/>
      <c r="D563" s="43"/>
      <c r="E563" s="43"/>
      <c r="F563" s="41"/>
      <c r="G563" s="45"/>
      <c r="H563" s="46"/>
      <c r="I563" s="43"/>
      <c r="J563" s="47"/>
      <c r="K563" s="46"/>
      <c r="L563" s="46"/>
      <c r="M563" s="48"/>
      <c r="N563" s="49"/>
      <c r="O563" s="46"/>
      <c r="P563" s="46"/>
      <c r="Q563" s="41"/>
      <c r="R563" s="10"/>
      <c r="S563" s="10"/>
      <c r="T563" s="10"/>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row>
    <row r="564" ht="17.25" customHeight="1">
      <c r="A564" s="41"/>
      <c r="B564" s="42"/>
      <c r="C564" s="41"/>
      <c r="D564" s="43"/>
      <c r="E564" s="43"/>
      <c r="F564" s="41"/>
      <c r="G564" s="45"/>
      <c r="H564" s="46"/>
      <c r="I564" s="43"/>
      <c r="J564" s="47"/>
      <c r="K564" s="46"/>
      <c r="L564" s="46"/>
      <c r="M564" s="48"/>
      <c r="N564" s="49"/>
      <c r="O564" s="46"/>
      <c r="P564" s="46"/>
      <c r="Q564" s="41"/>
      <c r="R564" s="10"/>
      <c r="S564" s="10"/>
      <c r="T564" s="10"/>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row>
    <row r="565" ht="17.25" customHeight="1">
      <c r="A565" s="41"/>
      <c r="B565" s="42"/>
      <c r="C565" s="41"/>
      <c r="D565" s="43"/>
      <c r="E565" s="43"/>
      <c r="F565" s="41"/>
      <c r="G565" s="45"/>
      <c r="H565" s="46"/>
      <c r="I565" s="43"/>
      <c r="J565" s="47"/>
      <c r="K565" s="46"/>
      <c r="L565" s="46"/>
      <c r="M565" s="48"/>
      <c r="N565" s="49"/>
      <c r="O565" s="46"/>
      <c r="P565" s="46"/>
      <c r="Q565" s="41"/>
      <c r="R565" s="10"/>
      <c r="S565" s="10"/>
      <c r="T565" s="10"/>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row>
    <row r="566" ht="17.25" customHeight="1">
      <c r="A566" s="41"/>
      <c r="B566" s="42"/>
      <c r="C566" s="41"/>
      <c r="D566" s="43"/>
      <c r="E566" s="43"/>
      <c r="F566" s="41"/>
      <c r="G566" s="45"/>
      <c r="H566" s="46"/>
      <c r="I566" s="43"/>
      <c r="J566" s="47"/>
      <c r="K566" s="46"/>
      <c r="L566" s="46"/>
      <c r="M566" s="48"/>
      <c r="N566" s="49"/>
      <c r="O566" s="46"/>
      <c r="P566" s="46"/>
      <c r="Q566" s="41"/>
      <c r="R566" s="10"/>
      <c r="S566" s="10"/>
      <c r="T566" s="10"/>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row>
    <row r="567" ht="17.25" customHeight="1">
      <c r="A567" s="41"/>
      <c r="B567" s="42"/>
      <c r="C567" s="41"/>
      <c r="D567" s="43"/>
      <c r="E567" s="43"/>
      <c r="F567" s="41"/>
      <c r="G567" s="45"/>
      <c r="H567" s="46"/>
      <c r="I567" s="43"/>
      <c r="J567" s="47"/>
      <c r="K567" s="46"/>
      <c r="L567" s="46"/>
      <c r="M567" s="48"/>
      <c r="N567" s="49"/>
      <c r="O567" s="46"/>
      <c r="P567" s="46"/>
      <c r="Q567" s="41"/>
      <c r="R567" s="10"/>
      <c r="S567" s="10"/>
      <c r="T567" s="10"/>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row>
    <row r="568" ht="17.25" customHeight="1">
      <c r="A568" s="41"/>
      <c r="B568" s="42"/>
      <c r="C568" s="41"/>
      <c r="D568" s="43"/>
      <c r="E568" s="43"/>
      <c r="F568" s="41"/>
      <c r="G568" s="45"/>
      <c r="H568" s="46"/>
      <c r="I568" s="43"/>
      <c r="J568" s="47"/>
      <c r="K568" s="46"/>
      <c r="L568" s="46"/>
      <c r="M568" s="48"/>
      <c r="N568" s="49"/>
      <c r="O568" s="46"/>
      <c r="P568" s="46"/>
      <c r="Q568" s="41"/>
      <c r="R568" s="10"/>
      <c r="S568" s="10"/>
      <c r="T568" s="10"/>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row>
    <row r="569" ht="17.25" customHeight="1">
      <c r="A569" s="41"/>
      <c r="B569" s="42"/>
      <c r="C569" s="41"/>
      <c r="D569" s="43"/>
      <c r="E569" s="43"/>
      <c r="F569" s="41"/>
      <c r="G569" s="45"/>
      <c r="H569" s="46"/>
      <c r="I569" s="43"/>
      <c r="J569" s="47"/>
      <c r="K569" s="46"/>
      <c r="L569" s="46"/>
      <c r="M569" s="48"/>
      <c r="N569" s="49"/>
      <c r="O569" s="46"/>
      <c r="P569" s="46"/>
      <c r="Q569" s="41"/>
      <c r="R569" s="10"/>
      <c r="S569" s="10"/>
      <c r="T569" s="10"/>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row>
    <row r="570" ht="17.25" customHeight="1">
      <c r="A570" s="41"/>
      <c r="B570" s="42"/>
      <c r="C570" s="41"/>
      <c r="D570" s="43"/>
      <c r="E570" s="43"/>
      <c r="F570" s="41"/>
      <c r="G570" s="45"/>
      <c r="H570" s="46"/>
      <c r="I570" s="43"/>
      <c r="J570" s="47"/>
      <c r="K570" s="46"/>
      <c r="L570" s="46"/>
      <c r="M570" s="48"/>
      <c r="N570" s="49"/>
      <c r="O570" s="46"/>
      <c r="P570" s="46"/>
      <c r="Q570" s="41"/>
      <c r="R570" s="10"/>
      <c r="S570" s="10"/>
      <c r="T570" s="10"/>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row>
    <row r="571" ht="17.25" customHeight="1">
      <c r="A571" s="41"/>
      <c r="B571" s="42"/>
      <c r="C571" s="41"/>
      <c r="D571" s="43"/>
      <c r="E571" s="43"/>
      <c r="F571" s="41"/>
      <c r="G571" s="45"/>
      <c r="H571" s="46"/>
      <c r="I571" s="43"/>
      <c r="J571" s="47"/>
      <c r="K571" s="46"/>
      <c r="L571" s="46"/>
      <c r="M571" s="48"/>
      <c r="N571" s="49"/>
      <c r="O571" s="46"/>
      <c r="P571" s="46"/>
      <c r="Q571" s="41"/>
      <c r="R571" s="10"/>
      <c r="S571" s="10"/>
      <c r="T571" s="10"/>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row>
    <row r="572" ht="17.25" customHeight="1">
      <c r="A572" s="41"/>
      <c r="B572" s="42"/>
      <c r="C572" s="41"/>
      <c r="D572" s="43"/>
      <c r="E572" s="43"/>
      <c r="F572" s="41"/>
      <c r="G572" s="45"/>
      <c r="H572" s="46"/>
      <c r="I572" s="43"/>
      <c r="J572" s="47"/>
      <c r="K572" s="46"/>
      <c r="L572" s="46"/>
      <c r="M572" s="48"/>
      <c r="N572" s="49"/>
      <c r="O572" s="46"/>
      <c r="P572" s="46"/>
      <c r="Q572" s="41"/>
      <c r="R572" s="10"/>
      <c r="S572" s="10"/>
      <c r="T572" s="10"/>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row>
    <row r="573" ht="17.25" customHeight="1">
      <c r="A573" s="41"/>
      <c r="B573" s="42"/>
      <c r="C573" s="41"/>
      <c r="D573" s="43"/>
      <c r="E573" s="43"/>
      <c r="F573" s="41"/>
      <c r="G573" s="45"/>
      <c r="H573" s="46"/>
      <c r="I573" s="43"/>
      <c r="J573" s="47"/>
      <c r="K573" s="46"/>
      <c r="L573" s="46"/>
      <c r="M573" s="48"/>
      <c r="N573" s="49"/>
      <c r="O573" s="46"/>
      <c r="P573" s="46"/>
      <c r="Q573" s="41"/>
      <c r="R573" s="10"/>
      <c r="S573" s="10"/>
      <c r="T573" s="10"/>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row>
    <row r="574" ht="17.25" customHeight="1">
      <c r="A574" s="41"/>
      <c r="B574" s="42"/>
      <c r="C574" s="41"/>
      <c r="D574" s="43"/>
      <c r="E574" s="43"/>
      <c r="F574" s="41"/>
      <c r="G574" s="45"/>
      <c r="H574" s="46"/>
      <c r="I574" s="43"/>
      <c r="J574" s="47"/>
      <c r="K574" s="46"/>
      <c r="L574" s="46"/>
      <c r="M574" s="48"/>
      <c r="N574" s="49"/>
      <c r="O574" s="46"/>
      <c r="P574" s="46"/>
      <c r="Q574" s="41"/>
      <c r="R574" s="10"/>
      <c r="S574" s="10"/>
      <c r="T574" s="10"/>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row>
    <row r="575" ht="17.25" customHeight="1">
      <c r="A575" s="41"/>
      <c r="B575" s="42"/>
      <c r="C575" s="41"/>
      <c r="D575" s="43"/>
      <c r="E575" s="43"/>
      <c r="F575" s="41"/>
      <c r="G575" s="45"/>
      <c r="H575" s="46"/>
      <c r="I575" s="43"/>
      <c r="J575" s="47"/>
      <c r="K575" s="46"/>
      <c r="L575" s="46"/>
      <c r="M575" s="48"/>
      <c r="N575" s="49"/>
      <c r="O575" s="46"/>
      <c r="P575" s="46"/>
      <c r="Q575" s="41"/>
      <c r="R575" s="10"/>
      <c r="S575" s="10"/>
      <c r="T575" s="10"/>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row>
    <row r="576" ht="17.25" customHeight="1">
      <c r="A576" s="41"/>
      <c r="B576" s="42"/>
      <c r="C576" s="41"/>
      <c r="D576" s="43"/>
      <c r="E576" s="43"/>
      <c r="F576" s="41"/>
      <c r="G576" s="45"/>
      <c r="H576" s="46"/>
      <c r="I576" s="43"/>
      <c r="J576" s="47"/>
      <c r="K576" s="46"/>
      <c r="L576" s="46"/>
      <c r="M576" s="48"/>
      <c r="N576" s="49"/>
      <c r="O576" s="46"/>
      <c r="P576" s="46"/>
      <c r="Q576" s="41"/>
      <c r="R576" s="10"/>
      <c r="S576" s="10"/>
      <c r="T576" s="10"/>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row>
    <row r="577" ht="17.25" customHeight="1">
      <c r="A577" s="41"/>
      <c r="B577" s="42"/>
      <c r="C577" s="41"/>
      <c r="D577" s="43"/>
      <c r="E577" s="43"/>
      <c r="F577" s="41"/>
      <c r="G577" s="45"/>
      <c r="H577" s="46"/>
      <c r="I577" s="43"/>
      <c r="J577" s="47"/>
      <c r="K577" s="46"/>
      <c r="L577" s="46"/>
      <c r="M577" s="48"/>
      <c r="N577" s="49"/>
      <c r="O577" s="46"/>
      <c r="P577" s="46"/>
      <c r="Q577" s="41"/>
      <c r="R577" s="10"/>
      <c r="S577" s="10"/>
      <c r="T577" s="10"/>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row>
    <row r="578" ht="17.25" customHeight="1">
      <c r="A578" s="41"/>
      <c r="B578" s="42"/>
      <c r="C578" s="41"/>
      <c r="D578" s="43"/>
      <c r="E578" s="43"/>
      <c r="F578" s="41"/>
      <c r="G578" s="45"/>
      <c r="H578" s="46"/>
      <c r="I578" s="43"/>
      <c r="J578" s="47"/>
      <c r="K578" s="46"/>
      <c r="L578" s="46"/>
      <c r="M578" s="48"/>
      <c r="N578" s="49"/>
      <c r="O578" s="46"/>
      <c r="P578" s="46"/>
      <c r="Q578" s="41"/>
      <c r="R578" s="10"/>
      <c r="S578" s="10"/>
      <c r="T578" s="10"/>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row>
    <row r="579" ht="17.25" customHeight="1">
      <c r="A579" s="41"/>
      <c r="B579" s="42"/>
      <c r="C579" s="41"/>
      <c r="D579" s="43"/>
      <c r="E579" s="43"/>
      <c r="F579" s="41"/>
      <c r="G579" s="45"/>
      <c r="H579" s="46"/>
      <c r="I579" s="43"/>
      <c r="J579" s="47"/>
      <c r="K579" s="46"/>
      <c r="L579" s="46"/>
      <c r="M579" s="48"/>
      <c r="N579" s="49"/>
      <c r="O579" s="46"/>
      <c r="P579" s="46"/>
      <c r="Q579" s="41"/>
      <c r="R579" s="10"/>
      <c r="S579" s="10"/>
      <c r="T579" s="10"/>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row>
    <row r="580" ht="17.25" customHeight="1">
      <c r="A580" s="41"/>
      <c r="B580" s="42"/>
      <c r="C580" s="41"/>
      <c r="D580" s="43"/>
      <c r="E580" s="43"/>
      <c r="F580" s="41"/>
      <c r="G580" s="45"/>
      <c r="H580" s="46"/>
      <c r="I580" s="43"/>
      <c r="J580" s="47"/>
      <c r="K580" s="46"/>
      <c r="L580" s="46"/>
      <c r="M580" s="48"/>
      <c r="N580" s="49"/>
      <c r="O580" s="46"/>
      <c r="P580" s="46"/>
      <c r="Q580" s="41"/>
      <c r="R580" s="10"/>
      <c r="S580" s="10"/>
      <c r="T580" s="10"/>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row>
    <row r="581" ht="17.25" customHeight="1">
      <c r="A581" s="41"/>
      <c r="B581" s="42"/>
      <c r="C581" s="41"/>
      <c r="D581" s="43"/>
      <c r="E581" s="43"/>
      <c r="F581" s="41"/>
      <c r="G581" s="45"/>
      <c r="H581" s="46"/>
      <c r="I581" s="43"/>
      <c r="J581" s="47"/>
      <c r="K581" s="46"/>
      <c r="L581" s="46"/>
      <c r="M581" s="48"/>
      <c r="N581" s="49"/>
      <c r="O581" s="46"/>
      <c r="P581" s="46"/>
      <c r="Q581" s="41"/>
      <c r="R581" s="10"/>
      <c r="S581" s="10"/>
      <c r="T581" s="10"/>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row>
    <row r="582" ht="17.25" customHeight="1">
      <c r="A582" s="41"/>
      <c r="B582" s="42"/>
      <c r="C582" s="41"/>
      <c r="D582" s="43"/>
      <c r="E582" s="43"/>
      <c r="F582" s="41"/>
      <c r="G582" s="45"/>
      <c r="H582" s="46"/>
      <c r="I582" s="43"/>
      <c r="J582" s="47"/>
      <c r="K582" s="46"/>
      <c r="L582" s="46"/>
      <c r="M582" s="48"/>
      <c r="N582" s="49"/>
      <c r="O582" s="46"/>
      <c r="P582" s="46"/>
      <c r="Q582" s="41"/>
      <c r="R582" s="10"/>
      <c r="S582" s="10"/>
      <c r="T582" s="10"/>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row>
    <row r="583" ht="17.25" customHeight="1">
      <c r="A583" s="41"/>
      <c r="B583" s="42"/>
      <c r="C583" s="41"/>
      <c r="D583" s="43"/>
      <c r="E583" s="43"/>
      <c r="F583" s="41"/>
      <c r="G583" s="45"/>
      <c r="H583" s="46"/>
      <c r="I583" s="43"/>
      <c r="J583" s="47"/>
      <c r="K583" s="46"/>
      <c r="L583" s="46"/>
      <c r="M583" s="48"/>
      <c r="N583" s="49"/>
      <c r="O583" s="46"/>
      <c r="P583" s="46"/>
      <c r="Q583" s="41"/>
      <c r="R583" s="10"/>
      <c r="S583" s="10"/>
      <c r="T583" s="10"/>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row>
    <row r="584" ht="17.25" customHeight="1">
      <c r="A584" s="41"/>
      <c r="B584" s="42"/>
      <c r="C584" s="41"/>
      <c r="D584" s="43"/>
      <c r="E584" s="43"/>
      <c r="F584" s="41"/>
      <c r="G584" s="45"/>
      <c r="H584" s="46"/>
      <c r="I584" s="43"/>
      <c r="J584" s="47"/>
      <c r="K584" s="46"/>
      <c r="L584" s="46"/>
      <c r="M584" s="48"/>
      <c r="N584" s="49"/>
      <c r="O584" s="46"/>
      <c r="P584" s="46"/>
      <c r="Q584" s="41"/>
      <c r="R584" s="10"/>
      <c r="S584" s="10"/>
      <c r="T584" s="10"/>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row>
    <row r="585" ht="17.25" customHeight="1">
      <c r="A585" s="41"/>
      <c r="B585" s="42"/>
      <c r="C585" s="41"/>
      <c r="D585" s="43"/>
      <c r="E585" s="43"/>
      <c r="F585" s="41"/>
      <c r="G585" s="45"/>
      <c r="H585" s="46"/>
      <c r="I585" s="43"/>
      <c r="J585" s="47"/>
      <c r="K585" s="46"/>
      <c r="L585" s="46"/>
      <c r="M585" s="48"/>
      <c r="N585" s="49"/>
      <c r="O585" s="46"/>
      <c r="P585" s="46"/>
      <c r="Q585" s="41"/>
      <c r="R585" s="10"/>
      <c r="S585" s="10"/>
      <c r="T585" s="10"/>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row>
    <row r="586" ht="17.25" customHeight="1">
      <c r="A586" s="41"/>
      <c r="B586" s="42"/>
      <c r="C586" s="41"/>
      <c r="D586" s="43"/>
      <c r="E586" s="43"/>
      <c r="F586" s="41"/>
      <c r="G586" s="45"/>
      <c r="H586" s="46"/>
      <c r="I586" s="43"/>
      <c r="J586" s="47"/>
      <c r="K586" s="46"/>
      <c r="L586" s="46"/>
      <c r="M586" s="48"/>
      <c r="N586" s="49"/>
      <c r="O586" s="46"/>
      <c r="P586" s="46"/>
      <c r="Q586" s="41"/>
      <c r="R586" s="10"/>
      <c r="S586" s="10"/>
      <c r="T586" s="10"/>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row>
    <row r="587" ht="17.25" customHeight="1">
      <c r="A587" s="41"/>
      <c r="B587" s="42"/>
      <c r="C587" s="41"/>
      <c r="D587" s="43"/>
      <c r="E587" s="43"/>
      <c r="F587" s="41"/>
      <c r="G587" s="45"/>
      <c r="H587" s="46"/>
      <c r="I587" s="43"/>
      <c r="J587" s="47"/>
      <c r="K587" s="46"/>
      <c r="L587" s="46"/>
      <c r="M587" s="48"/>
      <c r="N587" s="49"/>
      <c r="O587" s="46"/>
      <c r="P587" s="46"/>
      <c r="Q587" s="41"/>
      <c r="R587" s="10"/>
      <c r="S587" s="10"/>
      <c r="T587" s="10"/>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row>
    <row r="588" ht="17.25" customHeight="1">
      <c r="A588" s="41"/>
      <c r="B588" s="42"/>
      <c r="C588" s="41"/>
      <c r="D588" s="43"/>
      <c r="E588" s="43"/>
      <c r="F588" s="41"/>
      <c r="G588" s="45"/>
      <c r="H588" s="46"/>
      <c r="I588" s="43"/>
      <c r="J588" s="47"/>
      <c r="K588" s="46"/>
      <c r="L588" s="46"/>
      <c r="M588" s="48"/>
      <c r="N588" s="49"/>
      <c r="O588" s="46"/>
      <c r="P588" s="46"/>
      <c r="Q588" s="41"/>
      <c r="R588" s="10"/>
      <c r="S588" s="10"/>
      <c r="T588" s="10"/>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row>
    <row r="589" ht="17.25" customHeight="1">
      <c r="A589" s="41"/>
      <c r="B589" s="42"/>
      <c r="C589" s="41"/>
      <c r="D589" s="43"/>
      <c r="E589" s="43"/>
      <c r="F589" s="41"/>
      <c r="G589" s="45"/>
      <c r="H589" s="46"/>
      <c r="I589" s="43"/>
      <c r="J589" s="47"/>
      <c r="K589" s="46"/>
      <c r="L589" s="46"/>
      <c r="M589" s="48"/>
      <c r="N589" s="49"/>
      <c r="O589" s="46"/>
      <c r="P589" s="46"/>
      <c r="Q589" s="41"/>
      <c r="R589" s="10"/>
      <c r="S589" s="10"/>
      <c r="T589" s="10"/>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row>
    <row r="590" ht="17.25" customHeight="1">
      <c r="A590" s="41"/>
      <c r="B590" s="42"/>
      <c r="C590" s="41"/>
      <c r="D590" s="43"/>
      <c r="E590" s="43"/>
      <c r="F590" s="41"/>
      <c r="G590" s="45"/>
      <c r="H590" s="46"/>
      <c r="I590" s="43"/>
      <c r="J590" s="47"/>
      <c r="K590" s="46"/>
      <c r="L590" s="46"/>
      <c r="M590" s="48"/>
      <c r="N590" s="49"/>
      <c r="O590" s="46"/>
      <c r="P590" s="46"/>
      <c r="Q590" s="41"/>
      <c r="R590" s="10"/>
      <c r="S590" s="10"/>
      <c r="T590" s="10"/>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row>
    <row r="591" ht="17.25" customHeight="1">
      <c r="A591" s="41"/>
      <c r="B591" s="42"/>
      <c r="C591" s="41"/>
      <c r="D591" s="43"/>
      <c r="E591" s="43"/>
      <c r="F591" s="41"/>
      <c r="G591" s="45"/>
      <c r="H591" s="46"/>
      <c r="I591" s="43"/>
      <c r="J591" s="47"/>
      <c r="K591" s="46"/>
      <c r="L591" s="46"/>
      <c r="M591" s="48"/>
      <c r="N591" s="49"/>
      <c r="O591" s="46"/>
      <c r="P591" s="46"/>
      <c r="Q591" s="41"/>
      <c r="R591" s="10"/>
      <c r="S591" s="10"/>
      <c r="T591" s="10"/>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row>
    <row r="592" ht="17.25" customHeight="1">
      <c r="A592" s="41"/>
      <c r="B592" s="42"/>
      <c r="C592" s="41"/>
      <c r="D592" s="43"/>
      <c r="E592" s="43"/>
      <c r="F592" s="41"/>
      <c r="G592" s="45"/>
      <c r="H592" s="46"/>
      <c r="I592" s="43"/>
      <c r="J592" s="47"/>
      <c r="K592" s="46"/>
      <c r="L592" s="46"/>
      <c r="M592" s="48"/>
      <c r="N592" s="49"/>
      <c r="O592" s="46"/>
      <c r="P592" s="46"/>
      <c r="Q592" s="41"/>
      <c r="R592" s="10"/>
      <c r="S592" s="10"/>
      <c r="T592" s="10"/>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row>
    <row r="593" ht="17.25" customHeight="1">
      <c r="A593" s="41"/>
      <c r="B593" s="42"/>
      <c r="C593" s="41"/>
      <c r="D593" s="43"/>
      <c r="E593" s="43"/>
      <c r="F593" s="41"/>
      <c r="G593" s="45"/>
      <c r="H593" s="46"/>
      <c r="I593" s="43"/>
      <c r="J593" s="47"/>
      <c r="K593" s="46"/>
      <c r="L593" s="46"/>
      <c r="M593" s="48"/>
      <c r="N593" s="49"/>
      <c r="O593" s="46"/>
      <c r="P593" s="46"/>
      <c r="Q593" s="41"/>
      <c r="R593" s="10"/>
      <c r="S593" s="10"/>
      <c r="T593" s="10"/>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row>
    <row r="594" ht="17.25" customHeight="1">
      <c r="A594" s="41"/>
      <c r="B594" s="42"/>
      <c r="C594" s="41"/>
      <c r="D594" s="43"/>
      <c r="E594" s="43"/>
      <c r="F594" s="41"/>
      <c r="G594" s="45"/>
      <c r="H594" s="46"/>
      <c r="I594" s="43"/>
      <c r="J594" s="47"/>
      <c r="K594" s="46"/>
      <c r="L594" s="46"/>
      <c r="M594" s="48"/>
      <c r="N594" s="49"/>
      <c r="O594" s="46"/>
      <c r="P594" s="46"/>
      <c r="Q594" s="41"/>
      <c r="R594" s="10"/>
      <c r="S594" s="10"/>
      <c r="T594" s="10"/>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row>
    <row r="595" ht="17.25" customHeight="1">
      <c r="A595" s="41"/>
      <c r="B595" s="42"/>
      <c r="C595" s="41"/>
      <c r="D595" s="43"/>
      <c r="E595" s="43"/>
      <c r="F595" s="41"/>
      <c r="G595" s="45"/>
      <c r="H595" s="46"/>
      <c r="I595" s="43"/>
      <c r="J595" s="47"/>
      <c r="K595" s="46"/>
      <c r="L595" s="46"/>
      <c r="M595" s="48"/>
      <c r="N595" s="49"/>
      <c r="O595" s="46"/>
      <c r="P595" s="46"/>
      <c r="Q595" s="41"/>
      <c r="R595" s="10"/>
      <c r="S595" s="10"/>
      <c r="T595" s="10"/>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row>
    <row r="596" ht="17.25" customHeight="1">
      <c r="A596" s="41"/>
      <c r="B596" s="42"/>
      <c r="C596" s="41"/>
      <c r="D596" s="43"/>
      <c r="E596" s="43"/>
      <c r="F596" s="41"/>
      <c r="G596" s="45"/>
      <c r="H596" s="46"/>
      <c r="I596" s="43"/>
      <c r="J596" s="47"/>
      <c r="K596" s="46"/>
      <c r="L596" s="46"/>
      <c r="M596" s="48"/>
      <c r="N596" s="49"/>
      <c r="O596" s="46"/>
      <c r="P596" s="46"/>
      <c r="Q596" s="41"/>
      <c r="R596" s="10"/>
      <c r="S596" s="10"/>
      <c r="T596" s="10"/>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row>
    <row r="597" ht="17.25" customHeight="1">
      <c r="A597" s="41"/>
      <c r="B597" s="42"/>
      <c r="C597" s="41"/>
      <c r="D597" s="43"/>
      <c r="E597" s="43"/>
      <c r="F597" s="41"/>
      <c r="G597" s="45"/>
      <c r="H597" s="46"/>
      <c r="I597" s="43"/>
      <c r="J597" s="47"/>
      <c r="K597" s="46"/>
      <c r="L597" s="46"/>
      <c r="M597" s="48"/>
      <c r="N597" s="49"/>
      <c r="O597" s="46"/>
      <c r="P597" s="46"/>
      <c r="Q597" s="41"/>
      <c r="R597" s="10"/>
      <c r="S597" s="10"/>
      <c r="T597" s="10"/>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row>
    <row r="598" ht="17.25" customHeight="1">
      <c r="A598" s="41"/>
      <c r="B598" s="42"/>
      <c r="C598" s="41"/>
      <c r="D598" s="43"/>
      <c r="E598" s="43"/>
      <c r="F598" s="41"/>
      <c r="G598" s="45"/>
      <c r="H598" s="46"/>
      <c r="I598" s="43"/>
      <c r="J598" s="47"/>
      <c r="K598" s="46"/>
      <c r="L598" s="46"/>
      <c r="M598" s="48"/>
      <c r="N598" s="49"/>
      <c r="O598" s="46"/>
      <c r="P598" s="46"/>
      <c r="Q598" s="41"/>
      <c r="R598" s="10"/>
      <c r="S598" s="10"/>
      <c r="T598" s="10"/>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row>
    <row r="599" ht="17.25" customHeight="1">
      <c r="A599" s="41"/>
      <c r="B599" s="42"/>
      <c r="C599" s="41"/>
      <c r="D599" s="43"/>
      <c r="E599" s="43"/>
      <c r="F599" s="41"/>
      <c r="G599" s="45"/>
      <c r="H599" s="46"/>
      <c r="I599" s="43"/>
      <c r="J599" s="47"/>
      <c r="K599" s="46"/>
      <c r="L599" s="46"/>
      <c r="M599" s="48"/>
      <c r="N599" s="49"/>
      <c r="O599" s="46"/>
      <c r="P599" s="46"/>
      <c r="Q599" s="41"/>
      <c r="R599" s="10"/>
      <c r="S599" s="10"/>
      <c r="T599" s="10"/>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row>
    <row r="600" ht="17.25" customHeight="1">
      <c r="A600" s="41"/>
      <c r="B600" s="42"/>
      <c r="C600" s="41"/>
      <c r="D600" s="43"/>
      <c r="E600" s="43"/>
      <c r="F600" s="41"/>
      <c r="G600" s="45"/>
      <c r="H600" s="46"/>
      <c r="I600" s="43"/>
      <c r="J600" s="47"/>
      <c r="K600" s="46"/>
      <c r="L600" s="46"/>
      <c r="M600" s="48"/>
      <c r="N600" s="49"/>
      <c r="O600" s="46"/>
      <c r="P600" s="46"/>
      <c r="Q600" s="41"/>
      <c r="R600" s="10"/>
      <c r="S600" s="10"/>
      <c r="T600" s="10"/>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row>
    <row r="601" ht="17.25" customHeight="1">
      <c r="A601" s="41"/>
      <c r="B601" s="42"/>
      <c r="C601" s="41"/>
      <c r="D601" s="43"/>
      <c r="E601" s="43"/>
      <c r="F601" s="41"/>
      <c r="G601" s="45"/>
      <c r="H601" s="46"/>
      <c r="I601" s="43"/>
      <c r="J601" s="47"/>
      <c r="K601" s="46"/>
      <c r="L601" s="46"/>
      <c r="M601" s="48"/>
      <c r="N601" s="49"/>
      <c r="O601" s="46"/>
      <c r="P601" s="46"/>
      <c r="Q601" s="41"/>
      <c r="R601" s="10"/>
      <c r="S601" s="10"/>
      <c r="T601" s="10"/>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row>
    <row r="602" ht="17.25" customHeight="1">
      <c r="A602" s="41"/>
      <c r="B602" s="42"/>
      <c r="C602" s="41"/>
      <c r="D602" s="43"/>
      <c r="E602" s="43"/>
      <c r="F602" s="41"/>
      <c r="G602" s="45"/>
      <c r="H602" s="46"/>
      <c r="I602" s="43"/>
      <c r="J602" s="47"/>
      <c r="K602" s="46"/>
      <c r="L602" s="46"/>
      <c r="M602" s="48"/>
      <c r="N602" s="49"/>
      <c r="O602" s="46"/>
      <c r="P602" s="46"/>
      <c r="Q602" s="41"/>
      <c r="R602" s="10"/>
      <c r="S602" s="10"/>
      <c r="T602" s="10"/>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row>
    <row r="603" ht="17.25" customHeight="1">
      <c r="A603" s="41"/>
      <c r="B603" s="42"/>
      <c r="C603" s="41"/>
      <c r="D603" s="43"/>
      <c r="E603" s="43"/>
      <c r="F603" s="41"/>
      <c r="G603" s="45"/>
      <c r="H603" s="46"/>
      <c r="I603" s="43"/>
      <c r="J603" s="47"/>
      <c r="K603" s="46"/>
      <c r="L603" s="46"/>
      <c r="M603" s="48"/>
      <c r="N603" s="49"/>
      <c r="O603" s="46"/>
      <c r="P603" s="46"/>
      <c r="Q603" s="41"/>
      <c r="R603" s="10"/>
      <c r="S603" s="10"/>
      <c r="T603" s="10"/>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row>
    <row r="604" ht="17.25" customHeight="1">
      <c r="A604" s="41"/>
      <c r="B604" s="42"/>
      <c r="C604" s="41"/>
      <c r="D604" s="43"/>
      <c r="E604" s="43"/>
      <c r="F604" s="41"/>
      <c r="G604" s="45"/>
      <c r="H604" s="46"/>
      <c r="I604" s="43"/>
      <c r="J604" s="47"/>
      <c r="K604" s="46"/>
      <c r="L604" s="46"/>
      <c r="M604" s="48"/>
      <c r="N604" s="49"/>
      <c r="O604" s="46"/>
      <c r="P604" s="46"/>
      <c r="Q604" s="41"/>
      <c r="R604" s="10"/>
      <c r="S604" s="10"/>
      <c r="T604" s="10"/>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row>
    <row r="605" ht="17.25" customHeight="1">
      <c r="A605" s="41"/>
      <c r="B605" s="42"/>
      <c r="C605" s="41"/>
      <c r="D605" s="43"/>
      <c r="E605" s="43"/>
      <c r="F605" s="41"/>
      <c r="G605" s="45"/>
      <c r="H605" s="46"/>
      <c r="I605" s="43"/>
      <c r="J605" s="47"/>
      <c r="K605" s="46"/>
      <c r="L605" s="46"/>
      <c r="M605" s="48"/>
      <c r="N605" s="49"/>
      <c r="O605" s="46"/>
      <c r="P605" s="46"/>
      <c r="Q605" s="41"/>
      <c r="R605" s="10"/>
      <c r="S605" s="10"/>
      <c r="T605" s="10"/>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row>
    <row r="606" ht="17.25" customHeight="1">
      <c r="A606" s="41"/>
      <c r="B606" s="42"/>
      <c r="C606" s="41"/>
      <c r="D606" s="43"/>
      <c r="E606" s="43"/>
      <c r="F606" s="41"/>
      <c r="G606" s="45"/>
      <c r="H606" s="46"/>
      <c r="I606" s="43"/>
      <c r="J606" s="47"/>
      <c r="K606" s="46"/>
      <c r="L606" s="46"/>
      <c r="M606" s="48"/>
      <c r="N606" s="49"/>
      <c r="O606" s="46"/>
      <c r="P606" s="46"/>
      <c r="Q606" s="41"/>
      <c r="R606" s="10"/>
      <c r="S606" s="10"/>
      <c r="T606" s="10"/>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row>
    <row r="607" ht="17.25" customHeight="1">
      <c r="A607" s="41"/>
      <c r="B607" s="42"/>
      <c r="C607" s="41"/>
      <c r="D607" s="43"/>
      <c r="E607" s="43"/>
      <c r="F607" s="41"/>
      <c r="G607" s="45"/>
      <c r="H607" s="46"/>
      <c r="I607" s="43"/>
      <c r="J607" s="47"/>
      <c r="K607" s="46"/>
      <c r="L607" s="46"/>
      <c r="M607" s="48"/>
      <c r="N607" s="49"/>
      <c r="O607" s="46"/>
      <c r="P607" s="46"/>
      <c r="Q607" s="41"/>
      <c r="R607" s="10"/>
      <c r="S607" s="10"/>
      <c r="T607" s="10"/>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row>
    <row r="608" ht="17.25" customHeight="1">
      <c r="A608" s="41"/>
      <c r="B608" s="42"/>
      <c r="C608" s="41"/>
      <c r="D608" s="43"/>
      <c r="E608" s="43"/>
      <c r="F608" s="41"/>
      <c r="G608" s="45"/>
      <c r="H608" s="46"/>
      <c r="I608" s="43"/>
      <c r="J608" s="47"/>
      <c r="K608" s="46"/>
      <c r="L608" s="46"/>
      <c r="M608" s="48"/>
      <c r="N608" s="49"/>
      <c r="O608" s="46"/>
      <c r="P608" s="46"/>
      <c r="Q608" s="41"/>
      <c r="R608" s="10"/>
      <c r="S608" s="10"/>
      <c r="T608" s="10"/>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row>
    <row r="609" ht="17.25" customHeight="1">
      <c r="A609" s="41"/>
      <c r="B609" s="42"/>
      <c r="C609" s="41"/>
      <c r="D609" s="43"/>
      <c r="E609" s="43"/>
      <c r="F609" s="41"/>
      <c r="G609" s="45"/>
      <c r="H609" s="46"/>
      <c r="I609" s="43"/>
      <c r="J609" s="47"/>
      <c r="K609" s="46"/>
      <c r="L609" s="46"/>
      <c r="M609" s="48"/>
      <c r="N609" s="49"/>
      <c r="O609" s="46"/>
      <c r="P609" s="46"/>
      <c r="Q609" s="41"/>
      <c r="R609" s="10"/>
      <c r="S609" s="10"/>
      <c r="T609" s="10"/>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row>
    <row r="610" ht="17.25" customHeight="1">
      <c r="A610" s="41"/>
      <c r="B610" s="42"/>
      <c r="C610" s="41"/>
      <c r="D610" s="43"/>
      <c r="E610" s="43"/>
      <c r="F610" s="41"/>
      <c r="G610" s="45"/>
      <c r="H610" s="46"/>
      <c r="I610" s="43"/>
      <c r="J610" s="47"/>
      <c r="K610" s="46"/>
      <c r="L610" s="46"/>
      <c r="M610" s="48"/>
      <c r="N610" s="49"/>
      <c r="O610" s="46"/>
      <c r="P610" s="46"/>
      <c r="Q610" s="41"/>
      <c r="R610" s="10"/>
      <c r="S610" s="10"/>
      <c r="T610" s="10"/>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row>
    <row r="611" ht="17.25" customHeight="1">
      <c r="A611" s="41"/>
      <c r="B611" s="42"/>
      <c r="C611" s="41"/>
      <c r="D611" s="43"/>
      <c r="E611" s="43"/>
      <c r="F611" s="41"/>
      <c r="G611" s="45"/>
      <c r="H611" s="46"/>
      <c r="I611" s="43"/>
      <c r="J611" s="47"/>
      <c r="K611" s="46"/>
      <c r="L611" s="46"/>
      <c r="M611" s="48"/>
      <c r="N611" s="49"/>
      <c r="O611" s="46"/>
      <c r="P611" s="46"/>
      <c r="Q611" s="41"/>
      <c r="R611" s="10"/>
      <c r="S611" s="10"/>
      <c r="T611" s="10"/>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row>
    <row r="612" ht="17.25" customHeight="1">
      <c r="A612" s="41"/>
      <c r="B612" s="42"/>
      <c r="C612" s="41"/>
      <c r="D612" s="43"/>
      <c r="E612" s="43"/>
      <c r="F612" s="41"/>
      <c r="G612" s="45"/>
      <c r="H612" s="46"/>
      <c r="I612" s="43"/>
      <c r="J612" s="47"/>
      <c r="K612" s="46"/>
      <c r="L612" s="46"/>
      <c r="M612" s="48"/>
      <c r="N612" s="49"/>
      <c r="O612" s="46"/>
      <c r="P612" s="46"/>
      <c r="Q612" s="41"/>
      <c r="R612" s="10"/>
      <c r="S612" s="10"/>
      <c r="T612" s="10"/>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row>
    <row r="613" ht="17.25" customHeight="1">
      <c r="A613" s="41"/>
      <c r="B613" s="42"/>
      <c r="C613" s="41"/>
      <c r="D613" s="43"/>
      <c r="E613" s="43"/>
      <c r="F613" s="41"/>
      <c r="G613" s="45"/>
      <c r="H613" s="46"/>
      <c r="I613" s="43"/>
      <c r="J613" s="47"/>
      <c r="K613" s="46"/>
      <c r="L613" s="46"/>
      <c r="M613" s="48"/>
      <c r="N613" s="49"/>
      <c r="O613" s="46"/>
      <c r="P613" s="46"/>
      <c r="Q613" s="41"/>
      <c r="R613" s="10"/>
      <c r="S613" s="10"/>
      <c r="T613" s="10"/>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row>
    <row r="614" ht="17.25" customHeight="1">
      <c r="A614" s="41"/>
      <c r="B614" s="42"/>
      <c r="C614" s="41"/>
      <c r="D614" s="43"/>
      <c r="E614" s="43"/>
      <c r="F614" s="41"/>
      <c r="G614" s="45"/>
      <c r="H614" s="46"/>
      <c r="I614" s="43"/>
      <c r="J614" s="47"/>
      <c r="K614" s="46"/>
      <c r="L614" s="46"/>
      <c r="M614" s="48"/>
      <c r="N614" s="49"/>
      <c r="O614" s="46"/>
      <c r="P614" s="46"/>
      <c r="Q614" s="41"/>
      <c r="R614" s="10"/>
      <c r="S614" s="10"/>
      <c r="T614" s="10"/>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row>
    <row r="615" ht="17.25" customHeight="1">
      <c r="A615" s="41"/>
      <c r="B615" s="42"/>
      <c r="C615" s="41"/>
      <c r="D615" s="43"/>
      <c r="E615" s="43"/>
      <c r="F615" s="41"/>
      <c r="G615" s="45"/>
      <c r="H615" s="46"/>
      <c r="I615" s="43"/>
      <c r="J615" s="47"/>
      <c r="K615" s="46"/>
      <c r="L615" s="46"/>
      <c r="M615" s="48"/>
      <c r="N615" s="49"/>
      <c r="O615" s="46"/>
      <c r="P615" s="46"/>
      <c r="Q615" s="41"/>
      <c r="R615" s="10"/>
      <c r="S615" s="10"/>
      <c r="T615" s="10"/>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row>
    <row r="616" ht="17.25" customHeight="1">
      <c r="A616" s="41"/>
      <c r="B616" s="42"/>
      <c r="C616" s="41"/>
      <c r="D616" s="43"/>
      <c r="E616" s="43"/>
      <c r="F616" s="41"/>
      <c r="G616" s="45"/>
      <c r="H616" s="46"/>
      <c r="I616" s="43"/>
      <c r="J616" s="47"/>
      <c r="K616" s="46"/>
      <c r="L616" s="46"/>
      <c r="M616" s="48"/>
      <c r="N616" s="49"/>
      <c r="O616" s="46"/>
      <c r="P616" s="46"/>
      <c r="Q616" s="41"/>
      <c r="R616" s="10"/>
      <c r="S616" s="10"/>
      <c r="T616" s="10"/>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row>
    <row r="617" ht="17.25" customHeight="1">
      <c r="A617" s="41"/>
      <c r="B617" s="42"/>
      <c r="C617" s="41"/>
      <c r="D617" s="43"/>
      <c r="E617" s="43"/>
      <c r="F617" s="41"/>
      <c r="G617" s="45"/>
      <c r="H617" s="46"/>
      <c r="I617" s="43"/>
      <c r="J617" s="47"/>
      <c r="K617" s="46"/>
      <c r="L617" s="46"/>
      <c r="M617" s="48"/>
      <c r="N617" s="49"/>
      <c r="O617" s="46"/>
      <c r="P617" s="46"/>
      <c r="Q617" s="41"/>
      <c r="R617" s="10"/>
      <c r="S617" s="10"/>
      <c r="T617" s="10"/>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row>
    <row r="618" ht="17.25" customHeight="1">
      <c r="A618" s="41"/>
      <c r="B618" s="42"/>
      <c r="C618" s="41"/>
      <c r="D618" s="43"/>
      <c r="E618" s="43"/>
      <c r="F618" s="41"/>
      <c r="G618" s="45"/>
      <c r="H618" s="46"/>
      <c r="I618" s="43"/>
      <c r="J618" s="47"/>
      <c r="K618" s="46"/>
      <c r="L618" s="46"/>
      <c r="M618" s="48"/>
      <c r="N618" s="49"/>
      <c r="O618" s="46"/>
      <c r="P618" s="46"/>
      <c r="Q618" s="41"/>
      <c r="R618" s="10"/>
      <c r="S618" s="10"/>
      <c r="T618" s="10"/>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row>
    <row r="619" ht="17.25" customHeight="1">
      <c r="A619" s="41"/>
      <c r="B619" s="42"/>
      <c r="C619" s="41"/>
      <c r="D619" s="43"/>
      <c r="E619" s="43"/>
      <c r="F619" s="41"/>
      <c r="G619" s="45"/>
      <c r="H619" s="46"/>
      <c r="I619" s="43"/>
      <c r="J619" s="47"/>
      <c r="K619" s="46"/>
      <c r="L619" s="46"/>
      <c r="M619" s="48"/>
      <c r="N619" s="49"/>
      <c r="O619" s="46"/>
      <c r="P619" s="46"/>
      <c r="Q619" s="41"/>
      <c r="R619" s="10"/>
      <c r="S619" s="10"/>
      <c r="T619" s="10"/>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row>
    <row r="620" ht="17.25" customHeight="1">
      <c r="A620" s="41"/>
      <c r="B620" s="42"/>
      <c r="C620" s="41"/>
      <c r="D620" s="43"/>
      <c r="E620" s="43"/>
      <c r="F620" s="41"/>
      <c r="G620" s="45"/>
      <c r="H620" s="46"/>
      <c r="I620" s="43"/>
      <c r="J620" s="47"/>
      <c r="K620" s="46"/>
      <c r="L620" s="46"/>
      <c r="M620" s="48"/>
      <c r="N620" s="49"/>
      <c r="O620" s="46"/>
      <c r="P620" s="46"/>
      <c r="Q620" s="41"/>
      <c r="R620" s="10"/>
      <c r="S620" s="10"/>
      <c r="T620" s="10"/>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row>
    <row r="621" ht="17.25" customHeight="1">
      <c r="A621" s="41"/>
      <c r="B621" s="42"/>
      <c r="C621" s="41"/>
      <c r="D621" s="43"/>
      <c r="E621" s="43"/>
      <c r="F621" s="41"/>
      <c r="G621" s="45"/>
      <c r="H621" s="46"/>
      <c r="I621" s="43"/>
      <c r="J621" s="47"/>
      <c r="K621" s="46"/>
      <c r="L621" s="46"/>
      <c r="M621" s="48"/>
      <c r="N621" s="49"/>
      <c r="O621" s="46"/>
      <c r="P621" s="46"/>
      <c r="Q621" s="41"/>
      <c r="R621" s="10"/>
      <c r="S621" s="10"/>
      <c r="T621" s="10"/>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row>
    <row r="622" ht="17.25" customHeight="1">
      <c r="A622" s="41"/>
      <c r="B622" s="42"/>
      <c r="C622" s="41"/>
      <c r="D622" s="43"/>
      <c r="E622" s="43"/>
      <c r="F622" s="41"/>
      <c r="G622" s="45"/>
      <c r="H622" s="46"/>
      <c r="I622" s="43"/>
      <c r="J622" s="47"/>
      <c r="K622" s="46"/>
      <c r="L622" s="46"/>
      <c r="M622" s="48"/>
      <c r="N622" s="49"/>
      <c r="O622" s="46"/>
      <c r="P622" s="46"/>
      <c r="Q622" s="41"/>
      <c r="R622" s="10"/>
      <c r="S622" s="10"/>
      <c r="T622" s="10"/>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row>
    <row r="623" ht="17.25" customHeight="1">
      <c r="A623" s="41"/>
      <c r="B623" s="42"/>
      <c r="C623" s="41"/>
      <c r="D623" s="43"/>
      <c r="E623" s="43"/>
      <c r="F623" s="41"/>
      <c r="G623" s="45"/>
      <c r="H623" s="46"/>
      <c r="I623" s="43"/>
      <c r="J623" s="47"/>
      <c r="K623" s="46"/>
      <c r="L623" s="46"/>
      <c r="M623" s="48"/>
      <c r="N623" s="49"/>
      <c r="O623" s="46"/>
      <c r="P623" s="46"/>
      <c r="Q623" s="41"/>
      <c r="R623" s="10"/>
      <c r="S623" s="10"/>
      <c r="T623" s="10"/>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row>
    <row r="624" ht="17.25" customHeight="1">
      <c r="A624" s="41"/>
      <c r="B624" s="42"/>
      <c r="C624" s="41"/>
      <c r="D624" s="43"/>
      <c r="E624" s="43"/>
      <c r="F624" s="41"/>
      <c r="G624" s="45"/>
      <c r="H624" s="46"/>
      <c r="I624" s="43"/>
      <c r="J624" s="47"/>
      <c r="K624" s="46"/>
      <c r="L624" s="46"/>
      <c r="M624" s="48"/>
      <c r="N624" s="49"/>
      <c r="O624" s="46"/>
      <c r="P624" s="46"/>
      <c r="Q624" s="41"/>
      <c r="R624" s="10"/>
      <c r="S624" s="10"/>
      <c r="T624" s="10"/>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row>
    <row r="625" ht="17.25" customHeight="1">
      <c r="A625" s="41"/>
      <c r="B625" s="42"/>
      <c r="C625" s="41"/>
      <c r="D625" s="43"/>
      <c r="E625" s="43"/>
      <c r="F625" s="41"/>
      <c r="G625" s="45"/>
      <c r="H625" s="46"/>
      <c r="I625" s="43"/>
      <c r="J625" s="47"/>
      <c r="K625" s="46"/>
      <c r="L625" s="46"/>
      <c r="M625" s="48"/>
      <c r="N625" s="49"/>
      <c r="O625" s="46"/>
      <c r="P625" s="46"/>
      <c r="Q625" s="41"/>
      <c r="R625" s="10"/>
      <c r="S625" s="10"/>
      <c r="T625" s="10"/>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row>
    <row r="626" ht="17.25" customHeight="1">
      <c r="A626" s="41"/>
      <c r="B626" s="42"/>
      <c r="C626" s="41"/>
      <c r="D626" s="43"/>
      <c r="E626" s="43"/>
      <c r="F626" s="41"/>
      <c r="G626" s="45"/>
      <c r="H626" s="46"/>
      <c r="I626" s="43"/>
      <c r="J626" s="47"/>
      <c r="K626" s="46"/>
      <c r="L626" s="46"/>
      <c r="M626" s="48"/>
      <c r="N626" s="49"/>
      <c r="O626" s="46"/>
      <c r="P626" s="46"/>
      <c r="Q626" s="41"/>
      <c r="R626" s="10"/>
      <c r="S626" s="10"/>
      <c r="T626" s="10"/>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row>
    <row r="627" ht="17.25" customHeight="1">
      <c r="A627" s="41"/>
      <c r="B627" s="42"/>
      <c r="C627" s="41"/>
      <c r="D627" s="43"/>
      <c r="E627" s="43"/>
      <c r="F627" s="41"/>
      <c r="G627" s="45"/>
      <c r="H627" s="46"/>
      <c r="I627" s="43"/>
      <c r="J627" s="47"/>
      <c r="K627" s="46"/>
      <c r="L627" s="46"/>
      <c r="M627" s="48"/>
      <c r="N627" s="49"/>
      <c r="O627" s="46"/>
      <c r="P627" s="46"/>
      <c r="Q627" s="41"/>
      <c r="R627" s="10"/>
      <c r="S627" s="10"/>
      <c r="T627" s="10"/>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row>
    <row r="628" ht="17.25" customHeight="1">
      <c r="A628" s="41"/>
      <c r="B628" s="42"/>
      <c r="C628" s="41"/>
      <c r="D628" s="43"/>
      <c r="E628" s="43"/>
      <c r="F628" s="41"/>
      <c r="G628" s="45"/>
      <c r="H628" s="46"/>
      <c r="I628" s="43"/>
      <c r="J628" s="47"/>
      <c r="K628" s="46"/>
      <c r="L628" s="46"/>
      <c r="M628" s="48"/>
      <c r="N628" s="49"/>
      <c r="O628" s="46"/>
      <c r="P628" s="46"/>
      <c r="Q628" s="41"/>
      <c r="R628" s="10"/>
      <c r="S628" s="10"/>
      <c r="T628" s="10"/>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row>
    <row r="629" ht="17.25" customHeight="1">
      <c r="A629" s="41"/>
      <c r="B629" s="42"/>
      <c r="C629" s="41"/>
      <c r="D629" s="43"/>
      <c r="E629" s="43"/>
      <c r="F629" s="41"/>
      <c r="G629" s="45"/>
      <c r="H629" s="46"/>
      <c r="I629" s="43"/>
      <c r="J629" s="47"/>
      <c r="K629" s="46"/>
      <c r="L629" s="46"/>
      <c r="M629" s="48"/>
      <c r="N629" s="49"/>
      <c r="O629" s="46"/>
      <c r="P629" s="46"/>
      <c r="Q629" s="41"/>
      <c r="R629" s="10"/>
      <c r="S629" s="10"/>
      <c r="T629" s="10"/>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row>
    <row r="630" ht="17.25" customHeight="1">
      <c r="A630" s="41"/>
      <c r="B630" s="42"/>
      <c r="C630" s="41"/>
      <c r="D630" s="43"/>
      <c r="E630" s="43"/>
      <c r="F630" s="41"/>
      <c r="G630" s="45"/>
      <c r="H630" s="46"/>
      <c r="I630" s="43"/>
      <c r="J630" s="47"/>
      <c r="K630" s="46"/>
      <c r="L630" s="46"/>
      <c r="M630" s="48"/>
      <c r="N630" s="49"/>
      <c r="O630" s="46"/>
      <c r="P630" s="46"/>
      <c r="Q630" s="41"/>
      <c r="R630" s="10"/>
      <c r="S630" s="10"/>
      <c r="T630" s="10"/>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row>
    <row r="631" ht="17.25" customHeight="1">
      <c r="A631" s="41"/>
      <c r="B631" s="42"/>
      <c r="C631" s="41"/>
      <c r="D631" s="43"/>
      <c r="E631" s="43"/>
      <c r="F631" s="41"/>
      <c r="G631" s="45"/>
      <c r="H631" s="46"/>
      <c r="I631" s="43"/>
      <c r="J631" s="47"/>
      <c r="K631" s="46"/>
      <c r="L631" s="46"/>
      <c r="M631" s="48"/>
      <c r="N631" s="49"/>
      <c r="O631" s="46"/>
      <c r="P631" s="46"/>
      <c r="Q631" s="41"/>
      <c r="R631" s="10"/>
      <c r="S631" s="10"/>
      <c r="T631" s="10"/>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row>
    <row r="632" ht="17.25" customHeight="1">
      <c r="A632" s="41"/>
      <c r="B632" s="42"/>
      <c r="C632" s="41"/>
      <c r="D632" s="43"/>
      <c r="E632" s="43"/>
      <c r="F632" s="41"/>
      <c r="G632" s="45"/>
      <c r="H632" s="46"/>
      <c r="I632" s="43"/>
      <c r="J632" s="47"/>
      <c r="K632" s="46"/>
      <c r="L632" s="46"/>
      <c r="M632" s="48"/>
      <c r="N632" s="49"/>
      <c r="O632" s="46"/>
      <c r="P632" s="46"/>
      <c r="Q632" s="41"/>
      <c r="R632" s="10"/>
      <c r="S632" s="10"/>
      <c r="T632" s="10"/>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row>
    <row r="633" ht="17.25" customHeight="1">
      <c r="A633" s="41"/>
      <c r="B633" s="42"/>
      <c r="C633" s="41"/>
      <c r="D633" s="43"/>
      <c r="E633" s="43"/>
      <c r="F633" s="41"/>
      <c r="G633" s="45"/>
      <c r="H633" s="46"/>
      <c r="I633" s="43"/>
      <c r="J633" s="47"/>
      <c r="K633" s="46"/>
      <c r="L633" s="46"/>
      <c r="M633" s="48"/>
      <c r="N633" s="49"/>
      <c r="O633" s="46"/>
      <c r="P633" s="46"/>
      <c r="Q633" s="41"/>
      <c r="R633" s="10"/>
      <c r="S633" s="10"/>
      <c r="T633" s="10"/>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row>
    <row r="634" ht="17.25" customHeight="1">
      <c r="A634" s="41"/>
      <c r="B634" s="42"/>
      <c r="C634" s="41"/>
      <c r="D634" s="43"/>
      <c r="E634" s="43"/>
      <c r="F634" s="41"/>
      <c r="G634" s="45"/>
      <c r="H634" s="46"/>
      <c r="I634" s="43"/>
      <c r="J634" s="47"/>
      <c r="K634" s="46"/>
      <c r="L634" s="46"/>
      <c r="M634" s="48"/>
      <c r="N634" s="49"/>
      <c r="O634" s="46"/>
      <c r="P634" s="46"/>
      <c r="Q634" s="41"/>
      <c r="R634" s="10"/>
      <c r="S634" s="10"/>
      <c r="T634" s="10"/>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row>
    <row r="635" ht="17.25" customHeight="1">
      <c r="A635" s="41"/>
      <c r="B635" s="42"/>
      <c r="C635" s="41"/>
      <c r="D635" s="43"/>
      <c r="E635" s="43"/>
      <c r="F635" s="41"/>
      <c r="G635" s="45"/>
      <c r="H635" s="46"/>
      <c r="I635" s="43"/>
      <c r="J635" s="47"/>
      <c r="K635" s="46"/>
      <c r="L635" s="46"/>
      <c r="M635" s="48"/>
      <c r="N635" s="49"/>
      <c r="O635" s="46"/>
      <c r="P635" s="46"/>
      <c r="Q635" s="41"/>
      <c r="R635" s="10"/>
      <c r="S635" s="10"/>
      <c r="T635" s="10"/>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row>
    <row r="636" ht="17.25" customHeight="1">
      <c r="A636" s="41"/>
      <c r="B636" s="42"/>
      <c r="C636" s="41"/>
      <c r="D636" s="43"/>
      <c r="E636" s="43"/>
      <c r="F636" s="41"/>
      <c r="G636" s="45"/>
      <c r="H636" s="46"/>
      <c r="I636" s="43"/>
      <c r="J636" s="47"/>
      <c r="K636" s="46"/>
      <c r="L636" s="46"/>
      <c r="M636" s="48"/>
      <c r="N636" s="49"/>
      <c r="O636" s="46"/>
      <c r="P636" s="46"/>
      <c r="Q636" s="41"/>
      <c r="R636" s="10"/>
      <c r="S636" s="10"/>
      <c r="T636" s="10"/>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row>
    <row r="637" ht="17.25" customHeight="1">
      <c r="A637" s="41"/>
      <c r="B637" s="42"/>
      <c r="C637" s="41"/>
      <c r="D637" s="43"/>
      <c r="E637" s="43"/>
      <c r="F637" s="41"/>
      <c r="G637" s="45"/>
      <c r="H637" s="46"/>
      <c r="I637" s="43"/>
      <c r="J637" s="47"/>
      <c r="K637" s="46"/>
      <c r="L637" s="46"/>
      <c r="M637" s="48"/>
      <c r="N637" s="49"/>
      <c r="O637" s="46"/>
      <c r="P637" s="46"/>
      <c r="Q637" s="41"/>
      <c r="R637" s="10"/>
      <c r="S637" s="10"/>
      <c r="T637" s="10"/>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row>
    <row r="638" ht="17.25" customHeight="1">
      <c r="A638" s="41"/>
      <c r="B638" s="42"/>
      <c r="C638" s="41"/>
      <c r="D638" s="43"/>
      <c r="E638" s="43"/>
      <c r="F638" s="41"/>
      <c r="G638" s="45"/>
      <c r="H638" s="46"/>
      <c r="I638" s="43"/>
      <c r="J638" s="47"/>
      <c r="K638" s="46"/>
      <c r="L638" s="46"/>
      <c r="M638" s="48"/>
      <c r="N638" s="49"/>
      <c r="O638" s="46"/>
      <c r="P638" s="46"/>
      <c r="Q638" s="41"/>
      <c r="R638" s="10"/>
      <c r="S638" s="10"/>
      <c r="T638" s="10"/>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row>
    <row r="639" ht="17.25" customHeight="1">
      <c r="A639" s="41"/>
      <c r="B639" s="42"/>
      <c r="C639" s="41"/>
      <c r="D639" s="43"/>
      <c r="E639" s="43"/>
      <c r="F639" s="41"/>
      <c r="G639" s="45"/>
      <c r="H639" s="46"/>
      <c r="I639" s="43"/>
      <c r="J639" s="47"/>
      <c r="K639" s="46"/>
      <c r="L639" s="46"/>
      <c r="M639" s="48"/>
      <c r="N639" s="49"/>
      <c r="O639" s="46"/>
      <c r="P639" s="46"/>
      <c r="Q639" s="41"/>
      <c r="R639" s="10"/>
      <c r="S639" s="10"/>
      <c r="T639" s="10"/>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row>
    <row r="640" ht="17.25" customHeight="1">
      <c r="A640" s="41"/>
      <c r="B640" s="42"/>
      <c r="C640" s="41"/>
      <c r="D640" s="43"/>
      <c r="E640" s="43"/>
      <c r="F640" s="41"/>
      <c r="G640" s="45"/>
      <c r="H640" s="46"/>
      <c r="I640" s="43"/>
      <c r="J640" s="47"/>
      <c r="K640" s="46"/>
      <c r="L640" s="46"/>
      <c r="M640" s="48"/>
      <c r="N640" s="49"/>
      <c r="O640" s="46"/>
      <c r="P640" s="46"/>
      <c r="Q640" s="41"/>
      <c r="R640" s="10"/>
      <c r="S640" s="10"/>
      <c r="T640" s="10"/>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row>
    <row r="641" ht="17.25" customHeight="1">
      <c r="A641" s="41"/>
      <c r="B641" s="42"/>
      <c r="C641" s="41"/>
      <c r="D641" s="43"/>
      <c r="E641" s="43"/>
      <c r="F641" s="41"/>
      <c r="G641" s="45"/>
      <c r="H641" s="46"/>
      <c r="I641" s="43"/>
      <c r="J641" s="47"/>
      <c r="K641" s="46"/>
      <c r="L641" s="46"/>
      <c r="M641" s="48"/>
      <c r="N641" s="49"/>
      <c r="O641" s="46"/>
      <c r="P641" s="46"/>
      <c r="Q641" s="41"/>
      <c r="R641" s="10"/>
      <c r="S641" s="10"/>
      <c r="T641" s="10"/>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row>
    <row r="642" ht="17.25" customHeight="1">
      <c r="A642" s="41"/>
      <c r="B642" s="42"/>
      <c r="C642" s="41"/>
      <c r="D642" s="43"/>
      <c r="E642" s="43"/>
      <c r="F642" s="41"/>
      <c r="G642" s="45"/>
      <c r="H642" s="46"/>
      <c r="I642" s="43"/>
      <c r="J642" s="47"/>
      <c r="K642" s="46"/>
      <c r="L642" s="46"/>
      <c r="M642" s="48"/>
      <c r="N642" s="49"/>
      <c r="O642" s="46"/>
      <c r="P642" s="46"/>
      <c r="Q642" s="41"/>
      <c r="R642" s="10"/>
      <c r="S642" s="10"/>
      <c r="T642" s="10"/>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row>
    <row r="643" ht="17.25" customHeight="1">
      <c r="A643" s="41"/>
      <c r="B643" s="42"/>
      <c r="C643" s="41"/>
      <c r="D643" s="43"/>
      <c r="E643" s="43"/>
      <c r="F643" s="41"/>
      <c r="G643" s="45"/>
      <c r="H643" s="46"/>
      <c r="I643" s="43"/>
      <c r="J643" s="47"/>
      <c r="K643" s="46"/>
      <c r="L643" s="46"/>
      <c r="M643" s="48"/>
      <c r="N643" s="49"/>
      <c r="O643" s="46"/>
      <c r="P643" s="46"/>
      <c r="Q643" s="41"/>
      <c r="R643" s="10"/>
      <c r="S643" s="10"/>
      <c r="T643" s="10"/>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row>
    <row r="644" ht="17.25" customHeight="1">
      <c r="A644" s="41"/>
      <c r="B644" s="42"/>
      <c r="C644" s="41"/>
      <c r="D644" s="43"/>
      <c r="E644" s="43"/>
      <c r="F644" s="41"/>
      <c r="G644" s="45"/>
      <c r="H644" s="46"/>
      <c r="I644" s="43"/>
      <c r="J644" s="47"/>
      <c r="K644" s="46"/>
      <c r="L644" s="46"/>
      <c r="M644" s="48"/>
      <c r="N644" s="49"/>
      <c r="O644" s="46"/>
      <c r="P644" s="46"/>
      <c r="Q644" s="41"/>
      <c r="R644" s="10"/>
      <c r="S644" s="10"/>
      <c r="T644" s="10"/>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row>
    <row r="645" ht="17.25" customHeight="1">
      <c r="A645" s="41"/>
      <c r="B645" s="42"/>
      <c r="C645" s="41"/>
      <c r="D645" s="43"/>
      <c r="E645" s="43"/>
      <c r="F645" s="41"/>
      <c r="G645" s="45"/>
      <c r="H645" s="46"/>
      <c r="I645" s="43"/>
      <c r="J645" s="47"/>
      <c r="K645" s="46"/>
      <c r="L645" s="46"/>
      <c r="M645" s="48"/>
      <c r="N645" s="49"/>
      <c r="O645" s="46"/>
      <c r="P645" s="46"/>
      <c r="Q645" s="41"/>
      <c r="R645" s="10"/>
      <c r="S645" s="10"/>
      <c r="T645" s="10"/>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row>
    <row r="646" ht="17.25" customHeight="1">
      <c r="A646" s="41"/>
      <c r="B646" s="42"/>
      <c r="C646" s="41"/>
      <c r="D646" s="43"/>
      <c r="E646" s="43"/>
      <c r="F646" s="41"/>
      <c r="G646" s="45"/>
      <c r="H646" s="46"/>
      <c r="I646" s="43"/>
      <c r="J646" s="47"/>
      <c r="K646" s="46"/>
      <c r="L646" s="46"/>
      <c r="M646" s="48"/>
      <c r="N646" s="49"/>
      <c r="O646" s="46"/>
      <c r="P646" s="46"/>
      <c r="Q646" s="41"/>
      <c r="R646" s="10"/>
      <c r="S646" s="10"/>
      <c r="T646" s="10"/>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row>
    <row r="647" ht="17.25" customHeight="1">
      <c r="A647" s="41"/>
      <c r="B647" s="42"/>
      <c r="C647" s="41"/>
      <c r="D647" s="43"/>
      <c r="E647" s="43"/>
      <c r="F647" s="41"/>
      <c r="G647" s="45"/>
      <c r="H647" s="46"/>
      <c r="I647" s="43"/>
      <c r="J647" s="47"/>
      <c r="K647" s="46"/>
      <c r="L647" s="46"/>
      <c r="M647" s="48"/>
      <c r="N647" s="49"/>
      <c r="O647" s="46"/>
      <c r="P647" s="46"/>
      <c r="Q647" s="41"/>
      <c r="R647" s="10"/>
      <c r="S647" s="10"/>
      <c r="T647" s="10"/>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row>
    <row r="648" ht="17.25" customHeight="1">
      <c r="A648" s="41"/>
      <c r="B648" s="42"/>
      <c r="C648" s="41"/>
      <c r="D648" s="43"/>
      <c r="E648" s="43"/>
      <c r="F648" s="41"/>
      <c r="G648" s="45"/>
      <c r="H648" s="46"/>
      <c r="I648" s="43"/>
      <c r="J648" s="47"/>
      <c r="K648" s="46"/>
      <c r="L648" s="46"/>
      <c r="M648" s="48"/>
      <c r="N648" s="49"/>
      <c r="O648" s="46"/>
      <c r="P648" s="46"/>
      <c r="Q648" s="41"/>
      <c r="R648" s="10"/>
      <c r="S648" s="10"/>
      <c r="T648" s="10"/>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row>
    <row r="649" ht="17.25" customHeight="1">
      <c r="A649" s="41"/>
      <c r="B649" s="42"/>
      <c r="C649" s="41"/>
      <c r="D649" s="43"/>
      <c r="E649" s="43"/>
      <c r="F649" s="41"/>
      <c r="G649" s="45"/>
      <c r="H649" s="46"/>
      <c r="I649" s="43"/>
      <c r="J649" s="47"/>
      <c r="K649" s="46"/>
      <c r="L649" s="46"/>
      <c r="M649" s="48"/>
      <c r="N649" s="49"/>
      <c r="O649" s="46"/>
      <c r="P649" s="46"/>
      <c r="Q649" s="41"/>
      <c r="R649" s="10"/>
      <c r="S649" s="10"/>
      <c r="T649" s="10"/>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row>
    <row r="650" ht="17.25" customHeight="1">
      <c r="A650" s="41"/>
      <c r="B650" s="42"/>
      <c r="C650" s="41"/>
      <c r="D650" s="43"/>
      <c r="E650" s="43"/>
      <c r="F650" s="41"/>
      <c r="G650" s="45"/>
      <c r="H650" s="46"/>
      <c r="I650" s="43"/>
      <c r="J650" s="47"/>
      <c r="K650" s="46"/>
      <c r="L650" s="46"/>
      <c r="M650" s="48"/>
      <c r="N650" s="49"/>
      <c r="O650" s="46"/>
      <c r="P650" s="46"/>
      <c r="Q650" s="41"/>
      <c r="R650" s="10"/>
      <c r="S650" s="10"/>
      <c r="T650" s="10"/>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row>
    <row r="651" ht="17.25" customHeight="1">
      <c r="A651" s="41"/>
      <c r="B651" s="42"/>
      <c r="C651" s="41"/>
      <c r="D651" s="43"/>
      <c r="E651" s="43"/>
      <c r="F651" s="41"/>
      <c r="G651" s="45"/>
      <c r="H651" s="46"/>
      <c r="I651" s="43"/>
      <c r="J651" s="47"/>
      <c r="K651" s="46"/>
      <c r="L651" s="46"/>
      <c r="M651" s="48"/>
      <c r="N651" s="49"/>
      <c r="O651" s="46"/>
      <c r="P651" s="46"/>
      <c r="Q651" s="41"/>
      <c r="R651" s="10"/>
      <c r="S651" s="10"/>
      <c r="T651" s="10"/>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row>
    <row r="652" ht="17.25" customHeight="1">
      <c r="A652" s="41"/>
      <c r="B652" s="42"/>
      <c r="C652" s="41"/>
      <c r="D652" s="43"/>
      <c r="E652" s="43"/>
      <c r="F652" s="41"/>
      <c r="G652" s="45"/>
      <c r="H652" s="46"/>
      <c r="I652" s="43"/>
      <c r="J652" s="47"/>
      <c r="K652" s="46"/>
      <c r="L652" s="46"/>
      <c r="M652" s="48"/>
      <c r="N652" s="49"/>
      <c r="O652" s="46"/>
      <c r="P652" s="46"/>
      <c r="Q652" s="41"/>
      <c r="R652" s="10"/>
      <c r="S652" s="10"/>
      <c r="T652" s="10"/>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row>
    <row r="653" ht="17.25" customHeight="1">
      <c r="A653" s="41"/>
      <c r="B653" s="42"/>
      <c r="C653" s="41"/>
      <c r="D653" s="43"/>
      <c r="E653" s="43"/>
      <c r="F653" s="41"/>
      <c r="G653" s="45"/>
      <c r="H653" s="46"/>
      <c r="I653" s="43"/>
      <c r="J653" s="47"/>
      <c r="K653" s="46"/>
      <c r="L653" s="46"/>
      <c r="M653" s="48"/>
      <c r="N653" s="49"/>
      <c r="O653" s="46"/>
      <c r="P653" s="46"/>
      <c r="Q653" s="41"/>
      <c r="R653" s="10"/>
      <c r="S653" s="10"/>
      <c r="T653" s="10"/>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row>
    <row r="654" ht="17.25" customHeight="1">
      <c r="A654" s="41"/>
      <c r="B654" s="42"/>
      <c r="C654" s="41"/>
      <c r="D654" s="43"/>
      <c r="E654" s="43"/>
      <c r="F654" s="41"/>
      <c r="G654" s="45"/>
      <c r="H654" s="46"/>
      <c r="I654" s="43"/>
      <c r="J654" s="47"/>
      <c r="K654" s="46"/>
      <c r="L654" s="46"/>
      <c r="M654" s="48"/>
      <c r="N654" s="49"/>
      <c r="O654" s="46"/>
      <c r="P654" s="46"/>
      <c r="Q654" s="41"/>
      <c r="R654" s="10"/>
      <c r="S654" s="10"/>
      <c r="T654" s="10"/>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row>
    <row r="655" ht="17.25" customHeight="1">
      <c r="A655" s="41"/>
      <c r="B655" s="42"/>
      <c r="C655" s="41"/>
      <c r="D655" s="43"/>
      <c r="E655" s="43"/>
      <c r="F655" s="41"/>
      <c r="G655" s="45"/>
      <c r="H655" s="46"/>
      <c r="I655" s="43"/>
      <c r="J655" s="47"/>
      <c r="K655" s="46"/>
      <c r="L655" s="46"/>
      <c r="M655" s="48"/>
      <c r="N655" s="49"/>
      <c r="O655" s="46"/>
      <c r="P655" s="46"/>
      <c r="Q655" s="41"/>
      <c r="R655" s="10"/>
      <c r="S655" s="10"/>
      <c r="T655" s="10"/>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row>
    <row r="656" ht="17.25" customHeight="1">
      <c r="A656" s="41"/>
      <c r="B656" s="42"/>
      <c r="C656" s="41"/>
      <c r="D656" s="43"/>
      <c r="E656" s="43"/>
      <c r="F656" s="41"/>
      <c r="G656" s="45"/>
      <c r="H656" s="46"/>
      <c r="I656" s="43"/>
      <c r="J656" s="47"/>
      <c r="K656" s="46"/>
      <c r="L656" s="46"/>
      <c r="M656" s="48"/>
      <c r="N656" s="49"/>
      <c r="O656" s="46"/>
      <c r="P656" s="46"/>
      <c r="Q656" s="41"/>
      <c r="R656" s="10"/>
      <c r="S656" s="10"/>
      <c r="T656" s="10"/>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row>
    <row r="657" ht="17.25" customHeight="1">
      <c r="A657" s="41"/>
      <c r="B657" s="42"/>
      <c r="C657" s="41"/>
      <c r="D657" s="43"/>
      <c r="E657" s="43"/>
      <c r="F657" s="41"/>
      <c r="G657" s="45"/>
      <c r="H657" s="46"/>
      <c r="I657" s="43"/>
      <c r="J657" s="47"/>
      <c r="K657" s="46"/>
      <c r="L657" s="46"/>
      <c r="M657" s="48"/>
      <c r="N657" s="49"/>
      <c r="O657" s="46"/>
      <c r="P657" s="46"/>
      <c r="Q657" s="41"/>
      <c r="R657" s="10"/>
      <c r="S657" s="10"/>
      <c r="T657" s="10"/>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row>
    <row r="658" ht="17.25" customHeight="1">
      <c r="A658" s="41"/>
      <c r="B658" s="42"/>
      <c r="C658" s="41"/>
      <c r="D658" s="43"/>
      <c r="E658" s="43"/>
      <c r="F658" s="41"/>
      <c r="G658" s="45"/>
      <c r="H658" s="46"/>
      <c r="I658" s="43"/>
      <c r="J658" s="47"/>
      <c r="K658" s="46"/>
      <c r="L658" s="46"/>
      <c r="M658" s="48"/>
      <c r="N658" s="49"/>
      <c r="O658" s="46"/>
      <c r="P658" s="46"/>
      <c r="Q658" s="41"/>
      <c r="R658" s="10"/>
      <c r="S658" s="10"/>
      <c r="T658" s="10"/>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row>
    <row r="659" ht="17.25" customHeight="1">
      <c r="A659" s="41"/>
      <c r="B659" s="42"/>
      <c r="C659" s="41"/>
      <c r="D659" s="43"/>
      <c r="E659" s="43"/>
      <c r="F659" s="41"/>
      <c r="G659" s="45"/>
      <c r="H659" s="46"/>
      <c r="I659" s="43"/>
      <c r="J659" s="47"/>
      <c r="K659" s="46"/>
      <c r="L659" s="46"/>
      <c r="M659" s="48"/>
      <c r="N659" s="49"/>
      <c r="O659" s="46"/>
      <c r="P659" s="46"/>
      <c r="Q659" s="41"/>
      <c r="R659" s="10"/>
      <c r="S659" s="10"/>
      <c r="T659" s="10"/>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row>
    <row r="660" ht="17.25" customHeight="1">
      <c r="A660" s="41"/>
      <c r="B660" s="42"/>
      <c r="C660" s="41"/>
      <c r="D660" s="43"/>
      <c r="E660" s="43"/>
      <c r="F660" s="41"/>
      <c r="G660" s="45"/>
      <c r="H660" s="46"/>
      <c r="I660" s="43"/>
      <c r="J660" s="47"/>
      <c r="K660" s="46"/>
      <c r="L660" s="46"/>
      <c r="M660" s="48"/>
      <c r="N660" s="49"/>
      <c r="O660" s="46"/>
      <c r="P660" s="46"/>
      <c r="Q660" s="41"/>
      <c r="R660" s="10"/>
      <c r="S660" s="10"/>
      <c r="T660" s="10"/>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row>
    <row r="661" ht="17.25" customHeight="1">
      <c r="A661" s="41"/>
      <c r="B661" s="42"/>
      <c r="C661" s="41"/>
      <c r="D661" s="43"/>
      <c r="E661" s="43"/>
      <c r="F661" s="41"/>
      <c r="G661" s="45"/>
      <c r="H661" s="46"/>
      <c r="I661" s="43"/>
      <c r="J661" s="47"/>
      <c r="K661" s="46"/>
      <c r="L661" s="46"/>
      <c r="M661" s="48"/>
      <c r="N661" s="49"/>
      <c r="O661" s="46"/>
      <c r="P661" s="46"/>
      <c r="Q661" s="41"/>
      <c r="R661" s="10"/>
      <c r="S661" s="10"/>
      <c r="T661" s="10"/>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row>
    <row r="662" ht="17.25" customHeight="1">
      <c r="A662" s="41"/>
      <c r="B662" s="42"/>
      <c r="C662" s="41"/>
      <c r="D662" s="43"/>
      <c r="E662" s="43"/>
      <c r="F662" s="41"/>
      <c r="G662" s="45"/>
      <c r="H662" s="46"/>
      <c r="I662" s="43"/>
      <c r="J662" s="47"/>
      <c r="K662" s="46"/>
      <c r="L662" s="46"/>
      <c r="M662" s="48"/>
      <c r="N662" s="49"/>
      <c r="O662" s="46"/>
      <c r="P662" s="46"/>
      <c r="Q662" s="41"/>
      <c r="R662" s="10"/>
      <c r="S662" s="10"/>
      <c r="T662" s="10"/>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row>
    <row r="663" ht="17.25" customHeight="1">
      <c r="A663" s="41"/>
      <c r="B663" s="42"/>
      <c r="C663" s="41"/>
      <c r="D663" s="43"/>
      <c r="E663" s="43"/>
      <c r="F663" s="41"/>
      <c r="G663" s="45"/>
      <c r="H663" s="46"/>
      <c r="I663" s="43"/>
      <c r="J663" s="47"/>
      <c r="K663" s="46"/>
      <c r="L663" s="46"/>
      <c r="M663" s="48"/>
      <c r="N663" s="49"/>
      <c r="O663" s="46"/>
      <c r="P663" s="46"/>
      <c r="Q663" s="41"/>
      <c r="R663" s="10"/>
      <c r="S663" s="10"/>
      <c r="T663" s="10"/>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row>
    <row r="664" ht="17.25" customHeight="1">
      <c r="A664" s="41"/>
      <c r="B664" s="42"/>
      <c r="C664" s="41"/>
      <c r="D664" s="43"/>
      <c r="E664" s="43"/>
      <c r="F664" s="41"/>
      <c r="G664" s="45"/>
      <c r="H664" s="46"/>
      <c r="I664" s="43"/>
      <c r="J664" s="47"/>
      <c r="K664" s="46"/>
      <c r="L664" s="46"/>
      <c r="M664" s="48"/>
      <c r="N664" s="49"/>
      <c r="O664" s="46"/>
      <c r="P664" s="46"/>
      <c r="Q664" s="41"/>
      <c r="R664" s="10"/>
      <c r="S664" s="10"/>
      <c r="T664" s="10"/>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row>
    <row r="665" ht="17.25" customHeight="1">
      <c r="A665" s="41"/>
      <c r="B665" s="42"/>
      <c r="C665" s="41"/>
      <c r="D665" s="43"/>
      <c r="E665" s="43"/>
      <c r="F665" s="41"/>
      <c r="G665" s="45"/>
      <c r="H665" s="46"/>
      <c r="I665" s="43"/>
      <c r="J665" s="47"/>
      <c r="K665" s="46"/>
      <c r="L665" s="46"/>
      <c r="M665" s="48"/>
      <c r="N665" s="49"/>
      <c r="O665" s="46"/>
      <c r="P665" s="46"/>
      <c r="Q665" s="41"/>
      <c r="R665" s="10"/>
      <c r="S665" s="10"/>
      <c r="T665" s="10"/>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row>
    <row r="666" ht="17.25" customHeight="1">
      <c r="A666" s="41"/>
      <c r="B666" s="42"/>
      <c r="C666" s="41"/>
      <c r="D666" s="43"/>
      <c r="E666" s="43"/>
      <c r="F666" s="41"/>
      <c r="G666" s="45"/>
      <c r="H666" s="46"/>
      <c r="I666" s="43"/>
      <c r="J666" s="47"/>
      <c r="K666" s="46"/>
      <c r="L666" s="46"/>
      <c r="M666" s="48"/>
      <c r="N666" s="49"/>
      <c r="O666" s="46"/>
      <c r="P666" s="46"/>
      <c r="Q666" s="41"/>
      <c r="R666" s="10"/>
      <c r="S666" s="10"/>
      <c r="T666" s="10"/>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row>
    <row r="667" ht="17.25" customHeight="1">
      <c r="A667" s="41"/>
      <c r="B667" s="42"/>
      <c r="C667" s="41"/>
      <c r="D667" s="43"/>
      <c r="E667" s="43"/>
      <c r="F667" s="41"/>
      <c r="G667" s="45"/>
      <c r="H667" s="46"/>
      <c r="I667" s="43"/>
      <c r="J667" s="47"/>
      <c r="K667" s="46"/>
      <c r="L667" s="46"/>
      <c r="M667" s="48"/>
      <c r="N667" s="49"/>
      <c r="O667" s="46"/>
      <c r="P667" s="46"/>
      <c r="Q667" s="41"/>
      <c r="R667" s="10"/>
      <c r="S667" s="10"/>
      <c r="T667" s="10"/>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row>
    <row r="668" ht="17.25" customHeight="1">
      <c r="A668" s="41"/>
      <c r="B668" s="42"/>
      <c r="C668" s="41"/>
      <c r="D668" s="43"/>
      <c r="E668" s="43"/>
      <c r="F668" s="41"/>
      <c r="G668" s="45"/>
      <c r="H668" s="46"/>
      <c r="I668" s="43"/>
      <c r="J668" s="47"/>
      <c r="K668" s="46"/>
      <c r="L668" s="46"/>
      <c r="M668" s="48"/>
      <c r="N668" s="49"/>
      <c r="O668" s="46"/>
      <c r="P668" s="46"/>
      <c r="Q668" s="41"/>
      <c r="R668" s="10"/>
      <c r="S668" s="10"/>
      <c r="T668" s="10"/>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row>
    <row r="669" ht="17.25" customHeight="1">
      <c r="A669" s="41"/>
      <c r="B669" s="42"/>
      <c r="C669" s="41"/>
      <c r="D669" s="43"/>
      <c r="E669" s="43"/>
      <c r="F669" s="41"/>
      <c r="G669" s="45"/>
      <c r="H669" s="46"/>
      <c r="I669" s="43"/>
      <c r="J669" s="47"/>
      <c r="K669" s="46"/>
      <c r="L669" s="46"/>
      <c r="M669" s="48"/>
      <c r="N669" s="49"/>
      <c r="O669" s="46"/>
      <c r="P669" s="46"/>
      <c r="Q669" s="41"/>
      <c r="R669" s="10"/>
      <c r="S669" s="10"/>
      <c r="T669" s="10"/>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row>
    <row r="670" ht="17.25" customHeight="1">
      <c r="A670" s="41"/>
      <c r="B670" s="42"/>
      <c r="C670" s="41"/>
      <c r="D670" s="43"/>
      <c r="E670" s="43"/>
      <c r="F670" s="41"/>
      <c r="G670" s="45"/>
      <c r="H670" s="46"/>
      <c r="I670" s="43"/>
      <c r="J670" s="47"/>
      <c r="K670" s="46"/>
      <c r="L670" s="46"/>
      <c r="M670" s="48"/>
      <c r="N670" s="49"/>
      <c r="O670" s="46"/>
      <c r="P670" s="46"/>
      <c r="Q670" s="41"/>
      <c r="R670" s="10"/>
      <c r="S670" s="10"/>
      <c r="T670" s="10"/>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row>
    <row r="671" ht="17.25" customHeight="1">
      <c r="A671" s="41"/>
      <c r="B671" s="42"/>
      <c r="C671" s="41"/>
      <c r="D671" s="43"/>
      <c r="E671" s="43"/>
      <c r="F671" s="41"/>
      <c r="G671" s="45"/>
      <c r="H671" s="46"/>
      <c r="I671" s="43"/>
      <c r="J671" s="47"/>
      <c r="K671" s="46"/>
      <c r="L671" s="46"/>
      <c r="M671" s="48"/>
      <c r="N671" s="49"/>
      <c r="O671" s="46"/>
      <c r="P671" s="46"/>
      <c r="Q671" s="41"/>
      <c r="R671" s="10"/>
      <c r="S671" s="10"/>
      <c r="T671" s="10"/>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row>
    <row r="672" ht="17.25" customHeight="1">
      <c r="A672" s="41"/>
      <c r="B672" s="42"/>
      <c r="C672" s="41"/>
      <c r="D672" s="43"/>
      <c r="E672" s="43"/>
      <c r="F672" s="41"/>
      <c r="G672" s="45"/>
      <c r="H672" s="46"/>
      <c r="I672" s="43"/>
      <c r="J672" s="47"/>
      <c r="K672" s="46"/>
      <c r="L672" s="46"/>
      <c r="M672" s="48"/>
      <c r="N672" s="49"/>
      <c r="O672" s="46"/>
      <c r="P672" s="46"/>
      <c r="Q672" s="41"/>
      <c r="R672" s="10"/>
      <c r="S672" s="10"/>
      <c r="T672" s="10"/>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row>
    <row r="673" ht="17.25" customHeight="1">
      <c r="A673" s="41"/>
      <c r="B673" s="42"/>
      <c r="C673" s="41"/>
      <c r="D673" s="43"/>
      <c r="E673" s="43"/>
      <c r="F673" s="41"/>
      <c r="G673" s="45"/>
      <c r="H673" s="46"/>
      <c r="I673" s="43"/>
      <c r="J673" s="47"/>
      <c r="K673" s="46"/>
      <c r="L673" s="46"/>
      <c r="M673" s="48"/>
      <c r="N673" s="49"/>
      <c r="O673" s="46"/>
      <c r="P673" s="46"/>
      <c r="Q673" s="41"/>
      <c r="R673" s="10"/>
      <c r="S673" s="10"/>
      <c r="T673" s="10"/>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row>
    <row r="674" ht="17.25" customHeight="1">
      <c r="A674" s="41"/>
      <c r="B674" s="42"/>
      <c r="C674" s="41"/>
      <c r="D674" s="43"/>
      <c r="E674" s="43"/>
      <c r="F674" s="41"/>
      <c r="G674" s="45"/>
      <c r="H674" s="46"/>
      <c r="I674" s="43"/>
      <c r="J674" s="47"/>
      <c r="K674" s="46"/>
      <c r="L674" s="46"/>
      <c r="M674" s="48"/>
      <c r="N674" s="49"/>
      <c r="O674" s="46"/>
      <c r="P674" s="46"/>
      <c r="Q674" s="41"/>
      <c r="R674" s="10"/>
      <c r="S674" s="10"/>
      <c r="T674" s="10"/>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row>
    <row r="675" ht="17.25" customHeight="1">
      <c r="A675" s="41"/>
      <c r="B675" s="42"/>
      <c r="C675" s="41"/>
      <c r="D675" s="43"/>
      <c r="E675" s="43"/>
      <c r="F675" s="41"/>
      <c r="G675" s="45"/>
      <c r="H675" s="46"/>
      <c r="I675" s="43"/>
      <c r="J675" s="47"/>
      <c r="K675" s="46"/>
      <c r="L675" s="46"/>
      <c r="M675" s="48"/>
      <c r="N675" s="49"/>
      <c r="O675" s="46"/>
      <c r="P675" s="46"/>
      <c r="Q675" s="41"/>
      <c r="R675" s="10"/>
      <c r="S675" s="10"/>
      <c r="T675" s="10"/>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row>
    <row r="676" ht="17.25" customHeight="1">
      <c r="A676" s="41"/>
      <c r="B676" s="42"/>
      <c r="C676" s="41"/>
      <c r="D676" s="43"/>
      <c r="E676" s="43"/>
      <c r="F676" s="41"/>
      <c r="G676" s="45"/>
      <c r="H676" s="46"/>
      <c r="I676" s="43"/>
      <c r="J676" s="47"/>
      <c r="K676" s="46"/>
      <c r="L676" s="46"/>
      <c r="M676" s="48"/>
      <c r="N676" s="49"/>
      <c r="O676" s="46"/>
      <c r="P676" s="46"/>
      <c r="Q676" s="41"/>
      <c r="R676" s="10"/>
      <c r="S676" s="10"/>
      <c r="T676" s="10"/>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row>
    <row r="677" ht="17.25" customHeight="1">
      <c r="A677" s="41"/>
      <c r="B677" s="42"/>
      <c r="C677" s="41"/>
      <c r="D677" s="43"/>
      <c r="E677" s="43"/>
      <c r="F677" s="41"/>
      <c r="G677" s="45"/>
      <c r="H677" s="46"/>
      <c r="I677" s="43"/>
      <c r="J677" s="47"/>
      <c r="K677" s="46"/>
      <c r="L677" s="46"/>
      <c r="M677" s="48"/>
      <c r="N677" s="49"/>
      <c r="O677" s="46"/>
      <c r="P677" s="46"/>
      <c r="Q677" s="41"/>
      <c r="R677" s="10"/>
      <c r="S677" s="10"/>
      <c r="T677" s="10"/>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row>
    <row r="678" ht="17.25" customHeight="1">
      <c r="A678" s="41"/>
      <c r="B678" s="42"/>
      <c r="C678" s="41"/>
      <c r="D678" s="43"/>
      <c r="E678" s="43"/>
      <c r="F678" s="41"/>
      <c r="G678" s="45"/>
      <c r="H678" s="46"/>
      <c r="I678" s="43"/>
      <c r="J678" s="47"/>
      <c r="K678" s="46"/>
      <c r="L678" s="46"/>
      <c r="M678" s="48"/>
      <c r="N678" s="49"/>
      <c r="O678" s="46"/>
      <c r="P678" s="46"/>
      <c r="Q678" s="41"/>
      <c r="R678" s="10"/>
      <c r="S678" s="10"/>
      <c r="T678" s="10"/>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row>
    <row r="679" ht="17.25" customHeight="1">
      <c r="A679" s="41"/>
      <c r="B679" s="42"/>
      <c r="C679" s="41"/>
      <c r="D679" s="43"/>
      <c r="E679" s="43"/>
      <c r="F679" s="41"/>
      <c r="G679" s="45"/>
      <c r="H679" s="46"/>
      <c r="I679" s="43"/>
      <c r="J679" s="47"/>
      <c r="K679" s="46"/>
      <c r="L679" s="46"/>
      <c r="M679" s="48"/>
      <c r="N679" s="49"/>
      <c r="O679" s="46"/>
      <c r="P679" s="46"/>
      <c r="Q679" s="41"/>
      <c r="R679" s="10"/>
      <c r="S679" s="10"/>
      <c r="T679" s="10"/>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row>
    <row r="680" ht="17.25" customHeight="1">
      <c r="A680" s="41"/>
      <c r="B680" s="42"/>
      <c r="C680" s="41"/>
      <c r="D680" s="43"/>
      <c r="E680" s="43"/>
      <c r="F680" s="41"/>
      <c r="G680" s="45"/>
      <c r="H680" s="46"/>
      <c r="I680" s="43"/>
      <c r="J680" s="47"/>
      <c r="K680" s="46"/>
      <c r="L680" s="46"/>
      <c r="M680" s="48"/>
      <c r="N680" s="49"/>
      <c r="O680" s="46"/>
      <c r="P680" s="46"/>
      <c r="Q680" s="41"/>
      <c r="R680" s="10"/>
      <c r="S680" s="10"/>
      <c r="T680" s="10"/>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row>
    <row r="681" ht="17.25" customHeight="1">
      <c r="A681" s="41"/>
      <c r="B681" s="42"/>
      <c r="C681" s="41"/>
      <c r="D681" s="43"/>
      <c r="E681" s="43"/>
      <c r="F681" s="41"/>
      <c r="G681" s="45"/>
      <c r="H681" s="46"/>
      <c r="I681" s="43"/>
      <c r="J681" s="47"/>
      <c r="K681" s="46"/>
      <c r="L681" s="46"/>
      <c r="M681" s="48"/>
      <c r="N681" s="49"/>
      <c r="O681" s="46"/>
      <c r="P681" s="46"/>
      <c r="Q681" s="41"/>
      <c r="R681" s="10"/>
      <c r="S681" s="10"/>
      <c r="T681" s="10"/>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row>
    <row r="682" ht="17.25" customHeight="1">
      <c r="A682" s="41"/>
      <c r="B682" s="42"/>
      <c r="C682" s="41"/>
      <c r="D682" s="43"/>
      <c r="E682" s="43"/>
      <c r="F682" s="41"/>
      <c r="G682" s="45"/>
      <c r="H682" s="46"/>
      <c r="I682" s="43"/>
      <c r="J682" s="47"/>
      <c r="K682" s="46"/>
      <c r="L682" s="46"/>
      <c r="M682" s="48"/>
      <c r="N682" s="49"/>
      <c r="O682" s="46"/>
      <c r="P682" s="46"/>
      <c r="Q682" s="41"/>
      <c r="R682" s="10"/>
      <c r="S682" s="10"/>
      <c r="T682" s="10"/>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row>
    <row r="683" ht="17.25" customHeight="1">
      <c r="A683" s="41"/>
      <c r="B683" s="42"/>
      <c r="C683" s="41"/>
      <c r="D683" s="43"/>
      <c r="E683" s="43"/>
      <c r="F683" s="41"/>
      <c r="G683" s="45"/>
      <c r="H683" s="46"/>
      <c r="I683" s="43"/>
      <c r="J683" s="47"/>
      <c r="K683" s="46"/>
      <c r="L683" s="46"/>
      <c r="M683" s="48"/>
      <c r="N683" s="49"/>
      <c r="O683" s="46"/>
      <c r="P683" s="46"/>
      <c r="Q683" s="41"/>
      <c r="R683" s="10"/>
      <c r="S683" s="10"/>
      <c r="T683" s="10"/>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row>
    <row r="684" ht="17.25" customHeight="1">
      <c r="A684" s="41"/>
      <c r="B684" s="42"/>
      <c r="C684" s="41"/>
      <c r="D684" s="43"/>
      <c r="E684" s="43"/>
      <c r="F684" s="41"/>
      <c r="G684" s="45"/>
      <c r="H684" s="46"/>
      <c r="I684" s="43"/>
      <c r="J684" s="47"/>
      <c r="K684" s="46"/>
      <c r="L684" s="46"/>
      <c r="M684" s="48"/>
      <c r="N684" s="49"/>
      <c r="O684" s="46"/>
      <c r="P684" s="46"/>
      <c r="Q684" s="41"/>
      <c r="R684" s="10"/>
      <c r="S684" s="10"/>
      <c r="T684" s="10"/>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row>
    <row r="685" ht="17.25" customHeight="1">
      <c r="A685" s="41"/>
      <c r="B685" s="42"/>
      <c r="C685" s="41"/>
      <c r="D685" s="43"/>
      <c r="E685" s="43"/>
      <c r="F685" s="41"/>
      <c r="G685" s="45"/>
      <c r="H685" s="46"/>
      <c r="I685" s="43"/>
      <c r="J685" s="47"/>
      <c r="K685" s="46"/>
      <c r="L685" s="46"/>
      <c r="M685" s="48"/>
      <c r="N685" s="49"/>
      <c r="O685" s="46"/>
      <c r="P685" s="46"/>
      <c r="Q685" s="41"/>
      <c r="R685" s="10"/>
      <c r="S685" s="10"/>
      <c r="T685" s="10"/>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row>
    <row r="686" ht="17.25" customHeight="1">
      <c r="A686" s="41"/>
      <c r="B686" s="42"/>
      <c r="C686" s="41"/>
      <c r="D686" s="43"/>
      <c r="E686" s="43"/>
      <c r="F686" s="41"/>
      <c r="G686" s="45"/>
      <c r="H686" s="46"/>
      <c r="I686" s="43"/>
      <c r="J686" s="47"/>
      <c r="K686" s="46"/>
      <c r="L686" s="46"/>
      <c r="M686" s="48"/>
      <c r="N686" s="49"/>
      <c r="O686" s="46"/>
      <c r="P686" s="46"/>
      <c r="Q686" s="41"/>
      <c r="R686" s="10"/>
      <c r="S686" s="10"/>
      <c r="T686" s="10"/>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row>
    <row r="687" ht="17.25" customHeight="1">
      <c r="A687" s="41"/>
      <c r="B687" s="42"/>
      <c r="C687" s="41"/>
      <c r="D687" s="43"/>
      <c r="E687" s="43"/>
      <c r="F687" s="41"/>
      <c r="G687" s="45"/>
      <c r="H687" s="46"/>
      <c r="I687" s="43"/>
      <c r="J687" s="47"/>
      <c r="K687" s="46"/>
      <c r="L687" s="46"/>
      <c r="M687" s="48"/>
      <c r="N687" s="49"/>
      <c r="O687" s="46"/>
      <c r="P687" s="46"/>
      <c r="Q687" s="41"/>
      <c r="R687" s="10"/>
      <c r="S687" s="10"/>
      <c r="T687" s="10"/>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row>
    <row r="688" ht="17.25" customHeight="1">
      <c r="A688" s="41"/>
      <c r="B688" s="42"/>
      <c r="C688" s="41"/>
      <c r="D688" s="43"/>
      <c r="E688" s="43"/>
      <c r="F688" s="41"/>
      <c r="G688" s="45"/>
      <c r="H688" s="46"/>
      <c r="I688" s="43"/>
      <c r="J688" s="47"/>
      <c r="K688" s="46"/>
      <c r="L688" s="46"/>
      <c r="M688" s="48"/>
      <c r="N688" s="49"/>
      <c r="O688" s="46"/>
      <c r="P688" s="46"/>
      <c r="Q688" s="41"/>
      <c r="R688" s="10"/>
      <c r="S688" s="10"/>
      <c r="T688" s="10"/>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row>
    <row r="689" ht="17.25" customHeight="1">
      <c r="A689" s="41"/>
      <c r="B689" s="42"/>
      <c r="C689" s="41"/>
      <c r="D689" s="43"/>
      <c r="E689" s="43"/>
      <c r="F689" s="41"/>
      <c r="G689" s="45"/>
      <c r="H689" s="46"/>
      <c r="I689" s="43"/>
      <c r="J689" s="47"/>
      <c r="K689" s="46"/>
      <c r="L689" s="46"/>
      <c r="M689" s="48"/>
      <c r="N689" s="49"/>
      <c r="O689" s="46"/>
      <c r="P689" s="46"/>
      <c r="Q689" s="41"/>
      <c r="R689" s="10"/>
      <c r="S689" s="10"/>
      <c r="T689" s="10"/>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row>
    <row r="690" ht="17.25" customHeight="1">
      <c r="A690" s="41"/>
      <c r="B690" s="42"/>
      <c r="C690" s="41"/>
      <c r="D690" s="43"/>
      <c r="E690" s="43"/>
      <c r="F690" s="41"/>
      <c r="G690" s="45"/>
      <c r="H690" s="46"/>
      <c r="I690" s="43"/>
      <c r="J690" s="47"/>
      <c r="K690" s="46"/>
      <c r="L690" s="46"/>
      <c r="M690" s="48"/>
      <c r="N690" s="49"/>
      <c r="O690" s="46"/>
      <c r="P690" s="46"/>
      <c r="Q690" s="41"/>
      <c r="R690" s="10"/>
      <c r="S690" s="10"/>
      <c r="T690" s="10"/>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row>
    <row r="691" ht="17.25" customHeight="1">
      <c r="A691" s="41"/>
      <c r="B691" s="42"/>
      <c r="C691" s="41"/>
      <c r="D691" s="43"/>
      <c r="E691" s="43"/>
      <c r="F691" s="41"/>
      <c r="G691" s="45"/>
      <c r="H691" s="46"/>
      <c r="I691" s="43"/>
      <c r="J691" s="47"/>
      <c r="K691" s="46"/>
      <c r="L691" s="46"/>
      <c r="M691" s="48"/>
      <c r="N691" s="49"/>
      <c r="O691" s="46"/>
      <c r="P691" s="46"/>
      <c r="Q691" s="41"/>
      <c r="R691" s="10"/>
      <c r="S691" s="10"/>
      <c r="T691" s="10"/>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row>
    <row r="692" ht="17.25" customHeight="1">
      <c r="A692" s="41"/>
      <c r="B692" s="42"/>
      <c r="C692" s="41"/>
      <c r="D692" s="43"/>
      <c r="E692" s="43"/>
      <c r="F692" s="41"/>
      <c r="G692" s="45"/>
      <c r="H692" s="46"/>
      <c r="I692" s="43"/>
      <c r="J692" s="47"/>
      <c r="K692" s="46"/>
      <c r="L692" s="46"/>
      <c r="M692" s="48"/>
      <c r="N692" s="49"/>
      <c r="O692" s="46"/>
      <c r="P692" s="46"/>
      <c r="Q692" s="41"/>
      <c r="R692" s="10"/>
      <c r="S692" s="10"/>
      <c r="T692" s="10"/>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row>
    <row r="693" ht="17.25" customHeight="1">
      <c r="A693" s="41"/>
      <c r="B693" s="42"/>
      <c r="C693" s="41"/>
      <c r="D693" s="43"/>
      <c r="E693" s="43"/>
      <c r="F693" s="41"/>
      <c r="G693" s="45"/>
      <c r="H693" s="46"/>
      <c r="I693" s="43"/>
      <c r="J693" s="47"/>
      <c r="K693" s="46"/>
      <c r="L693" s="46"/>
      <c r="M693" s="48"/>
      <c r="N693" s="49"/>
      <c r="O693" s="46"/>
      <c r="P693" s="46"/>
      <c r="Q693" s="41"/>
      <c r="R693" s="10"/>
      <c r="S693" s="10"/>
      <c r="T693" s="10"/>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row>
    <row r="694" ht="17.25" customHeight="1">
      <c r="A694" s="41"/>
      <c r="B694" s="42"/>
      <c r="C694" s="41"/>
      <c r="D694" s="43"/>
      <c r="E694" s="43"/>
      <c r="F694" s="41"/>
      <c r="G694" s="45"/>
      <c r="H694" s="46"/>
      <c r="I694" s="43"/>
      <c r="J694" s="47"/>
      <c r="K694" s="46"/>
      <c r="L694" s="46"/>
      <c r="M694" s="48"/>
      <c r="N694" s="49"/>
      <c r="O694" s="46"/>
      <c r="P694" s="46"/>
      <c r="Q694" s="41"/>
      <c r="R694" s="10"/>
      <c r="S694" s="10"/>
      <c r="T694" s="10"/>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row>
    <row r="695" ht="17.25" customHeight="1">
      <c r="A695" s="41"/>
      <c r="B695" s="42"/>
      <c r="C695" s="41"/>
      <c r="D695" s="43"/>
      <c r="E695" s="43"/>
      <c r="F695" s="41"/>
      <c r="G695" s="45"/>
      <c r="H695" s="46"/>
      <c r="I695" s="43"/>
      <c r="J695" s="47"/>
      <c r="K695" s="46"/>
      <c r="L695" s="46"/>
      <c r="M695" s="48"/>
      <c r="N695" s="49"/>
      <c r="O695" s="46"/>
      <c r="P695" s="46"/>
      <c r="Q695" s="41"/>
      <c r="R695" s="10"/>
      <c r="S695" s="10"/>
      <c r="T695" s="10"/>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row>
    <row r="696" ht="17.25" customHeight="1">
      <c r="A696" s="41"/>
      <c r="B696" s="42"/>
      <c r="C696" s="41"/>
      <c r="D696" s="43"/>
      <c r="E696" s="43"/>
      <c r="F696" s="41"/>
      <c r="G696" s="45"/>
      <c r="H696" s="46"/>
      <c r="I696" s="43"/>
      <c r="J696" s="47"/>
      <c r="K696" s="46"/>
      <c r="L696" s="46"/>
      <c r="M696" s="48"/>
      <c r="N696" s="49"/>
      <c r="O696" s="46"/>
      <c r="P696" s="46"/>
      <c r="Q696" s="41"/>
      <c r="R696" s="10"/>
      <c r="S696" s="10"/>
      <c r="T696" s="10"/>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row>
    <row r="697" ht="17.25" customHeight="1">
      <c r="A697" s="41"/>
      <c r="B697" s="42"/>
      <c r="C697" s="41"/>
      <c r="D697" s="43"/>
      <c r="E697" s="43"/>
      <c r="F697" s="41"/>
      <c r="G697" s="45"/>
      <c r="H697" s="46"/>
      <c r="I697" s="43"/>
      <c r="J697" s="47"/>
      <c r="K697" s="46"/>
      <c r="L697" s="46"/>
      <c r="M697" s="48"/>
      <c r="N697" s="49"/>
      <c r="O697" s="46"/>
      <c r="P697" s="46"/>
      <c r="Q697" s="41"/>
      <c r="R697" s="10"/>
      <c r="S697" s="10"/>
      <c r="T697" s="10"/>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row>
    <row r="698" ht="17.25" customHeight="1">
      <c r="A698" s="41"/>
      <c r="B698" s="42"/>
      <c r="C698" s="41"/>
      <c r="D698" s="43"/>
      <c r="E698" s="43"/>
      <c r="F698" s="41"/>
      <c r="G698" s="45"/>
      <c r="H698" s="46"/>
      <c r="I698" s="43"/>
      <c r="J698" s="47"/>
      <c r="K698" s="46"/>
      <c r="L698" s="46"/>
      <c r="M698" s="48"/>
      <c r="N698" s="49"/>
      <c r="O698" s="46"/>
      <c r="P698" s="46"/>
      <c r="Q698" s="41"/>
      <c r="R698" s="10"/>
      <c r="S698" s="10"/>
      <c r="T698" s="10"/>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row>
    <row r="699" ht="17.25" customHeight="1">
      <c r="A699" s="41"/>
      <c r="B699" s="42"/>
      <c r="C699" s="41"/>
      <c r="D699" s="43"/>
      <c r="E699" s="43"/>
      <c r="F699" s="41"/>
      <c r="G699" s="45"/>
      <c r="H699" s="46"/>
      <c r="I699" s="43"/>
      <c r="J699" s="47"/>
      <c r="K699" s="46"/>
      <c r="L699" s="46"/>
      <c r="M699" s="48"/>
      <c r="N699" s="49"/>
      <c r="O699" s="46"/>
      <c r="P699" s="46"/>
      <c r="Q699" s="41"/>
      <c r="R699" s="10"/>
      <c r="S699" s="10"/>
      <c r="T699" s="10"/>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row>
    <row r="700" ht="17.25" customHeight="1">
      <c r="A700" s="41"/>
      <c r="B700" s="42"/>
      <c r="C700" s="41"/>
      <c r="D700" s="43"/>
      <c r="E700" s="43"/>
      <c r="F700" s="41"/>
      <c r="G700" s="45"/>
      <c r="H700" s="46"/>
      <c r="I700" s="43"/>
      <c r="J700" s="47"/>
      <c r="K700" s="46"/>
      <c r="L700" s="46"/>
      <c r="M700" s="48"/>
      <c r="N700" s="49"/>
      <c r="O700" s="46"/>
      <c r="P700" s="46"/>
      <c r="Q700" s="41"/>
      <c r="R700" s="10"/>
      <c r="S700" s="10"/>
      <c r="T700" s="10"/>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row>
    <row r="701" ht="17.25" customHeight="1">
      <c r="A701" s="41"/>
      <c r="B701" s="42"/>
      <c r="C701" s="41"/>
      <c r="D701" s="43"/>
      <c r="E701" s="43"/>
      <c r="F701" s="41"/>
      <c r="G701" s="45"/>
      <c r="H701" s="46"/>
      <c r="I701" s="43"/>
      <c r="J701" s="47"/>
      <c r="K701" s="46"/>
      <c r="L701" s="46"/>
      <c r="M701" s="48"/>
      <c r="N701" s="49"/>
      <c r="O701" s="46"/>
      <c r="P701" s="46"/>
      <c r="Q701" s="41"/>
      <c r="R701" s="10"/>
      <c r="S701" s="10"/>
      <c r="T701" s="10"/>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row>
    <row r="702" ht="17.25" customHeight="1">
      <c r="A702" s="41"/>
      <c r="B702" s="42"/>
      <c r="C702" s="41"/>
      <c r="D702" s="43"/>
      <c r="E702" s="43"/>
      <c r="F702" s="41"/>
      <c r="G702" s="45"/>
      <c r="H702" s="46"/>
      <c r="I702" s="43"/>
      <c r="J702" s="47"/>
      <c r="K702" s="46"/>
      <c r="L702" s="46"/>
      <c r="M702" s="48"/>
      <c r="N702" s="49"/>
      <c r="O702" s="46"/>
      <c r="P702" s="46"/>
      <c r="Q702" s="41"/>
      <c r="R702" s="10"/>
      <c r="S702" s="10"/>
      <c r="T702" s="10"/>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row>
    <row r="703" ht="17.25" customHeight="1">
      <c r="A703" s="41"/>
      <c r="B703" s="42"/>
      <c r="C703" s="41"/>
      <c r="D703" s="43"/>
      <c r="E703" s="43"/>
      <c r="F703" s="41"/>
      <c r="G703" s="45"/>
      <c r="H703" s="46"/>
      <c r="I703" s="43"/>
      <c r="J703" s="47"/>
      <c r="K703" s="46"/>
      <c r="L703" s="46"/>
      <c r="M703" s="48"/>
      <c r="N703" s="49"/>
      <c r="O703" s="46"/>
      <c r="P703" s="46"/>
      <c r="Q703" s="41"/>
      <c r="R703" s="10"/>
      <c r="S703" s="10"/>
      <c r="T703" s="10"/>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row>
    <row r="704" ht="17.25" customHeight="1">
      <c r="A704" s="41"/>
      <c r="B704" s="42"/>
      <c r="C704" s="41"/>
      <c r="D704" s="43"/>
      <c r="E704" s="43"/>
      <c r="F704" s="41"/>
      <c r="G704" s="45"/>
      <c r="H704" s="46"/>
      <c r="I704" s="43"/>
      <c r="J704" s="47"/>
      <c r="K704" s="46"/>
      <c r="L704" s="46"/>
      <c r="M704" s="48"/>
      <c r="N704" s="49"/>
      <c r="O704" s="46"/>
      <c r="P704" s="46"/>
      <c r="Q704" s="41"/>
      <c r="R704" s="10"/>
      <c r="S704" s="10"/>
      <c r="T704" s="10"/>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row>
    <row r="705" ht="17.25" customHeight="1">
      <c r="A705" s="41"/>
      <c r="B705" s="42"/>
      <c r="C705" s="41"/>
      <c r="D705" s="43"/>
      <c r="E705" s="43"/>
      <c r="F705" s="41"/>
      <c r="G705" s="45"/>
      <c r="H705" s="46"/>
      <c r="I705" s="43"/>
      <c r="J705" s="47"/>
      <c r="K705" s="46"/>
      <c r="L705" s="46"/>
      <c r="M705" s="48"/>
      <c r="N705" s="49"/>
      <c r="O705" s="46"/>
      <c r="P705" s="46"/>
      <c r="Q705" s="41"/>
      <c r="R705" s="10"/>
      <c r="S705" s="10"/>
      <c r="T705" s="10"/>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row>
    <row r="706" ht="17.25" customHeight="1">
      <c r="A706" s="41"/>
      <c r="B706" s="42"/>
      <c r="C706" s="41"/>
      <c r="D706" s="43"/>
      <c r="E706" s="43"/>
      <c r="F706" s="41"/>
      <c r="G706" s="45"/>
      <c r="H706" s="46"/>
      <c r="I706" s="43"/>
      <c r="J706" s="47"/>
      <c r="K706" s="46"/>
      <c r="L706" s="46"/>
      <c r="M706" s="48"/>
      <c r="N706" s="49"/>
      <c r="O706" s="46"/>
      <c r="P706" s="46"/>
      <c r="Q706" s="41"/>
      <c r="R706" s="10"/>
      <c r="S706" s="10"/>
      <c r="T706" s="10"/>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row>
    <row r="707" ht="17.25" customHeight="1">
      <c r="A707" s="41"/>
      <c r="B707" s="42"/>
      <c r="C707" s="41"/>
      <c r="D707" s="43"/>
      <c r="E707" s="43"/>
      <c r="F707" s="41"/>
      <c r="G707" s="45"/>
      <c r="H707" s="46"/>
      <c r="I707" s="43"/>
      <c r="J707" s="47"/>
      <c r="K707" s="46"/>
      <c r="L707" s="46"/>
      <c r="M707" s="48"/>
      <c r="N707" s="49"/>
      <c r="O707" s="46"/>
      <c r="P707" s="46"/>
      <c r="Q707" s="41"/>
      <c r="R707" s="10"/>
      <c r="S707" s="10"/>
      <c r="T707" s="10"/>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row>
    <row r="708" ht="17.25" customHeight="1">
      <c r="A708" s="41"/>
      <c r="B708" s="42"/>
      <c r="C708" s="41"/>
      <c r="D708" s="43"/>
      <c r="E708" s="43"/>
      <c r="F708" s="41"/>
      <c r="G708" s="45"/>
      <c r="H708" s="46"/>
      <c r="I708" s="43"/>
      <c r="J708" s="47"/>
      <c r="K708" s="46"/>
      <c r="L708" s="46"/>
      <c r="M708" s="48"/>
      <c r="N708" s="49"/>
      <c r="O708" s="46"/>
      <c r="P708" s="46"/>
      <c r="Q708" s="41"/>
      <c r="R708" s="10"/>
      <c r="S708" s="10"/>
      <c r="T708" s="10"/>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row>
    <row r="709" ht="17.25" customHeight="1">
      <c r="A709" s="41"/>
      <c r="B709" s="42"/>
      <c r="C709" s="41"/>
      <c r="D709" s="43"/>
      <c r="E709" s="43"/>
      <c r="F709" s="41"/>
      <c r="G709" s="45"/>
      <c r="H709" s="46"/>
      <c r="I709" s="43"/>
      <c r="J709" s="47"/>
      <c r="K709" s="46"/>
      <c r="L709" s="46"/>
      <c r="M709" s="48"/>
      <c r="N709" s="49"/>
      <c r="O709" s="46"/>
      <c r="P709" s="46"/>
      <c r="Q709" s="41"/>
      <c r="R709" s="10"/>
      <c r="S709" s="10"/>
      <c r="T709" s="10"/>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row>
    <row r="710" ht="17.25" customHeight="1">
      <c r="A710" s="41"/>
      <c r="B710" s="42"/>
      <c r="C710" s="41"/>
      <c r="D710" s="43"/>
      <c r="E710" s="43"/>
      <c r="F710" s="41"/>
      <c r="G710" s="45"/>
      <c r="H710" s="46"/>
      <c r="I710" s="43"/>
      <c r="J710" s="47"/>
      <c r="K710" s="46"/>
      <c r="L710" s="46"/>
      <c r="M710" s="48"/>
      <c r="N710" s="49"/>
      <c r="O710" s="46"/>
      <c r="P710" s="46"/>
      <c r="Q710" s="41"/>
      <c r="R710" s="10"/>
      <c r="S710" s="10"/>
      <c r="T710" s="10"/>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row>
    <row r="711" ht="17.25" customHeight="1">
      <c r="A711" s="41"/>
      <c r="B711" s="42"/>
      <c r="C711" s="41"/>
      <c r="D711" s="43"/>
      <c r="E711" s="43"/>
      <c r="F711" s="41"/>
      <c r="G711" s="45"/>
      <c r="H711" s="46"/>
      <c r="I711" s="43"/>
      <c r="J711" s="47"/>
      <c r="K711" s="46"/>
      <c r="L711" s="46"/>
      <c r="M711" s="48"/>
      <c r="N711" s="49"/>
      <c r="O711" s="46"/>
      <c r="P711" s="46"/>
      <c r="Q711" s="41"/>
      <c r="R711" s="10"/>
      <c r="S711" s="10"/>
      <c r="T711" s="10"/>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row>
    <row r="712" ht="17.25" customHeight="1">
      <c r="A712" s="41"/>
      <c r="B712" s="42"/>
      <c r="C712" s="41"/>
      <c r="D712" s="43"/>
      <c r="E712" s="43"/>
      <c r="F712" s="41"/>
      <c r="G712" s="45"/>
      <c r="H712" s="46"/>
      <c r="I712" s="43"/>
      <c r="J712" s="47"/>
      <c r="K712" s="46"/>
      <c r="L712" s="46"/>
      <c r="M712" s="48"/>
      <c r="N712" s="49"/>
      <c r="O712" s="46"/>
      <c r="P712" s="46"/>
      <c r="Q712" s="41"/>
      <c r="R712" s="10"/>
      <c r="S712" s="10"/>
      <c r="T712" s="10"/>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row>
    <row r="713" ht="17.25" customHeight="1">
      <c r="A713" s="41"/>
      <c r="B713" s="42"/>
      <c r="C713" s="41"/>
      <c r="D713" s="43"/>
      <c r="E713" s="43"/>
      <c r="F713" s="41"/>
      <c r="G713" s="45"/>
      <c r="H713" s="46"/>
      <c r="I713" s="43"/>
      <c r="J713" s="47"/>
      <c r="K713" s="46"/>
      <c r="L713" s="46"/>
      <c r="M713" s="48"/>
      <c r="N713" s="49"/>
      <c r="O713" s="46"/>
      <c r="P713" s="46"/>
      <c r="Q713" s="41"/>
      <c r="R713" s="10"/>
      <c r="S713" s="10"/>
      <c r="T713" s="10"/>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row>
    <row r="714" ht="17.25" customHeight="1">
      <c r="A714" s="41"/>
      <c r="B714" s="42"/>
      <c r="C714" s="41"/>
      <c r="D714" s="43"/>
      <c r="E714" s="43"/>
      <c r="F714" s="41"/>
      <c r="G714" s="45"/>
      <c r="H714" s="46"/>
      <c r="I714" s="43"/>
      <c r="J714" s="47"/>
      <c r="K714" s="46"/>
      <c r="L714" s="46"/>
      <c r="M714" s="48"/>
      <c r="N714" s="49"/>
      <c r="O714" s="46"/>
      <c r="P714" s="46"/>
      <c r="Q714" s="41"/>
      <c r="R714" s="10"/>
      <c r="S714" s="10"/>
      <c r="T714" s="10"/>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row>
    <row r="715" ht="17.25" customHeight="1">
      <c r="A715" s="41"/>
      <c r="B715" s="42"/>
      <c r="C715" s="41"/>
      <c r="D715" s="43"/>
      <c r="E715" s="43"/>
      <c r="F715" s="41"/>
      <c r="G715" s="45"/>
      <c r="H715" s="46"/>
      <c r="I715" s="43"/>
      <c r="J715" s="47"/>
      <c r="K715" s="46"/>
      <c r="L715" s="46"/>
      <c r="M715" s="48"/>
      <c r="N715" s="49"/>
      <c r="O715" s="46"/>
      <c r="P715" s="46"/>
      <c r="Q715" s="41"/>
      <c r="R715" s="10"/>
      <c r="S715" s="10"/>
      <c r="T715" s="10"/>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row>
    <row r="716" ht="17.25" customHeight="1">
      <c r="A716" s="41"/>
      <c r="B716" s="42"/>
      <c r="C716" s="41"/>
      <c r="D716" s="43"/>
      <c r="E716" s="43"/>
      <c r="F716" s="41"/>
      <c r="G716" s="45"/>
      <c r="H716" s="46"/>
      <c r="I716" s="43"/>
      <c r="J716" s="47"/>
      <c r="K716" s="46"/>
      <c r="L716" s="46"/>
      <c r="M716" s="48"/>
      <c r="N716" s="49"/>
      <c r="O716" s="46"/>
      <c r="P716" s="46"/>
      <c r="Q716" s="41"/>
      <c r="R716" s="10"/>
      <c r="S716" s="10"/>
      <c r="T716" s="10"/>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row>
    <row r="717" ht="17.25" customHeight="1">
      <c r="A717" s="41"/>
      <c r="B717" s="42"/>
      <c r="C717" s="41"/>
      <c r="D717" s="43"/>
      <c r="E717" s="43"/>
      <c r="F717" s="41"/>
      <c r="G717" s="45"/>
      <c r="H717" s="46"/>
      <c r="I717" s="43"/>
      <c r="J717" s="47"/>
      <c r="K717" s="46"/>
      <c r="L717" s="46"/>
      <c r="M717" s="48"/>
      <c r="N717" s="49"/>
      <c r="O717" s="46"/>
      <c r="P717" s="46"/>
      <c r="Q717" s="41"/>
      <c r="R717" s="10"/>
      <c r="S717" s="10"/>
      <c r="T717" s="10"/>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row>
    <row r="718" ht="17.25" customHeight="1">
      <c r="A718" s="41"/>
      <c r="B718" s="42"/>
      <c r="C718" s="41"/>
      <c r="D718" s="43"/>
      <c r="E718" s="43"/>
      <c r="F718" s="41"/>
      <c r="G718" s="45"/>
      <c r="H718" s="46"/>
      <c r="I718" s="43"/>
      <c r="J718" s="47"/>
      <c r="K718" s="46"/>
      <c r="L718" s="46"/>
      <c r="M718" s="48"/>
      <c r="N718" s="49"/>
      <c r="O718" s="46"/>
      <c r="P718" s="46"/>
      <c r="Q718" s="41"/>
      <c r="R718" s="10"/>
      <c r="S718" s="10"/>
      <c r="T718" s="10"/>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row>
    <row r="719" ht="17.25" customHeight="1">
      <c r="A719" s="41"/>
      <c r="B719" s="42"/>
      <c r="C719" s="41"/>
      <c r="D719" s="43"/>
      <c r="E719" s="43"/>
      <c r="F719" s="41"/>
      <c r="G719" s="45"/>
      <c r="H719" s="46"/>
      <c r="I719" s="43"/>
      <c r="J719" s="47"/>
      <c r="K719" s="46"/>
      <c r="L719" s="46"/>
      <c r="M719" s="48"/>
      <c r="N719" s="49"/>
      <c r="O719" s="46"/>
      <c r="P719" s="46"/>
      <c r="Q719" s="41"/>
      <c r="R719" s="10"/>
      <c r="S719" s="10"/>
      <c r="T719" s="10"/>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row>
    <row r="720" ht="17.25" customHeight="1">
      <c r="A720" s="41"/>
      <c r="B720" s="42"/>
      <c r="C720" s="41"/>
      <c r="D720" s="43"/>
      <c r="E720" s="43"/>
      <c r="F720" s="41"/>
      <c r="G720" s="45"/>
      <c r="H720" s="46"/>
      <c r="I720" s="43"/>
      <c r="J720" s="47"/>
      <c r="K720" s="46"/>
      <c r="L720" s="46"/>
      <c r="M720" s="48"/>
      <c r="N720" s="49"/>
      <c r="O720" s="46"/>
      <c r="P720" s="46"/>
      <c r="Q720" s="41"/>
      <c r="R720" s="10"/>
      <c r="S720" s="10"/>
      <c r="T720" s="10"/>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row>
    <row r="721" ht="17.25" customHeight="1">
      <c r="A721" s="41"/>
      <c r="B721" s="42"/>
      <c r="C721" s="41"/>
      <c r="D721" s="43"/>
      <c r="E721" s="43"/>
      <c r="F721" s="41"/>
      <c r="G721" s="45"/>
      <c r="H721" s="46"/>
      <c r="I721" s="43"/>
      <c r="J721" s="47"/>
      <c r="K721" s="46"/>
      <c r="L721" s="46"/>
      <c r="M721" s="48"/>
      <c r="N721" s="49"/>
      <c r="O721" s="46"/>
      <c r="P721" s="46"/>
      <c r="Q721" s="41"/>
      <c r="R721" s="10"/>
      <c r="S721" s="10"/>
      <c r="T721" s="10"/>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row>
    <row r="722" ht="17.25" customHeight="1">
      <c r="A722" s="41"/>
      <c r="B722" s="42"/>
      <c r="C722" s="41"/>
      <c r="D722" s="43"/>
      <c r="E722" s="43"/>
      <c r="F722" s="41"/>
      <c r="G722" s="45"/>
      <c r="H722" s="46"/>
      <c r="I722" s="43"/>
      <c r="J722" s="47"/>
      <c r="K722" s="46"/>
      <c r="L722" s="46"/>
      <c r="M722" s="48"/>
      <c r="N722" s="49"/>
      <c r="O722" s="46"/>
      <c r="P722" s="46"/>
      <c r="Q722" s="41"/>
      <c r="R722" s="10"/>
      <c r="S722" s="10"/>
      <c r="T722" s="10"/>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row>
    <row r="723" ht="17.25" customHeight="1">
      <c r="A723" s="41"/>
      <c r="B723" s="42"/>
      <c r="C723" s="41"/>
      <c r="D723" s="43"/>
      <c r="E723" s="43"/>
      <c r="F723" s="41"/>
      <c r="G723" s="45"/>
      <c r="H723" s="46"/>
      <c r="I723" s="43"/>
      <c r="J723" s="47"/>
      <c r="K723" s="46"/>
      <c r="L723" s="46"/>
      <c r="M723" s="48"/>
      <c r="N723" s="49"/>
      <c r="O723" s="46"/>
      <c r="P723" s="46"/>
      <c r="Q723" s="41"/>
      <c r="R723" s="10"/>
      <c r="S723" s="10"/>
      <c r="T723" s="10"/>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row>
    <row r="724" ht="17.25" customHeight="1">
      <c r="A724" s="41"/>
      <c r="B724" s="42"/>
      <c r="C724" s="41"/>
      <c r="D724" s="43"/>
      <c r="E724" s="43"/>
      <c r="F724" s="41"/>
      <c r="G724" s="45"/>
      <c r="H724" s="46"/>
      <c r="I724" s="43"/>
      <c r="J724" s="47"/>
      <c r="K724" s="46"/>
      <c r="L724" s="46"/>
      <c r="M724" s="48"/>
      <c r="N724" s="49"/>
      <c r="O724" s="46"/>
      <c r="P724" s="46"/>
      <c r="Q724" s="41"/>
      <c r="R724" s="10"/>
      <c r="S724" s="10"/>
      <c r="T724" s="10"/>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row>
    <row r="725" ht="17.25" customHeight="1">
      <c r="A725" s="41"/>
      <c r="B725" s="42"/>
      <c r="C725" s="41"/>
      <c r="D725" s="43"/>
      <c r="E725" s="43"/>
      <c r="F725" s="41"/>
      <c r="G725" s="45"/>
      <c r="H725" s="46"/>
      <c r="I725" s="43"/>
      <c r="J725" s="47"/>
      <c r="K725" s="46"/>
      <c r="L725" s="46"/>
      <c r="M725" s="48"/>
      <c r="N725" s="49"/>
      <c r="O725" s="46"/>
      <c r="P725" s="46"/>
      <c r="Q725" s="41"/>
      <c r="R725" s="10"/>
      <c r="S725" s="10"/>
      <c r="T725" s="10"/>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row>
    <row r="726" ht="17.25" customHeight="1">
      <c r="A726" s="41"/>
      <c r="B726" s="42"/>
      <c r="C726" s="41"/>
      <c r="D726" s="43"/>
      <c r="E726" s="43"/>
      <c r="F726" s="41"/>
      <c r="G726" s="45"/>
      <c r="H726" s="46"/>
      <c r="I726" s="43"/>
      <c r="J726" s="47"/>
      <c r="K726" s="46"/>
      <c r="L726" s="46"/>
      <c r="M726" s="48"/>
      <c r="N726" s="49"/>
      <c r="O726" s="46"/>
      <c r="P726" s="46"/>
      <c r="Q726" s="41"/>
      <c r="R726" s="10"/>
      <c r="S726" s="10"/>
      <c r="T726" s="10"/>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row>
    <row r="727" ht="17.25" customHeight="1">
      <c r="A727" s="41"/>
      <c r="B727" s="42"/>
      <c r="C727" s="41"/>
      <c r="D727" s="43"/>
      <c r="E727" s="43"/>
      <c r="F727" s="41"/>
      <c r="G727" s="45"/>
      <c r="H727" s="46"/>
      <c r="I727" s="43"/>
      <c r="J727" s="47"/>
      <c r="K727" s="46"/>
      <c r="L727" s="46"/>
      <c r="M727" s="48"/>
      <c r="N727" s="49"/>
      <c r="O727" s="46"/>
      <c r="P727" s="46"/>
      <c r="Q727" s="41"/>
      <c r="R727" s="10"/>
      <c r="S727" s="10"/>
      <c r="T727" s="10"/>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row>
    <row r="728" ht="17.25" customHeight="1">
      <c r="A728" s="41"/>
      <c r="B728" s="42"/>
      <c r="C728" s="41"/>
      <c r="D728" s="43"/>
      <c r="E728" s="43"/>
      <c r="F728" s="41"/>
      <c r="G728" s="45"/>
      <c r="H728" s="46"/>
      <c r="I728" s="43"/>
      <c r="J728" s="47"/>
      <c r="K728" s="46"/>
      <c r="L728" s="46"/>
      <c r="M728" s="48"/>
      <c r="N728" s="49"/>
      <c r="O728" s="46"/>
      <c r="P728" s="46"/>
      <c r="Q728" s="41"/>
      <c r="R728" s="10"/>
      <c r="S728" s="10"/>
      <c r="T728" s="10"/>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row>
    <row r="729" ht="17.25" customHeight="1">
      <c r="A729" s="41"/>
      <c r="B729" s="42"/>
      <c r="C729" s="41"/>
      <c r="D729" s="43"/>
      <c r="E729" s="43"/>
      <c r="F729" s="41"/>
      <c r="G729" s="45"/>
      <c r="H729" s="46"/>
      <c r="I729" s="43"/>
      <c r="J729" s="47"/>
      <c r="K729" s="46"/>
      <c r="L729" s="46"/>
      <c r="M729" s="48"/>
      <c r="N729" s="49"/>
      <c r="O729" s="46"/>
      <c r="P729" s="46"/>
      <c r="Q729" s="41"/>
      <c r="R729" s="10"/>
      <c r="S729" s="10"/>
      <c r="T729" s="10"/>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row>
    <row r="730" ht="17.25" customHeight="1">
      <c r="A730" s="41"/>
      <c r="B730" s="42"/>
      <c r="C730" s="41"/>
      <c r="D730" s="43"/>
      <c r="E730" s="43"/>
      <c r="F730" s="41"/>
      <c r="G730" s="45"/>
      <c r="H730" s="46"/>
      <c r="I730" s="43"/>
      <c r="J730" s="47"/>
      <c r="K730" s="46"/>
      <c r="L730" s="46"/>
      <c r="M730" s="48"/>
      <c r="N730" s="49"/>
      <c r="O730" s="46"/>
      <c r="P730" s="46"/>
      <c r="Q730" s="41"/>
      <c r="R730" s="10"/>
      <c r="S730" s="10"/>
      <c r="T730" s="10"/>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row>
    <row r="731" ht="17.25" customHeight="1">
      <c r="A731" s="41"/>
      <c r="B731" s="42"/>
      <c r="C731" s="41"/>
      <c r="D731" s="43"/>
      <c r="E731" s="43"/>
      <c r="F731" s="41"/>
      <c r="G731" s="45"/>
      <c r="H731" s="46"/>
      <c r="I731" s="43"/>
      <c r="J731" s="47"/>
      <c r="K731" s="46"/>
      <c r="L731" s="46"/>
      <c r="M731" s="48"/>
      <c r="N731" s="49"/>
      <c r="O731" s="46"/>
      <c r="P731" s="46"/>
      <c r="Q731" s="41"/>
      <c r="R731" s="10"/>
      <c r="S731" s="10"/>
      <c r="T731" s="10"/>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row>
    <row r="732" ht="17.25" customHeight="1">
      <c r="A732" s="41"/>
      <c r="B732" s="42"/>
      <c r="C732" s="41"/>
      <c r="D732" s="43"/>
      <c r="E732" s="43"/>
      <c r="F732" s="41"/>
      <c r="G732" s="45"/>
      <c r="H732" s="46"/>
      <c r="I732" s="43"/>
      <c r="J732" s="47"/>
      <c r="K732" s="46"/>
      <c r="L732" s="46"/>
      <c r="M732" s="48"/>
      <c r="N732" s="49"/>
      <c r="O732" s="46"/>
      <c r="P732" s="46"/>
      <c r="Q732" s="41"/>
      <c r="R732" s="10"/>
      <c r="S732" s="10"/>
      <c r="T732" s="10"/>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row>
    <row r="733" ht="17.25" customHeight="1">
      <c r="A733" s="41"/>
      <c r="B733" s="42"/>
      <c r="C733" s="41"/>
      <c r="D733" s="43"/>
      <c r="E733" s="43"/>
      <c r="F733" s="41"/>
      <c r="G733" s="45"/>
      <c r="H733" s="46"/>
      <c r="I733" s="43"/>
      <c r="J733" s="47"/>
      <c r="K733" s="46"/>
      <c r="L733" s="46"/>
      <c r="M733" s="48"/>
      <c r="N733" s="49"/>
      <c r="O733" s="46"/>
      <c r="P733" s="46"/>
      <c r="Q733" s="41"/>
      <c r="R733" s="10"/>
      <c r="S733" s="10"/>
      <c r="T733" s="10"/>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row>
    <row r="734" ht="17.25" customHeight="1">
      <c r="A734" s="41"/>
      <c r="B734" s="42"/>
      <c r="C734" s="41"/>
      <c r="D734" s="43"/>
      <c r="E734" s="43"/>
      <c r="F734" s="41"/>
      <c r="G734" s="45"/>
      <c r="H734" s="46"/>
      <c r="I734" s="43"/>
      <c r="J734" s="47"/>
      <c r="K734" s="46"/>
      <c r="L734" s="46"/>
      <c r="M734" s="48"/>
      <c r="N734" s="49"/>
      <c r="O734" s="46"/>
      <c r="P734" s="46"/>
      <c r="Q734" s="41"/>
      <c r="R734" s="10"/>
      <c r="S734" s="10"/>
      <c r="T734" s="10"/>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row>
    <row r="735" ht="17.25" customHeight="1">
      <c r="A735" s="41"/>
      <c r="B735" s="42"/>
      <c r="C735" s="41"/>
      <c r="D735" s="43"/>
      <c r="E735" s="43"/>
      <c r="F735" s="41"/>
      <c r="G735" s="45"/>
      <c r="H735" s="46"/>
      <c r="I735" s="43"/>
      <c r="J735" s="47"/>
      <c r="K735" s="46"/>
      <c r="L735" s="46"/>
      <c r="M735" s="48"/>
      <c r="N735" s="49"/>
      <c r="O735" s="46"/>
      <c r="P735" s="46"/>
      <c r="Q735" s="41"/>
      <c r="R735" s="10"/>
      <c r="S735" s="10"/>
      <c r="T735" s="10"/>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row>
    <row r="736" ht="17.25" customHeight="1">
      <c r="A736" s="41"/>
      <c r="B736" s="42"/>
      <c r="C736" s="41"/>
      <c r="D736" s="43"/>
      <c r="E736" s="43"/>
      <c r="F736" s="41"/>
      <c r="G736" s="45"/>
      <c r="H736" s="46"/>
      <c r="I736" s="43"/>
      <c r="J736" s="47"/>
      <c r="K736" s="46"/>
      <c r="L736" s="46"/>
      <c r="M736" s="48"/>
      <c r="N736" s="49"/>
      <c r="O736" s="46"/>
      <c r="P736" s="46"/>
      <c r="Q736" s="41"/>
      <c r="R736" s="10"/>
      <c r="S736" s="10"/>
      <c r="T736" s="10"/>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row>
    <row r="737" ht="17.25" customHeight="1">
      <c r="A737" s="41"/>
      <c r="B737" s="42"/>
      <c r="C737" s="41"/>
      <c r="D737" s="43"/>
      <c r="E737" s="43"/>
      <c r="F737" s="41"/>
      <c r="G737" s="45"/>
      <c r="H737" s="46"/>
      <c r="I737" s="43"/>
      <c r="J737" s="47"/>
      <c r="K737" s="46"/>
      <c r="L737" s="46"/>
      <c r="M737" s="48"/>
      <c r="N737" s="49"/>
      <c r="O737" s="46"/>
      <c r="P737" s="46"/>
      <c r="Q737" s="41"/>
      <c r="R737" s="10"/>
      <c r="S737" s="10"/>
      <c r="T737" s="10"/>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row>
    <row r="738" ht="17.25" customHeight="1">
      <c r="A738" s="41"/>
      <c r="B738" s="42"/>
      <c r="C738" s="41"/>
      <c r="D738" s="43"/>
      <c r="E738" s="43"/>
      <c r="F738" s="41"/>
      <c r="G738" s="45"/>
      <c r="H738" s="46"/>
      <c r="I738" s="43"/>
      <c r="J738" s="47"/>
      <c r="K738" s="46"/>
      <c r="L738" s="46"/>
      <c r="M738" s="48"/>
      <c r="N738" s="49"/>
      <c r="O738" s="46"/>
      <c r="P738" s="46"/>
      <c r="Q738" s="41"/>
      <c r="R738" s="10"/>
      <c r="S738" s="10"/>
      <c r="T738" s="10"/>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row>
    <row r="739" ht="17.25" customHeight="1">
      <c r="A739" s="41"/>
      <c r="B739" s="42"/>
      <c r="C739" s="41"/>
      <c r="D739" s="43"/>
      <c r="E739" s="43"/>
      <c r="F739" s="41"/>
      <c r="G739" s="45"/>
      <c r="H739" s="46"/>
      <c r="I739" s="43"/>
      <c r="J739" s="47"/>
      <c r="K739" s="46"/>
      <c r="L739" s="46"/>
      <c r="M739" s="48"/>
      <c r="N739" s="49"/>
      <c r="O739" s="46"/>
      <c r="P739" s="46"/>
      <c r="Q739" s="41"/>
      <c r="R739" s="10"/>
      <c r="S739" s="10"/>
      <c r="T739" s="10"/>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row>
    <row r="740" ht="17.25" customHeight="1">
      <c r="A740" s="41"/>
      <c r="B740" s="42"/>
      <c r="C740" s="41"/>
      <c r="D740" s="43"/>
      <c r="E740" s="43"/>
      <c r="F740" s="41"/>
      <c r="G740" s="45"/>
      <c r="H740" s="46"/>
      <c r="I740" s="43"/>
      <c r="J740" s="47"/>
      <c r="K740" s="46"/>
      <c r="L740" s="46"/>
      <c r="M740" s="48"/>
      <c r="N740" s="49"/>
      <c r="O740" s="46"/>
      <c r="P740" s="46"/>
      <c r="Q740" s="41"/>
      <c r="R740" s="10"/>
      <c r="S740" s="10"/>
      <c r="T740" s="10"/>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row>
    <row r="741" ht="17.25" customHeight="1">
      <c r="A741" s="41"/>
      <c r="B741" s="42"/>
      <c r="C741" s="41"/>
      <c r="D741" s="43"/>
      <c r="E741" s="43"/>
      <c r="F741" s="41"/>
      <c r="G741" s="45"/>
      <c r="H741" s="46"/>
      <c r="I741" s="43"/>
      <c r="J741" s="47"/>
      <c r="K741" s="46"/>
      <c r="L741" s="46"/>
      <c r="M741" s="48"/>
      <c r="N741" s="49"/>
      <c r="O741" s="46"/>
      <c r="P741" s="46"/>
      <c r="Q741" s="41"/>
      <c r="R741" s="10"/>
      <c r="S741" s="10"/>
      <c r="T741" s="10"/>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row>
    <row r="742" ht="17.25" customHeight="1">
      <c r="A742" s="41"/>
      <c r="B742" s="42"/>
      <c r="C742" s="41"/>
      <c r="D742" s="43"/>
      <c r="E742" s="43"/>
      <c r="F742" s="41"/>
      <c r="G742" s="45"/>
      <c r="H742" s="46"/>
      <c r="I742" s="43"/>
      <c r="J742" s="47"/>
      <c r="K742" s="46"/>
      <c r="L742" s="46"/>
      <c r="M742" s="48"/>
      <c r="N742" s="49"/>
      <c r="O742" s="46"/>
      <c r="P742" s="46"/>
      <c r="Q742" s="41"/>
      <c r="R742" s="10"/>
      <c r="S742" s="10"/>
      <c r="T742" s="10"/>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row>
    <row r="743" ht="17.25" customHeight="1">
      <c r="A743" s="41"/>
      <c r="B743" s="42"/>
      <c r="C743" s="41"/>
      <c r="D743" s="43"/>
      <c r="E743" s="43"/>
      <c r="F743" s="41"/>
      <c r="G743" s="45"/>
      <c r="H743" s="46"/>
      <c r="I743" s="43"/>
      <c r="J743" s="47"/>
      <c r="K743" s="46"/>
      <c r="L743" s="46"/>
      <c r="M743" s="48"/>
      <c r="N743" s="49"/>
      <c r="O743" s="46"/>
      <c r="P743" s="46"/>
      <c r="Q743" s="41"/>
      <c r="R743" s="10"/>
      <c r="S743" s="10"/>
      <c r="T743" s="10"/>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row>
    <row r="744" ht="17.25" customHeight="1">
      <c r="A744" s="41"/>
      <c r="B744" s="42"/>
      <c r="C744" s="41"/>
      <c r="D744" s="43"/>
      <c r="E744" s="43"/>
      <c r="F744" s="41"/>
      <c r="G744" s="45"/>
      <c r="H744" s="46"/>
      <c r="I744" s="43"/>
      <c r="J744" s="47"/>
      <c r="K744" s="46"/>
      <c r="L744" s="46"/>
      <c r="M744" s="48"/>
      <c r="N744" s="49"/>
      <c r="O744" s="46"/>
      <c r="P744" s="46"/>
      <c r="Q744" s="41"/>
      <c r="R744" s="10"/>
      <c r="S744" s="10"/>
      <c r="T744" s="10"/>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row>
    <row r="745" ht="17.25" customHeight="1">
      <c r="A745" s="41"/>
      <c r="B745" s="42"/>
      <c r="C745" s="41"/>
      <c r="D745" s="43"/>
      <c r="E745" s="43"/>
      <c r="F745" s="41"/>
      <c r="G745" s="45"/>
      <c r="H745" s="46"/>
      <c r="I745" s="43"/>
      <c r="J745" s="47"/>
      <c r="K745" s="46"/>
      <c r="L745" s="46"/>
      <c r="M745" s="48"/>
      <c r="N745" s="49"/>
      <c r="O745" s="46"/>
      <c r="P745" s="46"/>
      <c r="Q745" s="41"/>
      <c r="R745" s="10"/>
      <c r="S745" s="10"/>
      <c r="T745" s="10"/>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row>
    <row r="746" ht="17.25" customHeight="1">
      <c r="A746" s="41"/>
      <c r="B746" s="42"/>
      <c r="C746" s="41"/>
      <c r="D746" s="43"/>
      <c r="E746" s="43"/>
      <c r="F746" s="41"/>
      <c r="G746" s="45"/>
      <c r="H746" s="46"/>
      <c r="I746" s="43"/>
      <c r="J746" s="47"/>
      <c r="K746" s="46"/>
      <c r="L746" s="46"/>
      <c r="M746" s="48"/>
      <c r="N746" s="49"/>
      <c r="O746" s="46"/>
      <c r="P746" s="46"/>
      <c r="Q746" s="41"/>
      <c r="R746" s="10"/>
      <c r="S746" s="10"/>
      <c r="T746" s="10"/>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row>
    <row r="747" ht="17.25" customHeight="1">
      <c r="A747" s="41"/>
      <c r="B747" s="42"/>
      <c r="C747" s="41"/>
      <c r="D747" s="43"/>
      <c r="E747" s="43"/>
      <c r="F747" s="41"/>
      <c r="G747" s="45"/>
      <c r="H747" s="46"/>
      <c r="I747" s="43"/>
      <c r="J747" s="47"/>
      <c r="K747" s="46"/>
      <c r="L747" s="46"/>
      <c r="M747" s="48"/>
      <c r="N747" s="49"/>
      <c r="O747" s="46"/>
      <c r="P747" s="46"/>
      <c r="Q747" s="41"/>
      <c r="R747" s="10"/>
      <c r="S747" s="10"/>
      <c r="T747" s="10"/>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row>
    <row r="748" ht="17.25" customHeight="1">
      <c r="A748" s="41"/>
      <c r="B748" s="42"/>
      <c r="C748" s="41"/>
      <c r="D748" s="43"/>
      <c r="E748" s="43"/>
      <c r="F748" s="41"/>
      <c r="G748" s="45"/>
      <c r="H748" s="46"/>
      <c r="I748" s="43"/>
      <c r="J748" s="47"/>
      <c r="K748" s="46"/>
      <c r="L748" s="46"/>
      <c r="M748" s="48"/>
      <c r="N748" s="49"/>
      <c r="O748" s="46"/>
      <c r="P748" s="46"/>
      <c r="Q748" s="41"/>
      <c r="R748" s="10"/>
      <c r="S748" s="10"/>
      <c r="T748" s="10"/>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row>
    <row r="749" ht="17.25" customHeight="1">
      <c r="A749" s="41"/>
      <c r="B749" s="42"/>
      <c r="C749" s="41"/>
      <c r="D749" s="43"/>
      <c r="E749" s="43"/>
      <c r="F749" s="41"/>
      <c r="G749" s="45"/>
      <c r="H749" s="46"/>
      <c r="I749" s="43"/>
      <c r="J749" s="47"/>
      <c r="K749" s="46"/>
      <c r="L749" s="46"/>
      <c r="M749" s="48"/>
      <c r="N749" s="49"/>
      <c r="O749" s="46"/>
      <c r="P749" s="46"/>
      <c r="Q749" s="41"/>
      <c r="R749" s="10"/>
      <c r="S749" s="10"/>
      <c r="T749" s="10"/>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row>
    <row r="750" ht="17.25" customHeight="1">
      <c r="A750" s="41"/>
      <c r="B750" s="42"/>
      <c r="C750" s="41"/>
      <c r="D750" s="43"/>
      <c r="E750" s="43"/>
      <c r="F750" s="41"/>
      <c r="G750" s="45"/>
      <c r="H750" s="46"/>
      <c r="I750" s="43"/>
      <c r="J750" s="47"/>
      <c r="K750" s="46"/>
      <c r="L750" s="46"/>
      <c r="M750" s="48"/>
      <c r="N750" s="49"/>
      <c r="O750" s="46"/>
      <c r="P750" s="46"/>
      <c r="Q750" s="41"/>
      <c r="R750" s="10"/>
      <c r="S750" s="10"/>
      <c r="T750" s="10"/>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row>
    <row r="751" ht="17.25" customHeight="1">
      <c r="A751" s="41"/>
      <c r="B751" s="42"/>
      <c r="C751" s="41"/>
      <c r="D751" s="43"/>
      <c r="E751" s="43"/>
      <c r="F751" s="41"/>
      <c r="G751" s="45"/>
      <c r="H751" s="46"/>
      <c r="I751" s="43"/>
      <c r="J751" s="47"/>
      <c r="K751" s="46"/>
      <c r="L751" s="46"/>
      <c r="M751" s="48"/>
      <c r="N751" s="49"/>
      <c r="O751" s="46"/>
      <c r="P751" s="46"/>
      <c r="Q751" s="41"/>
      <c r="R751" s="10"/>
      <c r="S751" s="10"/>
      <c r="T751" s="10"/>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row>
    <row r="752" ht="17.25" customHeight="1">
      <c r="A752" s="41"/>
      <c r="B752" s="42"/>
      <c r="C752" s="41"/>
      <c r="D752" s="43"/>
      <c r="E752" s="43"/>
      <c r="F752" s="41"/>
      <c r="G752" s="45"/>
      <c r="H752" s="46"/>
      <c r="I752" s="43"/>
      <c r="J752" s="47"/>
      <c r="K752" s="46"/>
      <c r="L752" s="46"/>
      <c r="M752" s="48"/>
      <c r="N752" s="49"/>
      <c r="O752" s="46"/>
      <c r="P752" s="46"/>
      <c r="Q752" s="41"/>
      <c r="R752" s="10"/>
      <c r="S752" s="10"/>
      <c r="T752" s="10"/>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row>
    <row r="753" ht="17.25" customHeight="1">
      <c r="A753" s="41"/>
      <c r="B753" s="42"/>
      <c r="C753" s="41"/>
      <c r="D753" s="43"/>
      <c r="E753" s="43"/>
      <c r="F753" s="41"/>
      <c r="G753" s="45"/>
      <c r="H753" s="46"/>
      <c r="I753" s="43"/>
      <c r="J753" s="47"/>
      <c r="K753" s="46"/>
      <c r="L753" s="46"/>
      <c r="M753" s="48"/>
      <c r="N753" s="49"/>
      <c r="O753" s="46"/>
      <c r="P753" s="46"/>
      <c r="Q753" s="41"/>
      <c r="R753" s="10"/>
      <c r="S753" s="10"/>
      <c r="T753" s="10"/>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row>
    <row r="754" ht="17.25" customHeight="1">
      <c r="A754" s="41"/>
      <c r="B754" s="42"/>
      <c r="C754" s="41"/>
      <c r="D754" s="43"/>
      <c r="E754" s="43"/>
      <c r="F754" s="41"/>
      <c r="G754" s="45"/>
      <c r="H754" s="46"/>
      <c r="I754" s="43"/>
      <c r="J754" s="47"/>
      <c r="K754" s="46"/>
      <c r="L754" s="46"/>
      <c r="M754" s="48"/>
      <c r="N754" s="49"/>
      <c r="O754" s="46"/>
      <c r="P754" s="46"/>
      <c r="Q754" s="41"/>
      <c r="R754" s="10"/>
      <c r="S754" s="10"/>
      <c r="T754" s="10"/>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row>
    <row r="755" ht="17.25" customHeight="1">
      <c r="A755" s="41"/>
      <c r="B755" s="42"/>
      <c r="C755" s="41"/>
      <c r="D755" s="43"/>
      <c r="E755" s="43"/>
      <c r="F755" s="41"/>
      <c r="G755" s="45"/>
      <c r="H755" s="46"/>
      <c r="I755" s="43"/>
      <c r="J755" s="47"/>
      <c r="K755" s="46"/>
      <c r="L755" s="46"/>
      <c r="M755" s="48"/>
      <c r="N755" s="49"/>
      <c r="O755" s="46"/>
      <c r="P755" s="46"/>
      <c r="Q755" s="41"/>
      <c r="R755" s="10"/>
      <c r="S755" s="10"/>
      <c r="T755" s="10"/>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row>
    <row r="756" ht="17.25" customHeight="1">
      <c r="A756" s="41"/>
      <c r="B756" s="42"/>
      <c r="C756" s="41"/>
      <c r="D756" s="43"/>
      <c r="E756" s="43"/>
      <c r="F756" s="41"/>
      <c r="G756" s="45"/>
      <c r="H756" s="46"/>
      <c r="I756" s="43"/>
      <c r="J756" s="47"/>
      <c r="K756" s="46"/>
      <c r="L756" s="46"/>
      <c r="M756" s="48"/>
      <c r="N756" s="49"/>
      <c r="O756" s="46"/>
      <c r="P756" s="46"/>
      <c r="Q756" s="41"/>
      <c r="R756" s="10"/>
      <c r="S756" s="10"/>
      <c r="T756" s="10"/>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row>
    <row r="757" ht="17.25" customHeight="1">
      <c r="A757" s="41"/>
      <c r="B757" s="42"/>
      <c r="C757" s="41"/>
      <c r="D757" s="43"/>
      <c r="E757" s="43"/>
      <c r="F757" s="41"/>
      <c r="G757" s="45"/>
      <c r="H757" s="46"/>
      <c r="I757" s="43"/>
      <c r="J757" s="47"/>
      <c r="K757" s="46"/>
      <c r="L757" s="46"/>
      <c r="M757" s="48"/>
      <c r="N757" s="49"/>
      <c r="O757" s="46"/>
      <c r="P757" s="46"/>
      <c r="Q757" s="41"/>
      <c r="R757" s="10"/>
      <c r="S757" s="10"/>
      <c r="T757" s="10"/>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row>
    <row r="758" ht="17.25" customHeight="1">
      <c r="A758" s="41"/>
      <c r="B758" s="42"/>
      <c r="C758" s="41"/>
      <c r="D758" s="43"/>
      <c r="E758" s="43"/>
      <c r="F758" s="41"/>
      <c r="G758" s="45"/>
      <c r="H758" s="46"/>
      <c r="I758" s="43"/>
      <c r="J758" s="47"/>
      <c r="K758" s="46"/>
      <c r="L758" s="46"/>
      <c r="M758" s="48"/>
      <c r="N758" s="49"/>
      <c r="O758" s="46"/>
      <c r="P758" s="46"/>
      <c r="Q758" s="41"/>
      <c r="R758" s="10"/>
      <c r="S758" s="10"/>
      <c r="T758" s="10"/>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row>
    <row r="759" ht="17.25" customHeight="1">
      <c r="A759" s="41"/>
      <c r="B759" s="42"/>
      <c r="C759" s="41"/>
      <c r="D759" s="43"/>
      <c r="E759" s="43"/>
      <c r="F759" s="41"/>
      <c r="G759" s="45"/>
      <c r="H759" s="46"/>
      <c r="I759" s="43"/>
      <c r="J759" s="47"/>
      <c r="K759" s="46"/>
      <c r="L759" s="46"/>
      <c r="M759" s="48"/>
      <c r="N759" s="49"/>
      <c r="O759" s="46"/>
      <c r="P759" s="46"/>
      <c r="Q759" s="41"/>
      <c r="R759" s="10"/>
      <c r="S759" s="10"/>
      <c r="T759" s="10"/>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row>
    <row r="760" ht="17.25" customHeight="1">
      <c r="A760" s="41"/>
      <c r="B760" s="42"/>
      <c r="C760" s="41"/>
      <c r="D760" s="43"/>
      <c r="E760" s="43"/>
      <c r="F760" s="41"/>
      <c r="G760" s="45"/>
      <c r="H760" s="46"/>
      <c r="I760" s="43"/>
      <c r="J760" s="47"/>
      <c r="K760" s="46"/>
      <c r="L760" s="46"/>
      <c r="M760" s="48"/>
      <c r="N760" s="49"/>
      <c r="O760" s="46"/>
      <c r="P760" s="46"/>
      <c r="Q760" s="41"/>
      <c r="R760" s="10"/>
      <c r="S760" s="10"/>
      <c r="T760" s="10"/>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row>
    <row r="761" ht="17.25" customHeight="1">
      <c r="A761" s="41"/>
      <c r="B761" s="42"/>
      <c r="C761" s="41"/>
      <c r="D761" s="43"/>
      <c r="E761" s="43"/>
      <c r="F761" s="41"/>
      <c r="G761" s="45"/>
      <c r="H761" s="46"/>
      <c r="I761" s="43"/>
      <c r="J761" s="47"/>
      <c r="K761" s="46"/>
      <c r="L761" s="46"/>
      <c r="M761" s="48"/>
      <c r="N761" s="49"/>
      <c r="O761" s="46"/>
      <c r="P761" s="46"/>
      <c r="Q761" s="41"/>
      <c r="R761" s="10"/>
      <c r="S761" s="10"/>
      <c r="T761" s="10"/>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row>
    <row r="762" ht="17.25" customHeight="1">
      <c r="A762" s="41"/>
      <c r="B762" s="42"/>
      <c r="C762" s="41"/>
      <c r="D762" s="43"/>
      <c r="E762" s="43"/>
      <c r="F762" s="41"/>
      <c r="G762" s="45"/>
      <c r="H762" s="46"/>
      <c r="I762" s="43"/>
      <c r="J762" s="47"/>
      <c r="K762" s="46"/>
      <c r="L762" s="46"/>
      <c r="M762" s="48"/>
      <c r="N762" s="49"/>
      <c r="O762" s="46"/>
      <c r="P762" s="46"/>
      <c r="Q762" s="41"/>
      <c r="R762" s="10"/>
      <c r="S762" s="10"/>
      <c r="T762" s="10"/>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row>
    <row r="763" ht="17.25" customHeight="1">
      <c r="A763" s="41"/>
      <c r="B763" s="42"/>
      <c r="C763" s="41"/>
      <c r="D763" s="43"/>
      <c r="E763" s="43"/>
      <c r="F763" s="41"/>
      <c r="G763" s="45"/>
      <c r="H763" s="46"/>
      <c r="I763" s="43"/>
      <c r="J763" s="47"/>
      <c r="K763" s="46"/>
      <c r="L763" s="46"/>
      <c r="M763" s="48"/>
      <c r="N763" s="49"/>
      <c r="O763" s="46"/>
      <c r="P763" s="46"/>
      <c r="Q763" s="41"/>
      <c r="R763" s="10"/>
      <c r="S763" s="10"/>
      <c r="T763" s="10"/>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row>
    <row r="764" ht="17.25" customHeight="1">
      <c r="A764" s="41"/>
      <c r="B764" s="42"/>
      <c r="C764" s="41"/>
      <c r="D764" s="43"/>
      <c r="E764" s="43"/>
      <c r="F764" s="41"/>
      <c r="G764" s="45"/>
      <c r="H764" s="46"/>
      <c r="I764" s="43"/>
      <c r="J764" s="47"/>
      <c r="K764" s="46"/>
      <c r="L764" s="46"/>
      <c r="M764" s="48"/>
      <c r="N764" s="49"/>
      <c r="O764" s="46"/>
      <c r="P764" s="46"/>
      <c r="Q764" s="41"/>
      <c r="R764" s="10"/>
      <c r="S764" s="10"/>
      <c r="T764" s="10"/>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row>
    <row r="765" ht="17.25" customHeight="1">
      <c r="A765" s="41"/>
      <c r="B765" s="42"/>
      <c r="C765" s="41"/>
      <c r="D765" s="43"/>
      <c r="E765" s="43"/>
      <c r="F765" s="41"/>
      <c r="G765" s="45"/>
      <c r="H765" s="46"/>
      <c r="I765" s="43"/>
      <c r="J765" s="47"/>
      <c r="K765" s="46"/>
      <c r="L765" s="46"/>
      <c r="M765" s="48"/>
      <c r="N765" s="49"/>
      <c r="O765" s="46"/>
      <c r="P765" s="46"/>
      <c r="Q765" s="41"/>
      <c r="R765" s="10"/>
      <c r="S765" s="10"/>
      <c r="T765" s="10"/>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row>
    <row r="766" ht="17.25" customHeight="1">
      <c r="A766" s="41"/>
      <c r="B766" s="42"/>
      <c r="C766" s="41"/>
      <c r="D766" s="43"/>
      <c r="E766" s="43"/>
      <c r="F766" s="41"/>
      <c r="G766" s="45"/>
      <c r="H766" s="46"/>
      <c r="I766" s="43"/>
      <c r="J766" s="47"/>
      <c r="K766" s="46"/>
      <c r="L766" s="46"/>
      <c r="M766" s="48"/>
      <c r="N766" s="49"/>
      <c r="O766" s="46"/>
      <c r="P766" s="46"/>
      <c r="Q766" s="41"/>
      <c r="R766" s="10"/>
      <c r="S766" s="10"/>
      <c r="T766" s="10"/>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row>
    <row r="767" ht="17.25" customHeight="1">
      <c r="A767" s="41"/>
      <c r="B767" s="42"/>
      <c r="C767" s="41"/>
      <c r="D767" s="43"/>
      <c r="E767" s="43"/>
      <c r="F767" s="41"/>
      <c r="G767" s="45"/>
      <c r="H767" s="46"/>
      <c r="I767" s="43"/>
      <c r="J767" s="47"/>
      <c r="K767" s="46"/>
      <c r="L767" s="46"/>
      <c r="M767" s="48"/>
      <c r="N767" s="49"/>
      <c r="O767" s="46"/>
      <c r="P767" s="46"/>
      <c r="Q767" s="41"/>
      <c r="R767" s="10"/>
      <c r="S767" s="10"/>
      <c r="T767" s="10"/>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row>
    <row r="768" ht="17.25" customHeight="1">
      <c r="A768" s="41"/>
      <c r="B768" s="42"/>
      <c r="C768" s="41"/>
      <c r="D768" s="43"/>
      <c r="E768" s="43"/>
      <c r="F768" s="41"/>
      <c r="G768" s="45"/>
      <c r="H768" s="46"/>
      <c r="I768" s="43"/>
      <c r="J768" s="47"/>
      <c r="K768" s="46"/>
      <c r="L768" s="46"/>
      <c r="M768" s="48"/>
      <c r="N768" s="49"/>
      <c r="O768" s="46"/>
      <c r="P768" s="46"/>
      <c r="Q768" s="41"/>
      <c r="R768" s="10"/>
      <c r="S768" s="10"/>
      <c r="T768" s="10"/>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row>
    <row r="769" ht="17.25" customHeight="1">
      <c r="A769" s="41"/>
      <c r="B769" s="42"/>
      <c r="C769" s="41"/>
      <c r="D769" s="43"/>
      <c r="E769" s="43"/>
      <c r="F769" s="41"/>
      <c r="G769" s="45"/>
      <c r="H769" s="46"/>
      <c r="I769" s="43"/>
      <c r="J769" s="47"/>
      <c r="K769" s="46"/>
      <c r="L769" s="46"/>
      <c r="M769" s="48"/>
      <c r="N769" s="49"/>
      <c r="O769" s="46"/>
      <c r="P769" s="46"/>
      <c r="Q769" s="41"/>
      <c r="R769" s="10"/>
      <c r="S769" s="10"/>
      <c r="T769" s="10"/>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row>
    <row r="770" ht="17.25" customHeight="1">
      <c r="A770" s="41"/>
      <c r="B770" s="42"/>
      <c r="C770" s="41"/>
      <c r="D770" s="43"/>
      <c r="E770" s="43"/>
      <c r="F770" s="41"/>
      <c r="G770" s="45"/>
      <c r="H770" s="46"/>
      <c r="I770" s="43"/>
      <c r="J770" s="47"/>
      <c r="K770" s="46"/>
      <c r="L770" s="46"/>
      <c r="M770" s="48"/>
      <c r="N770" s="49"/>
      <c r="O770" s="46"/>
      <c r="P770" s="46"/>
      <c r="Q770" s="41"/>
      <c r="R770" s="10"/>
      <c r="S770" s="10"/>
      <c r="T770" s="10"/>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row>
    <row r="771" ht="17.25" customHeight="1">
      <c r="A771" s="41"/>
      <c r="B771" s="42"/>
      <c r="C771" s="41"/>
      <c r="D771" s="43"/>
      <c r="E771" s="43"/>
      <c r="F771" s="41"/>
      <c r="G771" s="45"/>
      <c r="H771" s="46"/>
      <c r="I771" s="43"/>
      <c r="J771" s="47"/>
      <c r="K771" s="46"/>
      <c r="L771" s="46"/>
      <c r="M771" s="48"/>
      <c r="N771" s="49"/>
      <c r="O771" s="46"/>
      <c r="P771" s="46"/>
      <c r="Q771" s="41"/>
      <c r="R771" s="10"/>
      <c r="S771" s="10"/>
      <c r="T771" s="10"/>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row>
    <row r="772" ht="17.25" customHeight="1">
      <c r="A772" s="41"/>
      <c r="B772" s="42"/>
      <c r="C772" s="41"/>
      <c r="D772" s="43"/>
      <c r="E772" s="43"/>
      <c r="F772" s="41"/>
      <c r="G772" s="45"/>
      <c r="H772" s="46"/>
      <c r="I772" s="43"/>
      <c r="J772" s="47"/>
      <c r="K772" s="46"/>
      <c r="L772" s="46"/>
      <c r="M772" s="48"/>
      <c r="N772" s="49"/>
      <c r="O772" s="46"/>
      <c r="P772" s="46"/>
      <c r="Q772" s="41"/>
      <c r="R772" s="10"/>
      <c r="S772" s="10"/>
      <c r="T772" s="10"/>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row>
    <row r="773" ht="17.25" customHeight="1">
      <c r="A773" s="41"/>
      <c r="B773" s="42"/>
      <c r="C773" s="41"/>
      <c r="D773" s="43"/>
      <c r="E773" s="43"/>
      <c r="F773" s="41"/>
      <c r="G773" s="45"/>
      <c r="H773" s="46"/>
      <c r="I773" s="43"/>
      <c r="J773" s="47"/>
      <c r="K773" s="46"/>
      <c r="L773" s="46"/>
      <c r="M773" s="48"/>
      <c r="N773" s="49"/>
      <c r="O773" s="46"/>
      <c r="P773" s="46"/>
      <c r="Q773" s="41"/>
      <c r="R773" s="10"/>
      <c r="S773" s="10"/>
      <c r="T773" s="10"/>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row>
    <row r="774" ht="17.25" customHeight="1">
      <c r="A774" s="41"/>
      <c r="B774" s="42"/>
      <c r="C774" s="41"/>
      <c r="D774" s="43"/>
      <c r="E774" s="43"/>
      <c r="F774" s="41"/>
      <c r="G774" s="45"/>
      <c r="H774" s="46"/>
      <c r="I774" s="43"/>
      <c r="J774" s="47"/>
      <c r="K774" s="46"/>
      <c r="L774" s="46"/>
      <c r="M774" s="48"/>
      <c r="N774" s="49"/>
      <c r="O774" s="46"/>
      <c r="P774" s="46"/>
      <c r="Q774" s="41"/>
      <c r="R774" s="10"/>
      <c r="S774" s="10"/>
      <c r="T774" s="10"/>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row>
    <row r="775" ht="17.25" customHeight="1">
      <c r="A775" s="41"/>
      <c r="B775" s="42"/>
      <c r="C775" s="41"/>
      <c r="D775" s="43"/>
      <c r="E775" s="43"/>
      <c r="F775" s="41"/>
      <c r="G775" s="45"/>
      <c r="H775" s="46"/>
      <c r="I775" s="43"/>
      <c r="J775" s="47"/>
      <c r="K775" s="46"/>
      <c r="L775" s="46"/>
      <c r="M775" s="48"/>
      <c r="N775" s="49"/>
      <c r="O775" s="46"/>
      <c r="P775" s="46"/>
      <c r="Q775" s="41"/>
      <c r="R775" s="10"/>
      <c r="S775" s="10"/>
      <c r="T775" s="10"/>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row>
    <row r="776" ht="17.25" customHeight="1">
      <c r="A776" s="41"/>
      <c r="B776" s="42"/>
      <c r="C776" s="41"/>
      <c r="D776" s="43"/>
      <c r="E776" s="43"/>
      <c r="F776" s="41"/>
      <c r="G776" s="45"/>
      <c r="H776" s="46"/>
      <c r="I776" s="43"/>
      <c r="J776" s="47"/>
      <c r="K776" s="46"/>
      <c r="L776" s="46"/>
      <c r="M776" s="48"/>
      <c r="N776" s="49"/>
      <c r="O776" s="46"/>
      <c r="P776" s="46"/>
      <c r="Q776" s="41"/>
      <c r="R776" s="10"/>
      <c r="S776" s="10"/>
      <c r="T776" s="10"/>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row>
    <row r="777" ht="17.25" customHeight="1">
      <c r="A777" s="41"/>
      <c r="B777" s="42"/>
      <c r="C777" s="41"/>
      <c r="D777" s="43"/>
      <c r="E777" s="43"/>
      <c r="F777" s="41"/>
      <c r="G777" s="45"/>
      <c r="H777" s="46"/>
      <c r="I777" s="43"/>
      <c r="J777" s="47"/>
      <c r="K777" s="46"/>
      <c r="L777" s="46"/>
      <c r="M777" s="48"/>
      <c r="N777" s="49"/>
      <c r="O777" s="46"/>
      <c r="P777" s="46"/>
      <c r="Q777" s="41"/>
      <c r="R777" s="10"/>
      <c r="S777" s="10"/>
      <c r="T777" s="10"/>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row>
    <row r="778" ht="17.25" customHeight="1">
      <c r="A778" s="41"/>
      <c r="B778" s="42"/>
      <c r="C778" s="41"/>
      <c r="D778" s="43"/>
      <c r="E778" s="43"/>
      <c r="F778" s="41"/>
      <c r="G778" s="45"/>
      <c r="H778" s="46"/>
      <c r="I778" s="43"/>
      <c r="J778" s="47"/>
      <c r="K778" s="46"/>
      <c r="L778" s="46"/>
      <c r="M778" s="48"/>
      <c r="N778" s="49"/>
      <c r="O778" s="46"/>
      <c r="P778" s="46"/>
      <c r="Q778" s="41"/>
      <c r="R778" s="10"/>
      <c r="S778" s="10"/>
      <c r="T778" s="10"/>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row>
    <row r="779" ht="17.25" customHeight="1">
      <c r="A779" s="41"/>
      <c r="B779" s="42"/>
      <c r="C779" s="41"/>
      <c r="D779" s="43"/>
      <c r="E779" s="43"/>
      <c r="F779" s="41"/>
      <c r="G779" s="45"/>
      <c r="H779" s="46"/>
      <c r="I779" s="43"/>
      <c r="J779" s="47"/>
      <c r="K779" s="46"/>
      <c r="L779" s="46"/>
      <c r="M779" s="48"/>
      <c r="N779" s="49"/>
      <c r="O779" s="46"/>
      <c r="P779" s="46"/>
      <c r="Q779" s="41"/>
      <c r="R779" s="10"/>
      <c r="S779" s="10"/>
      <c r="T779" s="10"/>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row>
    <row r="780" ht="17.25" customHeight="1">
      <c r="A780" s="41"/>
      <c r="B780" s="42"/>
      <c r="C780" s="41"/>
      <c r="D780" s="43"/>
      <c r="E780" s="43"/>
      <c r="F780" s="41"/>
      <c r="G780" s="45"/>
      <c r="H780" s="46"/>
      <c r="I780" s="43"/>
      <c r="J780" s="47"/>
      <c r="K780" s="46"/>
      <c r="L780" s="46"/>
      <c r="M780" s="48"/>
      <c r="N780" s="49"/>
      <c r="O780" s="46"/>
      <c r="P780" s="46"/>
      <c r="Q780" s="41"/>
      <c r="R780" s="10"/>
      <c r="S780" s="10"/>
      <c r="T780" s="10"/>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row>
    <row r="781" ht="17.25" customHeight="1">
      <c r="A781" s="41"/>
      <c r="B781" s="42"/>
      <c r="C781" s="41"/>
      <c r="D781" s="43"/>
      <c r="E781" s="43"/>
      <c r="F781" s="41"/>
      <c r="G781" s="45"/>
      <c r="H781" s="46"/>
      <c r="I781" s="43"/>
      <c r="J781" s="47"/>
      <c r="K781" s="46"/>
      <c r="L781" s="46"/>
      <c r="M781" s="48"/>
      <c r="N781" s="49"/>
      <c r="O781" s="46"/>
      <c r="P781" s="46"/>
      <c r="Q781" s="41"/>
      <c r="R781" s="10"/>
      <c r="S781" s="10"/>
      <c r="T781" s="10"/>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row>
    <row r="782" ht="17.25" customHeight="1">
      <c r="A782" s="41"/>
      <c r="B782" s="42"/>
      <c r="C782" s="41"/>
      <c r="D782" s="43"/>
      <c r="E782" s="43"/>
      <c r="F782" s="41"/>
      <c r="G782" s="45"/>
      <c r="H782" s="46"/>
      <c r="I782" s="43"/>
      <c r="J782" s="47"/>
      <c r="K782" s="46"/>
      <c r="L782" s="46"/>
      <c r="M782" s="48"/>
      <c r="N782" s="49"/>
      <c r="O782" s="46"/>
      <c r="P782" s="46"/>
      <c r="Q782" s="41"/>
      <c r="R782" s="10"/>
      <c r="S782" s="10"/>
      <c r="T782" s="10"/>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row>
    <row r="783" ht="17.25" customHeight="1">
      <c r="A783" s="41"/>
      <c r="B783" s="42"/>
      <c r="C783" s="41"/>
      <c r="D783" s="43"/>
      <c r="E783" s="43"/>
      <c r="F783" s="41"/>
      <c r="G783" s="45"/>
      <c r="H783" s="46"/>
      <c r="I783" s="43"/>
      <c r="J783" s="47"/>
      <c r="K783" s="46"/>
      <c r="L783" s="46"/>
      <c r="M783" s="48"/>
      <c r="N783" s="49"/>
      <c r="O783" s="46"/>
      <c r="P783" s="46"/>
      <c r="Q783" s="41"/>
      <c r="R783" s="10"/>
      <c r="S783" s="10"/>
      <c r="T783" s="10"/>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row>
    <row r="784" ht="17.25" customHeight="1">
      <c r="A784" s="41"/>
      <c r="B784" s="42"/>
      <c r="C784" s="41"/>
      <c r="D784" s="43"/>
      <c r="E784" s="43"/>
      <c r="F784" s="41"/>
      <c r="G784" s="45"/>
      <c r="H784" s="46"/>
      <c r="I784" s="43"/>
      <c r="J784" s="47"/>
      <c r="K784" s="46"/>
      <c r="L784" s="46"/>
      <c r="M784" s="48"/>
      <c r="N784" s="49"/>
      <c r="O784" s="46"/>
      <c r="P784" s="46"/>
      <c r="Q784" s="41"/>
      <c r="R784" s="10"/>
      <c r="S784" s="10"/>
      <c r="T784" s="10"/>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row>
    <row r="785" ht="17.25" customHeight="1">
      <c r="A785" s="41"/>
      <c r="B785" s="42"/>
      <c r="C785" s="41"/>
      <c r="D785" s="43"/>
      <c r="E785" s="43"/>
      <c r="F785" s="41"/>
      <c r="G785" s="45"/>
      <c r="H785" s="46"/>
      <c r="I785" s="43"/>
      <c r="J785" s="47"/>
      <c r="K785" s="46"/>
      <c r="L785" s="46"/>
      <c r="M785" s="48"/>
      <c r="N785" s="49"/>
      <c r="O785" s="46"/>
      <c r="P785" s="46"/>
      <c r="Q785" s="41"/>
      <c r="R785" s="10"/>
      <c r="S785" s="10"/>
      <c r="T785" s="10"/>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row>
    <row r="786" ht="17.25" customHeight="1">
      <c r="A786" s="41"/>
      <c r="B786" s="42"/>
      <c r="C786" s="41"/>
      <c r="D786" s="43"/>
      <c r="E786" s="43"/>
      <c r="F786" s="41"/>
      <c r="G786" s="45"/>
      <c r="H786" s="46"/>
      <c r="I786" s="43"/>
      <c r="J786" s="47"/>
      <c r="K786" s="46"/>
      <c r="L786" s="46"/>
      <c r="M786" s="48"/>
      <c r="N786" s="49"/>
      <c r="O786" s="46"/>
      <c r="P786" s="46"/>
      <c r="Q786" s="41"/>
      <c r="R786" s="10"/>
      <c r="S786" s="10"/>
      <c r="T786" s="10"/>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row>
    <row r="787" ht="17.25" customHeight="1">
      <c r="A787" s="41"/>
      <c r="B787" s="42"/>
      <c r="C787" s="41"/>
      <c r="D787" s="43"/>
      <c r="E787" s="43"/>
      <c r="F787" s="41"/>
      <c r="G787" s="45"/>
      <c r="H787" s="46"/>
      <c r="I787" s="43"/>
      <c r="J787" s="47"/>
      <c r="K787" s="46"/>
      <c r="L787" s="46"/>
      <c r="M787" s="48"/>
      <c r="N787" s="49"/>
      <c r="O787" s="46"/>
      <c r="P787" s="46"/>
      <c r="Q787" s="41"/>
      <c r="R787" s="10"/>
      <c r="S787" s="10"/>
      <c r="T787" s="10"/>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row>
    <row r="788" ht="17.25" customHeight="1">
      <c r="A788" s="41"/>
      <c r="B788" s="42"/>
      <c r="C788" s="41"/>
      <c r="D788" s="43"/>
      <c r="E788" s="43"/>
      <c r="F788" s="41"/>
      <c r="G788" s="45"/>
      <c r="H788" s="46"/>
      <c r="I788" s="43"/>
      <c r="J788" s="47"/>
      <c r="K788" s="46"/>
      <c r="L788" s="46"/>
      <c r="M788" s="48"/>
      <c r="N788" s="49"/>
      <c r="O788" s="46"/>
      <c r="P788" s="46"/>
      <c r="Q788" s="41"/>
      <c r="R788" s="10"/>
      <c r="S788" s="10"/>
      <c r="T788" s="10"/>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row>
    <row r="789" ht="17.25" customHeight="1">
      <c r="A789" s="41"/>
      <c r="B789" s="42"/>
      <c r="C789" s="41"/>
      <c r="D789" s="43"/>
      <c r="E789" s="43"/>
      <c r="F789" s="41"/>
      <c r="G789" s="45"/>
      <c r="H789" s="46"/>
      <c r="I789" s="43"/>
      <c r="J789" s="47"/>
      <c r="K789" s="46"/>
      <c r="L789" s="46"/>
      <c r="M789" s="48"/>
      <c r="N789" s="49"/>
      <c r="O789" s="46"/>
      <c r="P789" s="46"/>
      <c r="Q789" s="41"/>
      <c r="R789" s="10"/>
      <c r="S789" s="10"/>
      <c r="T789" s="10"/>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row>
    <row r="790" ht="17.25" customHeight="1">
      <c r="A790" s="41"/>
      <c r="B790" s="42"/>
      <c r="C790" s="41"/>
      <c r="D790" s="43"/>
      <c r="E790" s="43"/>
      <c r="F790" s="41"/>
      <c r="G790" s="45"/>
      <c r="H790" s="46"/>
      <c r="I790" s="43"/>
      <c r="J790" s="47"/>
      <c r="K790" s="46"/>
      <c r="L790" s="46"/>
      <c r="M790" s="48"/>
      <c r="N790" s="49"/>
      <c r="O790" s="46"/>
      <c r="P790" s="46"/>
      <c r="Q790" s="41"/>
      <c r="R790" s="10"/>
      <c r="S790" s="10"/>
      <c r="T790" s="10"/>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row>
    <row r="791" ht="17.25" customHeight="1">
      <c r="A791" s="41"/>
      <c r="B791" s="42"/>
      <c r="C791" s="41"/>
      <c r="D791" s="43"/>
      <c r="E791" s="43"/>
      <c r="F791" s="41"/>
      <c r="G791" s="45"/>
      <c r="H791" s="46"/>
      <c r="I791" s="43"/>
      <c r="J791" s="47"/>
      <c r="K791" s="46"/>
      <c r="L791" s="46"/>
      <c r="M791" s="48"/>
      <c r="N791" s="49"/>
      <c r="O791" s="46"/>
      <c r="P791" s="46"/>
      <c r="Q791" s="41"/>
      <c r="R791" s="10"/>
      <c r="S791" s="10"/>
      <c r="T791" s="10"/>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row>
    <row r="792" ht="17.25" customHeight="1">
      <c r="A792" s="41"/>
      <c r="B792" s="42"/>
      <c r="C792" s="41"/>
      <c r="D792" s="43"/>
      <c r="E792" s="43"/>
      <c r="F792" s="41"/>
      <c r="G792" s="45"/>
      <c r="H792" s="46"/>
      <c r="I792" s="43"/>
      <c r="J792" s="47"/>
      <c r="K792" s="46"/>
      <c r="L792" s="46"/>
      <c r="M792" s="48"/>
      <c r="N792" s="49"/>
      <c r="O792" s="46"/>
      <c r="P792" s="46"/>
      <c r="Q792" s="41"/>
      <c r="R792" s="10"/>
      <c r="S792" s="10"/>
      <c r="T792" s="10"/>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row>
    <row r="793" ht="17.25" customHeight="1">
      <c r="A793" s="41"/>
      <c r="B793" s="42"/>
      <c r="C793" s="41"/>
      <c r="D793" s="43"/>
      <c r="E793" s="43"/>
      <c r="F793" s="41"/>
      <c r="G793" s="45"/>
      <c r="H793" s="46"/>
      <c r="I793" s="43"/>
      <c r="J793" s="47"/>
      <c r="K793" s="46"/>
      <c r="L793" s="46"/>
      <c r="M793" s="48"/>
      <c r="N793" s="49"/>
      <c r="O793" s="46"/>
      <c r="P793" s="46"/>
      <c r="Q793" s="41"/>
      <c r="R793" s="10"/>
      <c r="S793" s="10"/>
      <c r="T793" s="10"/>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row>
    <row r="794" ht="17.25" customHeight="1">
      <c r="A794" s="41"/>
      <c r="B794" s="42"/>
      <c r="C794" s="41"/>
      <c r="D794" s="43"/>
      <c r="E794" s="43"/>
      <c r="F794" s="41"/>
      <c r="G794" s="45"/>
      <c r="H794" s="46"/>
      <c r="I794" s="43"/>
      <c r="J794" s="47"/>
      <c r="K794" s="46"/>
      <c r="L794" s="46"/>
      <c r="M794" s="48"/>
      <c r="N794" s="49"/>
      <c r="O794" s="46"/>
      <c r="P794" s="46"/>
      <c r="Q794" s="41"/>
      <c r="R794" s="10"/>
      <c r="S794" s="10"/>
      <c r="T794" s="10"/>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row>
    <row r="795" ht="17.25" customHeight="1">
      <c r="A795" s="41"/>
      <c r="B795" s="42"/>
      <c r="C795" s="41"/>
      <c r="D795" s="43"/>
      <c r="E795" s="43"/>
      <c r="F795" s="41"/>
      <c r="G795" s="45"/>
      <c r="H795" s="46"/>
      <c r="I795" s="43"/>
      <c r="J795" s="47"/>
      <c r="K795" s="46"/>
      <c r="L795" s="46"/>
      <c r="M795" s="48"/>
      <c r="N795" s="49"/>
      <c r="O795" s="46"/>
      <c r="P795" s="46"/>
      <c r="Q795" s="41"/>
      <c r="R795" s="10"/>
      <c r="S795" s="10"/>
      <c r="T795" s="10"/>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row>
    <row r="796" ht="17.25" customHeight="1">
      <c r="A796" s="41"/>
      <c r="B796" s="42"/>
      <c r="C796" s="41"/>
      <c r="D796" s="43"/>
      <c r="E796" s="43"/>
      <c r="F796" s="41"/>
      <c r="G796" s="45"/>
      <c r="H796" s="46"/>
      <c r="I796" s="43"/>
      <c r="J796" s="47"/>
      <c r="K796" s="46"/>
      <c r="L796" s="46"/>
      <c r="M796" s="48"/>
      <c r="N796" s="49"/>
      <c r="O796" s="46"/>
      <c r="P796" s="46"/>
      <c r="Q796" s="41"/>
      <c r="R796" s="10"/>
      <c r="S796" s="10"/>
      <c r="T796" s="10"/>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row>
    <row r="797" ht="17.25" customHeight="1">
      <c r="A797" s="41"/>
      <c r="B797" s="42"/>
      <c r="C797" s="41"/>
      <c r="D797" s="43"/>
      <c r="E797" s="43"/>
      <c r="F797" s="41"/>
      <c r="G797" s="45"/>
      <c r="H797" s="46"/>
      <c r="I797" s="43"/>
      <c r="J797" s="47"/>
      <c r="K797" s="46"/>
      <c r="L797" s="46"/>
      <c r="M797" s="48"/>
      <c r="N797" s="49"/>
      <c r="O797" s="46"/>
      <c r="P797" s="46"/>
      <c r="Q797" s="41"/>
      <c r="R797" s="10"/>
      <c r="S797" s="10"/>
      <c r="T797" s="10"/>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row>
    <row r="798" ht="17.25" customHeight="1">
      <c r="A798" s="41"/>
      <c r="B798" s="42"/>
      <c r="C798" s="41"/>
      <c r="D798" s="43"/>
      <c r="E798" s="43"/>
      <c r="F798" s="41"/>
      <c r="G798" s="45"/>
      <c r="H798" s="46"/>
      <c r="I798" s="43"/>
      <c r="J798" s="47"/>
      <c r="K798" s="46"/>
      <c r="L798" s="46"/>
      <c r="M798" s="48"/>
      <c r="N798" s="49"/>
      <c r="O798" s="46"/>
      <c r="P798" s="46"/>
      <c r="Q798" s="41"/>
      <c r="R798" s="10"/>
      <c r="S798" s="10"/>
      <c r="T798" s="10"/>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row>
    <row r="799" ht="17.25" customHeight="1">
      <c r="A799" s="41"/>
      <c r="B799" s="42"/>
      <c r="C799" s="41"/>
      <c r="D799" s="43"/>
      <c r="E799" s="43"/>
      <c r="F799" s="41"/>
      <c r="G799" s="45"/>
      <c r="H799" s="46"/>
      <c r="I799" s="43"/>
      <c r="J799" s="47"/>
      <c r="K799" s="46"/>
      <c r="L799" s="46"/>
      <c r="M799" s="48"/>
      <c r="N799" s="49"/>
      <c r="O799" s="46"/>
      <c r="P799" s="46"/>
      <c r="Q799" s="41"/>
      <c r="R799" s="10"/>
      <c r="S799" s="10"/>
      <c r="T799" s="10"/>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row>
    <row r="800" ht="17.25" customHeight="1">
      <c r="A800" s="41"/>
      <c r="B800" s="42"/>
      <c r="C800" s="41"/>
      <c r="D800" s="43"/>
      <c r="E800" s="43"/>
      <c r="F800" s="41"/>
      <c r="G800" s="45"/>
      <c r="H800" s="46"/>
      <c r="I800" s="43"/>
      <c r="J800" s="47"/>
      <c r="K800" s="46"/>
      <c r="L800" s="46"/>
      <c r="M800" s="48"/>
      <c r="N800" s="49"/>
      <c r="O800" s="46"/>
      <c r="P800" s="46"/>
      <c r="Q800" s="41"/>
      <c r="R800" s="10"/>
      <c r="S800" s="10"/>
      <c r="T800" s="10"/>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row>
    <row r="801" ht="17.25" customHeight="1">
      <c r="A801" s="41"/>
      <c r="B801" s="42"/>
      <c r="C801" s="41"/>
      <c r="D801" s="43"/>
      <c r="E801" s="43"/>
      <c r="F801" s="41"/>
      <c r="G801" s="45"/>
      <c r="H801" s="46"/>
      <c r="I801" s="43"/>
      <c r="J801" s="47"/>
      <c r="K801" s="46"/>
      <c r="L801" s="46"/>
      <c r="M801" s="48"/>
      <c r="N801" s="49"/>
      <c r="O801" s="46"/>
      <c r="P801" s="46"/>
      <c r="Q801" s="41"/>
      <c r="R801" s="10"/>
      <c r="S801" s="10"/>
      <c r="T801" s="10"/>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row>
    <row r="802" ht="17.25" customHeight="1">
      <c r="A802" s="41"/>
      <c r="B802" s="42"/>
      <c r="C802" s="41"/>
      <c r="D802" s="43"/>
      <c r="E802" s="43"/>
      <c r="F802" s="41"/>
      <c r="G802" s="45"/>
      <c r="H802" s="46"/>
      <c r="I802" s="43"/>
      <c r="J802" s="47"/>
      <c r="K802" s="46"/>
      <c r="L802" s="46"/>
      <c r="M802" s="48"/>
      <c r="N802" s="49"/>
      <c r="O802" s="46"/>
      <c r="P802" s="46"/>
      <c r="Q802" s="41"/>
      <c r="R802" s="10"/>
      <c r="S802" s="10"/>
      <c r="T802" s="10"/>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row>
    <row r="803" ht="17.25" customHeight="1">
      <c r="A803" s="41"/>
      <c r="B803" s="42"/>
      <c r="C803" s="41"/>
      <c r="D803" s="43"/>
      <c r="E803" s="43"/>
      <c r="F803" s="41"/>
      <c r="G803" s="45"/>
      <c r="H803" s="46"/>
      <c r="I803" s="43"/>
      <c r="J803" s="47"/>
      <c r="K803" s="46"/>
      <c r="L803" s="46"/>
      <c r="M803" s="48"/>
      <c r="N803" s="49"/>
      <c r="O803" s="46"/>
      <c r="P803" s="46"/>
      <c r="Q803" s="41"/>
      <c r="R803" s="10"/>
      <c r="S803" s="10"/>
      <c r="T803" s="10"/>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row>
    <row r="804" ht="17.25" customHeight="1">
      <c r="A804" s="41"/>
      <c r="B804" s="42"/>
      <c r="C804" s="41"/>
      <c r="D804" s="43"/>
      <c r="E804" s="43"/>
      <c r="F804" s="41"/>
      <c r="G804" s="45"/>
      <c r="H804" s="46"/>
      <c r="I804" s="43"/>
      <c r="J804" s="47"/>
      <c r="K804" s="46"/>
      <c r="L804" s="46"/>
      <c r="M804" s="48"/>
      <c r="N804" s="49"/>
      <c r="O804" s="46"/>
      <c r="P804" s="46"/>
      <c r="Q804" s="41"/>
      <c r="R804" s="10"/>
      <c r="S804" s="10"/>
      <c r="T804" s="10"/>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row>
    <row r="805" ht="17.25" customHeight="1">
      <c r="A805" s="41"/>
      <c r="B805" s="42"/>
      <c r="C805" s="41"/>
      <c r="D805" s="43"/>
      <c r="E805" s="43"/>
      <c r="F805" s="41"/>
      <c r="G805" s="45"/>
      <c r="H805" s="46"/>
      <c r="I805" s="43"/>
      <c r="J805" s="47"/>
      <c r="K805" s="46"/>
      <c r="L805" s="46"/>
      <c r="M805" s="48"/>
      <c r="N805" s="49"/>
      <c r="O805" s="46"/>
      <c r="P805" s="46"/>
      <c r="Q805" s="41"/>
      <c r="R805" s="10"/>
      <c r="S805" s="10"/>
      <c r="T805" s="10"/>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row>
    <row r="806" ht="17.25" customHeight="1">
      <c r="A806" s="41"/>
      <c r="B806" s="42"/>
      <c r="C806" s="41"/>
      <c r="D806" s="43"/>
      <c r="E806" s="43"/>
      <c r="F806" s="41"/>
      <c r="G806" s="45"/>
      <c r="H806" s="46"/>
      <c r="I806" s="43"/>
      <c r="J806" s="47"/>
      <c r="K806" s="46"/>
      <c r="L806" s="46"/>
      <c r="M806" s="48"/>
      <c r="N806" s="49"/>
      <c r="O806" s="46"/>
      <c r="P806" s="46"/>
      <c r="Q806" s="41"/>
      <c r="R806" s="10"/>
      <c r="S806" s="10"/>
      <c r="T806" s="10"/>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row>
    <row r="807" ht="17.25" customHeight="1">
      <c r="A807" s="41"/>
      <c r="B807" s="42"/>
      <c r="C807" s="41"/>
      <c r="D807" s="43"/>
      <c r="E807" s="43"/>
      <c r="F807" s="41"/>
      <c r="G807" s="45"/>
      <c r="H807" s="46"/>
      <c r="I807" s="43"/>
      <c r="J807" s="47"/>
      <c r="K807" s="46"/>
      <c r="L807" s="46"/>
      <c r="M807" s="48"/>
      <c r="N807" s="49"/>
      <c r="O807" s="46"/>
      <c r="P807" s="46"/>
      <c r="Q807" s="41"/>
      <c r="R807" s="10"/>
      <c r="S807" s="10"/>
      <c r="T807" s="10"/>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row>
    <row r="808" ht="17.25" customHeight="1">
      <c r="A808" s="41"/>
      <c r="B808" s="42"/>
      <c r="C808" s="41"/>
      <c r="D808" s="43"/>
      <c r="E808" s="43"/>
      <c r="F808" s="41"/>
      <c r="G808" s="45"/>
      <c r="H808" s="46"/>
      <c r="I808" s="43"/>
      <c r="J808" s="47"/>
      <c r="K808" s="46"/>
      <c r="L808" s="46"/>
      <c r="M808" s="48"/>
      <c r="N808" s="49"/>
      <c r="O808" s="46"/>
      <c r="P808" s="46"/>
      <c r="Q808" s="41"/>
      <c r="R808" s="10"/>
      <c r="S808" s="10"/>
      <c r="T808" s="10"/>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row>
    <row r="809" ht="17.25" customHeight="1">
      <c r="A809" s="41"/>
      <c r="B809" s="42"/>
      <c r="C809" s="41"/>
      <c r="D809" s="43"/>
      <c r="E809" s="43"/>
      <c r="F809" s="41"/>
      <c r="G809" s="45"/>
      <c r="H809" s="46"/>
      <c r="I809" s="43"/>
      <c r="J809" s="47"/>
      <c r="K809" s="46"/>
      <c r="L809" s="46"/>
      <c r="M809" s="48"/>
      <c r="N809" s="49"/>
      <c r="O809" s="46"/>
      <c r="P809" s="46"/>
      <c r="Q809" s="41"/>
      <c r="R809" s="10"/>
      <c r="S809" s="10"/>
      <c r="T809" s="10"/>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row>
    <row r="810" ht="17.25" customHeight="1">
      <c r="A810" s="41"/>
      <c r="B810" s="42"/>
      <c r="C810" s="41"/>
      <c r="D810" s="43"/>
      <c r="E810" s="43"/>
      <c r="F810" s="41"/>
      <c r="G810" s="45"/>
      <c r="H810" s="46"/>
      <c r="I810" s="43"/>
      <c r="J810" s="47"/>
      <c r="K810" s="46"/>
      <c r="L810" s="46"/>
      <c r="M810" s="48"/>
      <c r="N810" s="49"/>
      <c r="O810" s="46"/>
      <c r="P810" s="46"/>
      <c r="Q810" s="41"/>
      <c r="R810" s="10"/>
      <c r="S810" s="10"/>
      <c r="T810" s="10"/>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row>
    <row r="811" ht="17.25" customHeight="1">
      <c r="A811" s="41"/>
      <c r="B811" s="42"/>
      <c r="C811" s="41"/>
      <c r="D811" s="43"/>
      <c r="E811" s="43"/>
      <c r="F811" s="41"/>
      <c r="G811" s="45"/>
      <c r="H811" s="46"/>
      <c r="I811" s="43"/>
      <c r="J811" s="47"/>
      <c r="K811" s="46"/>
      <c r="L811" s="46"/>
      <c r="M811" s="48"/>
      <c r="N811" s="49"/>
      <c r="O811" s="46"/>
      <c r="P811" s="46"/>
      <c r="Q811" s="41"/>
      <c r="R811" s="10"/>
      <c r="S811" s="10"/>
      <c r="T811" s="10"/>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row>
    <row r="812" ht="17.25" customHeight="1">
      <c r="A812" s="41"/>
      <c r="B812" s="42"/>
      <c r="C812" s="41"/>
      <c r="D812" s="43"/>
      <c r="E812" s="43"/>
      <c r="F812" s="41"/>
      <c r="G812" s="45"/>
      <c r="H812" s="46"/>
      <c r="I812" s="43"/>
      <c r="J812" s="47"/>
      <c r="K812" s="46"/>
      <c r="L812" s="46"/>
      <c r="M812" s="48"/>
      <c r="N812" s="49"/>
      <c r="O812" s="46"/>
      <c r="P812" s="46"/>
      <c r="Q812" s="41"/>
      <c r="R812" s="10"/>
      <c r="S812" s="10"/>
      <c r="T812" s="10"/>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row>
    <row r="813" ht="17.25" customHeight="1">
      <c r="A813" s="41"/>
      <c r="B813" s="42"/>
      <c r="C813" s="41"/>
      <c r="D813" s="43"/>
      <c r="E813" s="43"/>
      <c r="F813" s="41"/>
      <c r="G813" s="45"/>
      <c r="H813" s="46"/>
      <c r="I813" s="43"/>
      <c r="J813" s="47"/>
      <c r="K813" s="46"/>
      <c r="L813" s="46"/>
      <c r="M813" s="48"/>
      <c r="N813" s="49"/>
      <c r="O813" s="46"/>
      <c r="P813" s="46"/>
      <c r="Q813" s="41"/>
      <c r="R813" s="10"/>
      <c r="S813" s="10"/>
      <c r="T813" s="10"/>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row>
    <row r="814" ht="17.25" customHeight="1">
      <c r="A814" s="41"/>
      <c r="B814" s="42"/>
      <c r="C814" s="41"/>
      <c r="D814" s="43"/>
      <c r="E814" s="43"/>
      <c r="F814" s="41"/>
      <c r="G814" s="45"/>
      <c r="H814" s="46"/>
      <c r="I814" s="43"/>
      <c r="J814" s="47"/>
      <c r="K814" s="46"/>
      <c r="L814" s="46"/>
      <c r="M814" s="48"/>
      <c r="N814" s="49"/>
      <c r="O814" s="46"/>
      <c r="P814" s="46"/>
      <c r="Q814" s="41"/>
      <c r="R814" s="10"/>
      <c r="S814" s="10"/>
      <c r="T814" s="10"/>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row>
    <row r="815" ht="17.25" customHeight="1">
      <c r="A815" s="41"/>
      <c r="B815" s="42"/>
      <c r="C815" s="41"/>
      <c r="D815" s="43"/>
      <c r="E815" s="43"/>
      <c r="F815" s="41"/>
      <c r="G815" s="45"/>
      <c r="H815" s="46"/>
      <c r="I815" s="43"/>
      <c r="J815" s="47"/>
      <c r="K815" s="46"/>
      <c r="L815" s="46"/>
      <c r="M815" s="48"/>
      <c r="N815" s="49"/>
      <c r="O815" s="46"/>
      <c r="P815" s="46"/>
      <c r="Q815" s="41"/>
      <c r="R815" s="10"/>
      <c r="S815" s="10"/>
      <c r="T815" s="10"/>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row>
    <row r="816" ht="17.25" customHeight="1">
      <c r="A816" s="41"/>
      <c r="B816" s="42"/>
      <c r="C816" s="41"/>
      <c r="D816" s="43"/>
      <c r="E816" s="43"/>
      <c r="F816" s="41"/>
      <c r="G816" s="45"/>
      <c r="H816" s="46"/>
      <c r="I816" s="43"/>
      <c r="J816" s="47"/>
      <c r="K816" s="46"/>
      <c r="L816" s="46"/>
      <c r="M816" s="48"/>
      <c r="N816" s="49"/>
      <c r="O816" s="46"/>
      <c r="P816" s="46"/>
      <c r="Q816" s="41"/>
      <c r="R816" s="10"/>
      <c r="S816" s="10"/>
      <c r="T816" s="10"/>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row>
    <row r="817" ht="17.25" customHeight="1">
      <c r="A817" s="41"/>
      <c r="B817" s="42"/>
      <c r="C817" s="41"/>
      <c r="D817" s="43"/>
      <c r="E817" s="43"/>
      <c r="F817" s="41"/>
      <c r="G817" s="45"/>
      <c r="H817" s="46"/>
      <c r="I817" s="43"/>
      <c r="J817" s="47"/>
      <c r="K817" s="46"/>
      <c r="L817" s="46"/>
      <c r="M817" s="48"/>
      <c r="N817" s="49"/>
      <c r="O817" s="46"/>
      <c r="P817" s="46"/>
      <c r="Q817" s="41"/>
      <c r="R817" s="10"/>
      <c r="S817" s="10"/>
      <c r="T817" s="10"/>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row>
    <row r="818" ht="17.25" customHeight="1">
      <c r="A818" s="41"/>
      <c r="B818" s="42"/>
      <c r="C818" s="41"/>
      <c r="D818" s="43"/>
      <c r="E818" s="43"/>
      <c r="F818" s="41"/>
      <c r="G818" s="45"/>
      <c r="H818" s="46"/>
      <c r="I818" s="43"/>
      <c r="J818" s="47"/>
      <c r="K818" s="46"/>
      <c r="L818" s="46"/>
      <c r="M818" s="48"/>
      <c r="N818" s="49"/>
      <c r="O818" s="46"/>
      <c r="P818" s="46"/>
      <c r="Q818" s="41"/>
      <c r="R818" s="10"/>
      <c r="S818" s="10"/>
      <c r="T818" s="10"/>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row>
    <row r="819" ht="17.25" customHeight="1">
      <c r="A819" s="41"/>
      <c r="B819" s="42"/>
      <c r="C819" s="41"/>
      <c r="D819" s="43"/>
      <c r="E819" s="43"/>
      <c r="F819" s="41"/>
      <c r="G819" s="45"/>
      <c r="H819" s="46"/>
      <c r="I819" s="43"/>
      <c r="J819" s="47"/>
      <c r="K819" s="46"/>
      <c r="L819" s="46"/>
      <c r="M819" s="48"/>
      <c r="N819" s="49"/>
      <c r="O819" s="46"/>
      <c r="P819" s="46"/>
      <c r="Q819" s="41"/>
      <c r="R819" s="10"/>
      <c r="S819" s="10"/>
      <c r="T819" s="10"/>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row>
    <row r="820" ht="17.25" customHeight="1">
      <c r="A820" s="41"/>
      <c r="B820" s="42"/>
      <c r="C820" s="41"/>
      <c r="D820" s="43"/>
      <c r="E820" s="43"/>
      <c r="F820" s="41"/>
      <c r="G820" s="45"/>
      <c r="H820" s="46"/>
      <c r="I820" s="43"/>
      <c r="J820" s="47"/>
      <c r="K820" s="46"/>
      <c r="L820" s="46"/>
      <c r="M820" s="48"/>
      <c r="N820" s="49"/>
      <c r="O820" s="46"/>
      <c r="P820" s="46"/>
      <c r="Q820" s="41"/>
      <c r="R820" s="10"/>
      <c r="S820" s="10"/>
      <c r="T820" s="10"/>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row>
    <row r="821" ht="17.25" customHeight="1">
      <c r="A821" s="41"/>
      <c r="B821" s="42"/>
      <c r="C821" s="41"/>
      <c r="D821" s="43"/>
      <c r="E821" s="43"/>
      <c r="F821" s="41"/>
      <c r="G821" s="45"/>
      <c r="H821" s="46"/>
      <c r="I821" s="43"/>
      <c r="J821" s="47"/>
      <c r="K821" s="46"/>
      <c r="L821" s="46"/>
      <c r="M821" s="48"/>
      <c r="N821" s="49"/>
      <c r="O821" s="46"/>
      <c r="P821" s="46"/>
      <c r="Q821" s="41"/>
      <c r="R821" s="10"/>
      <c r="S821" s="10"/>
      <c r="T821" s="10"/>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row>
    <row r="822" ht="17.25" customHeight="1">
      <c r="A822" s="41"/>
      <c r="B822" s="42"/>
      <c r="C822" s="41"/>
      <c r="D822" s="43"/>
      <c r="E822" s="43"/>
      <c r="F822" s="41"/>
      <c r="G822" s="45"/>
      <c r="H822" s="46"/>
      <c r="I822" s="43"/>
      <c r="J822" s="47"/>
      <c r="K822" s="46"/>
      <c r="L822" s="46"/>
      <c r="M822" s="48"/>
      <c r="N822" s="49"/>
      <c r="O822" s="46"/>
      <c r="P822" s="46"/>
      <c r="Q822" s="41"/>
      <c r="R822" s="10"/>
      <c r="S822" s="10"/>
      <c r="T822" s="10"/>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row>
    <row r="823" ht="17.25" customHeight="1">
      <c r="A823" s="41"/>
      <c r="B823" s="42"/>
      <c r="C823" s="41"/>
      <c r="D823" s="43"/>
      <c r="E823" s="43"/>
      <c r="F823" s="41"/>
      <c r="G823" s="45"/>
      <c r="H823" s="46"/>
      <c r="I823" s="43"/>
      <c r="J823" s="47"/>
      <c r="K823" s="46"/>
      <c r="L823" s="46"/>
      <c r="M823" s="48"/>
      <c r="N823" s="49"/>
      <c r="O823" s="46"/>
      <c r="P823" s="46"/>
      <c r="Q823" s="41"/>
      <c r="R823" s="10"/>
      <c r="S823" s="10"/>
      <c r="T823" s="10"/>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row>
    <row r="824" ht="17.25" customHeight="1">
      <c r="A824" s="41"/>
      <c r="B824" s="42"/>
      <c r="C824" s="41"/>
      <c r="D824" s="43"/>
      <c r="E824" s="43"/>
      <c r="F824" s="41"/>
      <c r="G824" s="45"/>
      <c r="H824" s="46"/>
      <c r="I824" s="43"/>
      <c r="J824" s="47"/>
      <c r="K824" s="46"/>
      <c r="L824" s="46"/>
      <c r="M824" s="48"/>
      <c r="N824" s="49"/>
      <c r="O824" s="46"/>
      <c r="P824" s="46"/>
      <c r="Q824" s="41"/>
      <c r="R824" s="10"/>
      <c r="S824" s="10"/>
      <c r="T824" s="10"/>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row>
    <row r="825" ht="17.25" customHeight="1">
      <c r="A825" s="41"/>
      <c r="B825" s="42"/>
      <c r="C825" s="41"/>
      <c r="D825" s="43"/>
      <c r="E825" s="43"/>
      <c r="F825" s="41"/>
      <c r="G825" s="45"/>
      <c r="H825" s="46"/>
      <c r="I825" s="43"/>
      <c r="J825" s="47"/>
      <c r="K825" s="46"/>
      <c r="L825" s="46"/>
      <c r="M825" s="48"/>
      <c r="N825" s="49"/>
      <c r="O825" s="46"/>
      <c r="P825" s="46"/>
      <c r="Q825" s="41"/>
      <c r="R825" s="10"/>
      <c r="S825" s="10"/>
      <c r="T825" s="10"/>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row>
    <row r="826" ht="17.25" customHeight="1">
      <c r="A826" s="41"/>
      <c r="B826" s="42"/>
      <c r="C826" s="41"/>
      <c r="D826" s="43"/>
      <c r="E826" s="43"/>
      <c r="F826" s="41"/>
      <c r="G826" s="45"/>
      <c r="H826" s="46"/>
      <c r="I826" s="43"/>
      <c r="J826" s="47"/>
      <c r="K826" s="46"/>
      <c r="L826" s="46"/>
      <c r="M826" s="48"/>
      <c r="N826" s="49"/>
      <c r="O826" s="46"/>
      <c r="P826" s="46"/>
      <c r="Q826" s="41"/>
      <c r="R826" s="10"/>
      <c r="S826" s="10"/>
      <c r="T826" s="10"/>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row>
    <row r="827" ht="17.25" customHeight="1">
      <c r="A827" s="41"/>
      <c r="B827" s="42"/>
      <c r="C827" s="41"/>
      <c r="D827" s="43"/>
      <c r="E827" s="43"/>
      <c r="F827" s="41"/>
      <c r="G827" s="45"/>
      <c r="H827" s="46"/>
      <c r="I827" s="43"/>
      <c r="J827" s="47"/>
      <c r="K827" s="46"/>
      <c r="L827" s="46"/>
      <c r="M827" s="48"/>
      <c r="N827" s="49"/>
      <c r="O827" s="46"/>
      <c r="P827" s="46"/>
      <c r="Q827" s="41"/>
      <c r="R827" s="10"/>
      <c r="S827" s="10"/>
      <c r="T827" s="10"/>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row>
    <row r="828" ht="17.25" customHeight="1">
      <c r="A828" s="41"/>
      <c r="B828" s="42"/>
      <c r="C828" s="41"/>
      <c r="D828" s="43"/>
      <c r="E828" s="43"/>
      <c r="F828" s="41"/>
      <c r="G828" s="45"/>
      <c r="H828" s="46"/>
      <c r="I828" s="43"/>
      <c r="J828" s="47"/>
      <c r="K828" s="46"/>
      <c r="L828" s="46"/>
      <c r="M828" s="48"/>
      <c r="N828" s="49"/>
      <c r="O828" s="46"/>
      <c r="P828" s="46"/>
      <c r="Q828" s="41"/>
      <c r="R828" s="10"/>
      <c r="S828" s="10"/>
      <c r="T828" s="10"/>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row>
    <row r="829" ht="17.25" customHeight="1">
      <c r="A829" s="41"/>
      <c r="B829" s="42"/>
      <c r="C829" s="41"/>
      <c r="D829" s="43"/>
      <c r="E829" s="43"/>
      <c r="F829" s="41"/>
      <c r="G829" s="45"/>
      <c r="H829" s="46"/>
      <c r="I829" s="43"/>
      <c r="J829" s="47"/>
      <c r="K829" s="46"/>
      <c r="L829" s="46"/>
      <c r="M829" s="48"/>
      <c r="N829" s="49"/>
      <c r="O829" s="46"/>
      <c r="P829" s="46"/>
      <c r="Q829" s="41"/>
      <c r="R829" s="10"/>
      <c r="S829" s="10"/>
      <c r="T829" s="10"/>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row>
    <row r="830" ht="17.25" customHeight="1">
      <c r="A830" s="41"/>
      <c r="B830" s="42"/>
      <c r="C830" s="41"/>
      <c r="D830" s="43"/>
      <c r="E830" s="43"/>
      <c r="F830" s="41"/>
      <c r="G830" s="45"/>
      <c r="H830" s="46"/>
      <c r="I830" s="43"/>
      <c r="J830" s="47"/>
      <c r="K830" s="46"/>
      <c r="L830" s="46"/>
      <c r="M830" s="48"/>
      <c r="N830" s="49"/>
      <c r="O830" s="46"/>
      <c r="P830" s="46"/>
      <c r="Q830" s="41"/>
      <c r="R830" s="10"/>
      <c r="S830" s="10"/>
      <c r="T830" s="10"/>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row>
    <row r="831" ht="17.25" customHeight="1">
      <c r="A831" s="41"/>
      <c r="B831" s="42"/>
      <c r="C831" s="41"/>
      <c r="D831" s="43"/>
      <c r="E831" s="43"/>
      <c r="F831" s="41"/>
      <c r="G831" s="45"/>
      <c r="H831" s="46"/>
      <c r="I831" s="43"/>
      <c r="J831" s="47"/>
      <c r="K831" s="46"/>
      <c r="L831" s="46"/>
      <c r="M831" s="48"/>
      <c r="N831" s="49"/>
      <c r="O831" s="46"/>
      <c r="P831" s="46"/>
      <c r="Q831" s="41"/>
      <c r="R831" s="10"/>
      <c r="S831" s="10"/>
      <c r="T831" s="10"/>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row>
    <row r="832" ht="17.25" customHeight="1">
      <c r="A832" s="41"/>
      <c r="B832" s="42"/>
      <c r="C832" s="41"/>
      <c r="D832" s="43"/>
      <c r="E832" s="43"/>
      <c r="F832" s="41"/>
      <c r="G832" s="45"/>
      <c r="H832" s="46"/>
      <c r="I832" s="43"/>
      <c r="J832" s="47"/>
      <c r="K832" s="46"/>
      <c r="L832" s="46"/>
      <c r="M832" s="48"/>
      <c r="N832" s="49"/>
      <c r="O832" s="46"/>
      <c r="P832" s="46"/>
      <c r="Q832" s="41"/>
      <c r="R832" s="10"/>
      <c r="S832" s="10"/>
      <c r="T832" s="10"/>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row>
    <row r="833" ht="17.25" customHeight="1">
      <c r="A833" s="41"/>
      <c r="B833" s="42"/>
      <c r="C833" s="41"/>
      <c r="D833" s="43"/>
      <c r="E833" s="43"/>
      <c r="F833" s="41"/>
      <c r="G833" s="45"/>
      <c r="H833" s="46"/>
      <c r="I833" s="43"/>
      <c r="J833" s="47"/>
      <c r="K833" s="46"/>
      <c r="L833" s="46"/>
      <c r="M833" s="48"/>
      <c r="N833" s="49"/>
      <c r="O833" s="46"/>
      <c r="P833" s="46"/>
      <c r="Q833" s="41"/>
      <c r="R833" s="10"/>
      <c r="S833" s="10"/>
      <c r="T833" s="10"/>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row>
    <row r="834" ht="17.25" customHeight="1">
      <c r="A834" s="41"/>
      <c r="B834" s="42"/>
      <c r="C834" s="41"/>
      <c r="D834" s="43"/>
      <c r="E834" s="43"/>
      <c r="F834" s="41"/>
      <c r="G834" s="45"/>
      <c r="H834" s="46"/>
      <c r="I834" s="43"/>
      <c r="J834" s="47"/>
      <c r="K834" s="46"/>
      <c r="L834" s="46"/>
      <c r="M834" s="48"/>
      <c r="N834" s="49"/>
      <c r="O834" s="46"/>
      <c r="P834" s="46"/>
      <c r="Q834" s="41"/>
      <c r="R834" s="10"/>
      <c r="S834" s="10"/>
      <c r="T834" s="10"/>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row>
    <row r="835" ht="17.25" customHeight="1">
      <c r="A835" s="41"/>
      <c r="B835" s="42"/>
      <c r="C835" s="41"/>
      <c r="D835" s="43"/>
      <c r="E835" s="43"/>
      <c r="F835" s="41"/>
      <c r="G835" s="45"/>
      <c r="H835" s="46"/>
      <c r="I835" s="43"/>
      <c r="J835" s="47"/>
      <c r="K835" s="46"/>
      <c r="L835" s="46"/>
      <c r="M835" s="48"/>
      <c r="N835" s="49"/>
      <c r="O835" s="46"/>
      <c r="P835" s="46"/>
      <c r="Q835" s="41"/>
      <c r="R835" s="10"/>
      <c r="S835" s="10"/>
      <c r="T835" s="10"/>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row>
    <row r="836" ht="17.25" customHeight="1">
      <c r="A836" s="41"/>
      <c r="B836" s="42"/>
      <c r="C836" s="41"/>
      <c r="D836" s="43"/>
      <c r="E836" s="43"/>
      <c r="F836" s="41"/>
      <c r="G836" s="45"/>
      <c r="H836" s="46"/>
      <c r="I836" s="43"/>
      <c r="J836" s="47"/>
      <c r="K836" s="46"/>
      <c r="L836" s="46"/>
      <c r="M836" s="48"/>
      <c r="N836" s="49"/>
      <c r="O836" s="46"/>
      <c r="P836" s="46"/>
      <c r="Q836" s="41"/>
      <c r="R836" s="10"/>
      <c r="S836" s="10"/>
      <c r="T836" s="10"/>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row>
    <row r="837" ht="17.25" customHeight="1">
      <c r="A837" s="41"/>
      <c r="B837" s="42"/>
      <c r="C837" s="41"/>
      <c r="D837" s="43"/>
      <c r="E837" s="43"/>
      <c r="F837" s="41"/>
      <c r="G837" s="45"/>
      <c r="H837" s="46"/>
      <c r="I837" s="43"/>
      <c r="J837" s="47"/>
      <c r="K837" s="46"/>
      <c r="L837" s="46"/>
      <c r="M837" s="48"/>
      <c r="N837" s="49"/>
      <c r="O837" s="46"/>
      <c r="P837" s="46"/>
      <c r="Q837" s="41"/>
      <c r="R837" s="10"/>
      <c r="S837" s="10"/>
      <c r="T837" s="10"/>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row>
    <row r="838" ht="17.25" customHeight="1">
      <c r="A838" s="41"/>
      <c r="B838" s="42"/>
      <c r="C838" s="41"/>
      <c r="D838" s="43"/>
      <c r="E838" s="43"/>
      <c r="F838" s="41"/>
      <c r="G838" s="45"/>
      <c r="H838" s="46"/>
      <c r="I838" s="43"/>
      <c r="J838" s="47"/>
      <c r="K838" s="46"/>
      <c r="L838" s="46"/>
      <c r="M838" s="48"/>
      <c r="N838" s="49"/>
      <c r="O838" s="46"/>
      <c r="P838" s="46"/>
      <c r="Q838" s="41"/>
      <c r="R838" s="10"/>
      <c r="S838" s="10"/>
      <c r="T838" s="10"/>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row>
    <row r="839" ht="17.25" customHeight="1">
      <c r="A839" s="41"/>
      <c r="B839" s="42"/>
      <c r="C839" s="41"/>
      <c r="D839" s="43"/>
      <c r="E839" s="43"/>
      <c r="F839" s="41"/>
      <c r="G839" s="45"/>
      <c r="H839" s="46"/>
      <c r="I839" s="43"/>
      <c r="J839" s="47"/>
      <c r="K839" s="46"/>
      <c r="L839" s="46"/>
      <c r="M839" s="48"/>
      <c r="N839" s="49"/>
      <c r="O839" s="46"/>
      <c r="P839" s="46"/>
      <c r="Q839" s="41"/>
      <c r="R839" s="10"/>
      <c r="S839" s="10"/>
      <c r="T839" s="10"/>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row>
    <row r="840" ht="17.25" customHeight="1">
      <c r="A840" s="41"/>
      <c r="B840" s="42"/>
      <c r="C840" s="41"/>
      <c r="D840" s="43"/>
      <c r="E840" s="43"/>
      <c r="F840" s="41"/>
      <c r="G840" s="45"/>
      <c r="H840" s="46"/>
      <c r="I840" s="43"/>
      <c r="J840" s="47"/>
      <c r="K840" s="46"/>
      <c r="L840" s="46"/>
      <c r="M840" s="48"/>
      <c r="N840" s="49"/>
      <c r="O840" s="46"/>
      <c r="P840" s="46"/>
      <c r="Q840" s="41"/>
      <c r="R840" s="10"/>
      <c r="S840" s="10"/>
      <c r="T840" s="10"/>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row>
    <row r="841" ht="17.25" customHeight="1">
      <c r="A841" s="41"/>
      <c r="B841" s="42"/>
      <c r="C841" s="41"/>
      <c r="D841" s="43"/>
      <c r="E841" s="43"/>
      <c r="F841" s="41"/>
      <c r="G841" s="45"/>
      <c r="H841" s="46"/>
      <c r="I841" s="43"/>
      <c r="J841" s="47"/>
      <c r="K841" s="46"/>
      <c r="L841" s="46"/>
      <c r="M841" s="48"/>
      <c r="N841" s="49"/>
      <c r="O841" s="46"/>
      <c r="P841" s="46"/>
      <c r="Q841" s="41"/>
      <c r="R841" s="10"/>
      <c r="S841" s="10"/>
      <c r="T841" s="10"/>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row>
    <row r="842" ht="17.25" customHeight="1">
      <c r="A842" s="41"/>
      <c r="B842" s="42"/>
      <c r="C842" s="41"/>
      <c r="D842" s="43"/>
      <c r="E842" s="43"/>
      <c r="F842" s="41"/>
      <c r="G842" s="45"/>
      <c r="H842" s="46"/>
      <c r="I842" s="43"/>
      <c r="J842" s="47"/>
      <c r="K842" s="46"/>
      <c r="L842" s="46"/>
      <c r="M842" s="48"/>
      <c r="N842" s="49"/>
      <c r="O842" s="46"/>
      <c r="P842" s="46"/>
      <c r="Q842" s="41"/>
      <c r="R842" s="10"/>
      <c r="S842" s="10"/>
      <c r="T842" s="10"/>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row>
    <row r="843" ht="17.25" customHeight="1">
      <c r="A843" s="41"/>
      <c r="B843" s="42"/>
      <c r="C843" s="41"/>
      <c r="D843" s="43"/>
      <c r="E843" s="43"/>
      <c r="F843" s="41"/>
      <c r="G843" s="45"/>
      <c r="H843" s="46"/>
      <c r="I843" s="43"/>
      <c r="J843" s="47"/>
      <c r="K843" s="46"/>
      <c r="L843" s="46"/>
      <c r="M843" s="48"/>
      <c r="N843" s="49"/>
      <c r="O843" s="46"/>
      <c r="P843" s="46"/>
      <c r="Q843" s="41"/>
      <c r="R843" s="10"/>
      <c r="S843" s="10"/>
      <c r="T843" s="10"/>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row>
    <row r="844" ht="17.25" customHeight="1">
      <c r="A844" s="41"/>
      <c r="B844" s="42"/>
      <c r="C844" s="41"/>
      <c r="D844" s="43"/>
      <c r="E844" s="43"/>
      <c r="F844" s="41"/>
      <c r="G844" s="45"/>
      <c r="H844" s="46"/>
      <c r="I844" s="43"/>
      <c r="J844" s="47"/>
      <c r="K844" s="46"/>
      <c r="L844" s="46"/>
      <c r="M844" s="48"/>
      <c r="N844" s="49"/>
      <c r="O844" s="46"/>
      <c r="P844" s="46"/>
      <c r="Q844" s="41"/>
      <c r="R844" s="10"/>
      <c r="S844" s="10"/>
      <c r="T844" s="10"/>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row>
    <row r="845" ht="17.25" customHeight="1">
      <c r="A845" s="41"/>
      <c r="B845" s="42"/>
      <c r="C845" s="41"/>
      <c r="D845" s="43"/>
      <c r="E845" s="43"/>
      <c r="F845" s="41"/>
      <c r="G845" s="45"/>
      <c r="H845" s="46"/>
      <c r="I845" s="43"/>
      <c r="J845" s="47"/>
      <c r="K845" s="46"/>
      <c r="L845" s="46"/>
      <c r="M845" s="48"/>
      <c r="N845" s="49"/>
      <c r="O845" s="46"/>
      <c r="P845" s="46"/>
      <c r="Q845" s="41"/>
      <c r="R845" s="10"/>
      <c r="S845" s="10"/>
      <c r="T845" s="10"/>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row>
    <row r="846" ht="17.25" customHeight="1">
      <c r="A846" s="41"/>
      <c r="B846" s="42"/>
      <c r="C846" s="41"/>
      <c r="D846" s="43"/>
      <c r="E846" s="43"/>
      <c r="F846" s="41"/>
      <c r="G846" s="45"/>
      <c r="H846" s="46"/>
      <c r="I846" s="43"/>
      <c r="J846" s="47"/>
      <c r="K846" s="46"/>
      <c r="L846" s="46"/>
      <c r="M846" s="48"/>
      <c r="N846" s="49"/>
      <c r="O846" s="46"/>
      <c r="P846" s="46"/>
      <c r="Q846" s="41"/>
      <c r="R846" s="10"/>
      <c r="S846" s="10"/>
      <c r="T846" s="10"/>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row>
    <row r="847" ht="17.25" customHeight="1">
      <c r="A847" s="41"/>
      <c r="B847" s="42"/>
      <c r="C847" s="41"/>
      <c r="D847" s="43"/>
      <c r="E847" s="43"/>
      <c r="F847" s="41"/>
      <c r="G847" s="45"/>
      <c r="H847" s="46"/>
      <c r="I847" s="43"/>
      <c r="J847" s="47"/>
      <c r="K847" s="46"/>
      <c r="L847" s="46"/>
      <c r="M847" s="48"/>
      <c r="N847" s="49"/>
      <c r="O847" s="46"/>
      <c r="P847" s="46"/>
      <c r="Q847" s="41"/>
      <c r="R847" s="10"/>
      <c r="S847" s="10"/>
      <c r="T847" s="10"/>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row>
    <row r="848" ht="17.25" customHeight="1">
      <c r="A848" s="41"/>
      <c r="B848" s="42"/>
      <c r="C848" s="41"/>
      <c r="D848" s="43"/>
      <c r="E848" s="43"/>
      <c r="F848" s="41"/>
      <c r="G848" s="45"/>
      <c r="H848" s="46"/>
      <c r="I848" s="43"/>
      <c r="J848" s="47"/>
      <c r="K848" s="46"/>
      <c r="L848" s="46"/>
      <c r="M848" s="48"/>
      <c r="N848" s="49"/>
      <c r="O848" s="46"/>
      <c r="P848" s="46"/>
      <c r="Q848" s="41"/>
      <c r="R848" s="10"/>
      <c r="S848" s="10"/>
      <c r="T848" s="10"/>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row>
    <row r="849" ht="17.25" customHeight="1">
      <c r="A849" s="41"/>
      <c r="B849" s="42"/>
      <c r="C849" s="41"/>
      <c r="D849" s="43"/>
      <c r="E849" s="43"/>
      <c r="F849" s="41"/>
      <c r="G849" s="45"/>
      <c r="H849" s="46"/>
      <c r="I849" s="43"/>
      <c r="J849" s="47"/>
      <c r="K849" s="46"/>
      <c r="L849" s="46"/>
      <c r="M849" s="48"/>
      <c r="N849" s="49"/>
      <c r="O849" s="46"/>
      <c r="P849" s="46"/>
      <c r="Q849" s="41"/>
      <c r="R849" s="10"/>
      <c r="S849" s="10"/>
      <c r="T849" s="10"/>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row>
    <row r="850" ht="17.25" customHeight="1">
      <c r="A850" s="41"/>
      <c r="B850" s="42"/>
      <c r="C850" s="41"/>
      <c r="D850" s="43"/>
      <c r="E850" s="43"/>
      <c r="F850" s="41"/>
      <c r="G850" s="45"/>
      <c r="H850" s="46"/>
      <c r="I850" s="43"/>
      <c r="J850" s="47"/>
      <c r="K850" s="46"/>
      <c r="L850" s="46"/>
      <c r="M850" s="48"/>
      <c r="N850" s="49"/>
      <c r="O850" s="46"/>
      <c r="P850" s="46"/>
      <c r="Q850" s="41"/>
      <c r="R850" s="10"/>
      <c r="S850" s="10"/>
      <c r="T850" s="10"/>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row>
    <row r="851" ht="17.25" customHeight="1">
      <c r="A851" s="41"/>
      <c r="B851" s="42"/>
      <c r="C851" s="41"/>
      <c r="D851" s="43"/>
      <c r="E851" s="43"/>
      <c r="F851" s="41"/>
      <c r="G851" s="45"/>
      <c r="H851" s="46"/>
      <c r="I851" s="43"/>
      <c r="J851" s="47"/>
      <c r="K851" s="46"/>
      <c r="L851" s="46"/>
      <c r="M851" s="48"/>
      <c r="N851" s="49"/>
      <c r="O851" s="46"/>
      <c r="P851" s="46"/>
      <c r="Q851" s="41"/>
      <c r="R851" s="10"/>
      <c r="S851" s="10"/>
      <c r="T851" s="10"/>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row>
    <row r="852" ht="17.25" customHeight="1">
      <c r="A852" s="41"/>
      <c r="B852" s="42"/>
      <c r="C852" s="41"/>
      <c r="D852" s="43"/>
      <c r="E852" s="43"/>
      <c r="F852" s="41"/>
      <c r="G852" s="45"/>
      <c r="H852" s="46"/>
      <c r="I852" s="43"/>
      <c r="J852" s="47"/>
      <c r="K852" s="46"/>
      <c r="L852" s="46"/>
      <c r="M852" s="48"/>
      <c r="N852" s="49"/>
      <c r="O852" s="46"/>
      <c r="P852" s="46"/>
      <c r="Q852" s="41"/>
      <c r="R852" s="10"/>
      <c r="S852" s="10"/>
      <c r="T852" s="10"/>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row>
    <row r="853" ht="17.25" customHeight="1">
      <c r="A853" s="41"/>
      <c r="B853" s="42"/>
      <c r="C853" s="41"/>
      <c r="D853" s="43"/>
      <c r="E853" s="43"/>
      <c r="F853" s="41"/>
      <c r="G853" s="45"/>
      <c r="H853" s="46"/>
      <c r="I853" s="43"/>
      <c r="J853" s="47"/>
      <c r="K853" s="46"/>
      <c r="L853" s="46"/>
      <c r="M853" s="48"/>
      <c r="N853" s="49"/>
      <c r="O853" s="46"/>
      <c r="P853" s="46"/>
      <c r="Q853" s="41"/>
      <c r="R853" s="10"/>
      <c r="S853" s="10"/>
      <c r="T853" s="10"/>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row>
    <row r="854" ht="17.25" customHeight="1">
      <c r="A854" s="41"/>
      <c r="B854" s="42"/>
      <c r="C854" s="41"/>
      <c r="D854" s="43"/>
      <c r="E854" s="43"/>
      <c r="F854" s="41"/>
      <c r="G854" s="45"/>
      <c r="H854" s="46"/>
      <c r="I854" s="43"/>
      <c r="J854" s="47"/>
      <c r="K854" s="46"/>
      <c r="L854" s="46"/>
      <c r="M854" s="48"/>
      <c r="N854" s="49"/>
      <c r="O854" s="46"/>
      <c r="P854" s="46"/>
      <c r="Q854" s="41"/>
      <c r="R854" s="10"/>
      <c r="S854" s="10"/>
      <c r="T854" s="10"/>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row>
    <row r="855" ht="17.25" customHeight="1">
      <c r="A855" s="41"/>
      <c r="B855" s="42"/>
      <c r="C855" s="41"/>
      <c r="D855" s="43"/>
      <c r="E855" s="43"/>
      <c r="F855" s="41"/>
      <c r="G855" s="45"/>
      <c r="H855" s="46"/>
      <c r="I855" s="43"/>
      <c r="J855" s="47"/>
      <c r="K855" s="46"/>
      <c r="L855" s="46"/>
      <c r="M855" s="48"/>
      <c r="N855" s="49"/>
      <c r="O855" s="46"/>
      <c r="P855" s="46"/>
      <c r="Q855" s="41"/>
      <c r="R855" s="10"/>
      <c r="S855" s="10"/>
      <c r="T855" s="10"/>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row>
    <row r="856" ht="17.25" customHeight="1">
      <c r="A856" s="41"/>
      <c r="B856" s="42"/>
      <c r="C856" s="41"/>
      <c r="D856" s="43"/>
      <c r="E856" s="43"/>
      <c r="F856" s="41"/>
      <c r="G856" s="45"/>
      <c r="H856" s="46"/>
      <c r="I856" s="43"/>
      <c r="J856" s="47"/>
      <c r="K856" s="46"/>
      <c r="L856" s="46"/>
      <c r="M856" s="48"/>
      <c r="N856" s="49"/>
      <c r="O856" s="46"/>
      <c r="P856" s="46"/>
      <c r="Q856" s="41"/>
      <c r="R856" s="10"/>
      <c r="S856" s="10"/>
      <c r="T856" s="10"/>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row>
    <row r="857" ht="17.25" customHeight="1">
      <c r="A857" s="41"/>
      <c r="B857" s="42"/>
      <c r="C857" s="41"/>
      <c r="D857" s="43"/>
      <c r="E857" s="43"/>
      <c r="F857" s="41"/>
      <c r="G857" s="45"/>
      <c r="H857" s="46"/>
      <c r="I857" s="43"/>
      <c r="J857" s="47"/>
      <c r="K857" s="46"/>
      <c r="L857" s="46"/>
      <c r="M857" s="48"/>
      <c r="N857" s="49"/>
      <c r="O857" s="46"/>
      <c r="P857" s="46"/>
      <c r="Q857" s="41"/>
      <c r="R857" s="10"/>
      <c r="S857" s="10"/>
      <c r="T857" s="10"/>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row>
    <row r="858" ht="17.25" customHeight="1">
      <c r="A858" s="41"/>
      <c r="B858" s="42"/>
      <c r="C858" s="41"/>
      <c r="D858" s="43"/>
      <c r="E858" s="43"/>
      <c r="F858" s="41"/>
      <c r="G858" s="45"/>
      <c r="H858" s="46"/>
      <c r="I858" s="43"/>
      <c r="J858" s="47"/>
      <c r="K858" s="46"/>
      <c r="L858" s="46"/>
      <c r="M858" s="48"/>
      <c r="N858" s="49"/>
      <c r="O858" s="46"/>
      <c r="P858" s="46"/>
      <c r="Q858" s="41"/>
      <c r="R858" s="10"/>
      <c r="S858" s="10"/>
      <c r="T858" s="10"/>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row>
    <row r="859" ht="17.25" customHeight="1">
      <c r="A859" s="41"/>
      <c r="B859" s="42"/>
      <c r="C859" s="41"/>
      <c r="D859" s="43"/>
      <c r="E859" s="43"/>
      <c r="F859" s="41"/>
      <c r="G859" s="45"/>
      <c r="H859" s="46"/>
      <c r="I859" s="43"/>
      <c r="J859" s="47"/>
      <c r="K859" s="46"/>
      <c r="L859" s="46"/>
      <c r="M859" s="48"/>
      <c r="N859" s="49"/>
      <c r="O859" s="46"/>
      <c r="P859" s="46"/>
      <c r="Q859" s="41"/>
      <c r="R859" s="10"/>
      <c r="S859" s="10"/>
      <c r="T859" s="10"/>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row>
    <row r="860" ht="17.25" customHeight="1">
      <c r="A860" s="41"/>
      <c r="B860" s="42"/>
      <c r="C860" s="41"/>
      <c r="D860" s="43"/>
      <c r="E860" s="43"/>
      <c r="F860" s="41"/>
      <c r="G860" s="45"/>
      <c r="H860" s="46"/>
      <c r="I860" s="43"/>
      <c r="J860" s="47"/>
      <c r="K860" s="46"/>
      <c r="L860" s="46"/>
      <c r="M860" s="48"/>
      <c r="N860" s="49"/>
      <c r="O860" s="46"/>
      <c r="P860" s="46"/>
      <c r="Q860" s="41"/>
      <c r="R860" s="10"/>
      <c r="S860" s="10"/>
      <c r="T860" s="10"/>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row>
    <row r="861" ht="17.25" customHeight="1">
      <c r="A861" s="41"/>
      <c r="B861" s="42"/>
      <c r="C861" s="41"/>
      <c r="D861" s="43"/>
      <c r="E861" s="43"/>
      <c r="F861" s="41"/>
      <c r="G861" s="45"/>
      <c r="H861" s="46"/>
      <c r="I861" s="43"/>
      <c r="J861" s="47"/>
      <c r="K861" s="46"/>
      <c r="L861" s="46"/>
      <c r="M861" s="48"/>
      <c r="N861" s="49"/>
      <c r="O861" s="46"/>
      <c r="P861" s="46"/>
      <c r="Q861" s="41"/>
      <c r="R861" s="10"/>
      <c r="S861" s="10"/>
      <c r="T861" s="10"/>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row>
    <row r="862" ht="17.25" customHeight="1">
      <c r="A862" s="41"/>
      <c r="B862" s="42"/>
      <c r="C862" s="41"/>
      <c r="D862" s="43"/>
      <c r="E862" s="43"/>
      <c r="F862" s="41"/>
      <c r="G862" s="45"/>
      <c r="H862" s="46"/>
      <c r="I862" s="43"/>
      <c r="J862" s="47"/>
      <c r="K862" s="46"/>
      <c r="L862" s="46"/>
      <c r="M862" s="48"/>
      <c r="N862" s="49"/>
      <c r="O862" s="46"/>
      <c r="P862" s="46"/>
      <c r="Q862" s="41"/>
      <c r="R862" s="10"/>
      <c r="S862" s="10"/>
      <c r="T862" s="10"/>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row>
    <row r="863" ht="17.25" customHeight="1">
      <c r="A863" s="41"/>
      <c r="B863" s="42"/>
      <c r="C863" s="41"/>
      <c r="D863" s="43"/>
      <c r="E863" s="43"/>
      <c r="F863" s="41"/>
      <c r="G863" s="45"/>
      <c r="H863" s="46"/>
      <c r="I863" s="43"/>
      <c r="J863" s="47"/>
      <c r="K863" s="46"/>
      <c r="L863" s="46"/>
      <c r="M863" s="48"/>
      <c r="N863" s="49"/>
      <c r="O863" s="46"/>
      <c r="P863" s="46"/>
      <c r="Q863" s="41"/>
      <c r="R863" s="10"/>
      <c r="S863" s="10"/>
      <c r="T863" s="10"/>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row>
    <row r="864" ht="17.25" customHeight="1">
      <c r="A864" s="41"/>
      <c r="B864" s="42"/>
      <c r="C864" s="41"/>
      <c r="D864" s="43"/>
      <c r="E864" s="43"/>
      <c r="F864" s="41"/>
      <c r="G864" s="45"/>
      <c r="H864" s="46"/>
      <c r="I864" s="43"/>
      <c r="J864" s="47"/>
      <c r="K864" s="46"/>
      <c r="L864" s="46"/>
      <c r="M864" s="48"/>
      <c r="N864" s="49"/>
      <c r="O864" s="46"/>
      <c r="P864" s="46"/>
      <c r="Q864" s="41"/>
      <c r="R864" s="10"/>
      <c r="S864" s="10"/>
      <c r="T864" s="10"/>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row>
    <row r="865" ht="17.25" customHeight="1">
      <c r="A865" s="41"/>
      <c r="B865" s="42"/>
      <c r="C865" s="41"/>
      <c r="D865" s="43"/>
      <c r="E865" s="43"/>
      <c r="F865" s="41"/>
      <c r="G865" s="45"/>
      <c r="H865" s="46"/>
      <c r="I865" s="43"/>
      <c r="J865" s="47"/>
      <c r="K865" s="46"/>
      <c r="L865" s="46"/>
      <c r="M865" s="48"/>
      <c r="N865" s="49"/>
      <c r="O865" s="46"/>
      <c r="P865" s="46"/>
      <c r="Q865" s="41"/>
      <c r="R865" s="10"/>
      <c r="S865" s="10"/>
      <c r="T865" s="10"/>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row>
    <row r="866" ht="17.25" customHeight="1">
      <c r="A866" s="41"/>
      <c r="B866" s="42"/>
      <c r="C866" s="41"/>
      <c r="D866" s="43"/>
      <c r="E866" s="43"/>
      <c r="F866" s="41"/>
      <c r="G866" s="45"/>
      <c r="H866" s="46"/>
      <c r="I866" s="43"/>
      <c r="J866" s="47"/>
      <c r="K866" s="46"/>
      <c r="L866" s="46"/>
      <c r="M866" s="48"/>
      <c r="N866" s="49"/>
      <c r="O866" s="46"/>
      <c r="P866" s="46"/>
      <c r="Q866" s="41"/>
      <c r="R866" s="10"/>
      <c r="S866" s="10"/>
      <c r="T866" s="10"/>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row>
    <row r="867" ht="17.25" customHeight="1">
      <c r="A867" s="41"/>
      <c r="B867" s="42"/>
      <c r="C867" s="41"/>
      <c r="D867" s="43"/>
      <c r="E867" s="43"/>
      <c r="F867" s="41"/>
      <c r="G867" s="45"/>
      <c r="H867" s="46"/>
      <c r="I867" s="43"/>
      <c r="J867" s="47"/>
      <c r="K867" s="46"/>
      <c r="L867" s="46"/>
      <c r="M867" s="48"/>
      <c r="N867" s="49"/>
      <c r="O867" s="46"/>
      <c r="P867" s="46"/>
      <c r="Q867" s="41"/>
      <c r="R867" s="10"/>
      <c r="S867" s="10"/>
      <c r="T867" s="10"/>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row>
    <row r="868" ht="17.25" customHeight="1">
      <c r="A868" s="41"/>
      <c r="B868" s="42"/>
      <c r="C868" s="41"/>
      <c r="D868" s="43"/>
      <c r="E868" s="43"/>
      <c r="F868" s="41"/>
      <c r="G868" s="45"/>
      <c r="H868" s="46"/>
      <c r="I868" s="43"/>
      <c r="J868" s="47"/>
      <c r="K868" s="46"/>
      <c r="L868" s="46"/>
      <c r="M868" s="48"/>
      <c r="N868" s="49"/>
      <c r="O868" s="46"/>
      <c r="P868" s="46"/>
      <c r="Q868" s="41"/>
      <c r="R868" s="10"/>
      <c r="S868" s="10"/>
      <c r="T868" s="10"/>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row>
    <row r="869" ht="17.25" customHeight="1">
      <c r="A869" s="41"/>
      <c r="B869" s="42"/>
      <c r="C869" s="41"/>
      <c r="D869" s="43"/>
      <c r="E869" s="43"/>
      <c r="F869" s="41"/>
      <c r="G869" s="45"/>
      <c r="H869" s="46"/>
      <c r="I869" s="43"/>
      <c r="J869" s="47"/>
      <c r="K869" s="46"/>
      <c r="L869" s="46"/>
      <c r="M869" s="48"/>
      <c r="N869" s="49"/>
      <c r="O869" s="46"/>
      <c r="P869" s="46"/>
      <c r="Q869" s="41"/>
      <c r="R869" s="10"/>
      <c r="S869" s="10"/>
      <c r="T869" s="10"/>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row>
    <row r="870" ht="17.25" customHeight="1">
      <c r="A870" s="41"/>
      <c r="B870" s="42"/>
      <c r="C870" s="41"/>
      <c r="D870" s="43"/>
      <c r="E870" s="43"/>
      <c r="F870" s="41"/>
      <c r="G870" s="45"/>
      <c r="H870" s="46"/>
      <c r="I870" s="43"/>
      <c r="J870" s="47"/>
      <c r="K870" s="46"/>
      <c r="L870" s="46"/>
      <c r="M870" s="48"/>
      <c r="N870" s="49"/>
      <c r="O870" s="46"/>
      <c r="P870" s="46"/>
      <c r="Q870" s="41"/>
      <c r="R870" s="10"/>
      <c r="S870" s="10"/>
      <c r="T870" s="10"/>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row>
    <row r="871" ht="17.25" customHeight="1">
      <c r="A871" s="41"/>
      <c r="B871" s="42"/>
      <c r="C871" s="41"/>
      <c r="D871" s="43"/>
      <c r="E871" s="43"/>
      <c r="F871" s="41"/>
      <c r="G871" s="45"/>
      <c r="H871" s="46"/>
      <c r="I871" s="43"/>
      <c r="J871" s="47"/>
      <c r="K871" s="46"/>
      <c r="L871" s="46"/>
      <c r="M871" s="48"/>
      <c r="N871" s="49"/>
      <c r="O871" s="46"/>
      <c r="P871" s="46"/>
      <c r="Q871" s="41"/>
      <c r="R871" s="10"/>
      <c r="S871" s="10"/>
      <c r="T871" s="10"/>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row>
    <row r="872" ht="17.25" customHeight="1">
      <c r="A872" s="41"/>
      <c r="B872" s="42"/>
      <c r="C872" s="41"/>
      <c r="D872" s="43"/>
      <c r="E872" s="43"/>
      <c r="F872" s="41"/>
      <c r="G872" s="45"/>
      <c r="H872" s="46"/>
      <c r="I872" s="43"/>
      <c r="J872" s="47"/>
      <c r="K872" s="46"/>
      <c r="L872" s="46"/>
      <c r="M872" s="48"/>
      <c r="N872" s="49"/>
      <c r="O872" s="46"/>
      <c r="P872" s="46"/>
      <c r="Q872" s="41"/>
      <c r="R872" s="10"/>
      <c r="S872" s="10"/>
      <c r="T872" s="10"/>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row>
    <row r="873" ht="17.25" customHeight="1">
      <c r="A873" s="41"/>
      <c r="B873" s="42"/>
      <c r="C873" s="41"/>
      <c r="D873" s="43"/>
      <c r="E873" s="43"/>
      <c r="F873" s="41"/>
      <c r="G873" s="45"/>
      <c r="H873" s="46"/>
      <c r="I873" s="43"/>
      <c r="J873" s="47"/>
      <c r="K873" s="46"/>
      <c r="L873" s="46"/>
      <c r="M873" s="48"/>
      <c r="N873" s="49"/>
      <c r="O873" s="46"/>
      <c r="P873" s="46"/>
      <c r="Q873" s="41"/>
      <c r="R873" s="10"/>
      <c r="S873" s="10"/>
      <c r="T873" s="10"/>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row>
    <row r="874" ht="17.25" customHeight="1">
      <c r="A874" s="41"/>
      <c r="B874" s="42"/>
      <c r="C874" s="41"/>
      <c r="D874" s="43"/>
      <c r="E874" s="43"/>
      <c r="F874" s="41"/>
      <c r="G874" s="45"/>
      <c r="H874" s="46"/>
      <c r="I874" s="43"/>
      <c r="J874" s="47"/>
      <c r="K874" s="46"/>
      <c r="L874" s="46"/>
      <c r="M874" s="48"/>
      <c r="N874" s="49"/>
      <c r="O874" s="46"/>
      <c r="P874" s="46"/>
      <c r="Q874" s="41"/>
      <c r="R874" s="10"/>
      <c r="S874" s="10"/>
      <c r="T874" s="10"/>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row>
    <row r="875" ht="17.25" customHeight="1">
      <c r="A875" s="41"/>
      <c r="B875" s="42"/>
      <c r="C875" s="41"/>
      <c r="D875" s="43"/>
      <c r="E875" s="43"/>
      <c r="F875" s="41"/>
      <c r="G875" s="45"/>
      <c r="H875" s="46"/>
      <c r="I875" s="43"/>
      <c r="J875" s="47"/>
      <c r="K875" s="46"/>
      <c r="L875" s="46"/>
      <c r="M875" s="48"/>
      <c r="N875" s="49"/>
      <c r="O875" s="46"/>
      <c r="P875" s="46"/>
      <c r="Q875" s="41"/>
      <c r="R875" s="10"/>
      <c r="S875" s="10"/>
      <c r="T875" s="10"/>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row>
    <row r="876" ht="17.25" customHeight="1">
      <c r="A876" s="41"/>
      <c r="B876" s="42"/>
      <c r="C876" s="41"/>
      <c r="D876" s="43"/>
      <c r="E876" s="43"/>
      <c r="F876" s="41"/>
      <c r="G876" s="45"/>
      <c r="H876" s="46"/>
      <c r="I876" s="43"/>
      <c r="J876" s="47"/>
      <c r="K876" s="46"/>
      <c r="L876" s="46"/>
      <c r="M876" s="48"/>
      <c r="N876" s="49"/>
      <c r="O876" s="46"/>
      <c r="P876" s="46"/>
      <c r="Q876" s="41"/>
      <c r="R876" s="10"/>
      <c r="S876" s="10"/>
      <c r="T876" s="10"/>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row>
    <row r="877" ht="17.25" customHeight="1">
      <c r="A877" s="41"/>
      <c r="B877" s="42"/>
      <c r="C877" s="41"/>
      <c r="D877" s="43"/>
      <c r="E877" s="43"/>
      <c r="F877" s="41"/>
      <c r="G877" s="45"/>
      <c r="H877" s="46"/>
      <c r="I877" s="43"/>
      <c r="J877" s="47"/>
      <c r="K877" s="46"/>
      <c r="L877" s="46"/>
      <c r="M877" s="48"/>
      <c r="N877" s="49"/>
      <c r="O877" s="46"/>
      <c r="P877" s="46"/>
      <c r="Q877" s="41"/>
      <c r="R877" s="10"/>
      <c r="S877" s="10"/>
      <c r="T877" s="10"/>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row>
    <row r="878" ht="17.25" customHeight="1">
      <c r="A878" s="41"/>
      <c r="B878" s="42"/>
      <c r="C878" s="41"/>
      <c r="D878" s="43"/>
      <c r="E878" s="43"/>
      <c r="F878" s="41"/>
      <c r="G878" s="45"/>
      <c r="H878" s="46"/>
      <c r="I878" s="43"/>
      <c r="J878" s="47"/>
      <c r="K878" s="46"/>
      <c r="L878" s="46"/>
      <c r="M878" s="48"/>
      <c r="N878" s="49"/>
      <c r="O878" s="46"/>
      <c r="P878" s="46"/>
      <c r="Q878" s="41"/>
      <c r="R878" s="10"/>
      <c r="S878" s="10"/>
      <c r="T878" s="10"/>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row>
    <row r="879" ht="17.25" customHeight="1">
      <c r="A879" s="41"/>
      <c r="B879" s="42"/>
      <c r="C879" s="41"/>
      <c r="D879" s="43"/>
      <c r="E879" s="43"/>
      <c r="F879" s="41"/>
      <c r="G879" s="45"/>
      <c r="H879" s="46"/>
      <c r="I879" s="43"/>
      <c r="J879" s="47"/>
      <c r="K879" s="46"/>
      <c r="L879" s="46"/>
      <c r="M879" s="48"/>
      <c r="N879" s="49"/>
      <c r="O879" s="46"/>
      <c r="P879" s="46"/>
      <c r="Q879" s="41"/>
      <c r="R879" s="10"/>
      <c r="S879" s="10"/>
      <c r="T879" s="10"/>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row>
    <row r="880" ht="17.25" customHeight="1">
      <c r="A880" s="41"/>
      <c r="B880" s="42"/>
      <c r="C880" s="41"/>
      <c r="D880" s="43"/>
      <c r="E880" s="43"/>
      <c r="F880" s="41"/>
      <c r="G880" s="45"/>
      <c r="H880" s="46"/>
      <c r="I880" s="43"/>
      <c r="J880" s="47"/>
      <c r="K880" s="46"/>
      <c r="L880" s="46"/>
      <c r="M880" s="48"/>
      <c r="N880" s="49"/>
      <c r="O880" s="46"/>
      <c r="P880" s="46"/>
      <c r="Q880" s="41"/>
      <c r="R880" s="10"/>
      <c r="S880" s="10"/>
      <c r="T880" s="10"/>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row>
    <row r="881" ht="17.25" customHeight="1">
      <c r="A881" s="41"/>
      <c r="B881" s="42"/>
      <c r="C881" s="41"/>
      <c r="D881" s="43"/>
      <c r="E881" s="43"/>
      <c r="F881" s="41"/>
      <c r="G881" s="45"/>
      <c r="H881" s="46"/>
      <c r="I881" s="43"/>
      <c r="J881" s="47"/>
      <c r="K881" s="46"/>
      <c r="L881" s="46"/>
      <c r="M881" s="48"/>
      <c r="N881" s="49"/>
      <c r="O881" s="46"/>
      <c r="P881" s="46"/>
      <c r="Q881" s="41"/>
      <c r="R881" s="10"/>
      <c r="S881" s="10"/>
      <c r="T881" s="10"/>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row>
    <row r="882" ht="17.25" customHeight="1">
      <c r="A882" s="41"/>
      <c r="B882" s="42"/>
      <c r="C882" s="41"/>
      <c r="D882" s="43"/>
      <c r="E882" s="43"/>
      <c r="F882" s="41"/>
      <c r="G882" s="45"/>
      <c r="H882" s="46"/>
      <c r="I882" s="43"/>
      <c r="J882" s="47"/>
      <c r="K882" s="46"/>
      <c r="L882" s="46"/>
      <c r="M882" s="48"/>
      <c r="N882" s="49"/>
      <c r="O882" s="46"/>
      <c r="P882" s="46"/>
      <c r="Q882" s="41"/>
      <c r="R882" s="10"/>
      <c r="S882" s="10"/>
      <c r="T882" s="10"/>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row>
    <row r="883" ht="17.25" customHeight="1">
      <c r="A883" s="41"/>
      <c r="B883" s="42"/>
      <c r="C883" s="41"/>
      <c r="D883" s="43"/>
      <c r="E883" s="43"/>
      <c r="F883" s="41"/>
      <c r="G883" s="45"/>
      <c r="H883" s="46"/>
      <c r="I883" s="43"/>
      <c r="J883" s="47"/>
      <c r="K883" s="46"/>
      <c r="L883" s="46"/>
      <c r="M883" s="48"/>
      <c r="N883" s="49"/>
      <c r="O883" s="46"/>
      <c r="P883" s="46"/>
      <c r="Q883" s="41"/>
      <c r="R883" s="10"/>
      <c r="S883" s="10"/>
      <c r="T883" s="10"/>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row>
    <row r="884" ht="17.25" customHeight="1">
      <c r="A884" s="41"/>
      <c r="B884" s="42"/>
      <c r="C884" s="41"/>
      <c r="D884" s="43"/>
      <c r="E884" s="43"/>
      <c r="F884" s="41"/>
      <c r="G884" s="45"/>
      <c r="H884" s="46"/>
      <c r="I884" s="43"/>
      <c r="J884" s="47"/>
      <c r="K884" s="46"/>
      <c r="L884" s="46"/>
      <c r="M884" s="48"/>
      <c r="N884" s="49"/>
      <c r="O884" s="46"/>
      <c r="P884" s="46"/>
      <c r="Q884" s="41"/>
      <c r="R884" s="10"/>
      <c r="S884" s="10"/>
      <c r="T884" s="10"/>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row>
    <row r="885" ht="17.25" customHeight="1">
      <c r="A885" s="41"/>
      <c r="B885" s="42"/>
      <c r="C885" s="41"/>
      <c r="D885" s="43"/>
      <c r="E885" s="43"/>
      <c r="F885" s="41"/>
      <c r="G885" s="45"/>
      <c r="H885" s="46"/>
      <c r="I885" s="43"/>
      <c r="J885" s="47"/>
      <c r="K885" s="46"/>
      <c r="L885" s="46"/>
      <c r="M885" s="48"/>
      <c r="N885" s="49"/>
      <c r="O885" s="46"/>
      <c r="P885" s="46"/>
      <c r="Q885" s="41"/>
      <c r="R885" s="10"/>
      <c r="S885" s="10"/>
      <c r="T885" s="10"/>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row>
    <row r="886" ht="17.25" customHeight="1">
      <c r="A886" s="41"/>
      <c r="B886" s="42"/>
      <c r="C886" s="41"/>
      <c r="D886" s="43"/>
      <c r="E886" s="43"/>
      <c r="F886" s="41"/>
      <c r="G886" s="45"/>
      <c r="H886" s="46"/>
      <c r="I886" s="43"/>
      <c r="J886" s="47"/>
      <c r="K886" s="46"/>
      <c r="L886" s="46"/>
      <c r="M886" s="48"/>
      <c r="N886" s="49"/>
      <c r="O886" s="46"/>
      <c r="P886" s="46"/>
      <c r="Q886" s="41"/>
      <c r="R886" s="10"/>
      <c r="S886" s="10"/>
      <c r="T886" s="10"/>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row>
    <row r="887" ht="17.25" customHeight="1">
      <c r="A887" s="41"/>
      <c r="B887" s="42"/>
      <c r="C887" s="41"/>
      <c r="D887" s="43"/>
      <c r="E887" s="43"/>
      <c r="F887" s="41"/>
      <c r="G887" s="45"/>
      <c r="H887" s="46"/>
      <c r="I887" s="43"/>
      <c r="J887" s="47"/>
      <c r="K887" s="46"/>
      <c r="L887" s="46"/>
      <c r="M887" s="48"/>
      <c r="N887" s="49"/>
      <c r="O887" s="46"/>
      <c r="P887" s="46"/>
      <c r="Q887" s="41"/>
      <c r="R887" s="10"/>
      <c r="S887" s="10"/>
      <c r="T887" s="10"/>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row>
    <row r="888" ht="17.25" customHeight="1">
      <c r="A888" s="41"/>
      <c r="B888" s="42"/>
      <c r="C888" s="41"/>
      <c r="D888" s="43"/>
      <c r="E888" s="43"/>
      <c r="F888" s="41"/>
      <c r="G888" s="45"/>
      <c r="H888" s="46"/>
      <c r="I888" s="43"/>
      <c r="J888" s="47"/>
      <c r="K888" s="46"/>
      <c r="L888" s="46"/>
      <c r="M888" s="48"/>
      <c r="N888" s="49"/>
      <c r="O888" s="46"/>
      <c r="P888" s="46"/>
      <c r="Q888" s="41"/>
      <c r="R888" s="10"/>
      <c r="S888" s="10"/>
      <c r="T888" s="10"/>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row>
    <row r="889" ht="17.25" customHeight="1">
      <c r="A889" s="41"/>
      <c r="B889" s="42"/>
      <c r="C889" s="41"/>
      <c r="D889" s="43"/>
      <c r="E889" s="43"/>
      <c r="F889" s="41"/>
      <c r="G889" s="45"/>
      <c r="H889" s="46"/>
      <c r="I889" s="43"/>
      <c r="J889" s="47"/>
      <c r="K889" s="46"/>
      <c r="L889" s="46"/>
      <c r="M889" s="48"/>
      <c r="N889" s="49"/>
      <c r="O889" s="46"/>
      <c r="P889" s="46"/>
      <c r="Q889" s="41"/>
      <c r="R889" s="10"/>
      <c r="S889" s="10"/>
      <c r="T889" s="10"/>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row>
    <row r="890" ht="17.25" customHeight="1">
      <c r="A890" s="41"/>
      <c r="B890" s="42"/>
      <c r="C890" s="41"/>
      <c r="D890" s="43"/>
      <c r="E890" s="43"/>
      <c r="F890" s="41"/>
      <c r="G890" s="45"/>
      <c r="H890" s="46"/>
      <c r="I890" s="43"/>
      <c r="J890" s="47"/>
      <c r="K890" s="46"/>
      <c r="L890" s="46"/>
      <c r="M890" s="48"/>
      <c r="N890" s="49"/>
      <c r="O890" s="46"/>
      <c r="P890" s="46"/>
      <c r="Q890" s="41"/>
      <c r="R890" s="10"/>
      <c r="S890" s="10"/>
      <c r="T890" s="10"/>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row>
    <row r="891" ht="17.25" customHeight="1">
      <c r="A891" s="41"/>
      <c r="B891" s="42"/>
      <c r="C891" s="41"/>
      <c r="D891" s="43"/>
      <c r="E891" s="43"/>
      <c r="F891" s="41"/>
      <c r="G891" s="45"/>
      <c r="H891" s="46"/>
      <c r="I891" s="43"/>
      <c r="J891" s="47"/>
      <c r="K891" s="46"/>
      <c r="L891" s="46"/>
      <c r="M891" s="48"/>
      <c r="N891" s="49"/>
      <c r="O891" s="46"/>
      <c r="P891" s="46"/>
      <c r="Q891" s="41"/>
      <c r="R891" s="10"/>
      <c r="S891" s="10"/>
      <c r="T891" s="10"/>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row>
    <row r="892" ht="17.25" customHeight="1">
      <c r="A892" s="41"/>
      <c r="B892" s="42"/>
      <c r="C892" s="41"/>
      <c r="D892" s="43"/>
      <c r="E892" s="43"/>
      <c r="F892" s="41"/>
      <c r="G892" s="45"/>
      <c r="H892" s="46"/>
      <c r="I892" s="43"/>
      <c r="J892" s="47"/>
      <c r="K892" s="46"/>
      <c r="L892" s="46"/>
      <c r="M892" s="48"/>
      <c r="N892" s="49"/>
      <c r="O892" s="46"/>
      <c r="P892" s="46"/>
      <c r="Q892" s="41"/>
      <c r="R892" s="10"/>
      <c r="S892" s="10"/>
      <c r="T892" s="10"/>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row>
    <row r="893" ht="17.25" customHeight="1">
      <c r="A893" s="41"/>
      <c r="B893" s="42"/>
      <c r="C893" s="41"/>
      <c r="D893" s="43"/>
      <c r="E893" s="43"/>
      <c r="F893" s="41"/>
      <c r="G893" s="45"/>
      <c r="H893" s="46"/>
      <c r="I893" s="43"/>
      <c r="J893" s="47"/>
      <c r="K893" s="46"/>
      <c r="L893" s="46"/>
      <c r="M893" s="48"/>
      <c r="N893" s="49"/>
      <c r="O893" s="46"/>
      <c r="P893" s="46"/>
      <c r="Q893" s="41"/>
      <c r="R893" s="10"/>
      <c r="S893" s="10"/>
      <c r="T893" s="10"/>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row>
    <row r="894" ht="17.25" customHeight="1">
      <c r="A894" s="41"/>
      <c r="B894" s="42"/>
      <c r="C894" s="41"/>
      <c r="D894" s="43"/>
      <c r="E894" s="43"/>
      <c r="F894" s="41"/>
      <c r="G894" s="45"/>
      <c r="H894" s="46"/>
      <c r="I894" s="43"/>
      <c r="J894" s="47"/>
      <c r="K894" s="46"/>
      <c r="L894" s="46"/>
      <c r="M894" s="48"/>
      <c r="N894" s="49"/>
      <c r="O894" s="46"/>
      <c r="P894" s="46"/>
      <c r="Q894" s="41"/>
      <c r="R894" s="10"/>
      <c r="S894" s="10"/>
      <c r="T894" s="10"/>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row>
    <row r="895" ht="17.25" customHeight="1">
      <c r="A895" s="41"/>
      <c r="B895" s="42"/>
      <c r="C895" s="41"/>
      <c r="D895" s="43"/>
      <c r="E895" s="43"/>
      <c r="F895" s="41"/>
      <c r="G895" s="45"/>
      <c r="H895" s="46"/>
      <c r="I895" s="43"/>
      <c r="J895" s="47"/>
      <c r="K895" s="46"/>
      <c r="L895" s="46"/>
      <c r="M895" s="48"/>
      <c r="N895" s="49"/>
      <c r="O895" s="46"/>
      <c r="P895" s="46"/>
      <c r="Q895" s="41"/>
      <c r="R895" s="10"/>
      <c r="S895" s="10"/>
      <c r="T895" s="10"/>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row>
    <row r="896" ht="17.25" customHeight="1">
      <c r="A896" s="41"/>
      <c r="B896" s="42"/>
      <c r="C896" s="41"/>
      <c r="D896" s="43"/>
      <c r="E896" s="43"/>
      <c r="F896" s="41"/>
      <c r="G896" s="45"/>
      <c r="H896" s="46"/>
      <c r="I896" s="43"/>
      <c r="J896" s="47"/>
      <c r="K896" s="46"/>
      <c r="L896" s="46"/>
      <c r="M896" s="48"/>
      <c r="N896" s="49"/>
      <c r="O896" s="46"/>
      <c r="P896" s="46"/>
      <c r="Q896" s="41"/>
      <c r="R896" s="10"/>
      <c r="S896" s="10"/>
      <c r="T896" s="10"/>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row>
    <row r="897" ht="17.25" customHeight="1">
      <c r="A897" s="41"/>
      <c r="B897" s="42"/>
      <c r="C897" s="41"/>
      <c r="D897" s="43"/>
      <c r="E897" s="43"/>
      <c r="F897" s="41"/>
      <c r="G897" s="45"/>
      <c r="H897" s="46"/>
      <c r="I897" s="43"/>
      <c r="J897" s="47"/>
      <c r="K897" s="46"/>
      <c r="L897" s="46"/>
      <c r="M897" s="48"/>
      <c r="N897" s="49"/>
      <c r="O897" s="46"/>
      <c r="P897" s="46"/>
      <c r="Q897" s="41"/>
      <c r="R897" s="10"/>
      <c r="S897" s="10"/>
      <c r="T897" s="10"/>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row>
    <row r="898" ht="17.25" customHeight="1">
      <c r="A898" s="41"/>
      <c r="B898" s="42"/>
      <c r="C898" s="41"/>
      <c r="D898" s="43"/>
      <c r="E898" s="43"/>
      <c r="F898" s="41"/>
      <c r="G898" s="45"/>
      <c r="H898" s="46"/>
      <c r="I898" s="43"/>
      <c r="J898" s="47"/>
      <c r="K898" s="46"/>
      <c r="L898" s="46"/>
      <c r="M898" s="48"/>
      <c r="N898" s="49"/>
      <c r="O898" s="46"/>
      <c r="P898" s="46"/>
      <c r="Q898" s="41"/>
      <c r="R898" s="10"/>
      <c r="S898" s="10"/>
      <c r="T898" s="10"/>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row>
    <row r="899" ht="17.25" customHeight="1">
      <c r="A899" s="41"/>
      <c r="B899" s="42"/>
      <c r="C899" s="41"/>
      <c r="D899" s="43"/>
      <c r="E899" s="43"/>
      <c r="F899" s="41"/>
      <c r="G899" s="45"/>
      <c r="H899" s="46"/>
      <c r="I899" s="43"/>
      <c r="J899" s="47"/>
      <c r="K899" s="46"/>
      <c r="L899" s="46"/>
      <c r="M899" s="48"/>
      <c r="N899" s="49"/>
      <c r="O899" s="46"/>
      <c r="P899" s="46"/>
      <c r="Q899" s="41"/>
      <c r="R899" s="10"/>
      <c r="S899" s="10"/>
      <c r="T899" s="10"/>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row>
    <row r="900" ht="17.25" customHeight="1">
      <c r="A900" s="41"/>
      <c r="B900" s="42"/>
      <c r="C900" s="41"/>
      <c r="D900" s="43"/>
      <c r="E900" s="43"/>
      <c r="F900" s="41"/>
      <c r="G900" s="45"/>
      <c r="H900" s="46"/>
      <c r="I900" s="43"/>
      <c r="J900" s="47"/>
      <c r="K900" s="46"/>
      <c r="L900" s="46"/>
      <c r="M900" s="48"/>
      <c r="N900" s="49"/>
      <c r="O900" s="46"/>
      <c r="P900" s="46"/>
      <c r="Q900" s="41"/>
      <c r="R900" s="10"/>
      <c r="S900" s="10"/>
      <c r="T900" s="10"/>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row>
    <row r="901" ht="17.25" customHeight="1">
      <c r="A901" s="41"/>
      <c r="B901" s="42"/>
      <c r="C901" s="41"/>
      <c r="D901" s="43"/>
      <c r="E901" s="43"/>
      <c r="F901" s="41"/>
      <c r="G901" s="45"/>
      <c r="H901" s="46"/>
      <c r="I901" s="43"/>
      <c r="J901" s="47"/>
      <c r="K901" s="46"/>
      <c r="L901" s="46"/>
      <c r="M901" s="48"/>
      <c r="N901" s="49"/>
      <c r="O901" s="46"/>
      <c r="P901" s="46"/>
      <c r="Q901" s="41"/>
      <c r="R901" s="10"/>
      <c r="S901" s="10"/>
      <c r="T901" s="10"/>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row>
    <row r="902" ht="17.25" customHeight="1">
      <c r="A902" s="41"/>
      <c r="B902" s="42"/>
      <c r="C902" s="41"/>
      <c r="D902" s="43"/>
      <c r="E902" s="43"/>
      <c r="F902" s="41"/>
      <c r="G902" s="45"/>
      <c r="H902" s="46"/>
      <c r="I902" s="43"/>
      <c r="J902" s="47"/>
      <c r="K902" s="46"/>
      <c r="L902" s="46"/>
      <c r="M902" s="48"/>
      <c r="N902" s="49"/>
      <c r="O902" s="46"/>
      <c r="P902" s="46"/>
      <c r="Q902" s="41"/>
      <c r="R902" s="10"/>
      <c r="S902" s="10"/>
      <c r="T902" s="10"/>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row>
    <row r="903" ht="17.25" customHeight="1">
      <c r="A903" s="41"/>
      <c r="B903" s="42"/>
      <c r="C903" s="41"/>
      <c r="D903" s="43"/>
      <c r="E903" s="43"/>
      <c r="F903" s="41"/>
      <c r="G903" s="45"/>
      <c r="H903" s="46"/>
      <c r="I903" s="43"/>
      <c r="J903" s="47"/>
      <c r="K903" s="46"/>
      <c r="L903" s="46"/>
      <c r="M903" s="48"/>
      <c r="N903" s="49"/>
      <c r="O903" s="46"/>
      <c r="P903" s="46"/>
      <c r="Q903" s="41"/>
      <c r="R903" s="10"/>
      <c r="S903" s="10"/>
      <c r="T903" s="10"/>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row>
    <row r="904" ht="17.25" customHeight="1">
      <c r="A904" s="41"/>
      <c r="B904" s="42"/>
      <c r="C904" s="41"/>
      <c r="D904" s="43"/>
      <c r="E904" s="43"/>
      <c r="F904" s="41"/>
      <c r="G904" s="45"/>
      <c r="H904" s="46"/>
      <c r="I904" s="43"/>
      <c r="J904" s="47"/>
      <c r="K904" s="46"/>
      <c r="L904" s="46"/>
      <c r="M904" s="48"/>
      <c r="N904" s="49"/>
      <c r="O904" s="46"/>
      <c r="P904" s="46"/>
      <c r="Q904" s="41"/>
      <c r="R904" s="10"/>
      <c r="S904" s="10"/>
      <c r="T904" s="10"/>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row>
    <row r="905" ht="17.25" customHeight="1">
      <c r="A905" s="41"/>
      <c r="B905" s="42"/>
      <c r="C905" s="41"/>
      <c r="D905" s="43"/>
      <c r="E905" s="43"/>
      <c r="F905" s="41"/>
      <c r="G905" s="45"/>
      <c r="H905" s="46"/>
      <c r="I905" s="43"/>
      <c r="J905" s="47"/>
      <c r="K905" s="46"/>
      <c r="L905" s="46"/>
      <c r="M905" s="48"/>
      <c r="N905" s="49"/>
      <c r="O905" s="46"/>
      <c r="P905" s="46"/>
      <c r="Q905" s="41"/>
      <c r="R905" s="10"/>
      <c r="S905" s="10"/>
      <c r="T905" s="10"/>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row>
    <row r="906" ht="17.25" customHeight="1">
      <c r="A906" s="41"/>
      <c r="B906" s="42"/>
      <c r="C906" s="41"/>
      <c r="D906" s="43"/>
      <c r="E906" s="43"/>
      <c r="F906" s="41"/>
      <c r="G906" s="45"/>
      <c r="H906" s="46"/>
      <c r="I906" s="43"/>
      <c r="J906" s="47"/>
      <c r="K906" s="46"/>
      <c r="L906" s="46"/>
      <c r="M906" s="48"/>
      <c r="N906" s="49"/>
      <c r="O906" s="46"/>
      <c r="P906" s="46"/>
      <c r="Q906" s="41"/>
      <c r="R906" s="10"/>
      <c r="S906" s="10"/>
      <c r="T906" s="10"/>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row>
    <row r="907" ht="17.25" customHeight="1">
      <c r="A907" s="41"/>
      <c r="B907" s="42"/>
      <c r="C907" s="41"/>
      <c r="D907" s="43"/>
      <c r="E907" s="43"/>
      <c r="F907" s="41"/>
      <c r="G907" s="45"/>
      <c r="H907" s="46"/>
      <c r="I907" s="43"/>
      <c r="J907" s="47"/>
      <c r="K907" s="46"/>
      <c r="L907" s="46"/>
      <c r="M907" s="48"/>
      <c r="N907" s="49"/>
      <c r="O907" s="46"/>
      <c r="P907" s="46"/>
      <c r="Q907" s="41"/>
      <c r="R907" s="10"/>
      <c r="S907" s="10"/>
      <c r="T907" s="10"/>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row>
    <row r="908" ht="17.25" customHeight="1">
      <c r="A908" s="41"/>
      <c r="B908" s="42"/>
      <c r="C908" s="41"/>
      <c r="D908" s="43"/>
      <c r="E908" s="43"/>
      <c r="F908" s="41"/>
      <c r="G908" s="45"/>
      <c r="H908" s="46"/>
      <c r="I908" s="43"/>
      <c r="J908" s="47"/>
      <c r="K908" s="46"/>
      <c r="L908" s="46"/>
      <c r="M908" s="48"/>
      <c r="N908" s="49"/>
      <c r="O908" s="46"/>
      <c r="P908" s="46"/>
      <c r="Q908" s="41"/>
      <c r="R908" s="10"/>
      <c r="S908" s="10"/>
      <c r="T908" s="10"/>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row>
    <row r="909" ht="17.25" customHeight="1">
      <c r="A909" s="41"/>
      <c r="B909" s="42"/>
      <c r="C909" s="41"/>
      <c r="D909" s="43"/>
      <c r="E909" s="43"/>
      <c r="F909" s="41"/>
      <c r="G909" s="45"/>
      <c r="H909" s="46"/>
      <c r="I909" s="43"/>
      <c r="J909" s="47"/>
      <c r="K909" s="46"/>
      <c r="L909" s="46"/>
      <c r="M909" s="48"/>
      <c r="N909" s="49"/>
      <c r="O909" s="46"/>
      <c r="P909" s="46"/>
      <c r="Q909" s="41"/>
      <c r="R909" s="10"/>
      <c r="S909" s="10"/>
      <c r="T909" s="10"/>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row>
    <row r="910" ht="17.25" customHeight="1">
      <c r="A910" s="41"/>
      <c r="B910" s="42"/>
      <c r="C910" s="41"/>
      <c r="D910" s="43"/>
      <c r="E910" s="43"/>
      <c r="F910" s="41"/>
      <c r="G910" s="45"/>
      <c r="H910" s="46"/>
      <c r="I910" s="43"/>
      <c r="J910" s="47"/>
      <c r="K910" s="46"/>
      <c r="L910" s="46"/>
      <c r="M910" s="48"/>
      <c r="N910" s="49"/>
      <c r="O910" s="46"/>
      <c r="P910" s="46"/>
      <c r="Q910" s="41"/>
      <c r="R910" s="10"/>
      <c r="S910" s="10"/>
      <c r="T910" s="10"/>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row>
    <row r="911" ht="17.25" customHeight="1">
      <c r="A911" s="41"/>
      <c r="B911" s="42"/>
      <c r="C911" s="41"/>
      <c r="D911" s="43"/>
      <c r="E911" s="43"/>
      <c r="F911" s="41"/>
      <c r="G911" s="45"/>
      <c r="H911" s="46"/>
      <c r="I911" s="43"/>
      <c r="J911" s="47"/>
      <c r="K911" s="46"/>
      <c r="L911" s="46"/>
      <c r="M911" s="48"/>
      <c r="N911" s="49"/>
      <c r="O911" s="46"/>
      <c r="P911" s="46"/>
      <c r="Q911" s="41"/>
      <c r="R911" s="10"/>
      <c r="S911" s="10"/>
      <c r="T911" s="10"/>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row>
    <row r="912" ht="17.25" customHeight="1">
      <c r="A912" s="41"/>
      <c r="B912" s="42"/>
      <c r="C912" s="41"/>
      <c r="D912" s="43"/>
      <c r="E912" s="43"/>
      <c r="F912" s="41"/>
      <c r="G912" s="45"/>
      <c r="H912" s="46"/>
      <c r="I912" s="43"/>
      <c r="J912" s="47"/>
      <c r="K912" s="46"/>
      <c r="L912" s="46"/>
      <c r="M912" s="48"/>
      <c r="N912" s="49"/>
      <c r="O912" s="46"/>
      <c r="P912" s="46"/>
      <c r="Q912" s="41"/>
      <c r="R912" s="10"/>
      <c r="S912" s="10"/>
      <c r="T912" s="10"/>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row>
    <row r="913" ht="17.25" customHeight="1">
      <c r="A913" s="41"/>
      <c r="B913" s="42"/>
      <c r="C913" s="41"/>
      <c r="D913" s="43"/>
      <c r="E913" s="43"/>
      <c r="F913" s="41"/>
      <c r="G913" s="45"/>
      <c r="H913" s="46"/>
      <c r="I913" s="43"/>
      <c r="J913" s="47"/>
      <c r="K913" s="46"/>
      <c r="L913" s="46"/>
      <c r="M913" s="48"/>
      <c r="N913" s="49"/>
      <c r="O913" s="46"/>
      <c r="P913" s="46"/>
      <c r="Q913" s="41"/>
      <c r="R913" s="10"/>
      <c r="S913" s="10"/>
      <c r="T913" s="10"/>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row>
    <row r="914" ht="17.25" customHeight="1">
      <c r="A914" s="41"/>
      <c r="B914" s="42"/>
      <c r="C914" s="41"/>
      <c r="D914" s="43"/>
      <c r="E914" s="43"/>
      <c r="F914" s="41"/>
      <c r="G914" s="45"/>
      <c r="H914" s="46"/>
      <c r="I914" s="43"/>
      <c r="J914" s="47"/>
      <c r="K914" s="46"/>
      <c r="L914" s="46"/>
      <c r="M914" s="48"/>
      <c r="N914" s="49"/>
      <c r="O914" s="46"/>
      <c r="P914" s="46"/>
      <c r="Q914" s="41"/>
      <c r="R914" s="10"/>
      <c r="S914" s="10"/>
      <c r="T914" s="10"/>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row>
    <row r="915" ht="17.25" customHeight="1">
      <c r="A915" s="41"/>
      <c r="B915" s="42"/>
      <c r="C915" s="41"/>
      <c r="D915" s="43"/>
      <c r="E915" s="43"/>
      <c r="F915" s="41"/>
      <c r="G915" s="45"/>
      <c r="H915" s="46"/>
      <c r="I915" s="43"/>
      <c r="J915" s="47"/>
      <c r="K915" s="46"/>
      <c r="L915" s="46"/>
      <c r="M915" s="48"/>
      <c r="N915" s="49"/>
      <c r="O915" s="46"/>
      <c r="P915" s="46"/>
      <c r="Q915" s="41"/>
      <c r="R915" s="10"/>
      <c r="S915" s="10"/>
      <c r="T915" s="10"/>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row>
    <row r="916" ht="17.25" customHeight="1">
      <c r="A916" s="41"/>
      <c r="B916" s="42"/>
      <c r="C916" s="41"/>
      <c r="D916" s="43"/>
      <c r="E916" s="43"/>
      <c r="F916" s="41"/>
      <c r="G916" s="45"/>
      <c r="H916" s="46"/>
      <c r="I916" s="43"/>
      <c r="J916" s="47"/>
      <c r="K916" s="46"/>
      <c r="L916" s="46"/>
      <c r="M916" s="48"/>
      <c r="N916" s="49"/>
      <c r="O916" s="46"/>
      <c r="P916" s="46"/>
      <c r="Q916" s="41"/>
      <c r="R916" s="10"/>
      <c r="S916" s="10"/>
      <c r="T916" s="10"/>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row>
    <row r="917" ht="17.25" customHeight="1">
      <c r="A917" s="41"/>
      <c r="B917" s="42"/>
      <c r="C917" s="41"/>
      <c r="D917" s="43"/>
      <c r="E917" s="43"/>
      <c r="F917" s="41"/>
      <c r="G917" s="45"/>
      <c r="H917" s="46"/>
      <c r="I917" s="43"/>
      <c r="J917" s="47"/>
      <c r="K917" s="46"/>
      <c r="L917" s="46"/>
      <c r="M917" s="48"/>
      <c r="N917" s="49"/>
      <c r="O917" s="46"/>
      <c r="P917" s="46"/>
      <c r="Q917" s="41"/>
      <c r="R917" s="10"/>
      <c r="S917" s="10"/>
      <c r="T917" s="10"/>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row>
    <row r="918" ht="17.25" customHeight="1">
      <c r="A918" s="41"/>
      <c r="B918" s="42"/>
      <c r="C918" s="41"/>
      <c r="D918" s="43"/>
      <c r="E918" s="43"/>
      <c r="F918" s="41"/>
      <c r="G918" s="45"/>
      <c r="H918" s="46"/>
      <c r="I918" s="43"/>
      <c r="J918" s="47"/>
      <c r="K918" s="46"/>
      <c r="L918" s="46"/>
      <c r="M918" s="48"/>
      <c r="N918" s="49"/>
      <c r="O918" s="46"/>
      <c r="P918" s="46"/>
      <c r="Q918" s="41"/>
      <c r="R918" s="10"/>
      <c r="S918" s="10"/>
      <c r="T918" s="10"/>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row>
    <row r="919" ht="17.25" customHeight="1">
      <c r="A919" s="41"/>
      <c r="B919" s="42"/>
      <c r="C919" s="41"/>
      <c r="D919" s="43"/>
      <c r="E919" s="43"/>
      <c r="F919" s="41"/>
      <c r="G919" s="45"/>
      <c r="H919" s="46"/>
      <c r="I919" s="43"/>
      <c r="J919" s="47"/>
      <c r="K919" s="46"/>
      <c r="L919" s="46"/>
      <c r="M919" s="48"/>
      <c r="N919" s="49"/>
      <c r="O919" s="46"/>
      <c r="P919" s="46"/>
      <c r="Q919" s="41"/>
      <c r="R919" s="10"/>
      <c r="S919" s="10"/>
      <c r="T919" s="10"/>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row>
    <row r="920" ht="17.25" customHeight="1">
      <c r="A920" s="41"/>
      <c r="B920" s="42"/>
      <c r="C920" s="41"/>
      <c r="D920" s="43"/>
      <c r="E920" s="43"/>
      <c r="F920" s="41"/>
      <c r="G920" s="45"/>
      <c r="H920" s="46"/>
      <c r="I920" s="43"/>
      <c r="J920" s="47"/>
      <c r="K920" s="46"/>
      <c r="L920" s="46"/>
      <c r="M920" s="48"/>
      <c r="N920" s="49"/>
      <c r="O920" s="46"/>
      <c r="P920" s="46"/>
      <c r="Q920" s="41"/>
      <c r="R920" s="10"/>
      <c r="S920" s="10"/>
      <c r="T920" s="10"/>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row>
    <row r="921" ht="17.25" customHeight="1">
      <c r="A921" s="41"/>
      <c r="B921" s="42"/>
      <c r="C921" s="41"/>
      <c r="D921" s="43"/>
      <c r="E921" s="43"/>
      <c r="F921" s="41"/>
      <c r="G921" s="45"/>
      <c r="H921" s="46"/>
      <c r="I921" s="43"/>
      <c r="J921" s="47"/>
      <c r="K921" s="46"/>
      <c r="L921" s="46"/>
      <c r="M921" s="48"/>
      <c r="N921" s="49"/>
      <c r="O921" s="46"/>
      <c r="P921" s="46"/>
      <c r="Q921" s="41"/>
      <c r="R921" s="10"/>
      <c r="S921" s="10"/>
      <c r="T921" s="10"/>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row>
    <row r="922" ht="17.25" customHeight="1">
      <c r="A922" s="41"/>
      <c r="B922" s="42"/>
      <c r="C922" s="41"/>
      <c r="D922" s="43"/>
      <c r="E922" s="43"/>
      <c r="F922" s="41"/>
      <c r="G922" s="45"/>
      <c r="H922" s="46"/>
      <c r="I922" s="43"/>
      <c r="J922" s="47"/>
      <c r="K922" s="46"/>
      <c r="L922" s="46"/>
      <c r="M922" s="48"/>
      <c r="N922" s="49"/>
      <c r="O922" s="46"/>
      <c r="P922" s="46"/>
      <c r="Q922" s="41"/>
      <c r="R922" s="10"/>
      <c r="S922" s="10"/>
      <c r="T922" s="10"/>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row>
    <row r="923" ht="17.25" customHeight="1">
      <c r="A923" s="41"/>
      <c r="B923" s="42"/>
      <c r="C923" s="41"/>
      <c r="D923" s="43"/>
      <c r="E923" s="43"/>
      <c r="F923" s="41"/>
      <c r="G923" s="45"/>
      <c r="H923" s="46"/>
      <c r="I923" s="43"/>
      <c r="J923" s="47"/>
      <c r="K923" s="46"/>
      <c r="L923" s="46"/>
      <c r="M923" s="48"/>
      <c r="N923" s="49"/>
      <c r="O923" s="46"/>
      <c r="P923" s="46"/>
      <c r="Q923" s="41"/>
      <c r="R923" s="10"/>
      <c r="S923" s="10"/>
      <c r="T923" s="10"/>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row>
    <row r="924" ht="17.25" customHeight="1">
      <c r="A924" s="41"/>
      <c r="B924" s="42"/>
      <c r="C924" s="41"/>
      <c r="D924" s="43"/>
      <c r="E924" s="43"/>
      <c r="F924" s="41"/>
      <c r="G924" s="45"/>
      <c r="H924" s="46"/>
      <c r="I924" s="43"/>
      <c r="J924" s="47"/>
      <c r="K924" s="46"/>
      <c r="L924" s="46"/>
      <c r="M924" s="48"/>
      <c r="N924" s="49"/>
      <c r="O924" s="46"/>
      <c r="P924" s="46"/>
      <c r="Q924" s="41"/>
      <c r="R924" s="10"/>
      <c r="S924" s="10"/>
      <c r="T924" s="10"/>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row>
    <row r="925" ht="17.25" customHeight="1">
      <c r="A925" s="41"/>
      <c r="B925" s="42"/>
      <c r="C925" s="41"/>
      <c r="D925" s="43"/>
      <c r="E925" s="43"/>
      <c r="F925" s="41"/>
      <c r="G925" s="45"/>
      <c r="H925" s="46"/>
      <c r="I925" s="43"/>
      <c r="J925" s="47"/>
      <c r="K925" s="46"/>
      <c r="L925" s="46"/>
      <c r="M925" s="48"/>
      <c r="N925" s="49"/>
      <c r="O925" s="46"/>
      <c r="P925" s="46"/>
      <c r="Q925" s="41"/>
      <c r="R925" s="10"/>
      <c r="S925" s="10"/>
      <c r="T925" s="10"/>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row>
    <row r="926" ht="17.25" customHeight="1">
      <c r="A926" s="41"/>
      <c r="B926" s="42"/>
      <c r="C926" s="41"/>
      <c r="D926" s="43"/>
      <c r="E926" s="43"/>
      <c r="F926" s="41"/>
      <c r="G926" s="45"/>
      <c r="H926" s="46"/>
      <c r="I926" s="43"/>
      <c r="J926" s="47"/>
      <c r="K926" s="46"/>
      <c r="L926" s="46"/>
      <c r="M926" s="48"/>
      <c r="N926" s="49"/>
      <c r="O926" s="46"/>
      <c r="P926" s="46"/>
      <c r="Q926" s="41"/>
      <c r="R926" s="10"/>
      <c r="S926" s="10"/>
      <c r="T926" s="10"/>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row>
    <row r="927" ht="17.25" customHeight="1">
      <c r="A927" s="41"/>
      <c r="B927" s="42"/>
      <c r="C927" s="41"/>
      <c r="D927" s="43"/>
      <c r="E927" s="43"/>
      <c r="F927" s="41"/>
      <c r="G927" s="45"/>
      <c r="H927" s="46"/>
      <c r="I927" s="43"/>
      <c r="J927" s="47"/>
      <c r="K927" s="46"/>
      <c r="L927" s="46"/>
      <c r="M927" s="48"/>
      <c r="N927" s="49"/>
      <c r="O927" s="46"/>
      <c r="P927" s="46"/>
      <c r="Q927" s="41"/>
      <c r="R927" s="10"/>
      <c r="S927" s="10"/>
      <c r="T927" s="10"/>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row>
    <row r="928" ht="17.25" customHeight="1">
      <c r="A928" s="41"/>
      <c r="B928" s="42"/>
      <c r="C928" s="41"/>
      <c r="D928" s="43"/>
      <c r="E928" s="43"/>
      <c r="F928" s="41"/>
      <c r="G928" s="45"/>
      <c r="H928" s="46"/>
      <c r="I928" s="43"/>
      <c r="J928" s="47"/>
      <c r="K928" s="46"/>
      <c r="L928" s="46"/>
      <c r="M928" s="48"/>
      <c r="N928" s="49"/>
      <c r="O928" s="46"/>
      <c r="P928" s="46"/>
      <c r="Q928" s="41"/>
      <c r="R928" s="10"/>
      <c r="S928" s="10"/>
      <c r="T928" s="10"/>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row>
    <row r="929" ht="17.25" customHeight="1">
      <c r="A929" s="41"/>
      <c r="B929" s="42"/>
      <c r="C929" s="41"/>
      <c r="D929" s="43"/>
      <c r="E929" s="43"/>
      <c r="F929" s="41"/>
      <c r="G929" s="45"/>
      <c r="H929" s="46"/>
      <c r="I929" s="43"/>
      <c r="J929" s="47"/>
      <c r="K929" s="46"/>
      <c r="L929" s="46"/>
      <c r="M929" s="48"/>
      <c r="N929" s="49"/>
      <c r="O929" s="46"/>
      <c r="P929" s="46"/>
      <c r="Q929" s="41"/>
      <c r="R929" s="10"/>
      <c r="S929" s="10"/>
      <c r="T929" s="10"/>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row>
    <row r="930" ht="17.25" customHeight="1">
      <c r="A930" s="41"/>
      <c r="B930" s="42"/>
      <c r="C930" s="41"/>
      <c r="D930" s="43"/>
      <c r="E930" s="43"/>
      <c r="F930" s="41"/>
      <c r="G930" s="45"/>
      <c r="H930" s="46"/>
      <c r="I930" s="43"/>
      <c r="J930" s="47"/>
      <c r="K930" s="46"/>
      <c r="L930" s="46"/>
      <c r="M930" s="48"/>
      <c r="N930" s="49"/>
      <c r="O930" s="46"/>
      <c r="P930" s="46"/>
      <c r="Q930" s="41"/>
      <c r="R930" s="10"/>
      <c r="S930" s="10"/>
      <c r="T930" s="10"/>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row>
    <row r="931" ht="17.25" customHeight="1">
      <c r="A931" s="41"/>
      <c r="B931" s="42"/>
      <c r="C931" s="41"/>
      <c r="D931" s="43"/>
      <c r="E931" s="43"/>
      <c r="F931" s="41"/>
      <c r="G931" s="45"/>
      <c r="H931" s="46"/>
      <c r="I931" s="43"/>
      <c r="J931" s="47"/>
      <c r="K931" s="46"/>
      <c r="L931" s="46"/>
      <c r="M931" s="48"/>
      <c r="N931" s="49"/>
      <c r="O931" s="46"/>
      <c r="P931" s="46"/>
      <c r="Q931" s="41"/>
      <c r="R931" s="10"/>
      <c r="S931" s="10"/>
      <c r="T931" s="10"/>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row>
    <row r="932" ht="17.25" customHeight="1">
      <c r="A932" s="41"/>
      <c r="B932" s="42"/>
      <c r="C932" s="41"/>
      <c r="D932" s="43"/>
      <c r="E932" s="43"/>
      <c r="F932" s="41"/>
      <c r="G932" s="45"/>
      <c r="H932" s="46"/>
      <c r="I932" s="43"/>
      <c r="J932" s="47"/>
      <c r="K932" s="46"/>
      <c r="L932" s="46"/>
      <c r="M932" s="48"/>
      <c r="N932" s="49"/>
      <c r="O932" s="46"/>
      <c r="P932" s="46"/>
      <c r="Q932" s="41"/>
      <c r="R932" s="10"/>
      <c r="S932" s="10"/>
      <c r="T932" s="10"/>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row>
    <row r="933" ht="17.25" customHeight="1">
      <c r="A933" s="41"/>
      <c r="B933" s="42"/>
      <c r="C933" s="41"/>
      <c r="D933" s="43"/>
      <c r="E933" s="43"/>
      <c r="F933" s="41"/>
      <c r="G933" s="45"/>
      <c r="H933" s="46"/>
      <c r="I933" s="43"/>
      <c r="J933" s="47"/>
      <c r="K933" s="46"/>
      <c r="L933" s="46"/>
      <c r="M933" s="48"/>
      <c r="N933" s="49"/>
      <c r="O933" s="46"/>
      <c r="P933" s="46"/>
      <c r="Q933" s="41"/>
      <c r="R933" s="10"/>
      <c r="S933" s="10"/>
      <c r="T933" s="10"/>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row>
    <row r="934" ht="17.25" customHeight="1">
      <c r="A934" s="41"/>
      <c r="B934" s="42"/>
      <c r="C934" s="41"/>
      <c r="D934" s="43"/>
      <c r="E934" s="43"/>
      <c r="F934" s="41"/>
      <c r="G934" s="45"/>
      <c r="H934" s="46"/>
      <c r="I934" s="43"/>
      <c r="J934" s="47"/>
      <c r="K934" s="46"/>
      <c r="L934" s="46"/>
      <c r="M934" s="48"/>
      <c r="N934" s="49"/>
      <c r="O934" s="46"/>
      <c r="P934" s="46"/>
      <c r="Q934" s="41"/>
      <c r="R934" s="10"/>
      <c r="S934" s="10"/>
      <c r="T934" s="10"/>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row>
    <row r="935" ht="17.25" customHeight="1">
      <c r="A935" s="41"/>
      <c r="B935" s="42"/>
      <c r="C935" s="41"/>
      <c r="D935" s="43"/>
      <c r="E935" s="43"/>
      <c r="F935" s="41"/>
      <c r="G935" s="45"/>
      <c r="H935" s="46"/>
      <c r="I935" s="43"/>
      <c r="J935" s="47"/>
      <c r="K935" s="46"/>
      <c r="L935" s="46"/>
      <c r="M935" s="48"/>
      <c r="N935" s="49"/>
      <c r="O935" s="46"/>
      <c r="P935" s="46"/>
      <c r="Q935" s="41"/>
      <c r="R935" s="10"/>
      <c r="S935" s="10"/>
      <c r="T935" s="10"/>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row>
    <row r="936" ht="17.25" customHeight="1">
      <c r="A936" s="41"/>
      <c r="B936" s="42"/>
      <c r="C936" s="41"/>
      <c r="D936" s="43"/>
      <c r="E936" s="43"/>
      <c r="F936" s="41"/>
      <c r="G936" s="45"/>
      <c r="H936" s="46"/>
      <c r="I936" s="43"/>
      <c r="J936" s="47"/>
      <c r="K936" s="46"/>
      <c r="L936" s="46"/>
      <c r="M936" s="48"/>
      <c r="N936" s="49"/>
      <c r="O936" s="46"/>
      <c r="P936" s="46"/>
      <c r="Q936" s="41"/>
      <c r="R936" s="10"/>
      <c r="S936" s="10"/>
      <c r="T936" s="10"/>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row>
    <row r="937" ht="17.25" customHeight="1">
      <c r="A937" s="41"/>
      <c r="B937" s="42"/>
      <c r="C937" s="41"/>
      <c r="D937" s="43"/>
      <c r="E937" s="43"/>
      <c r="F937" s="41"/>
      <c r="G937" s="45"/>
      <c r="H937" s="46"/>
      <c r="I937" s="43"/>
      <c r="J937" s="47"/>
      <c r="K937" s="46"/>
      <c r="L937" s="46"/>
      <c r="M937" s="48"/>
      <c r="N937" s="49"/>
      <c r="O937" s="46"/>
      <c r="P937" s="46"/>
      <c r="Q937" s="41"/>
      <c r="R937" s="10"/>
      <c r="S937" s="10"/>
      <c r="T937" s="10"/>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row>
    <row r="938" ht="17.25" customHeight="1">
      <c r="A938" s="41"/>
      <c r="B938" s="42"/>
      <c r="C938" s="41"/>
      <c r="D938" s="43"/>
      <c r="E938" s="43"/>
      <c r="F938" s="41"/>
      <c r="G938" s="45"/>
      <c r="H938" s="46"/>
      <c r="I938" s="43"/>
      <c r="J938" s="47"/>
      <c r="K938" s="46"/>
      <c r="L938" s="46"/>
      <c r="M938" s="48"/>
      <c r="N938" s="49"/>
      <c r="O938" s="46"/>
      <c r="P938" s="46"/>
      <c r="Q938" s="41"/>
      <c r="R938" s="10"/>
      <c r="S938" s="10"/>
      <c r="T938" s="10"/>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row>
    <row r="939" ht="17.25" customHeight="1">
      <c r="A939" s="41"/>
      <c r="B939" s="42"/>
      <c r="C939" s="41"/>
      <c r="D939" s="43"/>
      <c r="E939" s="43"/>
      <c r="F939" s="41"/>
      <c r="G939" s="45"/>
      <c r="H939" s="46"/>
      <c r="I939" s="43"/>
      <c r="J939" s="47"/>
      <c r="K939" s="46"/>
      <c r="L939" s="46"/>
      <c r="M939" s="48"/>
      <c r="N939" s="49"/>
      <c r="O939" s="46"/>
      <c r="P939" s="46"/>
      <c r="Q939" s="41"/>
      <c r="R939" s="10"/>
      <c r="S939" s="10"/>
      <c r="T939" s="10"/>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row>
    <row r="940" ht="17.25" customHeight="1">
      <c r="A940" s="41"/>
      <c r="B940" s="42"/>
      <c r="C940" s="41"/>
      <c r="D940" s="43"/>
      <c r="E940" s="43"/>
      <c r="F940" s="41"/>
      <c r="G940" s="45"/>
      <c r="H940" s="46"/>
      <c r="I940" s="43"/>
      <c r="J940" s="47"/>
      <c r="K940" s="46"/>
      <c r="L940" s="46"/>
      <c r="M940" s="48"/>
      <c r="N940" s="49"/>
      <c r="O940" s="46"/>
      <c r="P940" s="46"/>
      <c r="Q940" s="41"/>
      <c r="R940" s="10"/>
      <c r="S940" s="10"/>
      <c r="T940" s="10"/>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row>
    <row r="941" ht="17.25" customHeight="1">
      <c r="A941" s="41"/>
      <c r="B941" s="42"/>
      <c r="C941" s="41"/>
      <c r="D941" s="43"/>
      <c r="E941" s="43"/>
      <c r="F941" s="41"/>
      <c r="G941" s="45"/>
      <c r="H941" s="46"/>
      <c r="I941" s="43"/>
      <c r="J941" s="47"/>
      <c r="K941" s="46"/>
      <c r="L941" s="46"/>
      <c r="M941" s="48"/>
      <c r="N941" s="49"/>
      <c r="O941" s="46"/>
      <c r="P941" s="46"/>
      <c r="Q941" s="41"/>
      <c r="R941" s="10"/>
      <c r="S941" s="10"/>
      <c r="T941" s="10"/>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row>
    <row r="942" ht="17.25" customHeight="1">
      <c r="A942" s="41"/>
      <c r="B942" s="42"/>
      <c r="C942" s="41"/>
      <c r="D942" s="43"/>
      <c r="E942" s="43"/>
      <c r="F942" s="41"/>
      <c r="G942" s="45"/>
      <c r="H942" s="46"/>
      <c r="I942" s="43"/>
      <c r="J942" s="47"/>
      <c r="K942" s="46"/>
      <c r="L942" s="46"/>
      <c r="M942" s="48"/>
      <c r="N942" s="49"/>
      <c r="O942" s="46"/>
      <c r="P942" s="46"/>
      <c r="Q942" s="41"/>
      <c r="R942" s="10"/>
      <c r="S942" s="10"/>
      <c r="T942" s="10"/>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row>
    <row r="943" ht="17.25" customHeight="1">
      <c r="A943" s="41"/>
      <c r="B943" s="42"/>
      <c r="C943" s="41"/>
      <c r="D943" s="43"/>
      <c r="E943" s="43"/>
      <c r="F943" s="41"/>
      <c r="G943" s="45"/>
      <c r="H943" s="46"/>
      <c r="I943" s="43"/>
      <c r="J943" s="47"/>
      <c r="K943" s="46"/>
      <c r="L943" s="46"/>
      <c r="M943" s="48"/>
      <c r="N943" s="49"/>
      <c r="O943" s="46"/>
      <c r="P943" s="46"/>
      <c r="Q943" s="41"/>
      <c r="R943" s="10"/>
      <c r="S943" s="10"/>
      <c r="T943" s="10"/>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row>
    <row r="944" ht="17.25" customHeight="1">
      <c r="A944" s="41"/>
      <c r="B944" s="42"/>
      <c r="C944" s="41"/>
      <c r="D944" s="43"/>
      <c r="E944" s="43"/>
      <c r="F944" s="41"/>
      <c r="G944" s="45"/>
      <c r="H944" s="46"/>
      <c r="I944" s="43"/>
      <c r="J944" s="47"/>
      <c r="K944" s="46"/>
      <c r="L944" s="46"/>
      <c r="M944" s="48"/>
      <c r="N944" s="49"/>
      <c r="O944" s="46"/>
      <c r="P944" s="46"/>
      <c r="Q944" s="41"/>
      <c r="R944" s="10"/>
      <c r="S944" s="10"/>
      <c r="T944" s="10"/>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row>
    <row r="945" ht="17.25" customHeight="1">
      <c r="A945" s="41"/>
      <c r="B945" s="42"/>
      <c r="C945" s="41"/>
      <c r="D945" s="43"/>
      <c r="E945" s="43"/>
      <c r="F945" s="41"/>
      <c r="G945" s="45"/>
      <c r="H945" s="46"/>
      <c r="I945" s="43"/>
      <c r="J945" s="47"/>
      <c r="K945" s="46"/>
      <c r="L945" s="46"/>
      <c r="M945" s="48"/>
      <c r="N945" s="49"/>
      <c r="O945" s="46"/>
      <c r="P945" s="46"/>
      <c r="Q945" s="41"/>
      <c r="R945" s="10"/>
      <c r="S945" s="10"/>
      <c r="T945" s="10"/>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row>
    <row r="946" ht="17.25" customHeight="1">
      <c r="A946" s="41"/>
      <c r="B946" s="42"/>
      <c r="C946" s="41"/>
      <c r="D946" s="43"/>
      <c r="E946" s="43"/>
      <c r="F946" s="41"/>
      <c r="G946" s="45"/>
      <c r="H946" s="46"/>
      <c r="I946" s="43"/>
      <c r="J946" s="47"/>
      <c r="K946" s="46"/>
      <c r="L946" s="46"/>
      <c r="M946" s="48"/>
      <c r="N946" s="49"/>
      <c r="O946" s="46"/>
      <c r="P946" s="46"/>
      <c r="Q946" s="41"/>
      <c r="R946" s="10"/>
      <c r="S946" s="10"/>
      <c r="T946" s="10"/>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row>
    <row r="947" ht="17.25" customHeight="1">
      <c r="A947" s="41"/>
      <c r="B947" s="42"/>
      <c r="C947" s="41"/>
      <c r="D947" s="43"/>
      <c r="E947" s="43"/>
      <c r="F947" s="41"/>
      <c r="G947" s="45"/>
      <c r="H947" s="46"/>
      <c r="I947" s="43"/>
      <c r="J947" s="47"/>
      <c r="K947" s="46"/>
      <c r="L947" s="46"/>
      <c r="M947" s="48"/>
      <c r="N947" s="49"/>
      <c r="O947" s="46"/>
      <c r="P947" s="46"/>
      <c r="Q947" s="41"/>
      <c r="R947" s="10"/>
      <c r="S947" s="10"/>
      <c r="T947" s="10"/>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row>
    <row r="948" ht="17.25" customHeight="1">
      <c r="A948" s="41"/>
      <c r="B948" s="42"/>
      <c r="C948" s="41"/>
      <c r="D948" s="43"/>
      <c r="E948" s="43"/>
      <c r="F948" s="41"/>
      <c r="G948" s="45"/>
      <c r="H948" s="46"/>
      <c r="I948" s="43"/>
      <c r="J948" s="47"/>
      <c r="K948" s="46"/>
      <c r="L948" s="46"/>
      <c r="M948" s="48"/>
      <c r="N948" s="49"/>
      <c r="O948" s="46"/>
      <c r="P948" s="46"/>
      <c r="Q948" s="41"/>
      <c r="R948" s="10"/>
      <c r="S948" s="10"/>
      <c r="T948" s="10"/>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row>
    <row r="949" ht="17.25" customHeight="1">
      <c r="A949" s="41"/>
      <c r="B949" s="42"/>
      <c r="C949" s="41"/>
      <c r="D949" s="43"/>
      <c r="E949" s="43"/>
      <c r="F949" s="41"/>
      <c r="G949" s="45"/>
      <c r="H949" s="46"/>
      <c r="I949" s="43"/>
      <c r="J949" s="47"/>
      <c r="K949" s="46"/>
      <c r="L949" s="46"/>
      <c r="M949" s="48"/>
      <c r="N949" s="49"/>
      <c r="O949" s="46"/>
      <c r="P949" s="46"/>
      <c r="Q949" s="41"/>
      <c r="R949" s="10"/>
      <c r="S949" s="10"/>
      <c r="T949" s="10"/>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row>
    <row r="950" ht="17.25" customHeight="1">
      <c r="A950" s="41"/>
      <c r="B950" s="42"/>
      <c r="C950" s="41"/>
      <c r="D950" s="43"/>
      <c r="E950" s="43"/>
      <c r="F950" s="41"/>
      <c r="G950" s="45"/>
      <c r="H950" s="46"/>
      <c r="I950" s="43"/>
      <c r="J950" s="47"/>
      <c r="K950" s="46"/>
      <c r="L950" s="46"/>
      <c r="M950" s="48"/>
      <c r="N950" s="49"/>
      <c r="O950" s="46"/>
      <c r="P950" s="46"/>
      <c r="Q950" s="41"/>
      <c r="R950" s="10"/>
      <c r="S950" s="10"/>
      <c r="T950" s="10"/>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row>
    <row r="951" ht="17.25" customHeight="1">
      <c r="A951" s="41"/>
      <c r="B951" s="42"/>
      <c r="C951" s="41"/>
      <c r="D951" s="43"/>
      <c r="E951" s="43"/>
      <c r="F951" s="41"/>
      <c r="G951" s="45"/>
      <c r="H951" s="46"/>
      <c r="I951" s="43"/>
      <c r="J951" s="47"/>
      <c r="K951" s="46"/>
      <c r="L951" s="46"/>
      <c r="M951" s="48"/>
      <c r="N951" s="49"/>
      <c r="O951" s="46"/>
      <c r="P951" s="46"/>
      <c r="Q951" s="41"/>
      <c r="R951" s="10"/>
      <c r="S951" s="10"/>
      <c r="T951" s="10"/>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row>
    <row r="952" ht="17.25" customHeight="1">
      <c r="A952" s="41"/>
      <c r="B952" s="42"/>
      <c r="C952" s="41"/>
      <c r="D952" s="43"/>
      <c r="E952" s="43"/>
      <c r="F952" s="41"/>
      <c r="G952" s="45"/>
      <c r="H952" s="46"/>
      <c r="I952" s="43"/>
      <c r="J952" s="47"/>
      <c r="K952" s="46"/>
      <c r="L952" s="46"/>
      <c r="M952" s="48"/>
      <c r="N952" s="49"/>
      <c r="O952" s="46"/>
      <c r="P952" s="46"/>
      <c r="Q952" s="41"/>
      <c r="R952" s="10"/>
      <c r="S952" s="10"/>
      <c r="T952" s="10"/>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row>
    <row r="953" ht="17.25" customHeight="1">
      <c r="A953" s="41"/>
      <c r="B953" s="42"/>
      <c r="C953" s="41"/>
      <c r="D953" s="43"/>
      <c r="E953" s="43"/>
      <c r="F953" s="41"/>
      <c r="G953" s="45"/>
      <c r="H953" s="46"/>
      <c r="I953" s="43"/>
      <c r="J953" s="47"/>
      <c r="K953" s="46"/>
      <c r="L953" s="46"/>
      <c r="M953" s="48"/>
      <c r="N953" s="49"/>
      <c r="O953" s="46"/>
      <c r="P953" s="46"/>
      <c r="Q953" s="41"/>
      <c r="R953" s="10"/>
      <c r="S953" s="10"/>
      <c r="T953" s="10"/>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row>
    <row r="954" ht="17.25" customHeight="1">
      <c r="A954" s="41"/>
      <c r="B954" s="42"/>
      <c r="C954" s="41"/>
      <c r="D954" s="43"/>
      <c r="E954" s="43"/>
      <c r="F954" s="41"/>
      <c r="G954" s="45"/>
      <c r="H954" s="46"/>
      <c r="I954" s="43"/>
      <c r="J954" s="47"/>
      <c r="K954" s="46"/>
      <c r="L954" s="46"/>
      <c r="M954" s="48"/>
      <c r="N954" s="49"/>
      <c r="O954" s="46"/>
      <c r="P954" s="46"/>
      <c r="Q954" s="41"/>
      <c r="R954" s="10"/>
      <c r="S954" s="10"/>
      <c r="T954" s="10"/>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row>
    <row r="955" ht="17.25" customHeight="1">
      <c r="A955" s="41"/>
      <c r="B955" s="42"/>
      <c r="C955" s="41"/>
      <c r="D955" s="43"/>
      <c r="E955" s="43"/>
      <c r="F955" s="41"/>
      <c r="G955" s="45"/>
      <c r="H955" s="46"/>
      <c r="I955" s="43"/>
      <c r="J955" s="47"/>
      <c r="K955" s="46"/>
      <c r="L955" s="46"/>
      <c r="M955" s="48"/>
      <c r="N955" s="49"/>
      <c r="O955" s="46"/>
      <c r="P955" s="46"/>
      <c r="Q955" s="41"/>
      <c r="R955" s="10"/>
      <c r="S955" s="10"/>
      <c r="T955" s="10"/>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row>
    <row r="956" ht="17.25" customHeight="1">
      <c r="A956" s="41"/>
      <c r="B956" s="42"/>
      <c r="C956" s="41"/>
      <c r="D956" s="43"/>
      <c r="E956" s="43"/>
      <c r="F956" s="41"/>
      <c r="G956" s="45"/>
      <c r="H956" s="46"/>
      <c r="I956" s="43"/>
      <c r="J956" s="47"/>
      <c r="K956" s="46"/>
      <c r="L956" s="46"/>
      <c r="M956" s="48"/>
      <c r="N956" s="49"/>
      <c r="O956" s="46"/>
      <c r="P956" s="46"/>
      <c r="Q956" s="41"/>
      <c r="R956" s="10"/>
      <c r="S956" s="10"/>
      <c r="T956" s="10"/>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row>
    <row r="957" ht="17.25" customHeight="1">
      <c r="A957" s="41"/>
      <c r="B957" s="42"/>
      <c r="C957" s="41"/>
      <c r="D957" s="43"/>
      <c r="E957" s="43"/>
      <c r="F957" s="41"/>
      <c r="G957" s="45"/>
      <c r="H957" s="46"/>
      <c r="I957" s="43"/>
      <c r="J957" s="47"/>
      <c r="K957" s="46"/>
      <c r="L957" s="46"/>
      <c r="M957" s="48"/>
      <c r="N957" s="49"/>
      <c r="O957" s="46"/>
      <c r="P957" s="46"/>
      <c r="Q957" s="41"/>
      <c r="R957" s="10"/>
      <c r="S957" s="10"/>
      <c r="T957" s="10"/>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row>
    <row r="958" ht="17.25" customHeight="1">
      <c r="A958" s="41"/>
      <c r="B958" s="42"/>
      <c r="C958" s="41"/>
      <c r="D958" s="43"/>
      <c r="E958" s="43"/>
      <c r="F958" s="41"/>
      <c r="G958" s="45"/>
      <c r="H958" s="46"/>
      <c r="I958" s="43"/>
      <c r="J958" s="47"/>
      <c r="K958" s="46"/>
      <c r="L958" s="46"/>
      <c r="M958" s="48"/>
      <c r="N958" s="49"/>
      <c r="O958" s="46"/>
      <c r="P958" s="46"/>
      <c r="Q958" s="41"/>
      <c r="R958" s="10"/>
      <c r="S958" s="10"/>
      <c r="T958" s="10"/>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row>
    <row r="959" ht="17.25" customHeight="1">
      <c r="A959" s="41"/>
      <c r="B959" s="42"/>
      <c r="C959" s="41"/>
      <c r="D959" s="43"/>
      <c r="E959" s="43"/>
      <c r="F959" s="41"/>
      <c r="G959" s="45"/>
      <c r="H959" s="46"/>
      <c r="I959" s="43"/>
      <c r="J959" s="47"/>
      <c r="K959" s="46"/>
      <c r="L959" s="46"/>
      <c r="M959" s="48"/>
      <c r="N959" s="49"/>
      <c r="O959" s="46"/>
      <c r="P959" s="46"/>
      <c r="Q959" s="41"/>
      <c r="R959" s="10"/>
      <c r="S959" s="10"/>
      <c r="T959" s="10"/>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row>
    <row r="960" ht="17.25" customHeight="1">
      <c r="A960" s="41"/>
      <c r="B960" s="42"/>
      <c r="C960" s="41"/>
      <c r="D960" s="43"/>
      <c r="E960" s="43"/>
      <c r="F960" s="41"/>
      <c r="G960" s="45"/>
      <c r="H960" s="46"/>
      <c r="I960" s="43"/>
      <c r="J960" s="47"/>
      <c r="K960" s="46"/>
      <c r="L960" s="46"/>
      <c r="M960" s="48"/>
      <c r="N960" s="49"/>
      <c r="O960" s="46"/>
      <c r="P960" s="46"/>
      <c r="Q960" s="41"/>
      <c r="R960" s="10"/>
      <c r="S960" s="10"/>
      <c r="T960" s="10"/>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row>
    <row r="961" ht="17.25" customHeight="1">
      <c r="A961" s="41"/>
      <c r="B961" s="42"/>
      <c r="C961" s="41"/>
      <c r="D961" s="43"/>
      <c r="E961" s="43"/>
      <c r="F961" s="41"/>
      <c r="G961" s="45"/>
      <c r="H961" s="46"/>
      <c r="I961" s="43"/>
      <c r="J961" s="47"/>
      <c r="K961" s="46"/>
      <c r="L961" s="46"/>
      <c r="M961" s="48"/>
      <c r="N961" s="49"/>
      <c r="O961" s="46"/>
      <c r="P961" s="46"/>
      <c r="Q961" s="41"/>
      <c r="R961" s="10"/>
      <c r="S961" s="10"/>
      <c r="T961" s="10"/>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row>
    <row r="962" ht="17.25" customHeight="1">
      <c r="A962" s="41"/>
      <c r="B962" s="42"/>
      <c r="C962" s="41"/>
      <c r="D962" s="43"/>
      <c r="E962" s="43"/>
      <c r="F962" s="41"/>
      <c r="G962" s="45"/>
      <c r="H962" s="46"/>
      <c r="I962" s="43"/>
      <c r="J962" s="47"/>
      <c r="K962" s="46"/>
      <c r="L962" s="46"/>
      <c r="M962" s="48"/>
      <c r="N962" s="49"/>
      <c r="O962" s="46"/>
      <c r="P962" s="46"/>
      <c r="Q962" s="41"/>
      <c r="R962" s="10"/>
      <c r="S962" s="10"/>
      <c r="T962" s="10"/>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row>
    <row r="963" ht="17.25" customHeight="1">
      <c r="A963" s="41"/>
      <c r="B963" s="42"/>
      <c r="C963" s="41"/>
      <c r="D963" s="43"/>
      <c r="E963" s="43"/>
      <c r="F963" s="41"/>
      <c r="G963" s="45"/>
      <c r="H963" s="46"/>
      <c r="I963" s="43"/>
      <c r="J963" s="47"/>
      <c r="K963" s="46"/>
      <c r="L963" s="46"/>
      <c r="M963" s="48"/>
      <c r="N963" s="49"/>
      <c r="O963" s="46"/>
      <c r="P963" s="46"/>
      <c r="Q963" s="41"/>
      <c r="R963" s="10"/>
      <c r="S963" s="10"/>
      <c r="T963" s="10"/>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row>
    <row r="964" ht="17.25" customHeight="1">
      <c r="A964" s="41"/>
      <c r="B964" s="42"/>
      <c r="C964" s="41"/>
      <c r="D964" s="43"/>
      <c r="E964" s="43"/>
      <c r="F964" s="41"/>
      <c r="G964" s="45"/>
      <c r="H964" s="46"/>
      <c r="I964" s="43"/>
      <c r="J964" s="47"/>
      <c r="K964" s="46"/>
      <c r="L964" s="46"/>
      <c r="M964" s="48"/>
      <c r="N964" s="49"/>
      <c r="O964" s="46"/>
      <c r="P964" s="46"/>
      <c r="Q964" s="41"/>
      <c r="R964" s="10"/>
      <c r="S964" s="10"/>
      <c r="T964" s="10"/>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row>
    <row r="965" ht="17.25" customHeight="1">
      <c r="A965" s="41"/>
      <c r="B965" s="42"/>
      <c r="C965" s="41"/>
      <c r="D965" s="43"/>
      <c r="E965" s="43"/>
      <c r="F965" s="41"/>
      <c r="G965" s="45"/>
      <c r="H965" s="46"/>
      <c r="I965" s="43"/>
      <c r="J965" s="47"/>
      <c r="K965" s="46"/>
      <c r="L965" s="46"/>
      <c r="M965" s="48"/>
      <c r="N965" s="49"/>
      <c r="O965" s="46"/>
      <c r="P965" s="46"/>
      <c r="Q965" s="41"/>
      <c r="R965" s="10"/>
      <c r="S965" s="10"/>
      <c r="T965" s="10"/>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row>
    <row r="966" ht="17.25" customHeight="1">
      <c r="A966" s="41"/>
      <c r="B966" s="42"/>
      <c r="C966" s="41"/>
      <c r="D966" s="43"/>
      <c r="E966" s="43"/>
      <c r="F966" s="41"/>
      <c r="G966" s="45"/>
      <c r="H966" s="46"/>
      <c r="I966" s="43"/>
      <c r="J966" s="47"/>
      <c r="K966" s="46"/>
      <c r="L966" s="46"/>
      <c r="M966" s="48"/>
      <c r="N966" s="49"/>
      <c r="O966" s="46"/>
      <c r="P966" s="46"/>
      <c r="Q966" s="41"/>
      <c r="R966" s="10"/>
      <c r="S966" s="10"/>
      <c r="T966" s="10"/>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row>
    <row r="967" ht="17.25" customHeight="1">
      <c r="A967" s="41"/>
      <c r="B967" s="42"/>
      <c r="C967" s="41"/>
      <c r="D967" s="43"/>
      <c r="E967" s="43"/>
      <c r="F967" s="41"/>
      <c r="G967" s="45"/>
      <c r="H967" s="46"/>
      <c r="I967" s="43"/>
      <c r="J967" s="47"/>
      <c r="K967" s="46"/>
      <c r="L967" s="46"/>
      <c r="M967" s="48"/>
      <c r="N967" s="49"/>
      <c r="O967" s="46"/>
      <c r="P967" s="46"/>
      <c r="Q967" s="41"/>
      <c r="R967" s="10"/>
      <c r="S967" s="10"/>
      <c r="T967" s="10"/>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row>
    <row r="968" ht="17.25" customHeight="1">
      <c r="A968" s="41"/>
      <c r="B968" s="42"/>
      <c r="C968" s="41"/>
      <c r="D968" s="43"/>
      <c r="E968" s="43"/>
      <c r="F968" s="41"/>
      <c r="G968" s="45"/>
      <c r="H968" s="46"/>
      <c r="I968" s="43"/>
      <c r="J968" s="47"/>
      <c r="K968" s="46"/>
      <c r="L968" s="46"/>
      <c r="M968" s="48"/>
      <c r="N968" s="49"/>
      <c r="O968" s="46"/>
      <c r="P968" s="46"/>
      <c r="Q968" s="41"/>
      <c r="R968" s="10"/>
      <c r="S968" s="10"/>
      <c r="T968" s="10"/>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row>
    <row r="969" ht="17.25" customHeight="1">
      <c r="A969" s="41"/>
      <c r="B969" s="42"/>
      <c r="C969" s="41"/>
      <c r="D969" s="43"/>
      <c r="E969" s="43"/>
      <c r="F969" s="41"/>
      <c r="G969" s="45"/>
      <c r="H969" s="46"/>
      <c r="I969" s="43"/>
      <c r="J969" s="47"/>
      <c r="K969" s="46"/>
      <c r="L969" s="46"/>
      <c r="M969" s="48"/>
      <c r="N969" s="49"/>
      <c r="O969" s="46"/>
      <c r="P969" s="46"/>
      <c r="Q969" s="41"/>
      <c r="R969" s="10"/>
      <c r="S969" s="10"/>
      <c r="T969" s="10"/>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row>
    <row r="970" ht="17.25" customHeight="1">
      <c r="A970" s="41"/>
      <c r="B970" s="42"/>
      <c r="C970" s="41"/>
      <c r="D970" s="43"/>
      <c r="E970" s="43"/>
      <c r="F970" s="41"/>
      <c r="G970" s="45"/>
      <c r="H970" s="46"/>
      <c r="I970" s="43"/>
      <c r="J970" s="47"/>
      <c r="K970" s="46"/>
      <c r="L970" s="46"/>
      <c r="M970" s="48"/>
      <c r="N970" s="49"/>
      <c r="O970" s="46"/>
      <c r="P970" s="46"/>
      <c r="Q970" s="41"/>
      <c r="R970" s="10"/>
      <c r="S970" s="10"/>
      <c r="T970" s="10"/>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row>
    <row r="971" ht="17.25" customHeight="1">
      <c r="A971" s="41"/>
      <c r="B971" s="42"/>
      <c r="C971" s="41"/>
      <c r="D971" s="43"/>
      <c r="E971" s="43"/>
      <c r="F971" s="41"/>
      <c r="G971" s="45"/>
      <c r="H971" s="46"/>
      <c r="I971" s="43"/>
      <c r="J971" s="47"/>
      <c r="K971" s="46"/>
      <c r="L971" s="46"/>
      <c r="M971" s="48"/>
      <c r="N971" s="49"/>
      <c r="O971" s="46"/>
      <c r="P971" s="46"/>
      <c r="Q971" s="41"/>
      <c r="R971" s="10"/>
      <c r="S971" s="10"/>
      <c r="T971" s="10"/>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row>
    <row r="972" ht="17.25" customHeight="1">
      <c r="A972" s="41"/>
      <c r="B972" s="42"/>
      <c r="C972" s="41"/>
      <c r="D972" s="43"/>
      <c r="E972" s="43"/>
      <c r="F972" s="41"/>
      <c r="G972" s="45"/>
      <c r="H972" s="46"/>
      <c r="I972" s="43"/>
      <c r="J972" s="47"/>
      <c r="K972" s="46"/>
      <c r="L972" s="46"/>
      <c r="M972" s="48"/>
      <c r="N972" s="49"/>
      <c r="O972" s="46"/>
      <c r="P972" s="46"/>
      <c r="Q972" s="41"/>
      <c r="R972" s="10"/>
      <c r="S972" s="10"/>
      <c r="T972" s="10"/>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row>
    <row r="973" ht="17.25" customHeight="1">
      <c r="A973" s="41"/>
      <c r="B973" s="42"/>
      <c r="C973" s="41"/>
      <c r="D973" s="43"/>
      <c r="E973" s="43"/>
      <c r="F973" s="41"/>
      <c r="G973" s="45"/>
      <c r="H973" s="46"/>
      <c r="I973" s="43"/>
      <c r="J973" s="47"/>
      <c r="K973" s="46"/>
      <c r="L973" s="46"/>
      <c r="M973" s="48"/>
      <c r="N973" s="49"/>
      <c r="O973" s="46"/>
      <c r="P973" s="46"/>
      <c r="Q973" s="41"/>
      <c r="R973" s="10"/>
      <c r="S973" s="10"/>
      <c r="T973" s="10"/>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row>
    <row r="974" ht="17.25" customHeight="1">
      <c r="A974" s="41"/>
      <c r="B974" s="42"/>
      <c r="C974" s="41"/>
      <c r="D974" s="43"/>
      <c r="E974" s="43"/>
      <c r="F974" s="41"/>
      <c r="G974" s="45"/>
      <c r="H974" s="46"/>
      <c r="I974" s="43"/>
      <c r="J974" s="47"/>
      <c r="K974" s="46"/>
      <c r="L974" s="46"/>
      <c r="M974" s="48"/>
      <c r="N974" s="49"/>
      <c r="O974" s="46"/>
      <c r="P974" s="46"/>
      <c r="Q974" s="41"/>
      <c r="R974" s="10"/>
      <c r="S974" s="10"/>
      <c r="T974" s="10"/>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row>
    <row r="975" ht="17.25" customHeight="1">
      <c r="A975" s="41"/>
      <c r="B975" s="42"/>
      <c r="C975" s="41"/>
      <c r="D975" s="43"/>
      <c r="E975" s="43"/>
      <c r="F975" s="41"/>
      <c r="G975" s="45"/>
      <c r="H975" s="46"/>
      <c r="I975" s="43"/>
      <c r="J975" s="47"/>
      <c r="K975" s="46"/>
      <c r="L975" s="46"/>
      <c r="M975" s="48"/>
      <c r="N975" s="49"/>
      <c r="O975" s="46"/>
      <c r="P975" s="46"/>
      <c r="Q975" s="41"/>
      <c r="R975" s="10"/>
      <c r="S975" s="10"/>
      <c r="T975" s="10"/>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row>
    <row r="976" ht="17.25" customHeight="1">
      <c r="A976" s="41"/>
      <c r="B976" s="42"/>
      <c r="C976" s="41"/>
      <c r="D976" s="43"/>
      <c r="E976" s="43"/>
      <c r="F976" s="41"/>
      <c r="G976" s="45"/>
      <c r="H976" s="46"/>
      <c r="I976" s="43"/>
      <c r="J976" s="47"/>
      <c r="K976" s="46"/>
      <c r="L976" s="46"/>
      <c r="M976" s="48"/>
      <c r="N976" s="49"/>
      <c r="O976" s="46"/>
      <c r="P976" s="46"/>
      <c r="Q976" s="41"/>
      <c r="R976" s="10"/>
      <c r="S976" s="10"/>
      <c r="T976" s="10"/>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row>
    <row r="977" ht="17.25" customHeight="1">
      <c r="A977" s="41"/>
      <c r="B977" s="42"/>
      <c r="C977" s="41"/>
      <c r="D977" s="43"/>
      <c r="E977" s="43"/>
      <c r="F977" s="41"/>
      <c r="G977" s="45"/>
      <c r="H977" s="46"/>
      <c r="I977" s="43"/>
      <c r="J977" s="47"/>
      <c r="K977" s="46"/>
      <c r="L977" s="46"/>
      <c r="M977" s="48"/>
      <c r="N977" s="49"/>
      <c r="O977" s="46"/>
      <c r="P977" s="46"/>
      <c r="Q977" s="41"/>
      <c r="R977" s="10"/>
      <c r="S977" s="10"/>
      <c r="T977" s="10"/>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row>
    <row r="978" ht="17.25" customHeight="1">
      <c r="A978" s="41"/>
      <c r="B978" s="42"/>
      <c r="C978" s="41"/>
      <c r="D978" s="43"/>
      <c r="E978" s="43"/>
      <c r="F978" s="41"/>
      <c r="G978" s="45"/>
      <c r="H978" s="46"/>
      <c r="I978" s="43"/>
      <c r="J978" s="47"/>
      <c r="K978" s="46"/>
      <c r="L978" s="46"/>
      <c r="M978" s="48"/>
      <c r="N978" s="49"/>
      <c r="O978" s="46"/>
      <c r="P978" s="46"/>
      <c r="Q978" s="41"/>
      <c r="R978" s="10"/>
      <c r="S978" s="10"/>
      <c r="T978" s="10"/>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row>
    <row r="979" ht="17.25" customHeight="1">
      <c r="A979" s="41"/>
      <c r="B979" s="42"/>
      <c r="C979" s="41"/>
      <c r="D979" s="43"/>
      <c r="E979" s="43"/>
      <c r="F979" s="41"/>
      <c r="G979" s="45"/>
      <c r="H979" s="46"/>
      <c r="I979" s="43"/>
      <c r="J979" s="47"/>
      <c r="K979" s="46"/>
      <c r="L979" s="46"/>
      <c r="M979" s="48"/>
      <c r="N979" s="49"/>
      <c r="O979" s="46"/>
      <c r="P979" s="46"/>
      <c r="Q979" s="41"/>
      <c r="R979" s="10"/>
      <c r="S979" s="10"/>
      <c r="T979" s="10"/>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row>
    <row r="980" ht="17.25" customHeight="1">
      <c r="A980" s="41"/>
      <c r="B980" s="42"/>
      <c r="C980" s="41"/>
      <c r="D980" s="43"/>
      <c r="E980" s="43"/>
      <c r="F980" s="41"/>
      <c r="G980" s="45"/>
      <c r="H980" s="46"/>
      <c r="I980" s="43"/>
      <c r="J980" s="47"/>
      <c r="K980" s="46"/>
      <c r="L980" s="46"/>
      <c r="M980" s="48"/>
      <c r="N980" s="49"/>
      <c r="O980" s="46"/>
      <c r="P980" s="46"/>
      <c r="Q980" s="41"/>
      <c r="R980" s="10"/>
      <c r="S980" s="10"/>
      <c r="T980" s="10"/>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row>
    <row r="981" ht="17.25" customHeight="1">
      <c r="A981" s="41"/>
      <c r="B981" s="42"/>
      <c r="C981" s="41"/>
      <c r="D981" s="43"/>
      <c r="E981" s="43"/>
      <c r="F981" s="41"/>
      <c r="G981" s="45"/>
      <c r="H981" s="46"/>
      <c r="I981" s="43"/>
      <c r="J981" s="47"/>
      <c r="K981" s="46"/>
      <c r="L981" s="46"/>
      <c r="M981" s="48"/>
      <c r="N981" s="49"/>
      <c r="O981" s="46"/>
      <c r="P981" s="46"/>
      <c r="Q981" s="41"/>
      <c r="R981" s="10"/>
      <c r="S981" s="10"/>
      <c r="T981" s="10"/>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row>
    <row r="982" ht="17.25" customHeight="1">
      <c r="A982" s="41"/>
      <c r="B982" s="42"/>
      <c r="C982" s="41"/>
      <c r="D982" s="43"/>
      <c r="E982" s="43"/>
      <c r="F982" s="41"/>
      <c r="G982" s="45"/>
      <c r="H982" s="46"/>
      <c r="I982" s="43"/>
      <c r="J982" s="47"/>
      <c r="K982" s="46"/>
      <c r="L982" s="46"/>
      <c r="M982" s="48"/>
      <c r="N982" s="49"/>
      <c r="O982" s="46"/>
      <c r="P982" s="46"/>
      <c r="Q982" s="41"/>
      <c r="R982" s="10"/>
      <c r="S982" s="10"/>
      <c r="T982" s="10"/>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row>
    <row r="983" ht="17.25" customHeight="1">
      <c r="A983" s="41"/>
      <c r="B983" s="42"/>
      <c r="C983" s="41"/>
      <c r="D983" s="43"/>
      <c r="E983" s="43"/>
      <c r="F983" s="41"/>
      <c r="G983" s="45"/>
      <c r="H983" s="46"/>
      <c r="I983" s="43"/>
      <c r="J983" s="47"/>
      <c r="K983" s="46"/>
      <c r="L983" s="46"/>
      <c r="M983" s="48"/>
      <c r="N983" s="49"/>
      <c r="O983" s="46"/>
      <c r="P983" s="46"/>
      <c r="Q983" s="41"/>
      <c r="R983" s="10"/>
      <c r="S983" s="10"/>
      <c r="T983" s="10"/>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row>
    <row r="984" ht="17.25" customHeight="1">
      <c r="A984" s="41"/>
      <c r="B984" s="42"/>
      <c r="C984" s="41"/>
      <c r="D984" s="43"/>
      <c r="E984" s="43"/>
      <c r="F984" s="41"/>
      <c r="G984" s="45"/>
      <c r="H984" s="46"/>
      <c r="I984" s="43"/>
      <c r="J984" s="47"/>
      <c r="K984" s="46"/>
      <c r="L984" s="46"/>
      <c r="M984" s="48"/>
      <c r="N984" s="49"/>
      <c r="O984" s="46"/>
      <c r="P984" s="46"/>
      <c r="Q984" s="41"/>
      <c r="R984" s="10"/>
      <c r="S984" s="10"/>
      <c r="T984" s="10"/>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row>
    <row r="985" ht="17.25" customHeight="1">
      <c r="A985" s="41"/>
      <c r="B985" s="42"/>
      <c r="C985" s="41"/>
      <c r="D985" s="43"/>
      <c r="E985" s="43"/>
      <c r="F985" s="41"/>
      <c r="G985" s="45"/>
      <c r="H985" s="46"/>
      <c r="I985" s="43"/>
      <c r="J985" s="47"/>
      <c r="K985" s="46"/>
      <c r="L985" s="46"/>
      <c r="M985" s="48"/>
      <c r="N985" s="49"/>
      <c r="O985" s="46"/>
      <c r="P985" s="46"/>
      <c r="Q985" s="41"/>
      <c r="R985" s="10"/>
      <c r="S985" s="10"/>
      <c r="T985" s="10"/>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row>
    <row r="986" ht="17.25" customHeight="1">
      <c r="A986" s="41"/>
      <c r="B986" s="42"/>
      <c r="C986" s="41"/>
      <c r="D986" s="43"/>
      <c r="E986" s="43"/>
      <c r="F986" s="41"/>
      <c r="G986" s="45"/>
      <c r="H986" s="46"/>
      <c r="I986" s="43"/>
      <c r="J986" s="47"/>
      <c r="K986" s="46"/>
      <c r="L986" s="46"/>
      <c r="M986" s="48"/>
      <c r="N986" s="49"/>
      <c r="O986" s="46"/>
      <c r="P986" s="46"/>
      <c r="Q986" s="41"/>
      <c r="R986" s="10"/>
      <c r="S986" s="10"/>
      <c r="T986" s="10"/>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row>
    <row r="987" ht="17.25" customHeight="1">
      <c r="A987" s="41"/>
      <c r="B987" s="42"/>
      <c r="C987" s="41"/>
      <c r="D987" s="43"/>
      <c r="E987" s="43"/>
      <c r="F987" s="41"/>
      <c r="G987" s="45"/>
      <c r="H987" s="46"/>
      <c r="I987" s="43"/>
      <c r="J987" s="47"/>
      <c r="K987" s="46"/>
      <c r="L987" s="46"/>
      <c r="M987" s="48"/>
      <c r="N987" s="49"/>
      <c r="O987" s="46"/>
      <c r="P987" s="46"/>
      <c r="Q987" s="41"/>
      <c r="R987" s="10"/>
      <c r="S987" s="10"/>
      <c r="T987" s="10"/>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row>
    <row r="988" ht="17.25" customHeight="1">
      <c r="A988" s="41"/>
      <c r="B988" s="42"/>
      <c r="C988" s="41"/>
      <c r="D988" s="43"/>
      <c r="E988" s="43"/>
      <c r="F988" s="41"/>
      <c r="G988" s="45"/>
      <c r="H988" s="46"/>
      <c r="I988" s="43"/>
      <c r="J988" s="47"/>
      <c r="K988" s="46"/>
      <c r="L988" s="46"/>
      <c r="M988" s="48"/>
      <c r="N988" s="49"/>
      <c r="O988" s="46"/>
      <c r="P988" s="46"/>
      <c r="Q988" s="41"/>
      <c r="R988" s="10"/>
      <c r="S988" s="10"/>
      <c r="T988" s="10"/>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row>
    <row r="989" ht="17.25" customHeight="1">
      <c r="A989" s="41"/>
      <c r="B989" s="42"/>
      <c r="C989" s="41"/>
      <c r="D989" s="43"/>
      <c r="E989" s="43"/>
      <c r="F989" s="41"/>
      <c r="G989" s="45"/>
      <c r="H989" s="46"/>
      <c r="I989" s="43"/>
      <c r="J989" s="47"/>
      <c r="K989" s="46"/>
      <c r="L989" s="46"/>
      <c r="M989" s="48"/>
      <c r="N989" s="49"/>
      <c r="O989" s="46"/>
      <c r="P989" s="46"/>
      <c r="Q989" s="41"/>
      <c r="R989" s="10"/>
      <c r="S989" s="10"/>
      <c r="T989" s="10"/>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row>
    <row r="990" ht="17.25" customHeight="1">
      <c r="A990" s="41"/>
      <c r="B990" s="42"/>
      <c r="C990" s="41"/>
      <c r="D990" s="43"/>
      <c r="E990" s="43"/>
      <c r="F990" s="41"/>
      <c r="G990" s="45"/>
      <c r="H990" s="46"/>
      <c r="I990" s="43"/>
      <c r="J990" s="47"/>
      <c r="K990" s="46"/>
      <c r="L990" s="46"/>
      <c r="M990" s="48"/>
      <c r="N990" s="49"/>
      <c r="O990" s="46"/>
      <c r="P990" s="46"/>
      <c r="Q990" s="41"/>
      <c r="R990" s="10"/>
      <c r="S990" s="10"/>
      <c r="T990" s="10"/>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row>
    <row r="991" ht="17.25" customHeight="1">
      <c r="A991" s="41"/>
      <c r="B991" s="42"/>
      <c r="C991" s="41"/>
      <c r="D991" s="43"/>
      <c r="E991" s="43"/>
      <c r="F991" s="41"/>
      <c r="G991" s="45"/>
      <c r="H991" s="46"/>
      <c r="I991" s="43"/>
      <c r="J991" s="47"/>
      <c r="K991" s="46"/>
      <c r="L991" s="46"/>
      <c r="M991" s="48"/>
      <c r="N991" s="49"/>
      <c r="O991" s="46"/>
      <c r="P991" s="46"/>
      <c r="Q991" s="41"/>
      <c r="R991" s="10"/>
      <c r="S991" s="10"/>
      <c r="T991" s="10"/>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row>
    <row r="992" ht="17.25" customHeight="1">
      <c r="A992" s="41"/>
      <c r="B992" s="42"/>
      <c r="C992" s="41"/>
      <c r="D992" s="43"/>
      <c r="E992" s="43"/>
      <c r="F992" s="41"/>
      <c r="G992" s="45"/>
      <c r="H992" s="46"/>
      <c r="I992" s="43"/>
      <c r="J992" s="47"/>
      <c r="K992" s="46"/>
      <c r="L992" s="46"/>
      <c r="M992" s="48"/>
      <c r="N992" s="49"/>
      <c r="O992" s="46"/>
      <c r="P992" s="46"/>
      <c r="Q992" s="41"/>
      <c r="R992" s="10"/>
      <c r="S992" s="10"/>
      <c r="T992" s="10"/>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row>
    <row r="993" ht="17.25" customHeight="1">
      <c r="A993" s="41"/>
      <c r="B993" s="42"/>
      <c r="C993" s="41"/>
      <c r="D993" s="43"/>
      <c r="E993" s="43"/>
      <c r="F993" s="41"/>
      <c r="G993" s="45"/>
      <c r="H993" s="46"/>
      <c r="I993" s="43"/>
      <c r="J993" s="47"/>
      <c r="K993" s="46"/>
      <c r="L993" s="46"/>
      <c r="M993" s="48"/>
      <c r="N993" s="49"/>
      <c r="O993" s="46"/>
      <c r="P993" s="46"/>
      <c r="Q993" s="41"/>
      <c r="R993" s="10"/>
      <c r="S993" s="10"/>
      <c r="T993" s="10"/>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row>
    <row r="994" ht="17.25" customHeight="1">
      <c r="A994" s="41"/>
      <c r="B994" s="42"/>
      <c r="C994" s="41"/>
      <c r="D994" s="43"/>
      <c r="E994" s="43"/>
      <c r="F994" s="41"/>
      <c r="G994" s="45"/>
      <c r="H994" s="46"/>
      <c r="I994" s="43"/>
      <c r="J994" s="47"/>
      <c r="K994" s="46"/>
      <c r="L994" s="46"/>
      <c r="M994" s="48"/>
      <c r="N994" s="49"/>
      <c r="O994" s="46"/>
      <c r="P994" s="46"/>
      <c r="Q994" s="41"/>
      <c r="R994" s="10"/>
      <c r="S994" s="10"/>
      <c r="T994" s="10"/>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row>
    <row r="995" ht="17.25" customHeight="1">
      <c r="A995" s="41"/>
      <c r="B995" s="42"/>
      <c r="C995" s="41"/>
      <c r="D995" s="43"/>
      <c r="E995" s="43"/>
      <c r="F995" s="41"/>
      <c r="G995" s="45"/>
      <c r="H995" s="46"/>
      <c r="I995" s="43"/>
      <c r="J995" s="47"/>
      <c r="K995" s="46"/>
      <c r="L995" s="46"/>
      <c r="M995" s="48"/>
      <c r="N995" s="49"/>
      <c r="O995" s="46"/>
      <c r="P995" s="46"/>
      <c r="Q995" s="41"/>
      <c r="R995" s="10"/>
      <c r="S995" s="10"/>
      <c r="T995" s="10"/>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row>
    <row r="996" ht="17.25" customHeight="1">
      <c r="A996" s="41"/>
      <c r="B996" s="42"/>
      <c r="C996" s="41"/>
      <c r="D996" s="43"/>
      <c r="E996" s="43"/>
      <c r="F996" s="41"/>
      <c r="G996" s="45"/>
      <c r="H996" s="46"/>
      <c r="I996" s="43"/>
      <c r="J996" s="47"/>
      <c r="K996" s="46"/>
      <c r="L996" s="46"/>
      <c r="M996" s="48"/>
      <c r="N996" s="49"/>
      <c r="O996" s="46"/>
      <c r="P996" s="46"/>
      <c r="Q996" s="41"/>
      <c r="R996" s="10"/>
      <c r="S996" s="10"/>
      <c r="T996" s="10"/>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row>
    <row r="997" ht="17.25" customHeight="1">
      <c r="A997" s="41"/>
      <c r="B997" s="42"/>
      <c r="C997" s="41"/>
      <c r="D997" s="43"/>
      <c r="E997" s="43"/>
      <c r="F997" s="41"/>
      <c r="G997" s="45"/>
      <c r="H997" s="46"/>
      <c r="I997" s="43"/>
      <c r="J997" s="47"/>
      <c r="K997" s="46"/>
      <c r="L997" s="46"/>
      <c r="M997" s="48"/>
      <c r="N997" s="49"/>
      <c r="O997" s="46"/>
      <c r="P997" s="46"/>
      <c r="Q997" s="41"/>
      <c r="R997" s="10"/>
      <c r="S997" s="10"/>
      <c r="T997" s="10"/>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row>
    <row r="998" ht="17.25" customHeight="1">
      <c r="A998" s="41"/>
      <c r="B998" s="42"/>
      <c r="C998" s="41"/>
      <c r="D998" s="43"/>
      <c r="E998" s="43"/>
      <c r="F998" s="41"/>
      <c r="G998" s="45"/>
      <c r="H998" s="46"/>
      <c r="I998" s="43"/>
      <c r="J998" s="47"/>
      <c r="K998" s="46"/>
      <c r="L998" s="46"/>
      <c r="M998" s="48"/>
      <c r="N998" s="49"/>
      <c r="O998" s="46"/>
      <c r="P998" s="46"/>
      <c r="Q998" s="41"/>
      <c r="R998" s="10"/>
      <c r="S998" s="10"/>
      <c r="T998" s="10"/>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row>
    <row r="999" ht="17.25" customHeight="1">
      <c r="A999" s="41"/>
      <c r="B999" s="42"/>
      <c r="C999" s="41"/>
      <c r="D999" s="43"/>
      <c r="E999" s="43"/>
      <c r="F999" s="41"/>
      <c r="G999" s="45"/>
      <c r="H999" s="46"/>
      <c r="I999" s="43"/>
      <c r="J999" s="47"/>
      <c r="K999" s="46"/>
      <c r="L999" s="46"/>
      <c r="M999" s="48"/>
      <c r="N999" s="49"/>
      <c r="O999" s="46"/>
      <c r="P999" s="46"/>
      <c r="Q999" s="41"/>
      <c r="R999" s="10"/>
      <c r="S999" s="10"/>
      <c r="T999" s="10"/>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row>
    <row r="1000" ht="17.25" customHeight="1">
      <c r="A1000" s="41"/>
      <c r="B1000" s="42"/>
      <c r="C1000" s="41"/>
      <c r="D1000" s="43"/>
      <c r="E1000" s="43"/>
      <c r="F1000" s="41"/>
      <c r="G1000" s="45"/>
      <c r="H1000" s="46"/>
      <c r="I1000" s="43"/>
      <c r="J1000" s="47"/>
      <c r="K1000" s="46"/>
      <c r="L1000" s="46"/>
      <c r="M1000" s="48"/>
      <c r="N1000" s="49"/>
      <c r="O1000" s="46"/>
      <c r="P1000" s="46"/>
      <c r="Q1000" s="41"/>
      <c r="R1000" s="10"/>
      <c r="S1000" s="10"/>
      <c r="T1000" s="10"/>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row>
    <row r="1001" ht="17.25" customHeight="1">
      <c r="A1001" s="41"/>
      <c r="B1001" s="42"/>
      <c r="C1001" s="41"/>
      <c r="D1001" s="43"/>
      <c r="E1001" s="43"/>
      <c r="F1001" s="41"/>
      <c r="G1001" s="45"/>
      <c r="H1001" s="46"/>
      <c r="I1001" s="43"/>
      <c r="J1001" s="47"/>
      <c r="K1001" s="46"/>
      <c r="L1001" s="46"/>
      <c r="M1001" s="48"/>
      <c r="N1001" s="49"/>
      <c r="O1001" s="46"/>
      <c r="P1001" s="46"/>
      <c r="Q1001" s="41"/>
      <c r="R1001" s="10"/>
      <c r="S1001" s="10"/>
      <c r="T1001" s="10"/>
      <c r="U1001" s="22"/>
      <c r="V1001" s="22"/>
      <c r="W1001" s="22"/>
      <c r="X1001" s="22"/>
      <c r="Y1001" s="22"/>
      <c r="Z1001" s="22"/>
      <c r="AA1001" s="22"/>
      <c r="AB1001" s="22"/>
      <c r="AC1001" s="22"/>
      <c r="AD1001" s="22"/>
      <c r="AE1001" s="22"/>
      <c r="AF1001" s="22"/>
      <c r="AG1001" s="22"/>
      <c r="AH1001" s="22"/>
      <c r="AI1001" s="22"/>
      <c r="AJ1001" s="22"/>
      <c r="AK1001" s="22"/>
      <c r="AL1001" s="22"/>
      <c r="AM1001" s="22"/>
      <c r="AN1001" s="22"/>
      <c r="AO1001" s="22"/>
      <c r="AP1001" s="22"/>
      <c r="AQ1001" s="22"/>
      <c r="AR1001" s="22"/>
      <c r="AS1001" s="22"/>
      <c r="AT1001" s="22"/>
      <c r="AU1001" s="22"/>
    </row>
    <row r="1002" ht="17.25" customHeight="1">
      <c r="A1002" s="41"/>
      <c r="B1002" s="42"/>
      <c r="C1002" s="41"/>
      <c r="D1002" s="43"/>
      <c r="E1002" s="43"/>
      <c r="F1002" s="41"/>
      <c r="G1002" s="45"/>
      <c r="H1002" s="46"/>
      <c r="I1002" s="43"/>
      <c r="J1002" s="47"/>
      <c r="K1002" s="46"/>
      <c r="L1002" s="46"/>
      <c r="M1002" s="48"/>
      <c r="N1002" s="49"/>
      <c r="O1002" s="46"/>
      <c r="P1002" s="46"/>
      <c r="Q1002" s="41"/>
      <c r="R1002" s="10"/>
      <c r="S1002" s="10"/>
      <c r="T1002" s="10"/>
      <c r="U1002" s="22"/>
      <c r="V1002" s="22"/>
      <c r="W1002" s="22"/>
      <c r="X1002" s="22"/>
      <c r="Y1002" s="22"/>
      <c r="Z1002" s="22"/>
      <c r="AA1002" s="22"/>
      <c r="AB1002" s="22"/>
      <c r="AC1002" s="22"/>
      <c r="AD1002" s="22"/>
      <c r="AE1002" s="22"/>
      <c r="AF1002" s="22"/>
      <c r="AG1002" s="22"/>
      <c r="AH1002" s="22"/>
      <c r="AI1002" s="22"/>
      <c r="AJ1002" s="22"/>
      <c r="AK1002" s="22"/>
      <c r="AL1002" s="22"/>
      <c r="AM1002" s="22"/>
      <c r="AN1002" s="22"/>
      <c r="AO1002" s="22"/>
      <c r="AP1002" s="22"/>
      <c r="AQ1002" s="22"/>
      <c r="AR1002" s="22"/>
      <c r="AS1002" s="22"/>
      <c r="AT1002" s="22"/>
      <c r="AU1002" s="22"/>
    </row>
    <row r="1003" ht="17.25" customHeight="1">
      <c r="A1003" s="41"/>
      <c r="B1003" s="42"/>
      <c r="C1003" s="41"/>
      <c r="D1003" s="43"/>
      <c r="E1003" s="43"/>
      <c r="F1003" s="41"/>
      <c r="G1003" s="45"/>
      <c r="H1003" s="46"/>
      <c r="I1003" s="43"/>
      <c r="J1003" s="47"/>
      <c r="K1003" s="46"/>
      <c r="L1003" s="46"/>
      <c r="M1003" s="48"/>
      <c r="N1003" s="49"/>
      <c r="O1003" s="46"/>
      <c r="P1003" s="46"/>
      <c r="Q1003" s="41"/>
      <c r="R1003" s="10"/>
      <c r="S1003" s="10"/>
      <c r="T1003" s="10"/>
      <c r="U1003" s="22"/>
      <c r="V1003" s="22"/>
      <c r="W1003" s="22"/>
      <c r="X1003" s="22"/>
      <c r="Y1003" s="22"/>
      <c r="Z1003" s="22"/>
      <c r="AA1003" s="22"/>
      <c r="AB1003" s="22"/>
      <c r="AC1003" s="22"/>
      <c r="AD1003" s="22"/>
      <c r="AE1003" s="22"/>
      <c r="AF1003" s="22"/>
      <c r="AG1003" s="22"/>
      <c r="AH1003" s="22"/>
      <c r="AI1003" s="22"/>
      <c r="AJ1003" s="22"/>
      <c r="AK1003" s="22"/>
      <c r="AL1003" s="22"/>
      <c r="AM1003" s="22"/>
      <c r="AN1003" s="22"/>
      <c r="AO1003" s="22"/>
      <c r="AP1003" s="22"/>
      <c r="AQ1003" s="22"/>
      <c r="AR1003" s="22"/>
      <c r="AS1003" s="22"/>
      <c r="AT1003" s="22"/>
      <c r="AU1003" s="22"/>
    </row>
    <row r="1004" ht="17.25" customHeight="1">
      <c r="A1004" s="41"/>
      <c r="B1004" s="42"/>
      <c r="C1004" s="41"/>
      <c r="D1004" s="43"/>
      <c r="E1004" s="43"/>
      <c r="F1004" s="41"/>
      <c r="G1004" s="45"/>
      <c r="H1004" s="46"/>
      <c r="I1004" s="43"/>
      <c r="J1004" s="47"/>
      <c r="K1004" s="46"/>
      <c r="L1004" s="46"/>
      <c r="M1004" s="48"/>
      <c r="N1004" s="49"/>
      <c r="O1004" s="46"/>
      <c r="P1004" s="46"/>
      <c r="Q1004" s="41"/>
      <c r="R1004" s="10"/>
      <c r="S1004" s="10"/>
      <c r="T1004" s="10"/>
      <c r="U1004" s="22"/>
      <c r="V1004" s="22"/>
      <c r="W1004" s="22"/>
      <c r="X1004" s="22"/>
      <c r="Y1004" s="22"/>
      <c r="Z1004" s="22"/>
      <c r="AA1004" s="22"/>
      <c r="AB1004" s="22"/>
      <c r="AC1004" s="22"/>
      <c r="AD1004" s="22"/>
      <c r="AE1004" s="22"/>
      <c r="AF1004" s="22"/>
      <c r="AG1004" s="22"/>
      <c r="AH1004" s="22"/>
      <c r="AI1004" s="22"/>
      <c r="AJ1004" s="22"/>
      <c r="AK1004" s="22"/>
      <c r="AL1004" s="22"/>
      <c r="AM1004" s="22"/>
      <c r="AN1004" s="22"/>
      <c r="AO1004" s="22"/>
      <c r="AP1004" s="22"/>
      <c r="AQ1004" s="22"/>
      <c r="AR1004" s="22"/>
      <c r="AS1004" s="22"/>
      <c r="AT1004" s="22"/>
      <c r="AU1004" s="22"/>
    </row>
    <row r="1005" ht="17.25" customHeight="1">
      <c r="A1005" s="41"/>
      <c r="B1005" s="42"/>
      <c r="C1005" s="41"/>
      <c r="D1005" s="43"/>
      <c r="E1005" s="43"/>
      <c r="F1005" s="41"/>
      <c r="G1005" s="45"/>
      <c r="H1005" s="46"/>
      <c r="I1005" s="43"/>
      <c r="J1005" s="47"/>
      <c r="K1005" s="46"/>
      <c r="L1005" s="46"/>
      <c r="M1005" s="48"/>
      <c r="N1005" s="49"/>
      <c r="O1005" s="46"/>
      <c r="P1005" s="46"/>
      <c r="Q1005" s="41"/>
      <c r="R1005" s="10"/>
      <c r="S1005" s="10"/>
      <c r="T1005" s="10"/>
      <c r="U1005" s="22"/>
      <c r="V1005" s="22"/>
      <c r="W1005" s="22"/>
      <c r="X1005" s="22"/>
      <c r="Y1005" s="22"/>
      <c r="Z1005" s="22"/>
      <c r="AA1005" s="22"/>
      <c r="AB1005" s="22"/>
      <c r="AC1005" s="22"/>
      <c r="AD1005" s="22"/>
      <c r="AE1005" s="22"/>
      <c r="AF1005" s="22"/>
      <c r="AG1005" s="22"/>
      <c r="AH1005" s="22"/>
      <c r="AI1005" s="22"/>
      <c r="AJ1005" s="22"/>
      <c r="AK1005" s="22"/>
      <c r="AL1005" s="22"/>
      <c r="AM1005" s="22"/>
      <c r="AN1005" s="22"/>
      <c r="AO1005" s="22"/>
      <c r="AP1005" s="22"/>
      <c r="AQ1005" s="22"/>
      <c r="AR1005" s="22"/>
      <c r="AS1005" s="22"/>
      <c r="AT1005" s="22"/>
      <c r="AU1005" s="22"/>
    </row>
    <row r="1006" ht="17.25" customHeight="1">
      <c r="A1006" s="41"/>
      <c r="B1006" s="42"/>
      <c r="C1006" s="41"/>
      <c r="D1006" s="43"/>
      <c r="E1006" s="43"/>
      <c r="F1006" s="41"/>
      <c r="G1006" s="45"/>
      <c r="H1006" s="46"/>
      <c r="I1006" s="43"/>
      <c r="J1006" s="47"/>
      <c r="K1006" s="46"/>
      <c r="L1006" s="46"/>
      <c r="M1006" s="48"/>
      <c r="N1006" s="49"/>
      <c r="O1006" s="46"/>
      <c r="P1006" s="46"/>
      <c r="Q1006" s="41"/>
      <c r="R1006" s="10"/>
      <c r="S1006" s="10"/>
      <c r="T1006" s="10"/>
      <c r="U1006" s="22"/>
      <c r="V1006" s="22"/>
      <c r="W1006" s="22"/>
      <c r="X1006" s="22"/>
      <c r="Y1006" s="22"/>
      <c r="Z1006" s="22"/>
      <c r="AA1006" s="22"/>
      <c r="AB1006" s="22"/>
      <c r="AC1006" s="22"/>
      <c r="AD1006" s="22"/>
      <c r="AE1006" s="22"/>
      <c r="AF1006" s="22"/>
      <c r="AG1006" s="22"/>
      <c r="AH1006" s="22"/>
      <c r="AI1006" s="22"/>
      <c r="AJ1006" s="22"/>
      <c r="AK1006" s="22"/>
      <c r="AL1006" s="22"/>
      <c r="AM1006" s="22"/>
      <c r="AN1006" s="22"/>
      <c r="AO1006" s="22"/>
      <c r="AP1006" s="22"/>
      <c r="AQ1006" s="22"/>
      <c r="AR1006" s="22"/>
      <c r="AS1006" s="22"/>
      <c r="AT1006" s="22"/>
      <c r="AU1006" s="22"/>
    </row>
    <row r="1007" ht="17.25" customHeight="1">
      <c r="A1007" s="41"/>
      <c r="B1007" s="42"/>
      <c r="C1007" s="41"/>
      <c r="D1007" s="43"/>
      <c r="E1007" s="43"/>
      <c r="F1007" s="41"/>
      <c r="G1007" s="45"/>
      <c r="H1007" s="46"/>
      <c r="I1007" s="43"/>
      <c r="J1007" s="47"/>
      <c r="K1007" s="46"/>
      <c r="L1007" s="46"/>
      <c r="M1007" s="48"/>
      <c r="N1007" s="49"/>
      <c r="O1007" s="46"/>
      <c r="P1007" s="46"/>
      <c r="Q1007" s="41"/>
      <c r="R1007" s="10"/>
      <c r="S1007" s="10"/>
      <c r="T1007" s="10"/>
      <c r="U1007" s="22"/>
      <c r="V1007" s="22"/>
      <c r="W1007" s="22"/>
      <c r="X1007" s="22"/>
      <c r="Y1007" s="22"/>
      <c r="Z1007" s="22"/>
      <c r="AA1007" s="22"/>
      <c r="AB1007" s="22"/>
      <c r="AC1007" s="22"/>
      <c r="AD1007" s="22"/>
      <c r="AE1007" s="22"/>
      <c r="AF1007" s="22"/>
      <c r="AG1007" s="22"/>
      <c r="AH1007" s="22"/>
      <c r="AI1007" s="22"/>
      <c r="AJ1007" s="22"/>
      <c r="AK1007" s="22"/>
      <c r="AL1007" s="22"/>
      <c r="AM1007" s="22"/>
      <c r="AN1007" s="22"/>
      <c r="AO1007" s="22"/>
      <c r="AP1007" s="22"/>
      <c r="AQ1007" s="22"/>
      <c r="AR1007" s="22"/>
      <c r="AS1007" s="22"/>
      <c r="AT1007" s="22"/>
      <c r="AU1007" s="22"/>
    </row>
    <row r="1008" ht="17.25" customHeight="1">
      <c r="A1008" s="41"/>
      <c r="B1008" s="42"/>
      <c r="C1008" s="41"/>
      <c r="D1008" s="43"/>
      <c r="E1008" s="43"/>
      <c r="F1008" s="41"/>
      <c r="G1008" s="45"/>
      <c r="H1008" s="46"/>
      <c r="I1008" s="43"/>
      <c r="J1008" s="47"/>
      <c r="K1008" s="46"/>
      <c r="L1008" s="46"/>
      <c r="M1008" s="48"/>
      <c r="N1008" s="49"/>
      <c r="O1008" s="46"/>
      <c r="P1008" s="46"/>
      <c r="Q1008" s="41"/>
      <c r="R1008" s="10"/>
      <c r="S1008" s="10"/>
      <c r="T1008" s="10"/>
      <c r="U1008" s="22"/>
      <c r="V1008" s="22"/>
      <c r="W1008" s="22"/>
      <c r="X1008" s="22"/>
      <c r="Y1008" s="22"/>
      <c r="Z1008" s="22"/>
      <c r="AA1008" s="22"/>
      <c r="AB1008" s="22"/>
      <c r="AC1008" s="22"/>
      <c r="AD1008" s="22"/>
      <c r="AE1008" s="22"/>
      <c r="AF1008" s="22"/>
      <c r="AG1008" s="22"/>
      <c r="AH1008" s="22"/>
      <c r="AI1008" s="22"/>
      <c r="AJ1008" s="22"/>
      <c r="AK1008" s="22"/>
      <c r="AL1008" s="22"/>
      <c r="AM1008" s="22"/>
      <c r="AN1008" s="22"/>
      <c r="AO1008" s="22"/>
      <c r="AP1008" s="22"/>
      <c r="AQ1008" s="22"/>
      <c r="AR1008" s="22"/>
      <c r="AS1008" s="22"/>
      <c r="AT1008" s="22"/>
      <c r="AU1008" s="22"/>
    </row>
    <row r="1009" ht="17.25" customHeight="1">
      <c r="A1009" s="41"/>
      <c r="B1009" s="42"/>
      <c r="C1009" s="41"/>
      <c r="D1009" s="43"/>
      <c r="E1009" s="43"/>
      <c r="F1009" s="41"/>
      <c r="G1009" s="45"/>
      <c r="H1009" s="46"/>
      <c r="I1009" s="43"/>
      <c r="J1009" s="47"/>
      <c r="K1009" s="46"/>
      <c r="L1009" s="46"/>
      <c r="M1009" s="48"/>
      <c r="N1009" s="49"/>
      <c r="O1009" s="46"/>
      <c r="P1009" s="46"/>
      <c r="Q1009" s="41"/>
      <c r="R1009" s="10"/>
      <c r="S1009" s="10"/>
      <c r="T1009" s="10"/>
      <c r="U1009" s="22"/>
      <c r="V1009" s="22"/>
      <c r="W1009" s="22"/>
      <c r="X1009" s="22"/>
      <c r="Y1009" s="22"/>
      <c r="Z1009" s="22"/>
      <c r="AA1009" s="22"/>
      <c r="AB1009" s="22"/>
      <c r="AC1009" s="22"/>
      <c r="AD1009" s="22"/>
      <c r="AE1009" s="22"/>
      <c r="AF1009" s="22"/>
      <c r="AG1009" s="22"/>
      <c r="AH1009" s="22"/>
      <c r="AI1009" s="22"/>
      <c r="AJ1009" s="22"/>
      <c r="AK1009" s="22"/>
      <c r="AL1009" s="22"/>
      <c r="AM1009" s="22"/>
      <c r="AN1009" s="22"/>
      <c r="AO1009" s="22"/>
      <c r="AP1009" s="22"/>
      <c r="AQ1009" s="22"/>
      <c r="AR1009" s="22"/>
      <c r="AS1009" s="22"/>
      <c r="AT1009" s="22"/>
      <c r="AU1009" s="22"/>
    </row>
    <row r="1010" ht="17.25" customHeight="1">
      <c r="A1010" s="41"/>
      <c r="B1010" s="42"/>
      <c r="C1010" s="41"/>
      <c r="D1010" s="43"/>
      <c r="E1010" s="43"/>
      <c r="F1010" s="41"/>
      <c r="G1010" s="45"/>
      <c r="H1010" s="46"/>
      <c r="I1010" s="43"/>
      <c r="J1010" s="47"/>
      <c r="K1010" s="46"/>
      <c r="L1010" s="46"/>
      <c r="M1010" s="48"/>
      <c r="N1010" s="49"/>
      <c r="O1010" s="46"/>
      <c r="P1010" s="46"/>
      <c r="Q1010" s="41"/>
      <c r="R1010" s="10"/>
      <c r="S1010" s="10"/>
      <c r="T1010" s="10"/>
      <c r="U1010" s="22"/>
      <c r="V1010" s="22"/>
      <c r="W1010" s="22"/>
      <c r="X1010" s="22"/>
      <c r="Y1010" s="22"/>
      <c r="Z1010" s="22"/>
      <c r="AA1010" s="22"/>
      <c r="AB1010" s="22"/>
      <c r="AC1010" s="22"/>
      <c r="AD1010" s="22"/>
      <c r="AE1010" s="22"/>
      <c r="AF1010" s="22"/>
      <c r="AG1010" s="22"/>
      <c r="AH1010" s="22"/>
      <c r="AI1010" s="22"/>
      <c r="AJ1010" s="22"/>
      <c r="AK1010" s="22"/>
      <c r="AL1010" s="22"/>
      <c r="AM1010" s="22"/>
      <c r="AN1010" s="22"/>
      <c r="AO1010" s="22"/>
      <c r="AP1010" s="22"/>
      <c r="AQ1010" s="22"/>
      <c r="AR1010" s="22"/>
      <c r="AS1010" s="22"/>
      <c r="AT1010" s="22"/>
      <c r="AU1010" s="22"/>
    </row>
    <row r="1011" ht="17.25" customHeight="1">
      <c r="A1011" s="41"/>
      <c r="B1011" s="42"/>
      <c r="C1011" s="41"/>
      <c r="D1011" s="43"/>
      <c r="E1011" s="43"/>
      <c r="F1011" s="41"/>
      <c r="G1011" s="45"/>
      <c r="H1011" s="46"/>
      <c r="I1011" s="43"/>
      <c r="J1011" s="47"/>
      <c r="K1011" s="46"/>
      <c r="L1011" s="46"/>
      <c r="M1011" s="48"/>
      <c r="N1011" s="49"/>
      <c r="O1011" s="46"/>
      <c r="P1011" s="46"/>
      <c r="Q1011" s="41"/>
      <c r="R1011" s="10"/>
      <c r="S1011" s="10"/>
      <c r="T1011" s="10"/>
      <c r="U1011" s="22"/>
      <c r="V1011" s="22"/>
      <c r="W1011" s="22"/>
      <c r="X1011" s="22"/>
      <c r="Y1011" s="22"/>
      <c r="Z1011" s="22"/>
      <c r="AA1011" s="22"/>
      <c r="AB1011" s="22"/>
      <c r="AC1011" s="22"/>
      <c r="AD1011" s="22"/>
      <c r="AE1011" s="22"/>
      <c r="AF1011" s="22"/>
      <c r="AG1011" s="22"/>
      <c r="AH1011" s="22"/>
      <c r="AI1011" s="22"/>
      <c r="AJ1011" s="22"/>
      <c r="AK1011" s="22"/>
      <c r="AL1011" s="22"/>
      <c r="AM1011" s="22"/>
      <c r="AN1011" s="22"/>
      <c r="AO1011" s="22"/>
      <c r="AP1011" s="22"/>
      <c r="AQ1011" s="22"/>
      <c r="AR1011" s="22"/>
      <c r="AS1011" s="22"/>
      <c r="AT1011" s="22"/>
      <c r="AU1011" s="22"/>
    </row>
    <row r="1012" ht="17.25" customHeight="1">
      <c r="A1012" s="41"/>
      <c r="B1012" s="42"/>
      <c r="C1012" s="41"/>
      <c r="D1012" s="43"/>
      <c r="E1012" s="43"/>
      <c r="F1012" s="41"/>
      <c r="G1012" s="45"/>
      <c r="H1012" s="46"/>
      <c r="I1012" s="43"/>
      <c r="J1012" s="47"/>
      <c r="K1012" s="46"/>
      <c r="L1012" s="46"/>
      <c r="M1012" s="48"/>
      <c r="N1012" s="49"/>
      <c r="O1012" s="46"/>
      <c r="P1012" s="46"/>
      <c r="Q1012" s="41"/>
      <c r="R1012" s="10"/>
      <c r="S1012" s="10"/>
      <c r="T1012" s="10"/>
      <c r="U1012" s="22"/>
      <c r="V1012" s="22"/>
      <c r="W1012" s="22"/>
      <c r="X1012" s="22"/>
      <c r="Y1012" s="22"/>
      <c r="Z1012" s="22"/>
      <c r="AA1012" s="22"/>
      <c r="AB1012" s="22"/>
      <c r="AC1012" s="22"/>
      <c r="AD1012" s="22"/>
      <c r="AE1012" s="22"/>
      <c r="AF1012" s="22"/>
      <c r="AG1012" s="22"/>
      <c r="AH1012" s="22"/>
      <c r="AI1012" s="22"/>
      <c r="AJ1012" s="22"/>
      <c r="AK1012" s="22"/>
      <c r="AL1012" s="22"/>
      <c r="AM1012" s="22"/>
      <c r="AN1012" s="22"/>
      <c r="AO1012" s="22"/>
      <c r="AP1012" s="22"/>
      <c r="AQ1012" s="22"/>
      <c r="AR1012" s="22"/>
      <c r="AS1012" s="22"/>
      <c r="AT1012" s="22"/>
      <c r="AU1012" s="22"/>
    </row>
    <row r="1013" ht="17.25" customHeight="1">
      <c r="A1013" s="41"/>
      <c r="B1013" s="42"/>
      <c r="C1013" s="41"/>
      <c r="D1013" s="43"/>
      <c r="E1013" s="43"/>
      <c r="F1013" s="41"/>
      <c r="G1013" s="45"/>
      <c r="H1013" s="46"/>
      <c r="I1013" s="43"/>
      <c r="J1013" s="47"/>
      <c r="K1013" s="46"/>
      <c r="L1013" s="46"/>
      <c r="M1013" s="48"/>
      <c r="N1013" s="49"/>
      <c r="O1013" s="46"/>
      <c r="P1013" s="46"/>
      <c r="Q1013" s="41"/>
      <c r="R1013" s="10"/>
      <c r="S1013" s="10"/>
      <c r="T1013" s="10"/>
      <c r="U1013" s="22"/>
      <c r="V1013" s="22"/>
      <c r="W1013" s="22"/>
      <c r="X1013" s="22"/>
      <c r="Y1013" s="22"/>
      <c r="Z1013" s="22"/>
      <c r="AA1013" s="22"/>
      <c r="AB1013" s="22"/>
      <c r="AC1013" s="22"/>
      <c r="AD1013" s="22"/>
      <c r="AE1013" s="22"/>
      <c r="AF1013" s="22"/>
      <c r="AG1013" s="22"/>
      <c r="AH1013" s="22"/>
      <c r="AI1013" s="22"/>
      <c r="AJ1013" s="22"/>
      <c r="AK1013" s="22"/>
      <c r="AL1013" s="22"/>
      <c r="AM1013" s="22"/>
      <c r="AN1013" s="22"/>
      <c r="AO1013" s="22"/>
      <c r="AP1013" s="22"/>
      <c r="AQ1013" s="22"/>
      <c r="AR1013" s="22"/>
      <c r="AS1013" s="22"/>
      <c r="AT1013" s="22"/>
      <c r="AU1013" s="22"/>
    </row>
    <row r="1014" ht="17.25" customHeight="1">
      <c r="A1014" s="41"/>
      <c r="B1014" s="42"/>
      <c r="C1014" s="41"/>
      <c r="D1014" s="43"/>
      <c r="E1014" s="43"/>
      <c r="F1014" s="41"/>
      <c r="G1014" s="45"/>
      <c r="H1014" s="46"/>
      <c r="I1014" s="43"/>
      <c r="J1014" s="47"/>
      <c r="K1014" s="46"/>
      <c r="L1014" s="46"/>
      <c r="M1014" s="48"/>
      <c r="N1014" s="49"/>
      <c r="O1014" s="46"/>
      <c r="P1014" s="46"/>
      <c r="Q1014" s="41"/>
      <c r="R1014" s="10"/>
      <c r="S1014" s="10"/>
      <c r="T1014" s="10"/>
      <c r="U1014" s="22"/>
      <c r="V1014" s="22"/>
      <c r="W1014" s="22"/>
      <c r="X1014" s="22"/>
      <c r="Y1014" s="22"/>
      <c r="Z1014" s="22"/>
      <c r="AA1014" s="22"/>
      <c r="AB1014" s="22"/>
      <c r="AC1014" s="22"/>
      <c r="AD1014" s="22"/>
      <c r="AE1014" s="22"/>
      <c r="AF1014" s="22"/>
      <c r="AG1014" s="22"/>
      <c r="AH1014" s="22"/>
      <c r="AI1014" s="22"/>
      <c r="AJ1014" s="22"/>
      <c r="AK1014" s="22"/>
      <c r="AL1014" s="22"/>
      <c r="AM1014" s="22"/>
      <c r="AN1014" s="22"/>
      <c r="AO1014" s="22"/>
      <c r="AP1014" s="22"/>
      <c r="AQ1014" s="22"/>
      <c r="AR1014" s="22"/>
      <c r="AS1014" s="22"/>
      <c r="AT1014" s="22"/>
      <c r="AU1014" s="22"/>
    </row>
    <row r="1015" ht="17.25" customHeight="1">
      <c r="A1015" s="41"/>
      <c r="B1015" s="42"/>
      <c r="C1015" s="41"/>
      <c r="D1015" s="43"/>
      <c r="E1015" s="43"/>
      <c r="F1015" s="41"/>
      <c r="G1015" s="45"/>
      <c r="H1015" s="46"/>
      <c r="I1015" s="43"/>
      <c r="J1015" s="47"/>
      <c r="K1015" s="46"/>
      <c r="L1015" s="46"/>
      <c r="M1015" s="48"/>
      <c r="N1015" s="49"/>
      <c r="O1015" s="46"/>
      <c r="P1015" s="46"/>
      <c r="Q1015" s="41"/>
      <c r="R1015" s="10"/>
      <c r="S1015" s="10"/>
      <c r="T1015" s="10"/>
      <c r="U1015" s="22"/>
      <c r="V1015" s="22"/>
      <c r="W1015" s="22"/>
      <c r="X1015" s="22"/>
      <c r="Y1015" s="22"/>
      <c r="Z1015" s="22"/>
      <c r="AA1015" s="22"/>
      <c r="AB1015" s="22"/>
      <c r="AC1015" s="22"/>
      <c r="AD1015" s="22"/>
      <c r="AE1015" s="22"/>
      <c r="AF1015" s="22"/>
      <c r="AG1015" s="22"/>
      <c r="AH1015" s="22"/>
      <c r="AI1015" s="22"/>
      <c r="AJ1015" s="22"/>
      <c r="AK1015" s="22"/>
      <c r="AL1015" s="22"/>
      <c r="AM1015" s="22"/>
      <c r="AN1015" s="22"/>
      <c r="AO1015" s="22"/>
      <c r="AP1015" s="22"/>
      <c r="AQ1015" s="22"/>
      <c r="AR1015" s="22"/>
      <c r="AS1015" s="22"/>
      <c r="AT1015" s="22"/>
      <c r="AU1015" s="22"/>
    </row>
    <row r="1016" ht="17.25" customHeight="1">
      <c r="A1016" s="41"/>
      <c r="B1016" s="42"/>
      <c r="C1016" s="41"/>
      <c r="D1016" s="43"/>
      <c r="E1016" s="43"/>
      <c r="F1016" s="41"/>
      <c r="G1016" s="45"/>
      <c r="H1016" s="46"/>
      <c r="I1016" s="43"/>
      <c r="J1016" s="47"/>
      <c r="K1016" s="46"/>
      <c r="L1016" s="46"/>
      <c r="M1016" s="48"/>
      <c r="N1016" s="49"/>
      <c r="O1016" s="46"/>
      <c r="P1016" s="46"/>
      <c r="Q1016" s="41"/>
      <c r="R1016" s="10"/>
      <c r="S1016" s="10"/>
      <c r="T1016" s="10"/>
      <c r="U1016" s="22"/>
      <c r="V1016" s="22"/>
      <c r="W1016" s="22"/>
      <c r="X1016" s="22"/>
      <c r="Y1016" s="22"/>
      <c r="Z1016" s="22"/>
      <c r="AA1016" s="22"/>
      <c r="AB1016" s="22"/>
      <c r="AC1016" s="22"/>
      <c r="AD1016" s="22"/>
      <c r="AE1016" s="22"/>
      <c r="AF1016" s="22"/>
      <c r="AG1016" s="22"/>
      <c r="AH1016" s="22"/>
      <c r="AI1016" s="22"/>
      <c r="AJ1016" s="22"/>
      <c r="AK1016" s="22"/>
      <c r="AL1016" s="22"/>
      <c r="AM1016" s="22"/>
      <c r="AN1016" s="22"/>
      <c r="AO1016" s="22"/>
      <c r="AP1016" s="22"/>
      <c r="AQ1016" s="22"/>
      <c r="AR1016" s="22"/>
      <c r="AS1016" s="22"/>
      <c r="AT1016" s="22"/>
      <c r="AU1016" s="22"/>
    </row>
    <row r="1017" ht="17.25" customHeight="1">
      <c r="A1017" s="41"/>
      <c r="B1017" s="42"/>
      <c r="C1017" s="41"/>
      <c r="D1017" s="43"/>
      <c r="E1017" s="43"/>
      <c r="F1017" s="41"/>
      <c r="G1017" s="45"/>
      <c r="H1017" s="46"/>
      <c r="I1017" s="43"/>
      <c r="J1017" s="47"/>
      <c r="K1017" s="46"/>
      <c r="L1017" s="46"/>
      <c r="M1017" s="48"/>
      <c r="N1017" s="49"/>
      <c r="O1017" s="46"/>
      <c r="P1017" s="46"/>
      <c r="Q1017" s="41"/>
      <c r="R1017" s="10"/>
      <c r="S1017" s="10"/>
      <c r="T1017" s="10"/>
      <c r="U1017" s="22"/>
      <c r="V1017" s="22"/>
      <c r="W1017" s="22"/>
      <c r="X1017" s="22"/>
      <c r="Y1017" s="22"/>
      <c r="Z1017" s="22"/>
      <c r="AA1017" s="22"/>
      <c r="AB1017" s="22"/>
      <c r="AC1017" s="22"/>
      <c r="AD1017" s="22"/>
      <c r="AE1017" s="22"/>
      <c r="AF1017" s="22"/>
      <c r="AG1017" s="22"/>
      <c r="AH1017" s="22"/>
      <c r="AI1017" s="22"/>
      <c r="AJ1017" s="22"/>
      <c r="AK1017" s="22"/>
      <c r="AL1017" s="22"/>
      <c r="AM1017" s="22"/>
      <c r="AN1017" s="22"/>
      <c r="AO1017" s="22"/>
      <c r="AP1017" s="22"/>
      <c r="AQ1017" s="22"/>
      <c r="AR1017" s="22"/>
      <c r="AS1017" s="22"/>
      <c r="AT1017" s="22"/>
      <c r="AU1017" s="22"/>
    </row>
    <row r="1018" ht="17.25" customHeight="1">
      <c r="A1018" s="41"/>
      <c r="B1018" s="42"/>
      <c r="C1018" s="41"/>
      <c r="D1018" s="43"/>
      <c r="E1018" s="43"/>
      <c r="F1018" s="41"/>
      <c r="G1018" s="45"/>
      <c r="H1018" s="46"/>
      <c r="I1018" s="43"/>
      <c r="J1018" s="47"/>
      <c r="K1018" s="46"/>
      <c r="L1018" s="46"/>
      <c r="M1018" s="48"/>
      <c r="N1018" s="49"/>
      <c r="O1018" s="46"/>
      <c r="P1018" s="46"/>
      <c r="Q1018" s="41"/>
      <c r="R1018" s="10"/>
      <c r="S1018" s="10"/>
      <c r="T1018" s="10"/>
      <c r="U1018" s="22"/>
      <c r="V1018" s="22"/>
      <c r="W1018" s="22"/>
      <c r="X1018" s="22"/>
      <c r="Y1018" s="22"/>
      <c r="Z1018" s="22"/>
      <c r="AA1018" s="22"/>
      <c r="AB1018" s="22"/>
      <c r="AC1018" s="22"/>
      <c r="AD1018" s="22"/>
      <c r="AE1018" s="22"/>
      <c r="AF1018" s="22"/>
      <c r="AG1018" s="22"/>
      <c r="AH1018" s="22"/>
      <c r="AI1018" s="22"/>
      <c r="AJ1018" s="22"/>
      <c r="AK1018" s="22"/>
      <c r="AL1018" s="22"/>
      <c r="AM1018" s="22"/>
      <c r="AN1018" s="22"/>
      <c r="AO1018" s="22"/>
      <c r="AP1018" s="22"/>
      <c r="AQ1018" s="22"/>
      <c r="AR1018" s="22"/>
      <c r="AS1018" s="22"/>
      <c r="AT1018" s="22"/>
      <c r="AU1018" s="22"/>
    </row>
    <row r="1019" ht="17.25" customHeight="1">
      <c r="A1019" s="41"/>
      <c r="B1019" s="42"/>
      <c r="C1019" s="41"/>
      <c r="D1019" s="43"/>
      <c r="E1019" s="43"/>
      <c r="F1019" s="41"/>
      <c r="G1019" s="45"/>
      <c r="H1019" s="46"/>
      <c r="I1019" s="43"/>
      <c r="J1019" s="47"/>
      <c r="K1019" s="46"/>
      <c r="L1019" s="46"/>
      <c r="M1019" s="48"/>
      <c r="N1019" s="49"/>
      <c r="O1019" s="46"/>
      <c r="P1019" s="46"/>
      <c r="Q1019" s="41"/>
      <c r="R1019" s="10"/>
      <c r="S1019" s="10"/>
      <c r="T1019" s="10"/>
      <c r="U1019" s="22"/>
      <c r="V1019" s="22"/>
      <c r="W1019" s="22"/>
      <c r="X1019" s="22"/>
      <c r="Y1019" s="22"/>
      <c r="Z1019" s="22"/>
      <c r="AA1019" s="22"/>
      <c r="AB1019" s="22"/>
      <c r="AC1019" s="22"/>
      <c r="AD1019" s="22"/>
      <c r="AE1019" s="22"/>
      <c r="AF1019" s="22"/>
      <c r="AG1019" s="22"/>
      <c r="AH1019" s="22"/>
      <c r="AI1019" s="22"/>
      <c r="AJ1019" s="22"/>
      <c r="AK1019" s="22"/>
      <c r="AL1019" s="22"/>
      <c r="AM1019" s="22"/>
      <c r="AN1019" s="22"/>
      <c r="AO1019" s="22"/>
      <c r="AP1019" s="22"/>
      <c r="AQ1019" s="22"/>
      <c r="AR1019" s="22"/>
      <c r="AS1019" s="22"/>
      <c r="AT1019" s="22"/>
      <c r="AU1019" s="22"/>
    </row>
    <row r="1020" ht="17.25" customHeight="1">
      <c r="A1020" s="41"/>
      <c r="B1020" s="42"/>
      <c r="C1020" s="41"/>
      <c r="D1020" s="43"/>
      <c r="E1020" s="43"/>
      <c r="F1020" s="41"/>
      <c r="G1020" s="45"/>
      <c r="H1020" s="46"/>
      <c r="I1020" s="43"/>
      <c r="J1020" s="47"/>
      <c r="K1020" s="46"/>
      <c r="L1020" s="46"/>
      <c r="M1020" s="48"/>
      <c r="N1020" s="49"/>
      <c r="O1020" s="46"/>
      <c r="P1020" s="46"/>
      <c r="Q1020" s="41"/>
      <c r="R1020" s="10"/>
      <c r="S1020" s="10"/>
      <c r="T1020" s="10"/>
      <c r="U1020" s="22"/>
      <c r="V1020" s="22"/>
      <c r="W1020" s="22"/>
      <c r="X1020" s="22"/>
      <c r="Y1020" s="22"/>
      <c r="Z1020" s="22"/>
      <c r="AA1020" s="22"/>
      <c r="AB1020" s="22"/>
      <c r="AC1020" s="22"/>
      <c r="AD1020" s="22"/>
      <c r="AE1020" s="22"/>
      <c r="AF1020" s="22"/>
      <c r="AG1020" s="22"/>
      <c r="AH1020" s="22"/>
      <c r="AI1020" s="22"/>
      <c r="AJ1020" s="22"/>
      <c r="AK1020" s="22"/>
      <c r="AL1020" s="22"/>
      <c r="AM1020" s="22"/>
      <c r="AN1020" s="22"/>
      <c r="AO1020" s="22"/>
      <c r="AP1020" s="22"/>
      <c r="AQ1020" s="22"/>
      <c r="AR1020" s="22"/>
      <c r="AS1020" s="22"/>
      <c r="AT1020" s="22"/>
      <c r="AU1020" s="22"/>
    </row>
    <row r="1021" ht="17.25" customHeight="1">
      <c r="A1021" s="41"/>
      <c r="B1021" s="42"/>
      <c r="C1021" s="41"/>
      <c r="D1021" s="43"/>
      <c r="E1021" s="43"/>
      <c r="F1021" s="41"/>
      <c r="G1021" s="45"/>
      <c r="H1021" s="46"/>
      <c r="I1021" s="43"/>
      <c r="J1021" s="47"/>
      <c r="K1021" s="46"/>
      <c r="L1021" s="46"/>
      <c r="M1021" s="48"/>
      <c r="N1021" s="49"/>
      <c r="O1021" s="46"/>
      <c r="P1021" s="46"/>
      <c r="Q1021" s="41"/>
      <c r="R1021" s="10"/>
      <c r="S1021" s="10"/>
      <c r="T1021" s="10"/>
      <c r="U1021" s="22"/>
      <c r="V1021" s="22"/>
      <c r="W1021" s="22"/>
      <c r="X1021" s="22"/>
      <c r="Y1021" s="22"/>
      <c r="Z1021" s="22"/>
      <c r="AA1021" s="22"/>
      <c r="AB1021" s="22"/>
      <c r="AC1021" s="22"/>
      <c r="AD1021" s="22"/>
      <c r="AE1021" s="22"/>
      <c r="AF1021" s="22"/>
      <c r="AG1021" s="22"/>
      <c r="AH1021" s="22"/>
      <c r="AI1021" s="22"/>
      <c r="AJ1021" s="22"/>
      <c r="AK1021" s="22"/>
      <c r="AL1021" s="22"/>
      <c r="AM1021" s="22"/>
      <c r="AN1021" s="22"/>
      <c r="AO1021" s="22"/>
      <c r="AP1021" s="22"/>
      <c r="AQ1021" s="22"/>
      <c r="AR1021" s="22"/>
      <c r="AS1021" s="22"/>
      <c r="AT1021" s="22"/>
      <c r="AU1021" s="22"/>
    </row>
    <row r="1022" ht="17.25" customHeight="1">
      <c r="A1022" s="41"/>
      <c r="B1022" s="42"/>
      <c r="C1022" s="41"/>
      <c r="D1022" s="43"/>
      <c r="E1022" s="43"/>
      <c r="F1022" s="41"/>
      <c r="G1022" s="45"/>
      <c r="H1022" s="46"/>
      <c r="I1022" s="43"/>
      <c r="J1022" s="47"/>
      <c r="K1022" s="46"/>
      <c r="L1022" s="46"/>
      <c r="M1022" s="48"/>
      <c r="N1022" s="49"/>
      <c r="O1022" s="46"/>
      <c r="P1022" s="46"/>
      <c r="Q1022" s="41"/>
      <c r="R1022" s="10"/>
      <c r="S1022" s="10"/>
      <c r="T1022" s="10"/>
      <c r="U1022" s="22"/>
      <c r="V1022" s="22"/>
      <c r="W1022" s="22"/>
      <c r="X1022" s="22"/>
      <c r="Y1022" s="22"/>
      <c r="Z1022" s="22"/>
      <c r="AA1022" s="22"/>
      <c r="AB1022" s="22"/>
      <c r="AC1022" s="22"/>
      <c r="AD1022" s="22"/>
      <c r="AE1022" s="22"/>
      <c r="AF1022" s="22"/>
      <c r="AG1022" s="22"/>
      <c r="AH1022" s="22"/>
      <c r="AI1022" s="22"/>
      <c r="AJ1022" s="22"/>
      <c r="AK1022" s="22"/>
      <c r="AL1022" s="22"/>
      <c r="AM1022" s="22"/>
      <c r="AN1022" s="22"/>
      <c r="AO1022" s="22"/>
      <c r="AP1022" s="22"/>
      <c r="AQ1022" s="22"/>
      <c r="AR1022" s="22"/>
      <c r="AS1022" s="22"/>
      <c r="AT1022" s="22"/>
      <c r="AU1022" s="22"/>
    </row>
    <row r="1023" ht="17.25" customHeight="1">
      <c r="A1023" s="41"/>
      <c r="B1023" s="42"/>
      <c r="C1023" s="41"/>
      <c r="D1023" s="43"/>
      <c r="E1023" s="43"/>
      <c r="F1023" s="41"/>
      <c r="G1023" s="45"/>
      <c r="H1023" s="46"/>
      <c r="I1023" s="43"/>
      <c r="J1023" s="47"/>
      <c r="K1023" s="46"/>
      <c r="L1023" s="46"/>
      <c r="M1023" s="48"/>
      <c r="N1023" s="49"/>
      <c r="O1023" s="46"/>
      <c r="P1023" s="46"/>
      <c r="Q1023" s="41"/>
      <c r="R1023" s="10"/>
      <c r="S1023" s="10"/>
      <c r="T1023" s="10"/>
      <c r="U1023" s="22"/>
      <c r="V1023" s="22"/>
      <c r="W1023" s="22"/>
      <c r="X1023" s="22"/>
      <c r="Y1023" s="22"/>
      <c r="Z1023" s="22"/>
      <c r="AA1023" s="22"/>
      <c r="AB1023" s="22"/>
      <c r="AC1023" s="22"/>
      <c r="AD1023" s="22"/>
      <c r="AE1023" s="22"/>
      <c r="AF1023" s="22"/>
      <c r="AG1023" s="22"/>
      <c r="AH1023" s="22"/>
      <c r="AI1023" s="22"/>
      <c r="AJ1023" s="22"/>
      <c r="AK1023" s="22"/>
      <c r="AL1023" s="22"/>
      <c r="AM1023" s="22"/>
      <c r="AN1023" s="22"/>
      <c r="AO1023" s="22"/>
      <c r="AP1023" s="22"/>
      <c r="AQ1023" s="22"/>
      <c r="AR1023" s="22"/>
      <c r="AS1023" s="22"/>
      <c r="AT1023" s="22"/>
      <c r="AU1023" s="22"/>
    </row>
    <row r="1024" ht="17.25" customHeight="1">
      <c r="A1024" s="41"/>
      <c r="B1024" s="42"/>
      <c r="C1024" s="41"/>
      <c r="D1024" s="43"/>
      <c r="E1024" s="43"/>
      <c r="F1024" s="41"/>
      <c r="G1024" s="45"/>
      <c r="H1024" s="46"/>
      <c r="I1024" s="43"/>
      <c r="J1024" s="47"/>
      <c r="K1024" s="46"/>
      <c r="L1024" s="46"/>
      <c r="M1024" s="48"/>
      <c r="N1024" s="49"/>
      <c r="O1024" s="46"/>
      <c r="P1024" s="46"/>
      <c r="Q1024" s="41"/>
      <c r="R1024" s="10"/>
      <c r="S1024" s="10"/>
      <c r="T1024" s="10"/>
      <c r="U1024" s="22"/>
      <c r="V1024" s="22"/>
      <c r="W1024" s="22"/>
      <c r="X1024" s="22"/>
      <c r="Y1024" s="22"/>
      <c r="Z1024" s="22"/>
      <c r="AA1024" s="22"/>
      <c r="AB1024" s="22"/>
      <c r="AC1024" s="22"/>
      <c r="AD1024" s="22"/>
      <c r="AE1024" s="22"/>
      <c r="AF1024" s="22"/>
      <c r="AG1024" s="22"/>
      <c r="AH1024" s="22"/>
      <c r="AI1024" s="22"/>
      <c r="AJ1024" s="22"/>
      <c r="AK1024" s="22"/>
      <c r="AL1024" s="22"/>
      <c r="AM1024" s="22"/>
      <c r="AN1024" s="22"/>
      <c r="AO1024" s="22"/>
      <c r="AP1024" s="22"/>
      <c r="AQ1024" s="22"/>
      <c r="AR1024" s="22"/>
      <c r="AS1024" s="22"/>
      <c r="AT1024" s="22"/>
      <c r="AU1024" s="22"/>
    </row>
    <row r="1025" ht="17.25" customHeight="1">
      <c r="A1025" s="41"/>
      <c r="B1025" s="42"/>
      <c r="C1025" s="41"/>
      <c r="D1025" s="43"/>
      <c r="E1025" s="43"/>
      <c r="F1025" s="41"/>
      <c r="G1025" s="45"/>
      <c r="H1025" s="46"/>
      <c r="I1025" s="43"/>
      <c r="J1025" s="47"/>
      <c r="K1025" s="46"/>
      <c r="L1025" s="46"/>
      <c r="M1025" s="48"/>
      <c r="N1025" s="49"/>
      <c r="O1025" s="46"/>
      <c r="P1025" s="46"/>
      <c r="Q1025" s="41"/>
      <c r="R1025" s="10"/>
      <c r="S1025" s="10"/>
      <c r="T1025" s="10"/>
      <c r="U1025" s="22"/>
      <c r="V1025" s="22"/>
      <c r="W1025" s="22"/>
      <c r="X1025" s="22"/>
      <c r="Y1025" s="22"/>
      <c r="Z1025" s="22"/>
      <c r="AA1025" s="22"/>
      <c r="AB1025" s="22"/>
      <c r="AC1025" s="22"/>
      <c r="AD1025" s="22"/>
      <c r="AE1025" s="22"/>
      <c r="AF1025" s="22"/>
      <c r="AG1025" s="22"/>
      <c r="AH1025" s="22"/>
      <c r="AI1025" s="22"/>
      <c r="AJ1025" s="22"/>
      <c r="AK1025" s="22"/>
      <c r="AL1025" s="22"/>
      <c r="AM1025" s="22"/>
      <c r="AN1025" s="22"/>
      <c r="AO1025" s="22"/>
      <c r="AP1025" s="22"/>
      <c r="AQ1025" s="22"/>
      <c r="AR1025" s="22"/>
      <c r="AS1025" s="22"/>
      <c r="AT1025" s="22"/>
      <c r="AU1025" s="22"/>
    </row>
    <row r="1026" ht="17.25" customHeight="1">
      <c r="A1026" s="41"/>
      <c r="B1026" s="42"/>
      <c r="C1026" s="41"/>
      <c r="D1026" s="43"/>
      <c r="E1026" s="43"/>
      <c r="F1026" s="41"/>
      <c r="G1026" s="45"/>
      <c r="H1026" s="46"/>
      <c r="I1026" s="43"/>
      <c r="J1026" s="47"/>
      <c r="K1026" s="46"/>
      <c r="L1026" s="46"/>
      <c r="M1026" s="48"/>
      <c r="N1026" s="49"/>
      <c r="O1026" s="46"/>
      <c r="P1026" s="46"/>
      <c r="Q1026" s="41"/>
      <c r="R1026" s="10"/>
      <c r="S1026" s="10"/>
      <c r="T1026" s="10"/>
      <c r="U1026" s="22"/>
      <c r="V1026" s="22"/>
      <c r="W1026" s="22"/>
      <c r="X1026" s="22"/>
      <c r="Y1026" s="22"/>
      <c r="Z1026" s="22"/>
      <c r="AA1026" s="22"/>
      <c r="AB1026" s="22"/>
      <c r="AC1026" s="22"/>
      <c r="AD1026" s="22"/>
      <c r="AE1026" s="22"/>
      <c r="AF1026" s="22"/>
      <c r="AG1026" s="22"/>
      <c r="AH1026" s="22"/>
      <c r="AI1026" s="22"/>
      <c r="AJ1026" s="22"/>
      <c r="AK1026" s="22"/>
      <c r="AL1026" s="22"/>
      <c r="AM1026" s="22"/>
      <c r="AN1026" s="22"/>
      <c r="AO1026" s="22"/>
      <c r="AP1026" s="22"/>
      <c r="AQ1026" s="22"/>
      <c r="AR1026" s="22"/>
      <c r="AS1026" s="22"/>
      <c r="AT1026" s="22"/>
      <c r="AU1026" s="22"/>
    </row>
    <row r="1027" ht="17.25" customHeight="1">
      <c r="A1027" s="41"/>
      <c r="B1027" s="42"/>
      <c r="C1027" s="41"/>
      <c r="D1027" s="43"/>
      <c r="E1027" s="43"/>
      <c r="F1027" s="41"/>
      <c r="G1027" s="45"/>
      <c r="H1027" s="46"/>
      <c r="I1027" s="43"/>
      <c r="J1027" s="47"/>
      <c r="K1027" s="46"/>
      <c r="L1027" s="46"/>
      <c r="M1027" s="48"/>
      <c r="N1027" s="49"/>
      <c r="O1027" s="46"/>
      <c r="P1027" s="46"/>
      <c r="Q1027" s="41"/>
      <c r="R1027" s="10"/>
      <c r="S1027" s="10"/>
      <c r="T1027" s="10"/>
      <c r="U1027" s="22"/>
      <c r="V1027" s="22"/>
      <c r="W1027" s="22"/>
      <c r="X1027" s="22"/>
      <c r="Y1027" s="22"/>
      <c r="Z1027" s="22"/>
      <c r="AA1027" s="22"/>
      <c r="AB1027" s="22"/>
      <c r="AC1027" s="22"/>
      <c r="AD1027" s="22"/>
      <c r="AE1027" s="22"/>
      <c r="AF1027" s="22"/>
      <c r="AG1027" s="22"/>
      <c r="AH1027" s="22"/>
      <c r="AI1027" s="22"/>
      <c r="AJ1027" s="22"/>
      <c r="AK1027" s="22"/>
      <c r="AL1027" s="22"/>
      <c r="AM1027" s="22"/>
      <c r="AN1027" s="22"/>
      <c r="AO1027" s="22"/>
      <c r="AP1027" s="22"/>
      <c r="AQ1027" s="22"/>
      <c r="AR1027" s="22"/>
      <c r="AS1027" s="22"/>
      <c r="AT1027" s="22"/>
      <c r="AU1027" s="22"/>
    </row>
    <row r="1028" ht="17.25" customHeight="1">
      <c r="A1028" s="41"/>
      <c r="B1028" s="42"/>
      <c r="C1028" s="41"/>
      <c r="D1028" s="43"/>
      <c r="E1028" s="43"/>
      <c r="F1028" s="41"/>
      <c r="G1028" s="45"/>
      <c r="H1028" s="46"/>
      <c r="I1028" s="43"/>
      <c r="J1028" s="47"/>
      <c r="K1028" s="46"/>
      <c r="L1028" s="46"/>
      <c r="M1028" s="48"/>
      <c r="N1028" s="49"/>
      <c r="O1028" s="46"/>
      <c r="P1028" s="46"/>
      <c r="Q1028" s="41"/>
      <c r="R1028" s="10"/>
      <c r="S1028" s="10"/>
      <c r="T1028" s="10"/>
      <c r="U1028" s="22"/>
      <c r="V1028" s="22"/>
      <c r="W1028" s="22"/>
      <c r="X1028" s="22"/>
      <c r="Y1028" s="22"/>
      <c r="Z1028" s="22"/>
      <c r="AA1028" s="22"/>
      <c r="AB1028" s="22"/>
      <c r="AC1028" s="22"/>
      <c r="AD1028" s="22"/>
      <c r="AE1028" s="22"/>
      <c r="AF1028" s="22"/>
      <c r="AG1028" s="22"/>
      <c r="AH1028" s="22"/>
      <c r="AI1028" s="22"/>
      <c r="AJ1028" s="22"/>
      <c r="AK1028" s="22"/>
      <c r="AL1028" s="22"/>
      <c r="AM1028" s="22"/>
      <c r="AN1028" s="22"/>
      <c r="AO1028" s="22"/>
      <c r="AP1028" s="22"/>
      <c r="AQ1028" s="22"/>
      <c r="AR1028" s="22"/>
      <c r="AS1028" s="22"/>
      <c r="AT1028" s="22"/>
      <c r="AU1028" s="22"/>
    </row>
    <row r="1029" ht="17.25" customHeight="1">
      <c r="A1029" s="41"/>
      <c r="B1029" s="42"/>
      <c r="C1029" s="41"/>
      <c r="D1029" s="43"/>
      <c r="E1029" s="43"/>
      <c r="F1029" s="41"/>
      <c r="G1029" s="45"/>
      <c r="H1029" s="46"/>
      <c r="I1029" s="43"/>
      <c r="J1029" s="47"/>
      <c r="K1029" s="46"/>
      <c r="L1029" s="46"/>
      <c r="M1029" s="48"/>
      <c r="N1029" s="49"/>
      <c r="O1029" s="46"/>
      <c r="P1029" s="46"/>
      <c r="Q1029" s="41"/>
      <c r="R1029" s="10"/>
      <c r="S1029" s="10"/>
      <c r="T1029" s="10"/>
      <c r="U1029" s="22"/>
      <c r="V1029" s="22"/>
      <c r="W1029" s="22"/>
      <c r="X1029" s="22"/>
      <c r="Y1029" s="22"/>
      <c r="Z1029" s="22"/>
      <c r="AA1029" s="22"/>
      <c r="AB1029" s="22"/>
      <c r="AC1029" s="22"/>
      <c r="AD1029" s="22"/>
      <c r="AE1029" s="22"/>
      <c r="AF1029" s="22"/>
      <c r="AG1029" s="22"/>
      <c r="AH1029" s="22"/>
      <c r="AI1029" s="22"/>
      <c r="AJ1029" s="22"/>
      <c r="AK1029" s="22"/>
      <c r="AL1029" s="22"/>
      <c r="AM1029" s="22"/>
      <c r="AN1029" s="22"/>
      <c r="AO1029" s="22"/>
      <c r="AP1029" s="22"/>
      <c r="AQ1029" s="22"/>
      <c r="AR1029" s="22"/>
      <c r="AS1029" s="22"/>
      <c r="AT1029" s="22"/>
      <c r="AU1029" s="22"/>
    </row>
    <row r="1030" ht="17.25" customHeight="1">
      <c r="A1030" s="41"/>
      <c r="B1030" s="42"/>
      <c r="C1030" s="41"/>
      <c r="D1030" s="43"/>
      <c r="E1030" s="43"/>
      <c r="F1030" s="41"/>
      <c r="G1030" s="45"/>
      <c r="H1030" s="46"/>
      <c r="I1030" s="43"/>
      <c r="J1030" s="47"/>
      <c r="K1030" s="46"/>
      <c r="L1030" s="46"/>
      <c r="M1030" s="48"/>
      <c r="N1030" s="49"/>
      <c r="O1030" s="46"/>
      <c r="P1030" s="46"/>
      <c r="Q1030" s="41"/>
      <c r="R1030" s="10"/>
      <c r="S1030" s="10"/>
      <c r="T1030" s="10"/>
      <c r="U1030" s="22"/>
      <c r="V1030" s="22"/>
      <c r="W1030" s="22"/>
      <c r="X1030" s="22"/>
      <c r="Y1030" s="22"/>
      <c r="Z1030" s="22"/>
      <c r="AA1030" s="22"/>
      <c r="AB1030" s="22"/>
      <c r="AC1030" s="22"/>
      <c r="AD1030" s="22"/>
      <c r="AE1030" s="22"/>
      <c r="AF1030" s="22"/>
      <c r="AG1030" s="22"/>
      <c r="AH1030" s="22"/>
      <c r="AI1030" s="22"/>
      <c r="AJ1030" s="22"/>
      <c r="AK1030" s="22"/>
      <c r="AL1030" s="22"/>
      <c r="AM1030" s="22"/>
      <c r="AN1030" s="22"/>
      <c r="AO1030" s="22"/>
      <c r="AP1030" s="22"/>
      <c r="AQ1030" s="22"/>
      <c r="AR1030" s="22"/>
      <c r="AS1030" s="22"/>
      <c r="AT1030" s="22"/>
      <c r="AU1030" s="22"/>
    </row>
    <row r="1031" ht="17.25" customHeight="1">
      <c r="A1031" s="41"/>
      <c r="B1031" s="42"/>
      <c r="C1031" s="41"/>
      <c r="D1031" s="43"/>
      <c r="E1031" s="43"/>
      <c r="F1031" s="41"/>
      <c r="G1031" s="45"/>
      <c r="H1031" s="46"/>
      <c r="I1031" s="43"/>
      <c r="J1031" s="47"/>
      <c r="K1031" s="46"/>
      <c r="L1031" s="46"/>
      <c r="M1031" s="48"/>
      <c r="N1031" s="49"/>
      <c r="O1031" s="46"/>
      <c r="P1031" s="46"/>
      <c r="Q1031" s="41"/>
      <c r="R1031" s="10"/>
      <c r="S1031" s="10"/>
      <c r="T1031" s="10"/>
      <c r="U1031" s="22"/>
      <c r="V1031" s="22"/>
      <c r="W1031" s="22"/>
      <c r="X1031" s="22"/>
      <c r="Y1031" s="22"/>
      <c r="Z1031" s="22"/>
      <c r="AA1031" s="22"/>
      <c r="AB1031" s="22"/>
      <c r="AC1031" s="22"/>
      <c r="AD1031" s="22"/>
      <c r="AE1031" s="22"/>
      <c r="AF1031" s="22"/>
      <c r="AG1031" s="22"/>
      <c r="AH1031" s="22"/>
      <c r="AI1031" s="22"/>
      <c r="AJ1031" s="22"/>
      <c r="AK1031" s="22"/>
      <c r="AL1031" s="22"/>
      <c r="AM1031" s="22"/>
      <c r="AN1031" s="22"/>
      <c r="AO1031" s="22"/>
      <c r="AP1031" s="22"/>
      <c r="AQ1031" s="22"/>
      <c r="AR1031" s="22"/>
      <c r="AS1031" s="22"/>
      <c r="AT1031" s="22"/>
      <c r="AU1031" s="22"/>
    </row>
    <row r="1032" ht="17.25" customHeight="1">
      <c r="A1032" s="41"/>
      <c r="B1032" s="42"/>
      <c r="C1032" s="41"/>
      <c r="D1032" s="43"/>
      <c r="E1032" s="43"/>
      <c r="F1032" s="41"/>
      <c r="G1032" s="45"/>
      <c r="H1032" s="46"/>
      <c r="I1032" s="43"/>
      <c r="J1032" s="47"/>
      <c r="K1032" s="46"/>
      <c r="L1032" s="46"/>
      <c r="M1032" s="48"/>
      <c r="N1032" s="49"/>
      <c r="O1032" s="46"/>
      <c r="P1032" s="46"/>
      <c r="Q1032" s="41"/>
      <c r="R1032" s="10"/>
      <c r="S1032" s="10"/>
      <c r="T1032" s="10"/>
      <c r="U1032" s="22"/>
      <c r="V1032" s="22"/>
      <c r="W1032" s="22"/>
      <c r="X1032" s="22"/>
      <c r="Y1032" s="22"/>
      <c r="Z1032" s="22"/>
      <c r="AA1032" s="22"/>
      <c r="AB1032" s="22"/>
      <c r="AC1032" s="22"/>
      <c r="AD1032" s="22"/>
      <c r="AE1032" s="22"/>
      <c r="AF1032" s="22"/>
      <c r="AG1032" s="22"/>
      <c r="AH1032" s="22"/>
      <c r="AI1032" s="22"/>
      <c r="AJ1032" s="22"/>
      <c r="AK1032" s="22"/>
      <c r="AL1032" s="22"/>
      <c r="AM1032" s="22"/>
      <c r="AN1032" s="22"/>
      <c r="AO1032" s="22"/>
      <c r="AP1032" s="22"/>
      <c r="AQ1032" s="22"/>
      <c r="AR1032" s="22"/>
      <c r="AS1032" s="22"/>
      <c r="AT1032" s="22"/>
      <c r="AU1032" s="22"/>
    </row>
    <row r="1033" ht="17.25" customHeight="1">
      <c r="A1033" s="41"/>
      <c r="B1033" s="42"/>
      <c r="C1033" s="41"/>
      <c r="D1033" s="43"/>
      <c r="E1033" s="43"/>
      <c r="F1033" s="41"/>
      <c r="G1033" s="45"/>
      <c r="H1033" s="46"/>
      <c r="I1033" s="43"/>
      <c r="J1033" s="47"/>
      <c r="K1033" s="46"/>
      <c r="L1033" s="46"/>
      <c r="M1033" s="48"/>
      <c r="N1033" s="49"/>
      <c r="O1033" s="46"/>
      <c r="P1033" s="46"/>
      <c r="Q1033" s="41"/>
      <c r="R1033" s="10"/>
      <c r="S1033" s="10"/>
      <c r="T1033" s="10"/>
      <c r="U1033" s="22"/>
      <c r="V1033" s="22"/>
      <c r="W1033" s="22"/>
      <c r="X1033" s="22"/>
      <c r="Y1033" s="22"/>
      <c r="Z1033" s="22"/>
      <c r="AA1033" s="22"/>
      <c r="AB1033" s="22"/>
      <c r="AC1033" s="22"/>
      <c r="AD1033" s="22"/>
      <c r="AE1033" s="22"/>
      <c r="AF1033" s="22"/>
      <c r="AG1033" s="22"/>
      <c r="AH1033" s="22"/>
      <c r="AI1033" s="22"/>
      <c r="AJ1033" s="22"/>
      <c r="AK1033" s="22"/>
      <c r="AL1033" s="22"/>
      <c r="AM1033" s="22"/>
      <c r="AN1033" s="22"/>
      <c r="AO1033" s="22"/>
      <c r="AP1033" s="22"/>
      <c r="AQ1033" s="22"/>
      <c r="AR1033" s="22"/>
      <c r="AS1033" s="22"/>
      <c r="AT1033" s="22"/>
      <c r="AU1033" s="22"/>
    </row>
    <row r="1034" ht="17.25" customHeight="1">
      <c r="A1034" s="41"/>
      <c r="B1034" s="42"/>
      <c r="C1034" s="41"/>
      <c r="D1034" s="43"/>
      <c r="E1034" s="43"/>
      <c r="F1034" s="41"/>
      <c r="G1034" s="45"/>
      <c r="H1034" s="46"/>
      <c r="I1034" s="43"/>
      <c r="J1034" s="47"/>
      <c r="K1034" s="46"/>
      <c r="L1034" s="46"/>
      <c r="M1034" s="48"/>
      <c r="N1034" s="49"/>
      <c r="O1034" s="46"/>
      <c r="P1034" s="46"/>
      <c r="Q1034" s="41"/>
      <c r="R1034" s="10"/>
      <c r="S1034" s="10"/>
      <c r="T1034" s="10"/>
      <c r="U1034" s="22"/>
      <c r="V1034" s="22"/>
      <c r="W1034" s="22"/>
      <c r="X1034" s="22"/>
      <c r="Y1034" s="22"/>
      <c r="Z1034" s="22"/>
      <c r="AA1034" s="22"/>
      <c r="AB1034" s="22"/>
      <c r="AC1034" s="22"/>
      <c r="AD1034" s="22"/>
      <c r="AE1034" s="22"/>
      <c r="AF1034" s="22"/>
      <c r="AG1034" s="22"/>
      <c r="AH1034" s="22"/>
      <c r="AI1034" s="22"/>
      <c r="AJ1034" s="22"/>
      <c r="AK1034" s="22"/>
      <c r="AL1034" s="22"/>
      <c r="AM1034" s="22"/>
      <c r="AN1034" s="22"/>
      <c r="AO1034" s="22"/>
      <c r="AP1034" s="22"/>
      <c r="AQ1034" s="22"/>
      <c r="AR1034" s="22"/>
      <c r="AS1034" s="22"/>
      <c r="AT1034" s="22"/>
      <c r="AU1034" s="22"/>
    </row>
    <row r="1035" ht="17.25" customHeight="1">
      <c r="A1035" s="41"/>
      <c r="B1035" s="42"/>
      <c r="C1035" s="41"/>
      <c r="D1035" s="43"/>
      <c r="E1035" s="43"/>
      <c r="F1035" s="41"/>
      <c r="G1035" s="45"/>
      <c r="H1035" s="46"/>
      <c r="I1035" s="43"/>
      <c r="J1035" s="47"/>
      <c r="K1035" s="46"/>
      <c r="L1035" s="46"/>
      <c r="M1035" s="48"/>
      <c r="N1035" s="49"/>
      <c r="O1035" s="46"/>
      <c r="P1035" s="46"/>
      <c r="Q1035" s="41"/>
      <c r="R1035" s="10"/>
      <c r="S1035" s="10"/>
      <c r="T1035" s="10"/>
      <c r="U1035" s="22"/>
      <c r="V1035" s="22"/>
      <c r="W1035" s="22"/>
      <c r="X1035" s="22"/>
      <c r="Y1035" s="22"/>
      <c r="Z1035" s="22"/>
      <c r="AA1035" s="22"/>
      <c r="AB1035" s="22"/>
      <c r="AC1035" s="22"/>
      <c r="AD1035" s="22"/>
      <c r="AE1035" s="22"/>
      <c r="AF1035" s="22"/>
      <c r="AG1035" s="22"/>
      <c r="AH1035" s="22"/>
      <c r="AI1035" s="22"/>
      <c r="AJ1035" s="22"/>
      <c r="AK1035" s="22"/>
      <c r="AL1035" s="22"/>
      <c r="AM1035" s="22"/>
      <c r="AN1035" s="22"/>
      <c r="AO1035" s="22"/>
      <c r="AP1035" s="22"/>
      <c r="AQ1035" s="22"/>
      <c r="AR1035" s="22"/>
      <c r="AS1035" s="22"/>
      <c r="AT1035" s="22"/>
      <c r="AU1035" s="22"/>
    </row>
    <row r="1036" ht="17.25" customHeight="1">
      <c r="A1036" s="41"/>
      <c r="B1036" s="42"/>
      <c r="C1036" s="41"/>
      <c r="D1036" s="43"/>
      <c r="E1036" s="43"/>
      <c r="F1036" s="41"/>
      <c r="G1036" s="45"/>
      <c r="H1036" s="46"/>
      <c r="I1036" s="43"/>
      <c r="J1036" s="47"/>
      <c r="K1036" s="46"/>
      <c r="L1036" s="46"/>
      <c r="M1036" s="48"/>
      <c r="N1036" s="49"/>
      <c r="O1036" s="46"/>
      <c r="P1036" s="46"/>
      <c r="Q1036" s="41"/>
      <c r="R1036" s="10"/>
      <c r="S1036" s="10"/>
      <c r="T1036" s="10"/>
      <c r="U1036" s="22"/>
      <c r="V1036" s="22"/>
      <c r="W1036" s="22"/>
      <c r="X1036" s="22"/>
      <c r="Y1036" s="22"/>
      <c r="Z1036" s="22"/>
      <c r="AA1036" s="22"/>
      <c r="AB1036" s="22"/>
      <c r="AC1036" s="22"/>
      <c r="AD1036" s="22"/>
      <c r="AE1036" s="22"/>
      <c r="AF1036" s="22"/>
      <c r="AG1036" s="22"/>
      <c r="AH1036" s="22"/>
      <c r="AI1036" s="22"/>
      <c r="AJ1036" s="22"/>
      <c r="AK1036" s="22"/>
      <c r="AL1036" s="22"/>
      <c r="AM1036" s="22"/>
      <c r="AN1036" s="22"/>
      <c r="AO1036" s="22"/>
      <c r="AP1036" s="22"/>
      <c r="AQ1036" s="22"/>
      <c r="AR1036" s="22"/>
      <c r="AS1036" s="22"/>
      <c r="AT1036" s="22"/>
      <c r="AU1036" s="22"/>
    </row>
    <row r="1037" ht="17.25" customHeight="1">
      <c r="A1037" s="41"/>
      <c r="B1037" s="42"/>
      <c r="C1037" s="41"/>
      <c r="D1037" s="43"/>
      <c r="E1037" s="43"/>
      <c r="F1037" s="41"/>
      <c r="G1037" s="45"/>
      <c r="H1037" s="46"/>
      <c r="I1037" s="43"/>
      <c r="J1037" s="47"/>
      <c r="K1037" s="46"/>
      <c r="L1037" s="46"/>
      <c r="M1037" s="48"/>
      <c r="N1037" s="49"/>
      <c r="O1037" s="46"/>
      <c r="P1037" s="46"/>
      <c r="Q1037" s="41"/>
      <c r="R1037" s="10"/>
      <c r="S1037" s="10"/>
      <c r="T1037" s="10"/>
      <c r="U1037" s="22"/>
      <c r="V1037" s="22"/>
      <c r="W1037" s="22"/>
      <c r="X1037" s="22"/>
      <c r="Y1037" s="22"/>
      <c r="Z1037" s="22"/>
      <c r="AA1037" s="22"/>
      <c r="AB1037" s="22"/>
      <c r="AC1037" s="22"/>
      <c r="AD1037" s="22"/>
      <c r="AE1037" s="22"/>
      <c r="AF1037" s="22"/>
      <c r="AG1037" s="22"/>
      <c r="AH1037" s="22"/>
      <c r="AI1037" s="22"/>
      <c r="AJ1037" s="22"/>
      <c r="AK1037" s="22"/>
      <c r="AL1037" s="22"/>
      <c r="AM1037" s="22"/>
      <c r="AN1037" s="22"/>
      <c r="AO1037" s="22"/>
      <c r="AP1037" s="22"/>
      <c r="AQ1037" s="22"/>
      <c r="AR1037" s="22"/>
      <c r="AS1037" s="22"/>
      <c r="AT1037" s="22"/>
      <c r="AU1037" s="22"/>
    </row>
    <row r="1038" ht="17.25" customHeight="1">
      <c r="A1038" s="41"/>
      <c r="B1038" s="42"/>
      <c r="C1038" s="41"/>
      <c r="D1038" s="43"/>
      <c r="E1038" s="43"/>
      <c r="F1038" s="41"/>
      <c r="G1038" s="45"/>
      <c r="H1038" s="46"/>
      <c r="I1038" s="43"/>
      <c r="J1038" s="47"/>
      <c r="K1038" s="46"/>
      <c r="L1038" s="46"/>
      <c r="M1038" s="48"/>
      <c r="N1038" s="49"/>
      <c r="O1038" s="46"/>
      <c r="P1038" s="46"/>
      <c r="Q1038" s="41"/>
      <c r="R1038" s="10"/>
      <c r="S1038" s="10"/>
      <c r="T1038" s="10"/>
      <c r="U1038" s="22"/>
      <c r="V1038" s="22"/>
      <c r="W1038" s="22"/>
      <c r="X1038" s="22"/>
      <c r="Y1038" s="22"/>
      <c r="Z1038" s="22"/>
      <c r="AA1038" s="22"/>
      <c r="AB1038" s="22"/>
      <c r="AC1038" s="22"/>
      <c r="AD1038" s="22"/>
      <c r="AE1038" s="22"/>
      <c r="AF1038" s="22"/>
      <c r="AG1038" s="22"/>
      <c r="AH1038" s="22"/>
      <c r="AI1038" s="22"/>
      <c r="AJ1038" s="22"/>
      <c r="AK1038" s="22"/>
      <c r="AL1038" s="22"/>
      <c r="AM1038" s="22"/>
      <c r="AN1038" s="22"/>
      <c r="AO1038" s="22"/>
      <c r="AP1038" s="22"/>
      <c r="AQ1038" s="22"/>
      <c r="AR1038" s="22"/>
      <c r="AS1038" s="22"/>
      <c r="AT1038" s="22"/>
      <c r="AU1038" s="22"/>
    </row>
    <row r="1039" ht="17.25" customHeight="1">
      <c r="A1039" s="41"/>
      <c r="B1039" s="42"/>
      <c r="C1039" s="41"/>
      <c r="D1039" s="43"/>
      <c r="E1039" s="43"/>
      <c r="F1039" s="41"/>
      <c r="G1039" s="45"/>
      <c r="H1039" s="46"/>
      <c r="I1039" s="43"/>
      <c r="J1039" s="47"/>
      <c r="K1039" s="46"/>
      <c r="L1039" s="46"/>
      <c r="M1039" s="48"/>
      <c r="N1039" s="49"/>
      <c r="O1039" s="46"/>
      <c r="P1039" s="46"/>
      <c r="Q1039" s="41"/>
      <c r="R1039" s="10"/>
      <c r="S1039" s="10"/>
      <c r="T1039" s="10"/>
      <c r="U1039" s="22"/>
      <c r="V1039" s="22"/>
      <c r="W1039" s="22"/>
      <c r="X1039" s="22"/>
      <c r="Y1039" s="22"/>
      <c r="Z1039" s="22"/>
      <c r="AA1039" s="22"/>
      <c r="AB1039" s="22"/>
      <c r="AC1039" s="22"/>
      <c r="AD1039" s="22"/>
      <c r="AE1039" s="22"/>
      <c r="AF1039" s="22"/>
      <c r="AG1039" s="22"/>
      <c r="AH1039" s="22"/>
      <c r="AI1039" s="22"/>
      <c r="AJ1039" s="22"/>
      <c r="AK1039" s="22"/>
      <c r="AL1039" s="22"/>
      <c r="AM1039" s="22"/>
      <c r="AN1039" s="22"/>
      <c r="AO1039" s="22"/>
      <c r="AP1039" s="22"/>
      <c r="AQ1039" s="22"/>
      <c r="AR1039" s="22"/>
      <c r="AS1039" s="22"/>
      <c r="AT1039" s="22"/>
      <c r="AU1039" s="22"/>
    </row>
    <row r="1040" ht="17.25" customHeight="1">
      <c r="A1040" s="41"/>
      <c r="B1040" s="42"/>
      <c r="C1040" s="41"/>
      <c r="D1040" s="43"/>
      <c r="E1040" s="43"/>
      <c r="F1040" s="41"/>
      <c r="G1040" s="45"/>
      <c r="H1040" s="46"/>
      <c r="I1040" s="43"/>
      <c r="J1040" s="47"/>
      <c r="K1040" s="46"/>
      <c r="L1040" s="46"/>
      <c r="M1040" s="48"/>
      <c r="N1040" s="49"/>
      <c r="O1040" s="46"/>
      <c r="P1040" s="46"/>
      <c r="Q1040" s="41"/>
      <c r="R1040" s="10"/>
      <c r="S1040" s="10"/>
      <c r="T1040" s="10"/>
      <c r="U1040" s="22"/>
      <c r="V1040" s="22"/>
      <c r="W1040" s="22"/>
      <c r="X1040" s="22"/>
      <c r="Y1040" s="22"/>
      <c r="Z1040" s="22"/>
      <c r="AA1040" s="22"/>
      <c r="AB1040" s="22"/>
      <c r="AC1040" s="22"/>
      <c r="AD1040" s="22"/>
      <c r="AE1040" s="22"/>
      <c r="AF1040" s="22"/>
      <c r="AG1040" s="22"/>
      <c r="AH1040" s="22"/>
      <c r="AI1040" s="22"/>
      <c r="AJ1040" s="22"/>
      <c r="AK1040" s="22"/>
      <c r="AL1040" s="22"/>
      <c r="AM1040" s="22"/>
      <c r="AN1040" s="22"/>
      <c r="AO1040" s="22"/>
      <c r="AP1040" s="22"/>
      <c r="AQ1040" s="22"/>
      <c r="AR1040" s="22"/>
      <c r="AS1040" s="22"/>
      <c r="AT1040" s="22"/>
      <c r="AU1040" s="22"/>
    </row>
    <row r="1041" ht="17.25" customHeight="1">
      <c r="A1041" s="41"/>
      <c r="B1041" s="42"/>
      <c r="C1041" s="41"/>
      <c r="D1041" s="43"/>
      <c r="E1041" s="43"/>
      <c r="F1041" s="41"/>
      <c r="G1041" s="45"/>
      <c r="H1041" s="46"/>
      <c r="I1041" s="43"/>
      <c r="J1041" s="47"/>
      <c r="K1041" s="46"/>
      <c r="L1041" s="46"/>
      <c r="M1041" s="48"/>
      <c r="N1041" s="49"/>
      <c r="O1041" s="46"/>
      <c r="P1041" s="46"/>
      <c r="Q1041" s="41"/>
      <c r="R1041" s="10"/>
      <c r="S1041" s="10"/>
      <c r="T1041" s="10"/>
      <c r="U1041" s="22"/>
      <c r="V1041" s="22"/>
      <c r="W1041" s="22"/>
      <c r="X1041" s="22"/>
      <c r="Y1041" s="22"/>
      <c r="Z1041" s="22"/>
      <c r="AA1041" s="22"/>
      <c r="AB1041" s="22"/>
      <c r="AC1041" s="22"/>
      <c r="AD1041" s="22"/>
      <c r="AE1041" s="22"/>
      <c r="AF1041" s="22"/>
      <c r="AG1041" s="22"/>
      <c r="AH1041" s="22"/>
      <c r="AI1041" s="22"/>
      <c r="AJ1041" s="22"/>
      <c r="AK1041" s="22"/>
      <c r="AL1041" s="22"/>
      <c r="AM1041" s="22"/>
      <c r="AN1041" s="22"/>
      <c r="AO1041" s="22"/>
      <c r="AP1041" s="22"/>
      <c r="AQ1041" s="22"/>
      <c r="AR1041" s="22"/>
      <c r="AS1041" s="22"/>
      <c r="AT1041" s="22"/>
      <c r="AU1041" s="22"/>
    </row>
    <row r="1042" ht="17.25" customHeight="1">
      <c r="A1042" s="41"/>
      <c r="B1042" s="42"/>
      <c r="C1042" s="41"/>
      <c r="D1042" s="43"/>
      <c r="E1042" s="43"/>
      <c r="F1042" s="41"/>
      <c r="G1042" s="45"/>
      <c r="H1042" s="46"/>
      <c r="I1042" s="43"/>
      <c r="J1042" s="47"/>
      <c r="K1042" s="46"/>
      <c r="L1042" s="46"/>
      <c r="M1042" s="48"/>
      <c r="N1042" s="49"/>
      <c r="O1042" s="46"/>
      <c r="P1042" s="46"/>
      <c r="Q1042" s="41"/>
      <c r="R1042" s="10"/>
      <c r="S1042" s="10"/>
      <c r="T1042" s="10"/>
      <c r="U1042" s="22"/>
      <c r="V1042" s="22"/>
      <c r="W1042" s="22"/>
      <c r="X1042" s="22"/>
      <c r="Y1042" s="22"/>
      <c r="Z1042" s="22"/>
      <c r="AA1042" s="22"/>
      <c r="AB1042" s="22"/>
      <c r="AC1042" s="22"/>
      <c r="AD1042" s="22"/>
      <c r="AE1042" s="22"/>
      <c r="AF1042" s="22"/>
      <c r="AG1042" s="22"/>
      <c r="AH1042" s="22"/>
      <c r="AI1042" s="22"/>
      <c r="AJ1042" s="22"/>
      <c r="AK1042" s="22"/>
      <c r="AL1042" s="22"/>
      <c r="AM1042" s="22"/>
      <c r="AN1042" s="22"/>
      <c r="AO1042" s="22"/>
      <c r="AP1042" s="22"/>
      <c r="AQ1042" s="22"/>
      <c r="AR1042" s="22"/>
      <c r="AS1042" s="22"/>
      <c r="AT1042" s="22"/>
      <c r="AU1042" s="22"/>
    </row>
    <row r="1043" ht="17.25" customHeight="1">
      <c r="A1043" s="41"/>
      <c r="B1043" s="42"/>
      <c r="C1043" s="41"/>
      <c r="D1043" s="43"/>
      <c r="E1043" s="43"/>
      <c r="F1043" s="41"/>
      <c r="G1043" s="45"/>
      <c r="H1043" s="46"/>
      <c r="I1043" s="43"/>
      <c r="J1043" s="47"/>
      <c r="K1043" s="46"/>
      <c r="L1043" s="46"/>
      <c r="M1043" s="48"/>
      <c r="N1043" s="49"/>
      <c r="O1043" s="46"/>
      <c r="P1043" s="46"/>
      <c r="Q1043" s="41"/>
      <c r="R1043" s="10"/>
      <c r="S1043" s="10"/>
      <c r="T1043" s="10"/>
      <c r="U1043" s="22"/>
      <c r="V1043" s="22"/>
      <c r="W1043" s="22"/>
      <c r="X1043" s="22"/>
      <c r="Y1043" s="22"/>
      <c r="Z1043" s="22"/>
      <c r="AA1043" s="22"/>
      <c r="AB1043" s="22"/>
      <c r="AC1043" s="22"/>
      <c r="AD1043" s="22"/>
      <c r="AE1043" s="22"/>
      <c r="AF1043" s="22"/>
      <c r="AG1043" s="22"/>
      <c r="AH1043" s="22"/>
      <c r="AI1043" s="22"/>
      <c r="AJ1043" s="22"/>
      <c r="AK1043" s="22"/>
      <c r="AL1043" s="22"/>
      <c r="AM1043" s="22"/>
      <c r="AN1043" s="22"/>
      <c r="AO1043" s="22"/>
      <c r="AP1043" s="22"/>
      <c r="AQ1043" s="22"/>
      <c r="AR1043" s="22"/>
      <c r="AS1043" s="22"/>
      <c r="AT1043" s="22"/>
      <c r="AU1043" s="22"/>
    </row>
    <row r="1044" ht="17.25" customHeight="1">
      <c r="A1044" s="41"/>
      <c r="B1044" s="42"/>
      <c r="C1044" s="41"/>
      <c r="D1044" s="43"/>
      <c r="E1044" s="43"/>
      <c r="F1044" s="41"/>
      <c r="G1044" s="45"/>
      <c r="H1044" s="46"/>
      <c r="I1044" s="43"/>
      <c r="J1044" s="47"/>
      <c r="K1044" s="46"/>
      <c r="L1044" s="46"/>
      <c r="M1044" s="48"/>
      <c r="N1044" s="49"/>
      <c r="O1044" s="46"/>
      <c r="P1044" s="46"/>
      <c r="Q1044" s="41"/>
      <c r="R1044" s="10"/>
      <c r="S1044" s="10"/>
      <c r="T1044" s="10"/>
      <c r="U1044" s="22"/>
      <c r="V1044" s="22"/>
      <c r="W1044" s="22"/>
      <c r="X1044" s="22"/>
      <c r="Y1044" s="22"/>
      <c r="Z1044" s="22"/>
      <c r="AA1044" s="22"/>
      <c r="AB1044" s="22"/>
      <c r="AC1044" s="22"/>
      <c r="AD1044" s="22"/>
      <c r="AE1044" s="22"/>
      <c r="AF1044" s="22"/>
      <c r="AG1044" s="22"/>
      <c r="AH1044" s="22"/>
      <c r="AI1044" s="22"/>
      <c r="AJ1044" s="22"/>
      <c r="AK1044" s="22"/>
      <c r="AL1044" s="22"/>
      <c r="AM1044" s="22"/>
      <c r="AN1044" s="22"/>
      <c r="AO1044" s="22"/>
      <c r="AP1044" s="22"/>
      <c r="AQ1044" s="22"/>
      <c r="AR1044" s="22"/>
      <c r="AS1044" s="22"/>
      <c r="AT1044" s="22"/>
      <c r="AU1044" s="22"/>
    </row>
    <row r="1045" ht="17.25" customHeight="1">
      <c r="A1045" s="41"/>
      <c r="B1045" s="42"/>
      <c r="C1045" s="41"/>
      <c r="D1045" s="43"/>
      <c r="E1045" s="43"/>
      <c r="F1045" s="41"/>
      <c r="G1045" s="45"/>
      <c r="H1045" s="46"/>
      <c r="I1045" s="43"/>
      <c r="J1045" s="47"/>
      <c r="K1045" s="46"/>
      <c r="L1045" s="46"/>
      <c r="M1045" s="48"/>
      <c r="N1045" s="49"/>
      <c r="O1045" s="46"/>
      <c r="P1045" s="46"/>
      <c r="Q1045" s="41"/>
      <c r="R1045" s="10"/>
      <c r="S1045" s="10"/>
      <c r="T1045" s="10"/>
      <c r="U1045" s="22"/>
      <c r="V1045" s="22"/>
      <c r="W1045" s="22"/>
      <c r="X1045" s="22"/>
      <c r="Y1045" s="22"/>
      <c r="Z1045" s="22"/>
      <c r="AA1045" s="22"/>
      <c r="AB1045" s="22"/>
      <c r="AC1045" s="22"/>
      <c r="AD1045" s="22"/>
      <c r="AE1045" s="22"/>
      <c r="AF1045" s="22"/>
      <c r="AG1045" s="22"/>
      <c r="AH1045" s="22"/>
      <c r="AI1045" s="22"/>
      <c r="AJ1045" s="22"/>
      <c r="AK1045" s="22"/>
      <c r="AL1045" s="22"/>
      <c r="AM1045" s="22"/>
      <c r="AN1045" s="22"/>
      <c r="AO1045" s="22"/>
      <c r="AP1045" s="22"/>
      <c r="AQ1045" s="22"/>
      <c r="AR1045" s="22"/>
      <c r="AS1045" s="22"/>
      <c r="AT1045" s="22"/>
      <c r="AU1045" s="22"/>
    </row>
    <row r="1046" ht="17.25" customHeight="1">
      <c r="A1046" s="41"/>
      <c r="B1046" s="42"/>
      <c r="C1046" s="41"/>
      <c r="D1046" s="43"/>
      <c r="E1046" s="43"/>
      <c r="F1046" s="41"/>
      <c r="G1046" s="45"/>
      <c r="H1046" s="46"/>
      <c r="I1046" s="43"/>
      <c r="J1046" s="47"/>
      <c r="K1046" s="46"/>
      <c r="L1046" s="46"/>
      <c r="M1046" s="48"/>
      <c r="N1046" s="49"/>
      <c r="O1046" s="46"/>
      <c r="P1046" s="46"/>
      <c r="Q1046" s="41"/>
      <c r="R1046" s="10"/>
      <c r="S1046" s="10"/>
      <c r="T1046" s="10"/>
      <c r="U1046" s="22"/>
      <c r="V1046" s="22"/>
      <c r="W1046" s="22"/>
      <c r="X1046" s="22"/>
      <c r="Y1046" s="22"/>
      <c r="Z1046" s="22"/>
      <c r="AA1046" s="22"/>
      <c r="AB1046" s="22"/>
      <c r="AC1046" s="22"/>
      <c r="AD1046" s="22"/>
      <c r="AE1046" s="22"/>
      <c r="AF1046" s="22"/>
      <c r="AG1046" s="22"/>
      <c r="AH1046" s="22"/>
      <c r="AI1046" s="22"/>
      <c r="AJ1046" s="22"/>
      <c r="AK1046" s="22"/>
      <c r="AL1046" s="22"/>
      <c r="AM1046" s="22"/>
      <c r="AN1046" s="22"/>
      <c r="AO1046" s="22"/>
      <c r="AP1046" s="22"/>
      <c r="AQ1046" s="22"/>
      <c r="AR1046" s="22"/>
      <c r="AS1046" s="22"/>
      <c r="AT1046" s="22"/>
      <c r="AU1046" s="22"/>
    </row>
    <row r="1047" ht="17.25" customHeight="1">
      <c r="A1047" s="41"/>
      <c r="B1047" s="42"/>
      <c r="C1047" s="41"/>
      <c r="D1047" s="43"/>
      <c r="E1047" s="43"/>
      <c r="F1047" s="41"/>
      <c r="G1047" s="45"/>
      <c r="H1047" s="46"/>
      <c r="I1047" s="43"/>
      <c r="J1047" s="47"/>
      <c r="K1047" s="46"/>
      <c r="L1047" s="46"/>
      <c r="M1047" s="48"/>
      <c r="N1047" s="49"/>
      <c r="O1047" s="46"/>
      <c r="P1047" s="46"/>
      <c r="Q1047" s="41"/>
      <c r="R1047" s="10"/>
      <c r="S1047" s="10"/>
      <c r="T1047" s="10"/>
      <c r="U1047" s="22"/>
      <c r="V1047" s="22"/>
      <c r="W1047" s="22"/>
      <c r="X1047" s="22"/>
      <c r="Y1047" s="22"/>
      <c r="Z1047" s="22"/>
      <c r="AA1047" s="22"/>
      <c r="AB1047" s="22"/>
      <c r="AC1047" s="22"/>
      <c r="AD1047" s="22"/>
      <c r="AE1047" s="22"/>
      <c r="AF1047" s="22"/>
      <c r="AG1047" s="22"/>
      <c r="AH1047" s="22"/>
      <c r="AI1047" s="22"/>
      <c r="AJ1047" s="22"/>
      <c r="AK1047" s="22"/>
      <c r="AL1047" s="22"/>
      <c r="AM1047" s="22"/>
      <c r="AN1047" s="22"/>
      <c r="AO1047" s="22"/>
      <c r="AP1047" s="22"/>
      <c r="AQ1047" s="22"/>
      <c r="AR1047" s="22"/>
      <c r="AS1047" s="22"/>
      <c r="AT1047" s="22"/>
      <c r="AU1047" s="22"/>
    </row>
    <row r="1048" ht="17.25" customHeight="1">
      <c r="A1048" s="41"/>
      <c r="B1048" s="42"/>
      <c r="C1048" s="41"/>
      <c r="D1048" s="43"/>
      <c r="E1048" s="43"/>
      <c r="F1048" s="41"/>
      <c r="G1048" s="45"/>
      <c r="H1048" s="46"/>
      <c r="I1048" s="43"/>
      <c r="J1048" s="47"/>
      <c r="K1048" s="46"/>
      <c r="L1048" s="46"/>
      <c r="M1048" s="48"/>
      <c r="N1048" s="49"/>
      <c r="O1048" s="46"/>
      <c r="P1048" s="46"/>
      <c r="Q1048" s="41"/>
      <c r="R1048" s="10"/>
      <c r="S1048" s="10"/>
      <c r="T1048" s="10"/>
      <c r="U1048" s="22"/>
      <c r="V1048" s="22"/>
      <c r="W1048" s="22"/>
      <c r="X1048" s="22"/>
      <c r="Y1048" s="22"/>
      <c r="Z1048" s="22"/>
      <c r="AA1048" s="22"/>
      <c r="AB1048" s="22"/>
      <c r="AC1048" s="22"/>
      <c r="AD1048" s="22"/>
      <c r="AE1048" s="22"/>
      <c r="AF1048" s="22"/>
      <c r="AG1048" s="22"/>
      <c r="AH1048" s="22"/>
      <c r="AI1048" s="22"/>
      <c r="AJ1048" s="22"/>
      <c r="AK1048" s="22"/>
      <c r="AL1048" s="22"/>
      <c r="AM1048" s="22"/>
      <c r="AN1048" s="22"/>
      <c r="AO1048" s="22"/>
      <c r="AP1048" s="22"/>
      <c r="AQ1048" s="22"/>
      <c r="AR1048" s="22"/>
      <c r="AS1048" s="22"/>
      <c r="AT1048" s="22"/>
      <c r="AU1048" s="22"/>
    </row>
    <row r="1049" ht="17.25" customHeight="1">
      <c r="A1049" s="41"/>
      <c r="B1049" s="42"/>
      <c r="C1049" s="41"/>
      <c r="D1049" s="43"/>
      <c r="E1049" s="43"/>
      <c r="F1049" s="41"/>
      <c r="G1049" s="45"/>
      <c r="H1049" s="46"/>
      <c r="I1049" s="43"/>
      <c r="J1049" s="47"/>
      <c r="K1049" s="46"/>
      <c r="L1049" s="46"/>
      <c r="M1049" s="48"/>
      <c r="N1049" s="49"/>
      <c r="O1049" s="46"/>
      <c r="P1049" s="46"/>
      <c r="Q1049" s="41"/>
      <c r="R1049" s="10"/>
      <c r="S1049" s="10"/>
      <c r="T1049" s="10"/>
      <c r="U1049" s="22"/>
      <c r="V1049" s="22"/>
      <c r="W1049" s="22"/>
      <c r="X1049" s="22"/>
      <c r="Y1049" s="22"/>
      <c r="Z1049" s="22"/>
      <c r="AA1049" s="22"/>
      <c r="AB1049" s="22"/>
      <c r="AC1049" s="22"/>
      <c r="AD1049" s="22"/>
      <c r="AE1049" s="22"/>
      <c r="AF1049" s="22"/>
      <c r="AG1049" s="22"/>
      <c r="AH1049" s="22"/>
      <c r="AI1049" s="22"/>
      <c r="AJ1049" s="22"/>
      <c r="AK1049" s="22"/>
      <c r="AL1049" s="22"/>
      <c r="AM1049" s="22"/>
      <c r="AN1049" s="22"/>
      <c r="AO1049" s="22"/>
      <c r="AP1049" s="22"/>
      <c r="AQ1049" s="22"/>
      <c r="AR1049" s="22"/>
      <c r="AS1049" s="22"/>
      <c r="AT1049" s="22"/>
      <c r="AU1049" s="22"/>
    </row>
    <row r="1050" ht="17.25" customHeight="1">
      <c r="A1050" s="41"/>
      <c r="B1050" s="42"/>
      <c r="C1050" s="41"/>
      <c r="D1050" s="43"/>
      <c r="E1050" s="43"/>
      <c r="F1050" s="41"/>
      <c r="G1050" s="45"/>
      <c r="H1050" s="46"/>
      <c r="I1050" s="43"/>
      <c r="J1050" s="47"/>
      <c r="K1050" s="46"/>
      <c r="L1050" s="46"/>
      <c r="M1050" s="48"/>
      <c r="N1050" s="49"/>
      <c r="O1050" s="46"/>
      <c r="P1050" s="46"/>
      <c r="Q1050" s="41"/>
      <c r="R1050" s="10"/>
      <c r="S1050" s="10"/>
      <c r="T1050" s="10"/>
      <c r="U1050" s="22"/>
      <c r="V1050" s="22"/>
      <c r="W1050" s="22"/>
      <c r="X1050" s="22"/>
      <c r="Y1050" s="22"/>
      <c r="Z1050" s="22"/>
      <c r="AA1050" s="22"/>
      <c r="AB1050" s="22"/>
      <c r="AC1050" s="22"/>
      <c r="AD1050" s="22"/>
      <c r="AE1050" s="22"/>
      <c r="AF1050" s="22"/>
      <c r="AG1050" s="22"/>
      <c r="AH1050" s="22"/>
      <c r="AI1050" s="22"/>
      <c r="AJ1050" s="22"/>
      <c r="AK1050" s="22"/>
      <c r="AL1050" s="22"/>
      <c r="AM1050" s="22"/>
      <c r="AN1050" s="22"/>
      <c r="AO1050" s="22"/>
      <c r="AP1050" s="22"/>
      <c r="AQ1050" s="22"/>
      <c r="AR1050" s="22"/>
      <c r="AS1050" s="22"/>
      <c r="AT1050" s="22"/>
      <c r="AU1050" s="22"/>
    </row>
    <row r="1051" ht="17.25" customHeight="1">
      <c r="A1051" s="41"/>
      <c r="B1051" s="42"/>
      <c r="C1051" s="41"/>
      <c r="D1051" s="43"/>
      <c r="E1051" s="43"/>
      <c r="F1051" s="41"/>
      <c r="G1051" s="45"/>
      <c r="H1051" s="46"/>
      <c r="I1051" s="43"/>
      <c r="J1051" s="47"/>
      <c r="K1051" s="46"/>
      <c r="L1051" s="46"/>
      <c r="M1051" s="48"/>
      <c r="N1051" s="49"/>
      <c r="O1051" s="46"/>
      <c r="P1051" s="46"/>
      <c r="Q1051" s="41"/>
      <c r="R1051" s="10"/>
      <c r="S1051" s="10"/>
      <c r="T1051" s="10"/>
      <c r="U1051" s="22"/>
      <c r="V1051" s="22"/>
      <c r="W1051" s="22"/>
      <c r="X1051" s="22"/>
      <c r="Y1051" s="22"/>
      <c r="Z1051" s="22"/>
      <c r="AA1051" s="22"/>
      <c r="AB1051" s="22"/>
      <c r="AC1051" s="22"/>
      <c r="AD1051" s="22"/>
      <c r="AE1051" s="22"/>
      <c r="AF1051" s="22"/>
      <c r="AG1051" s="22"/>
      <c r="AH1051" s="22"/>
      <c r="AI1051" s="22"/>
      <c r="AJ1051" s="22"/>
      <c r="AK1051" s="22"/>
      <c r="AL1051" s="22"/>
      <c r="AM1051" s="22"/>
      <c r="AN1051" s="22"/>
      <c r="AO1051" s="22"/>
      <c r="AP1051" s="22"/>
      <c r="AQ1051" s="22"/>
      <c r="AR1051" s="22"/>
      <c r="AS1051" s="22"/>
      <c r="AT1051" s="22"/>
      <c r="AU1051" s="22"/>
    </row>
    <row r="1052" ht="17.25" customHeight="1">
      <c r="A1052" s="41"/>
      <c r="B1052" s="42"/>
      <c r="C1052" s="41"/>
      <c r="D1052" s="43"/>
      <c r="E1052" s="43"/>
      <c r="F1052" s="41"/>
      <c r="G1052" s="45"/>
      <c r="H1052" s="46"/>
      <c r="I1052" s="43"/>
      <c r="J1052" s="47"/>
      <c r="K1052" s="46"/>
      <c r="L1052" s="46"/>
      <c r="M1052" s="48"/>
      <c r="N1052" s="49"/>
      <c r="O1052" s="46"/>
      <c r="P1052" s="46"/>
      <c r="Q1052" s="41"/>
      <c r="R1052" s="10"/>
      <c r="S1052" s="10"/>
      <c r="T1052" s="10"/>
      <c r="U1052" s="22"/>
      <c r="V1052" s="22"/>
      <c r="W1052" s="22"/>
      <c r="X1052" s="22"/>
      <c r="Y1052" s="22"/>
      <c r="Z1052" s="22"/>
      <c r="AA1052" s="22"/>
      <c r="AB1052" s="22"/>
      <c r="AC1052" s="22"/>
      <c r="AD1052" s="22"/>
      <c r="AE1052" s="22"/>
      <c r="AF1052" s="22"/>
      <c r="AG1052" s="22"/>
      <c r="AH1052" s="22"/>
      <c r="AI1052" s="22"/>
      <c r="AJ1052" s="22"/>
      <c r="AK1052" s="22"/>
      <c r="AL1052" s="22"/>
      <c r="AM1052" s="22"/>
      <c r="AN1052" s="22"/>
      <c r="AO1052" s="22"/>
      <c r="AP1052" s="22"/>
      <c r="AQ1052" s="22"/>
      <c r="AR1052" s="22"/>
      <c r="AS1052" s="22"/>
      <c r="AT1052" s="22"/>
      <c r="AU1052" s="22"/>
    </row>
    <row r="1053" ht="17.25" customHeight="1">
      <c r="A1053" s="41"/>
      <c r="B1053" s="42"/>
      <c r="C1053" s="41"/>
      <c r="D1053" s="43"/>
      <c r="E1053" s="43"/>
      <c r="F1053" s="41"/>
      <c r="G1053" s="45"/>
      <c r="H1053" s="46"/>
      <c r="I1053" s="43"/>
      <c r="J1053" s="47"/>
      <c r="K1053" s="46"/>
      <c r="L1053" s="46"/>
      <c r="M1053" s="48"/>
      <c r="N1053" s="49"/>
      <c r="O1053" s="46"/>
      <c r="P1053" s="46"/>
      <c r="Q1053" s="41"/>
      <c r="R1053" s="10"/>
      <c r="S1053" s="10"/>
      <c r="T1053" s="10"/>
      <c r="U1053" s="22"/>
      <c r="V1053" s="22"/>
      <c r="W1053" s="22"/>
      <c r="X1053" s="22"/>
      <c r="Y1053" s="22"/>
      <c r="Z1053" s="22"/>
      <c r="AA1053" s="22"/>
      <c r="AB1053" s="22"/>
      <c r="AC1053" s="22"/>
      <c r="AD1053" s="22"/>
      <c r="AE1053" s="22"/>
      <c r="AF1053" s="22"/>
      <c r="AG1053" s="22"/>
      <c r="AH1053" s="22"/>
      <c r="AI1053" s="22"/>
      <c r="AJ1053" s="22"/>
      <c r="AK1053" s="22"/>
      <c r="AL1053" s="22"/>
      <c r="AM1053" s="22"/>
      <c r="AN1053" s="22"/>
      <c r="AO1053" s="22"/>
      <c r="AP1053" s="22"/>
      <c r="AQ1053" s="22"/>
      <c r="AR1053" s="22"/>
      <c r="AS1053" s="22"/>
      <c r="AT1053" s="22"/>
      <c r="AU1053" s="22"/>
    </row>
    <row r="1054" ht="17.25" customHeight="1">
      <c r="A1054" s="41"/>
      <c r="B1054" s="42"/>
      <c r="C1054" s="41"/>
      <c r="D1054" s="43"/>
      <c r="E1054" s="43"/>
      <c r="F1054" s="41"/>
      <c r="G1054" s="45"/>
      <c r="H1054" s="46"/>
      <c r="I1054" s="43"/>
      <c r="J1054" s="47"/>
      <c r="K1054" s="46"/>
      <c r="L1054" s="46"/>
      <c r="M1054" s="48"/>
      <c r="N1054" s="49"/>
      <c r="O1054" s="46"/>
      <c r="P1054" s="46"/>
      <c r="Q1054" s="41"/>
      <c r="R1054" s="10"/>
      <c r="S1054" s="10"/>
      <c r="T1054" s="10"/>
      <c r="U1054" s="22"/>
      <c r="V1054" s="22"/>
      <c r="W1054" s="22"/>
      <c r="X1054" s="22"/>
      <c r="Y1054" s="22"/>
      <c r="Z1054" s="22"/>
      <c r="AA1054" s="22"/>
      <c r="AB1054" s="22"/>
      <c r="AC1054" s="22"/>
      <c r="AD1054" s="22"/>
      <c r="AE1054" s="22"/>
      <c r="AF1054" s="22"/>
      <c r="AG1054" s="22"/>
      <c r="AH1054" s="22"/>
      <c r="AI1054" s="22"/>
      <c r="AJ1054" s="22"/>
      <c r="AK1054" s="22"/>
      <c r="AL1054" s="22"/>
      <c r="AM1054" s="22"/>
      <c r="AN1054" s="22"/>
      <c r="AO1054" s="22"/>
      <c r="AP1054" s="22"/>
      <c r="AQ1054" s="22"/>
      <c r="AR1054" s="22"/>
      <c r="AS1054" s="22"/>
      <c r="AT1054" s="22"/>
      <c r="AU1054" s="22"/>
    </row>
    <row r="1055" ht="17.25" customHeight="1">
      <c r="A1055" s="41"/>
      <c r="B1055" s="42"/>
      <c r="C1055" s="41"/>
      <c r="D1055" s="43"/>
      <c r="E1055" s="43"/>
      <c r="F1055" s="41"/>
      <c r="G1055" s="45"/>
      <c r="H1055" s="46"/>
      <c r="I1055" s="43"/>
      <c r="J1055" s="47"/>
      <c r="K1055" s="46"/>
      <c r="L1055" s="46"/>
      <c r="M1055" s="48"/>
      <c r="N1055" s="49"/>
      <c r="O1055" s="46"/>
      <c r="P1055" s="46"/>
      <c r="Q1055" s="41"/>
      <c r="R1055" s="10"/>
      <c r="S1055" s="10"/>
      <c r="T1055" s="10"/>
      <c r="U1055" s="22"/>
      <c r="V1055" s="22"/>
      <c r="W1055" s="22"/>
      <c r="X1055" s="22"/>
      <c r="Y1055" s="22"/>
      <c r="Z1055" s="22"/>
      <c r="AA1055" s="22"/>
      <c r="AB1055" s="22"/>
      <c r="AC1055" s="22"/>
      <c r="AD1055" s="22"/>
      <c r="AE1055" s="22"/>
      <c r="AF1055" s="22"/>
      <c r="AG1055" s="22"/>
      <c r="AH1055" s="22"/>
      <c r="AI1055" s="22"/>
      <c r="AJ1055" s="22"/>
      <c r="AK1055" s="22"/>
      <c r="AL1055" s="22"/>
      <c r="AM1055" s="22"/>
      <c r="AN1055" s="22"/>
      <c r="AO1055" s="22"/>
      <c r="AP1055" s="22"/>
      <c r="AQ1055" s="22"/>
      <c r="AR1055" s="22"/>
      <c r="AS1055" s="22"/>
      <c r="AT1055" s="22"/>
      <c r="AU1055" s="22"/>
    </row>
    <row r="1056" ht="17.25" customHeight="1">
      <c r="A1056" s="41"/>
      <c r="B1056" s="42"/>
      <c r="C1056" s="41"/>
      <c r="D1056" s="43"/>
      <c r="E1056" s="43"/>
      <c r="F1056" s="41"/>
      <c r="G1056" s="45"/>
      <c r="H1056" s="46"/>
      <c r="I1056" s="43"/>
      <c r="J1056" s="47"/>
      <c r="K1056" s="46"/>
      <c r="L1056" s="46"/>
      <c r="M1056" s="48"/>
      <c r="N1056" s="49"/>
      <c r="O1056" s="46"/>
      <c r="P1056" s="46"/>
      <c r="Q1056" s="41"/>
      <c r="R1056" s="10"/>
      <c r="S1056" s="10"/>
      <c r="T1056" s="10"/>
      <c r="U1056" s="22"/>
      <c r="V1056" s="22"/>
      <c r="W1056" s="22"/>
      <c r="X1056" s="22"/>
      <c r="Y1056" s="22"/>
      <c r="Z1056" s="22"/>
      <c r="AA1056" s="22"/>
      <c r="AB1056" s="22"/>
      <c r="AC1056" s="22"/>
      <c r="AD1056" s="22"/>
      <c r="AE1056" s="22"/>
      <c r="AF1056" s="22"/>
      <c r="AG1056" s="22"/>
      <c r="AH1056" s="22"/>
      <c r="AI1056" s="22"/>
      <c r="AJ1056" s="22"/>
      <c r="AK1056" s="22"/>
      <c r="AL1056" s="22"/>
      <c r="AM1056" s="22"/>
      <c r="AN1056" s="22"/>
      <c r="AO1056" s="22"/>
      <c r="AP1056" s="22"/>
      <c r="AQ1056" s="22"/>
      <c r="AR1056" s="22"/>
      <c r="AS1056" s="22"/>
      <c r="AT1056" s="22"/>
      <c r="AU1056" s="22"/>
    </row>
    <row r="1057" ht="17.25" customHeight="1">
      <c r="A1057" s="41"/>
      <c r="B1057" s="42"/>
      <c r="C1057" s="41"/>
      <c r="D1057" s="43"/>
      <c r="E1057" s="43"/>
      <c r="F1057" s="41"/>
      <c r="G1057" s="45"/>
      <c r="H1057" s="46"/>
      <c r="I1057" s="43"/>
      <c r="J1057" s="47"/>
      <c r="K1057" s="46"/>
      <c r="L1057" s="46"/>
      <c r="M1057" s="48"/>
      <c r="N1057" s="49"/>
      <c r="O1057" s="46"/>
      <c r="P1057" s="46"/>
      <c r="Q1057" s="41"/>
      <c r="R1057" s="10"/>
      <c r="S1057" s="10"/>
      <c r="T1057" s="10"/>
      <c r="U1057" s="22"/>
      <c r="V1057" s="22"/>
      <c r="W1057" s="22"/>
      <c r="X1057" s="22"/>
      <c r="Y1057" s="22"/>
      <c r="Z1057" s="22"/>
      <c r="AA1057" s="22"/>
      <c r="AB1057" s="22"/>
      <c r="AC1057" s="22"/>
      <c r="AD1057" s="22"/>
      <c r="AE1057" s="22"/>
      <c r="AF1057" s="22"/>
      <c r="AG1057" s="22"/>
      <c r="AH1057" s="22"/>
      <c r="AI1057" s="22"/>
      <c r="AJ1057" s="22"/>
      <c r="AK1057" s="22"/>
      <c r="AL1057" s="22"/>
      <c r="AM1057" s="22"/>
      <c r="AN1057" s="22"/>
      <c r="AO1057" s="22"/>
      <c r="AP1057" s="22"/>
      <c r="AQ1057" s="22"/>
      <c r="AR1057" s="22"/>
      <c r="AS1057" s="22"/>
      <c r="AT1057" s="22"/>
      <c r="AU1057" s="22"/>
    </row>
    <row r="1058" ht="17.25" customHeight="1">
      <c r="A1058" s="41"/>
      <c r="B1058" s="42"/>
      <c r="C1058" s="41"/>
      <c r="D1058" s="43"/>
      <c r="E1058" s="43"/>
      <c r="F1058" s="41"/>
      <c r="G1058" s="45"/>
      <c r="H1058" s="46"/>
      <c r="I1058" s="43"/>
      <c r="J1058" s="47"/>
      <c r="K1058" s="46"/>
      <c r="L1058" s="46"/>
      <c r="M1058" s="48"/>
      <c r="N1058" s="49"/>
      <c r="O1058" s="46"/>
      <c r="P1058" s="46"/>
      <c r="Q1058" s="41"/>
      <c r="R1058" s="10"/>
      <c r="S1058" s="10"/>
      <c r="T1058" s="10"/>
      <c r="U1058" s="22"/>
      <c r="V1058" s="22"/>
      <c r="W1058" s="22"/>
      <c r="X1058" s="22"/>
      <c r="Y1058" s="22"/>
      <c r="Z1058" s="22"/>
      <c r="AA1058" s="22"/>
      <c r="AB1058" s="22"/>
      <c r="AC1058" s="22"/>
      <c r="AD1058" s="22"/>
      <c r="AE1058" s="22"/>
      <c r="AF1058" s="22"/>
      <c r="AG1058" s="22"/>
      <c r="AH1058" s="22"/>
      <c r="AI1058" s="22"/>
      <c r="AJ1058" s="22"/>
      <c r="AK1058" s="22"/>
      <c r="AL1058" s="22"/>
      <c r="AM1058" s="22"/>
      <c r="AN1058" s="22"/>
      <c r="AO1058" s="22"/>
      <c r="AP1058" s="22"/>
      <c r="AQ1058" s="22"/>
      <c r="AR1058" s="22"/>
      <c r="AS1058" s="22"/>
      <c r="AT1058" s="22"/>
      <c r="AU1058" s="22"/>
    </row>
    <row r="1059" ht="17.25" customHeight="1">
      <c r="A1059" s="41"/>
      <c r="B1059" s="42"/>
      <c r="C1059" s="41"/>
      <c r="D1059" s="43"/>
      <c r="E1059" s="43"/>
      <c r="F1059" s="41"/>
      <c r="G1059" s="45"/>
      <c r="H1059" s="46"/>
      <c r="I1059" s="43"/>
      <c r="J1059" s="47"/>
      <c r="K1059" s="46"/>
      <c r="L1059" s="46"/>
      <c r="M1059" s="48"/>
      <c r="N1059" s="49"/>
      <c r="O1059" s="46"/>
      <c r="P1059" s="46"/>
      <c r="Q1059" s="41"/>
      <c r="R1059" s="10"/>
      <c r="S1059" s="10"/>
      <c r="T1059" s="10"/>
      <c r="U1059" s="22"/>
      <c r="V1059" s="22"/>
      <c r="W1059" s="22"/>
      <c r="X1059" s="22"/>
      <c r="Y1059" s="22"/>
      <c r="Z1059" s="22"/>
      <c r="AA1059" s="22"/>
      <c r="AB1059" s="22"/>
      <c r="AC1059" s="22"/>
      <c r="AD1059" s="22"/>
      <c r="AE1059" s="22"/>
      <c r="AF1059" s="22"/>
      <c r="AG1059" s="22"/>
      <c r="AH1059" s="22"/>
      <c r="AI1059" s="22"/>
      <c r="AJ1059" s="22"/>
      <c r="AK1059" s="22"/>
      <c r="AL1059" s="22"/>
      <c r="AM1059" s="22"/>
      <c r="AN1059" s="22"/>
      <c r="AO1059" s="22"/>
      <c r="AP1059" s="22"/>
      <c r="AQ1059" s="22"/>
      <c r="AR1059" s="22"/>
      <c r="AS1059" s="22"/>
      <c r="AT1059" s="22"/>
      <c r="AU1059" s="22"/>
    </row>
    <row r="1060" ht="17.25" customHeight="1">
      <c r="A1060" s="41"/>
      <c r="B1060" s="42"/>
      <c r="C1060" s="41"/>
      <c r="D1060" s="43"/>
      <c r="E1060" s="43"/>
      <c r="F1060" s="41"/>
      <c r="G1060" s="45"/>
      <c r="H1060" s="46"/>
      <c r="I1060" s="43"/>
      <c r="J1060" s="47"/>
      <c r="K1060" s="46"/>
      <c r="L1060" s="46"/>
      <c r="M1060" s="48"/>
      <c r="N1060" s="49"/>
      <c r="O1060" s="46"/>
      <c r="P1060" s="46"/>
      <c r="Q1060" s="41"/>
      <c r="R1060" s="10"/>
      <c r="S1060" s="10"/>
      <c r="T1060" s="10"/>
      <c r="U1060" s="22"/>
      <c r="V1060" s="22"/>
      <c r="W1060" s="22"/>
      <c r="X1060" s="22"/>
      <c r="Y1060" s="22"/>
      <c r="Z1060" s="22"/>
      <c r="AA1060" s="22"/>
      <c r="AB1060" s="22"/>
      <c r="AC1060" s="22"/>
      <c r="AD1060" s="22"/>
      <c r="AE1060" s="22"/>
      <c r="AF1060" s="22"/>
      <c r="AG1060" s="22"/>
      <c r="AH1060" s="22"/>
      <c r="AI1060" s="22"/>
      <c r="AJ1060" s="22"/>
      <c r="AK1060" s="22"/>
      <c r="AL1060" s="22"/>
      <c r="AM1060" s="22"/>
      <c r="AN1060" s="22"/>
      <c r="AO1060" s="22"/>
      <c r="AP1060" s="22"/>
      <c r="AQ1060" s="22"/>
      <c r="AR1060" s="22"/>
      <c r="AS1060" s="22"/>
      <c r="AT1060" s="22"/>
      <c r="AU1060" s="22"/>
    </row>
    <row r="1061" ht="17.25" customHeight="1">
      <c r="A1061" s="41"/>
      <c r="B1061" s="42"/>
      <c r="C1061" s="41"/>
      <c r="D1061" s="43"/>
      <c r="E1061" s="43"/>
      <c r="F1061" s="41"/>
      <c r="G1061" s="45"/>
      <c r="H1061" s="46"/>
      <c r="I1061" s="43"/>
      <c r="J1061" s="47"/>
      <c r="K1061" s="46"/>
      <c r="L1061" s="46"/>
      <c r="M1061" s="48"/>
      <c r="N1061" s="49"/>
      <c r="O1061" s="46"/>
      <c r="P1061" s="46"/>
      <c r="Q1061" s="41"/>
      <c r="R1061" s="10"/>
      <c r="S1061" s="10"/>
      <c r="T1061" s="10"/>
      <c r="U1061" s="22"/>
      <c r="V1061" s="22"/>
      <c r="W1061" s="22"/>
      <c r="X1061" s="22"/>
      <c r="Y1061" s="22"/>
      <c r="Z1061" s="22"/>
      <c r="AA1061" s="22"/>
      <c r="AB1061" s="22"/>
      <c r="AC1061" s="22"/>
      <c r="AD1061" s="22"/>
      <c r="AE1061" s="22"/>
      <c r="AF1061" s="22"/>
      <c r="AG1061" s="22"/>
      <c r="AH1061" s="22"/>
      <c r="AI1061" s="22"/>
      <c r="AJ1061" s="22"/>
      <c r="AK1061" s="22"/>
      <c r="AL1061" s="22"/>
      <c r="AM1061" s="22"/>
      <c r="AN1061" s="22"/>
      <c r="AO1061" s="22"/>
      <c r="AP1061" s="22"/>
      <c r="AQ1061" s="22"/>
      <c r="AR1061" s="22"/>
      <c r="AS1061" s="22"/>
      <c r="AT1061" s="22"/>
      <c r="AU1061" s="22"/>
    </row>
    <row r="1062" ht="17.25" customHeight="1">
      <c r="A1062" s="41"/>
      <c r="B1062" s="42"/>
      <c r="C1062" s="41"/>
      <c r="D1062" s="43"/>
      <c r="E1062" s="43"/>
      <c r="F1062" s="41"/>
      <c r="G1062" s="45"/>
      <c r="H1062" s="46"/>
      <c r="I1062" s="43"/>
      <c r="J1062" s="47"/>
      <c r="K1062" s="46"/>
      <c r="L1062" s="46"/>
      <c r="M1062" s="48"/>
      <c r="N1062" s="49"/>
      <c r="O1062" s="46"/>
      <c r="P1062" s="46"/>
      <c r="Q1062" s="41"/>
      <c r="R1062" s="10"/>
      <c r="S1062" s="10"/>
      <c r="T1062" s="10"/>
      <c r="U1062" s="22"/>
      <c r="V1062" s="22"/>
      <c r="W1062" s="22"/>
      <c r="X1062" s="22"/>
      <c r="Y1062" s="22"/>
      <c r="Z1062" s="22"/>
      <c r="AA1062" s="22"/>
      <c r="AB1062" s="22"/>
      <c r="AC1062" s="22"/>
      <c r="AD1062" s="22"/>
      <c r="AE1062" s="22"/>
      <c r="AF1062" s="22"/>
      <c r="AG1062" s="22"/>
      <c r="AH1062" s="22"/>
      <c r="AI1062" s="22"/>
      <c r="AJ1062" s="22"/>
      <c r="AK1062" s="22"/>
      <c r="AL1062" s="22"/>
      <c r="AM1062" s="22"/>
      <c r="AN1062" s="22"/>
      <c r="AO1062" s="22"/>
      <c r="AP1062" s="22"/>
      <c r="AQ1062" s="22"/>
      <c r="AR1062" s="22"/>
      <c r="AS1062" s="22"/>
      <c r="AT1062" s="22"/>
      <c r="AU1062" s="22"/>
    </row>
    <row r="1063" ht="17.25" customHeight="1">
      <c r="A1063" s="41"/>
      <c r="B1063" s="42"/>
      <c r="C1063" s="41"/>
      <c r="D1063" s="43"/>
      <c r="E1063" s="43"/>
      <c r="F1063" s="41"/>
      <c r="G1063" s="45"/>
      <c r="H1063" s="46"/>
      <c r="I1063" s="43"/>
      <c r="J1063" s="47"/>
      <c r="K1063" s="46"/>
      <c r="L1063" s="46"/>
      <c r="M1063" s="48"/>
      <c r="N1063" s="49"/>
      <c r="O1063" s="46"/>
      <c r="P1063" s="46"/>
      <c r="Q1063" s="41"/>
      <c r="R1063" s="10"/>
      <c r="S1063" s="10"/>
      <c r="T1063" s="10"/>
      <c r="U1063" s="22"/>
      <c r="V1063" s="22"/>
      <c r="W1063" s="22"/>
      <c r="X1063" s="22"/>
      <c r="Y1063" s="22"/>
      <c r="Z1063" s="22"/>
      <c r="AA1063" s="22"/>
      <c r="AB1063" s="22"/>
      <c r="AC1063" s="22"/>
      <c r="AD1063" s="22"/>
      <c r="AE1063" s="22"/>
      <c r="AF1063" s="22"/>
      <c r="AG1063" s="22"/>
      <c r="AH1063" s="22"/>
      <c r="AI1063" s="22"/>
      <c r="AJ1063" s="22"/>
      <c r="AK1063" s="22"/>
      <c r="AL1063" s="22"/>
      <c r="AM1063" s="22"/>
      <c r="AN1063" s="22"/>
      <c r="AO1063" s="22"/>
      <c r="AP1063" s="22"/>
      <c r="AQ1063" s="22"/>
      <c r="AR1063" s="22"/>
      <c r="AS1063" s="22"/>
      <c r="AT1063" s="22"/>
      <c r="AU1063" s="22"/>
    </row>
    <row r="1064" ht="17.25" customHeight="1">
      <c r="A1064" s="41"/>
      <c r="B1064" s="42"/>
      <c r="C1064" s="41"/>
      <c r="D1064" s="43"/>
      <c r="E1064" s="43"/>
      <c r="F1064" s="41"/>
      <c r="G1064" s="45"/>
      <c r="H1064" s="46"/>
      <c r="I1064" s="43"/>
      <c r="J1064" s="47"/>
      <c r="K1064" s="46"/>
      <c r="L1064" s="46"/>
      <c r="M1064" s="48"/>
      <c r="N1064" s="49"/>
      <c r="O1064" s="46"/>
      <c r="P1064" s="46"/>
      <c r="Q1064" s="41"/>
      <c r="R1064" s="10"/>
      <c r="S1064" s="10"/>
      <c r="T1064" s="10"/>
      <c r="U1064" s="22"/>
      <c r="V1064" s="22"/>
      <c r="W1064" s="22"/>
      <c r="X1064" s="22"/>
      <c r="Y1064" s="22"/>
      <c r="Z1064" s="22"/>
      <c r="AA1064" s="22"/>
      <c r="AB1064" s="22"/>
      <c r="AC1064" s="22"/>
      <c r="AD1064" s="22"/>
      <c r="AE1064" s="22"/>
      <c r="AF1064" s="22"/>
      <c r="AG1064" s="22"/>
      <c r="AH1064" s="22"/>
      <c r="AI1064" s="22"/>
      <c r="AJ1064" s="22"/>
      <c r="AK1064" s="22"/>
      <c r="AL1064" s="22"/>
      <c r="AM1064" s="22"/>
      <c r="AN1064" s="22"/>
      <c r="AO1064" s="22"/>
      <c r="AP1064" s="22"/>
      <c r="AQ1064" s="22"/>
      <c r="AR1064" s="22"/>
      <c r="AS1064" s="22"/>
      <c r="AT1064" s="22"/>
      <c r="AU1064" s="22"/>
    </row>
    <row r="1065" ht="17.25" customHeight="1">
      <c r="A1065" s="41"/>
      <c r="B1065" s="42"/>
      <c r="C1065" s="41"/>
      <c r="D1065" s="43"/>
      <c r="E1065" s="43"/>
      <c r="F1065" s="41"/>
      <c r="G1065" s="45"/>
      <c r="H1065" s="46"/>
      <c r="I1065" s="43"/>
      <c r="J1065" s="47"/>
      <c r="K1065" s="46"/>
      <c r="L1065" s="46"/>
      <c r="M1065" s="48"/>
      <c r="N1065" s="49"/>
      <c r="O1065" s="46"/>
      <c r="P1065" s="46"/>
      <c r="Q1065" s="41"/>
      <c r="R1065" s="10"/>
      <c r="S1065" s="10"/>
      <c r="T1065" s="10"/>
      <c r="U1065" s="22"/>
      <c r="V1065" s="22"/>
      <c r="W1065" s="22"/>
      <c r="X1065" s="22"/>
      <c r="Y1065" s="22"/>
      <c r="Z1065" s="22"/>
      <c r="AA1065" s="22"/>
      <c r="AB1065" s="22"/>
      <c r="AC1065" s="22"/>
      <c r="AD1065" s="22"/>
      <c r="AE1065" s="22"/>
      <c r="AF1065" s="22"/>
      <c r="AG1065" s="22"/>
      <c r="AH1065" s="22"/>
      <c r="AI1065" s="22"/>
      <c r="AJ1065" s="22"/>
      <c r="AK1065" s="22"/>
      <c r="AL1065" s="22"/>
      <c r="AM1065" s="22"/>
      <c r="AN1065" s="22"/>
      <c r="AO1065" s="22"/>
      <c r="AP1065" s="22"/>
      <c r="AQ1065" s="22"/>
      <c r="AR1065" s="22"/>
      <c r="AS1065" s="22"/>
      <c r="AT1065" s="22"/>
      <c r="AU1065" s="22"/>
    </row>
    <row r="1066" ht="17.25" customHeight="1">
      <c r="A1066" s="41"/>
      <c r="B1066" s="42"/>
      <c r="C1066" s="41"/>
      <c r="D1066" s="43"/>
      <c r="E1066" s="43"/>
      <c r="F1066" s="41"/>
      <c r="G1066" s="45"/>
      <c r="H1066" s="46"/>
      <c r="I1066" s="43"/>
      <c r="J1066" s="47"/>
      <c r="K1066" s="46"/>
      <c r="L1066" s="46"/>
      <c r="M1066" s="48"/>
      <c r="N1066" s="49"/>
      <c r="O1066" s="46"/>
      <c r="P1066" s="46"/>
      <c r="Q1066" s="41"/>
      <c r="R1066" s="10"/>
      <c r="S1066" s="10"/>
      <c r="T1066" s="10"/>
      <c r="U1066" s="22"/>
      <c r="V1066" s="22"/>
      <c r="W1066" s="22"/>
      <c r="X1066" s="22"/>
      <c r="Y1066" s="22"/>
      <c r="Z1066" s="22"/>
      <c r="AA1066" s="22"/>
      <c r="AB1066" s="22"/>
      <c r="AC1066" s="22"/>
      <c r="AD1066" s="22"/>
      <c r="AE1066" s="22"/>
      <c r="AF1066" s="22"/>
      <c r="AG1066" s="22"/>
      <c r="AH1066" s="22"/>
      <c r="AI1066" s="22"/>
      <c r="AJ1066" s="22"/>
      <c r="AK1066" s="22"/>
      <c r="AL1066" s="22"/>
      <c r="AM1066" s="22"/>
      <c r="AN1066" s="22"/>
      <c r="AO1066" s="22"/>
      <c r="AP1066" s="22"/>
      <c r="AQ1066" s="22"/>
      <c r="AR1066" s="22"/>
      <c r="AS1066" s="22"/>
      <c r="AT1066" s="22"/>
      <c r="AU1066" s="22"/>
    </row>
    <row r="1067" ht="17.25" customHeight="1">
      <c r="A1067" s="41"/>
      <c r="B1067" s="42"/>
      <c r="C1067" s="41"/>
      <c r="D1067" s="43"/>
      <c r="E1067" s="43"/>
      <c r="F1067" s="41"/>
      <c r="G1067" s="45"/>
      <c r="H1067" s="46"/>
      <c r="I1067" s="43"/>
      <c r="J1067" s="47"/>
      <c r="K1067" s="46"/>
      <c r="L1067" s="46"/>
      <c r="M1067" s="48"/>
      <c r="N1067" s="49"/>
      <c r="O1067" s="46"/>
      <c r="P1067" s="46"/>
      <c r="Q1067" s="41"/>
      <c r="R1067" s="10"/>
      <c r="S1067" s="10"/>
      <c r="T1067" s="10"/>
      <c r="U1067" s="22"/>
      <c r="V1067" s="22"/>
      <c r="W1067" s="22"/>
      <c r="X1067" s="22"/>
      <c r="Y1067" s="22"/>
      <c r="Z1067" s="22"/>
      <c r="AA1067" s="22"/>
      <c r="AB1067" s="22"/>
      <c r="AC1067" s="22"/>
      <c r="AD1067" s="22"/>
      <c r="AE1067" s="22"/>
      <c r="AF1067" s="22"/>
      <c r="AG1067" s="22"/>
      <c r="AH1067" s="22"/>
      <c r="AI1067" s="22"/>
      <c r="AJ1067" s="22"/>
      <c r="AK1067" s="22"/>
      <c r="AL1067" s="22"/>
      <c r="AM1067" s="22"/>
      <c r="AN1067" s="22"/>
      <c r="AO1067" s="22"/>
      <c r="AP1067" s="22"/>
      <c r="AQ1067" s="22"/>
      <c r="AR1067" s="22"/>
      <c r="AS1067" s="22"/>
      <c r="AT1067" s="22"/>
      <c r="AU1067" s="22"/>
    </row>
    <row r="1068" ht="17.25" customHeight="1">
      <c r="A1068" s="41"/>
      <c r="B1068" s="42"/>
      <c r="C1068" s="41"/>
      <c r="D1068" s="43"/>
      <c r="E1068" s="43"/>
      <c r="F1068" s="41"/>
      <c r="G1068" s="45"/>
      <c r="H1068" s="46"/>
      <c r="I1068" s="43"/>
      <c r="J1068" s="47"/>
      <c r="K1068" s="46"/>
      <c r="L1068" s="46"/>
      <c r="M1068" s="48"/>
      <c r="N1068" s="49"/>
      <c r="O1068" s="46"/>
      <c r="P1068" s="46"/>
      <c r="Q1068" s="41"/>
      <c r="R1068" s="10"/>
      <c r="S1068" s="10"/>
      <c r="T1068" s="10"/>
      <c r="U1068" s="22"/>
      <c r="V1068" s="22"/>
      <c r="W1068" s="22"/>
      <c r="X1068" s="22"/>
      <c r="Y1068" s="22"/>
      <c r="Z1068" s="22"/>
      <c r="AA1068" s="22"/>
      <c r="AB1068" s="22"/>
      <c r="AC1068" s="22"/>
      <c r="AD1068" s="22"/>
      <c r="AE1068" s="22"/>
      <c r="AF1068" s="22"/>
      <c r="AG1068" s="22"/>
      <c r="AH1068" s="22"/>
      <c r="AI1068" s="22"/>
      <c r="AJ1068" s="22"/>
      <c r="AK1068" s="22"/>
      <c r="AL1068" s="22"/>
      <c r="AM1068" s="22"/>
      <c r="AN1068" s="22"/>
      <c r="AO1068" s="22"/>
      <c r="AP1068" s="22"/>
      <c r="AQ1068" s="22"/>
      <c r="AR1068" s="22"/>
      <c r="AS1068" s="22"/>
      <c r="AT1068" s="22"/>
      <c r="AU1068" s="22"/>
    </row>
    <row r="1069" ht="17.25" customHeight="1">
      <c r="A1069" s="41"/>
      <c r="B1069" s="42"/>
      <c r="C1069" s="41"/>
      <c r="D1069" s="43"/>
      <c r="E1069" s="43"/>
      <c r="F1069" s="41"/>
      <c r="G1069" s="45"/>
      <c r="H1069" s="46"/>
      <c r="I1069" s="43"/>
      <c r="J1069" s="47"/>
      <c r="K1069" s="46"/>
      <c r="L1069" s="46"/>
      <c r="M1069" s="48"/>
      <c r="N1069" s="49"/>
      <c r="O1069" s="46"/>
      <c r="P1069" s="46"/>
      <c r="Q1069" s="41"/>
      <c r="R1069" s="10"/>
      <c r="S1069" s="10"/>
      <c r="T1069" s="10"/>
      <c r="U1069" s="22"/>
      <c r="V1069" s="22"/>
      <c r="W1069" s="22"/>
      <c r="X1069" s="22"/>
      <c r="Y1069" s="22"/>
      <c r="Z1069" s="22"/>
      <c r="AA1069" s="22"/>
      <c r="AB1069" s="22"/>
      <c r="AC1069" s="22"/>
      <c r="AD1069" s="22"/>
      <c r="AE1069" s="22"/>
      <c r="AF1069" s="22"/>
      <c r="AG1069" s="22"/>
      <c r="AH1069" s="22"/>
      <c r="AI1069" s="22"/>
      <c r="AJ1069" s="22"/>
      <c r="AK1069" s="22"/>
      <c r="AL1069" s="22"/>
      <c r="AM1069" s="22"/>
      <c r="AN1069" s="22"/>
      <c r="AO1069" s="22"/>
      <c r="AP1069" s="22"/>
      <c r="AQ1069" s="22"/>
      <c r="AR1069" s="22"/>
      <c r="AS1069" s="22"/>
      <c r="AT1069" s="22"/>
      <c r="AU1069" s="22"/>
    </row>
    <row r="1070" ht="17.25" customHeight="1">
      <c r="A1070" s="41"/>
      <c r="B1070" s="42"/>
      <c r="C1070" s="41"/>
      <c r="D1070" s="43"/>
      <c r="E1070" s="43"/>
      <c r="F1070" s="41"/>
      <c r="G1070" s="45"/>
      <c r="H1070" s="46"/>
      <c r="I1070" s="43"/>
      <c r="J1070" s="47"/>
      <c r="K1070" s="46"/>
      <c r="L1070" s="46"/>
      <c r="M1070" s="48"/>
      <c r="N1070" s="49"/>
      <c r="O1070" s="46"/>
      <c r="P1070" s="46"/>
      <c r="Q1070" s="41"/>
      <c r="R1070" s="10"/>
      <c r="S1070" s="10"/>
      <c r="T1070" s="10"/>
      <c r="U1070" s="22"/>
      <c r="V1070" s="22"/>
      <c r="W1070" s="22"/>
      <c r="X1070" s="22"/>
      <c r="Y1070" s="22"/>
      <c r="Z1070" s="22"/>
      <c r="AA1070" s="22"/>
      <c r="AB1070" s="22"/>
      <c r="AC1070" s="22"/>
      <c r="AD1070" s="22"/>
      <c r="AE1070" s="22"/>
      <c r="AF1070" s="22"/>
      <c r="AG1070" s="22"/>
      <c r="AH1070" s="22"/>
      <c r="AI1070" s="22"/>
      <c r="AJ1070" s="22"/>
      <c r="AK1070" s="22"/>
      <c r="AL1070" s="22"/>
      <c r="AM1070" s="22"/>
      <c r="AN1070" s="22"/>
      <c r="AO1070" s="22"/>
      <c r="AP1070" s="22"/>
      <c r="AQ1070" s="22"/>
      <c r="AR1070" s="22"/>
      <c r="AS1070" s="22"/>
      <c r="AT1070" s="22"/>
      <c r="AU1070" s="22"/>
    </row>
    <row r="1071" ht="17.25" customHeight="1">
      <c r="A1071" s="41"/>
      <c r="B1071" s="42"/>
      <c r="C1071" s="41"/>
      <c r="D1071" s="43"/>
      <c r="E1071" s="43"/>
      <c r="F1071" s="41"/>
      <c r="G1071" s="45"/>
      <c r="H1071" s="46"/>
      <c r="I1071" s="43"/>
      <c r="J1071" s="47"/>
      <c r="K1071" s="46"/>
      <c r="L1071" s="46"/>
      <c r="M1071" s="48"/>
      <c r="N1071" s="49"/>
      <c r="O1071" s="46"/>
      <c r="P1071" s="46"/>
      <c r="Q1071" s="41"/>
      <c r="R1071" s="10"/>
      <c r="S1071" s="10"/>
      <c r="T1071" s="10"/>
      <c r="U1071" s="22"/>
      <c r="V1071" s="22"/>
      <c r="W1071" s="22"/>
      <c r="X1071" s="22"/>
      <c r="Y1071" s="22"/>
      <c r="Z1071" s="22"/>
      <c r="AA1071" s="22"/>
      <c r="AB1071" s="22"/>
      <c r="AC1071" s="22"/>
      <c r="AD1071" s="22"/>
      <c r="AE1071" s="22"/>
      <c r="AF1071" s="22"/>
      <c r="AG1071" s="22"/>
      <c r="AH1071" s="22"/>
      <c r="AI1071" s="22"/>
      <c r="AJ1071" s="22"/>
      <c r="AK1071" s="22"/>
      <c r="AL1071" s="22"/>
      <c r="AM1071" s="22"/>
      <c r="AN1071" s="22"/>
      <c r="AO1071" s="22"/>
      <c r="AP1071" s="22"/>
      <c r="AQ1071" s="22"/>
      <c r="AR1071" s="22"/>
      <c r="AS1071" s="22"/>
      <c r="AT1071" s="22"/>
      <c r="AU1071" s="22"/>
    </row>
    <row r="1072" ht="17.25" customHeight="1">
      <c r="A1072" s="41"/>
      <c r="B1072" s="42"/>
      <c r="C1072" s="41"/>
      <c r="D1072" s="43"/>
      <c r="E1072" s="43"/>
      <c r="F1072" s="41"/>
      <c r="G1072" s="45"/>
      <c r="H1072" s="46"/>
      <c r="I1072" s="43"/>
      <c r="J1072" s="47"/>
      <c r="K1072" s="46"/>
      <c r="L1072" s="46"/>
      <c r="M1072" s="48"/>
      <c r="N1072" s="49"/>
      <c r="O1072" s="46"/>
      <c r="P1072" s="46"/>
      <c r="Q1072" s="41"/>
      <c r="R1072" s="10"/>
      <c r="S1072" s="10"/>
      <c r="T1072" s="10"/>
      <c r="U1072" s="22"/>
      <c r="V1072" s="22"/>
      <c r="W1072" s="22"/>
      <c r="X1072" s="22"/>
      <c r="Y1072" s="22"/>
      <c r="Z1072" s="22"/>
      <c r="AA1072" s="22"/>
      <c r="AB1072" s="22"/>
      <c r="AC1072" s="22"/>
      <c r="AD1072" s="22"/>
      <c r="AE1072" s="22"/>
      <c r="AF1072" s="22"/>
      <c r="AG1072" s="22"/>
      <c r="AH1072" s="22"/>
      <c r="AI1072" s="22"/>
      <c r="AJ1072" s="22"/>
      <c r="AK1072" s="22"/>
      <c r="AL1072" s="22"/>
      <c r="AM1072" s="22"/>
      <c r="AN1072" s="22"/>
      <c r="AO1072" s="22"/>
      <c r="AP1072" s="22"/>
      <c r="AQ1072" s="22"/>
      <c r="AR1072" s="22"/>
      <c r="AS1072" s="22"/>
      <c r="AT1072" s="22"/>
      <c r="AU1072" s="22"/>
    </row>
    <row r="1073" ht="17.25" customHeight="1">
      <c r="A1073" s="41"/>
      <c r="B1073" s="42"/>
      <c r="C1073" s="41"/>
      <c r="D1073" s="43"/>
      <c r="E1073" s="43"/>
      <c r="F1073" s="41"/>
      <c r="G1073" s="45"/>
      <c r="H1073" s="46"/>
      <c r="I1073" s="43"/>
      <c r="J1073" s="47"/>
      <c r="K1073" s="46"/>
      <c r="L1073" s="46"/>
      <c r="M1073" s="48"/>
      <c r="N1073" s="49"/>
      <c r="O1073" s="46"/>
      <c r="P1073" s="46"/>
      <c r="Q1073" s="41"/>
      <c r="R1073" s="10"/>
      <c r="S1073" s="10"/>
      <c r="T1073" s="10"/>
      <c r="U1073" s="22"/>
      <c r="V1073" s="22"/>
      <c r="W1073" s="22"/>
      <c r="X1073" s="22"/>
      <c r="Y1073" s="22"/>
      <c r="Z1073" s="22"/>
      <c r="AA1073" s="22"/>
      <c r="AB1073" s="22"/>
      <c r="AC1073" s="22"/>
      <c r="AD1073" s="22"/>
      <c r="AE1073" s="22"/>
      <c r="AF1073" s="22"/>
      <c r="AG1073" s="22"/>
      <c r="AH1073" s="22"/>
      <c r="AI1073" s="22"/>
      <c r="AJ1073" s="22"/>
      <c r="AK1073" s="22"/>
      <c r="AL1073" s="22"/>
      <c r="AM1073" s="22"/>
      <c r="AN1073" s="22"/>
      <c r="AO1073" s="22"/>
      <c r="AP1073" s="22"/>
      <c r="AQ1073" s="22"/>
      <c r="AR1073" s="22"/>
      <c r="AS1073" s="22"/>
      <c r="AT1073" s="22"/>
      <c r="AU1073" s="22"/>
    </row>
    <row r="1074" ht="17.25" customHeight="1">
      <c r="A1074" s="41"/>
      <c r="B1074" s="42"/>
      <c r="C1074" s="41"/>
      <c r="D1074" s="43"/>
      <c r="E1074" s="43"/>
      <c r="F1074" s="41"/>
      <c r="G1074" s="45"/>
      <c r="H1074" s="46"/>
      <c r="I1074" s="43"/>
      <c r="J1074" s="47"/>
      <c r="K1074" s="46"/>
      <c r="L1074" s="46"/>
      <c r="M1074" s="48"/>
      <c r="N1074" s="49"/>
      <c r="O1074" s="46"/>
      <c r="P1074" s="46"/>
      <c r="Q1074" s="41"/>
      <c r="R1074" s="10"/>
      <c r="S1074" s="10"/>
      <c r="T1074" s="10"/>
      <c r="U1074" s="22"/>
      <c r="V1074" s="22"/>
      <c r="W1074" s="22"/>
      <c r="X1074" s="22"/>
      <c r="Y1074" s="22"/>
      <c r="Z1074" s="22"/>
      <c r="AA1074" s="22"/>
      <c r="AB1074" s="22"/>
      <c r="AC1074" s="22"/>
      <c r="AD1074" s="22"/>
      <c r="AE1074" s="22"/>
      <c r="AF1074" s="22"/>
      <c r="AG1074" s="22"/>
      <c r="AH1074" s="22"/>
      <c r="AI1074" s="22"/>
      <c r="AJ1074" s="22"/>
      <c r="AK1074" s="22"/>
      <c r="AL1074" s="22"/>
      <c r="AM1074" s="22"/>
      <c r="AN1074" s="22"/>
      <c r="AO1074" s="22"/>
      <c r="AP1074" s="22"/>
      <c r="AQ1074" s="22"/>
      <c r="AR1074" s="22"/>
      <c r="AS1074" s="22"/>
      <c r="AT1074" s="22"/>
      <c r="AU1074" s="22"/>
    </row>
    <row r="1075" ht="17.25" customHeight="1">
      <c r="A1075" s="41"/>
      <c r="B1075" s="42"/>
      <c r="C1075" s="41"/>
      <c r="D1075" s="43"/>
      <c r="E1075" s="43"/>
      <c r="F1075" s="41"/>
      <c r="G1075" s="45"/>
      <c r="H1075" s="46"/>
      <c r="I1075" s="43"/>
      <c r="J1075" s="47"/>
      <c r="K1075" s="46"/>
      <c r="L1075" s="46"/>
      <c r="M1075" s="48"/>
      <c r="N1075" s="49"/>
      <c r="O1075" s="46"/>
      <c r="P1075" s="46"/>
      <c r="Q1075" s="41"/>
      <c r="R1075" s="10"/>
      <c r="S1075" s="10"/>
      <c r="T1075" s="10"/>
      <c r="U1075" s="22"/>
      <c r="V1075" s="22"/>
      <c r="W1075" s="22"/>
      <c r="X1075" s="22"/>
      <c r="Y1075" s="22"/>
      <c r="Z1075" s="22"/>
      <c r="AA1075" s="22"/>
      <c r="AB1075" s="22"/>
      <c r="AC1075" s="22"/>
      <c r="AD1075" s="22"/>
      <c r="AE1075" s="22"/>
      <c r="AF1075" s="22"/>
      <c r="AG1075" s="22"/>
      <c r="AH1075" s="22"/>
      <c r="AI1075" s="22"/>
      <c r="AJ1075" s="22"/>
      <c r="AK1075" s="22"/>
      <c r="AL1075" s="22"/>
      <c r="AM1075" s="22"/>
      <c r="AN1075" s="22"/>
      <c r="AO1075" s="22"/>
      <c r="AP1075" s="22"/>
      <c r="AQ1075" s="22"/>
      <c r="AR1075" s="22"/>
      <c r="AS1075" s="22"/>
      <c r="AT1075" s="22"/>
      <c r="AU1075" s="22"/>
    </row>
    <row r="1076" ht="17.25" customHeight="1">
      <c r="A1076" s="41"/>
      <c r="B1076" s="42"/>
      <c r="C1076" s="41"/>
      <c r="D1076" s="43"/>
      <c r="E1076" s="43"/>
      <c r="F1076" s="41"/>
      <c r="G1076" s="45"/>
      <c r="H1076" s="46"/>
      <c r="I1076" s="43"/>
      <c r="J1076" s="47"/>
      <c r="K1076" s="46"/>
      <c r="L1076" s="46"/>
      <c r="M1076" s="48"/>
      <c r="N1076" s="49"/>
      <c r="O1076" s="46"/>
      <c r="P1076" s="46"/>
      <c r="Q1076" s="41"/>
      <c r="R1076" s="10"/>
      <c r="S1076" s="10"/>
      <c r="T1076" s="10"/>
      <c r="U1076" s="22"/>
      <c r="V1076" s="22"/>
      <c r="W1076" s="22"/>
      <c r="X1076" s="22"/>
      <c r="Y1076" s="22"/>
      <c r="Z1076" s="22"/>
      <c r="AA1076" s="22"/>
      <c r="AB1076" s="22"/>
      <c r="AC1076" s="22"/>
      <c r="AD1076" s="22"/>
      <c r="AE1076" s="22"/>
      <c r="AF1076" s="22"/>
      <c r="AG1076" s="22"/>
      <c r="AH1076" s="22"/>
      <c r="AI1076" s="22"/>
      <c r="AJ1076" s="22"/>
      <c r="AK1076" s="22"/>
      <c r="AL1076" s="22"/>
      <c r="AM1076" s="22"/>
      <c r="AN1076" s="22"/>
      <c r="AO1076" s="22"/>
      <c r="AP1076" s="22"/>
      <c r="AQ1076" s="22"/>
      <c r="AR1076" s="22"/>
      <c r="AS1076" s="22"/>
      <c r="AT1076" s="22"/>
      <c r="AU1076" s="22"/>
    </row>
    <row r="1077" ht="17.25" customHeight="1">
      <c r="A1077" s="41"/>
      <c r="B1077" s="42"/>
      <c r="C1077" s="41"/>
      <c r="D1077" s="43"/>
      <c r="E1077" s="43"/>
      <c r="F1077" s="41"/>
      <c r="G1077" s="45"/>
      <c r="H1077" s="46"/>
      <c r="I1077" s="43"/>
      <c r="J1077" s="47"/>
      <c r="K1077" s="46"/>
      <c r="L1077" s="46"/>
      <c r="M1077" s="48"/>
      <c r="N1077" s="49"/>
      <c r="O1077" s="46"/>
      <c r="P1077" s="46"/>
      <c r="Q1077" s="41"/>
      <c r="R1077" s="10"/>
      <c r="S1077" s="10"/>
      <c r="T1077" s="10"/>
      <c r="U1077" s="22"/>
      <c r="V1077" s="22"/>
      <c r="W1077" s="22"/>
      <c r="X1077" s="22"/>
      <c r="Y1077" s="22"/>
      <c r="Z1077" s="22"/>
      <c r="AA1077" s="22"/>
      <c r="AB1077" s="22"/>
      <c r="AC1077" s="22"/>
      <c r="AD1077" s="22"/>
      <c r="AE1077" s="22"/>
      <c r="AF1077" s="22"/>
      <c r="AG1077" s="22"/>
      <c r="AH1077" s="22"/>
      <c r="AI1077" s="22"/>
      <c r="AJ1077" s="22"/>
      <c r="AK1077" s="22"/>
      <c r="AL1077" s="22"/>
      <c r="AM1077" s="22"/>
      <c r="AN1077" s="22"/>
      <c r="AO1077" s="22"/>
      <c r="AP1077" s="22"/>
      <c r="AQ1077" s="22"/>
      <c r="AR1077" s="22"/>
      <c r="AS1077" s="22"/>
      <c r="AT1077" s="22"/>
      <c r="AU1077" s="22"/>
    </row>
    <row r="1078" ht="17.25" customHeight="1">
      <c r="A1078" s="41"/>
      <c r="B1078" s="42"/>
      <c r="C1078" s="41"/>
      <c r="D1078" s="43"/>
      <c r="E1078" s="43"/>
      <c r="F1078" s="41"/>
      <c r="G1078" s="45"/>
      <c r="H1078" s="46"/>
      <c r="I1078" s="43"/>
      <c r="J1078" s="47"/>
      <c r="K1078" s="46"/>
      <c r="L1078" s="46"/>
      <c r="M1078" s="48"/>
      <c r="N1078" s="49"/>
      <c r="O1078" s="46"/>
      <c r="P1078" s="46"/>
      <c r="Q1078" s="41"/>
      <c r="R1078" s="10"/>
      <c r="S1078" s="10"/>
      <c r="T1078" s="10"/>
      <c r="U1078" s="22"/>
      <c r="V1078" s="22"/>
      <c r="W1078" s="22"/>
      <c r="X1078" s="22"/>
      <c r="Y1078" s="22"/>
      <c r="Z1078" s="22"/>
      <c r="AA1078" s="22"/>
      <c r="AB1078" s="22"/>
      <c r="AC1078" s="22"/>
      <c r="AD1078" s="22"/>
      <c r="AE1078" s="22"/>
      <c r="AF1078" s="22"/>
      <c r="AG1078" s="22"/>
      <c r="AH1078" s="22"/>
      <c r="AI1078" s="22"/>
      <c r="AJ1078" s="22"/>
      <c r="AK1078" s="22"/>
      <c r="AL1078" s="22"/>
      <c r="AM1078" s="22"/>
      <c r="AN1078" s="22"/>
      <c r="AO1078" s="22"/>
      <c r="AP1078" s="22"/>
      <c r="AQ1078" s="22"/>
      <c r="AR1078" s="22"/>
      <c r="AS1078" s="22"/>
      <c r="AT1078" s="22"/>
      <c r="AU1078" s="22"/>
    </row>
    <row r="1079" ht="17.25" customHeight="1">
      <c r="A1079" s="41"/>
      <c r="B1079" s="42"/>
      <c r="C1079" s="41"/>
      <c r="D1079" s="43"/>
      <c r="E1079" s="43"/>
      <c r="F1079" s="41"/>
      <c r="G1079" s="45"/>
      <c r="H1079" s="46"/>
      <c r="I1079" s="43"/>
      <c r="J1079" s="47"/>
      <c r="K1079" s="46"/>
      <c r="L1079" s="46"/>
      <c r="M1079" s="48"/>
      <c r="N1079" s="49"/>
      <c r="O1079" s="46"/>
      <c r="P1079" s="46"/>
      <c r="Q1079" s="41"/>
      <c r="R1079" s="10"/>
      <c r="S1079" s="10"/>
      <c r="T1079" s="10"/>
      <c r="U1079" s="22"/>
      <c r="V1079" s="22"/>
      <c r="W1079" s="22"/>
      <c r="X1079" s="22"/>
      <c r="Y1079" s="22"/>
      <c r="Z1079" s="22"/>
      <c r="AA1079" s="22"/>
      <c r="AB1079" s="22"/>
      <c r="AC1079" s="22"/>
      <c r="AD1079" s="22"/>
      <c r="AE1079" s="22"/>
      <c r="AF1079" s="22"/>
      <c r="AG1079" s="22"/>
      <c r="AH1079" s="22"/>
      <c r="AI1079" s="22"/>
      <c r="AJ1079" s="22"/>
      <c r="AK1079" s="22"/>
      <c r="AL1079" s="22"/>
      <c r="AM1079" s="22"/>
      <c r="AN1079" s="22"/>
      <c r="AO1079" s="22"/>
      <c r="AP1079" s="22"/>
      <c r="AQ1079" s="22"/>
      <c r="AR1079" s="22"/>
      <c r="AS1079" s="22"/>
      <c r="AT1079" s="22"/>
      <c r="AU1079" s="22"/>
    </row>
    <row r="1080" ht="17.25" customHeight="1">
      <c r="A1080" s="41"/>
      <c r="B1080" s="42"/>
      <c r="C1080" s="41"/>
      <c r="D1080" s="43"/>
      <c r="E1080" s="43"/>
      <c r="F1080" s="41"/>
      <c r="G1080" s="45"/>
      <c r="H1080" s="46"/>
      <c r="I1080" s="43"/>
      <c r="J1080" s="47"/>
      <c r="K1080" s="46"/>
      <c r="L1080" s="46"/>
      <c r="M1080" s="48"/>
      <c r="N1080" s="49"/>
      <c r="O1080" s="46"/>
      <c r="P1080" s="46"/>
      <c r="Q1080" s="41"/>
      <c r="R1080" s="10"/>
      <c r="S1080" s="10"/>
      <c r="T1080" s="10"/>
      <c r="U1080" s="22"/>
      <c r="V1080" s="22"/>
      <c r="W1080" s="22"/>
      <c r="X1080" s="22"/>
      <c r="Y1080" s="22"/>
      <c r="Z1080" s="22"/>
      <c r="AA1080" s="22"/>
      <c r="AB1080" s="22"/>
      <c r="AC1080" s="22"/>
      <c r="AD1080" s="22"/>
      <c r="AE1080" s="22"/>
      <c r="AF1080" s="22"/>
      <c r="AG1080" s="22"/>
      <c r="AH1080" s="22"/>
      <c r="AI1080" s="22"/>
      <c r="AJ1080" s="22"/>
      <c r="AK1080" s="22"/>
      <c r="AL1080" s="22"/>
      <c r="AM1080" s="22"/>
      <c r="AN1080" s="22"/>
      <c r="AO1080" s="22"/>
      <c r="AP1080" s="22"/>
      <c r="AQ1080" s="22"/>
      <c r="AR1080" s="22"/>
      <c r="AS1080" s="22"/>
      <c r="AT1080" s="22"/>
      <c r="AU1080" s="22"/>
    </row>
    <row r="1081" ht="17.25" customHeight="1">
      <c r="A1081" s="41"/>
      <c r="B1081" s="42"/>
      <c r="C1081" s="41"/>
      <c r="D1081" s="43"/>
      <c r="E1081" s="43"/>
      <c r="F1081" s="41"/>
      <c r="G1081" s="45"/>
      <c r="H1081" s="46"/>
      <c r="I1081" s="43"/>
      <c r="J1081" s="47"/>
      <c r="K1081" s="46"/>
      <c r="L1081" s="46"/>
      <c r="M1081" s="48"/>
      <c r="N1081" s="49"/>
      <c r="O1081" s="46"/>
      <c r="P1081" s="46"/>
      <c r="Q1081" s="41"/>
      <c r="R1081" s="10"/>
      <c r="S1081" s="10"/>
      <c r="T1081" s="10"/>
      <c r="U1081" s="22"/>
      <c r="V1081" s="22"/>
      <c r="W1081" s="22"/>
      <c r="X1081" s="22"/>
      <c r="Y1081" s="22"/>
      <c r="Z1081" s="22"/>
      <c r="AA1081" s="22"/>
      <c r="AB1081" s="22"/>
      <c r="AC1081" s="22"/>
      <c r="AD1081" s="22"/>
      <c r="AE1081" s="22"/>
      <c r="AF1081" s="22"/>
      <c r="AG1081" s="22"/>
      <c r="AH1081" s="22"/>
      <c r="AI1081" s="22"/>
      <c r="AJ1081" s="22"/>
      <c r="AK1081" s="22"/>
      <c r="AL1081" s="22"/>
      <c r="AM1081" s="22"/>
      <c r="AN1081" s="22"/>
      <c r="AO1081" s="22"/>
      <c r="AP1081" s="22"/>
      <c r="AQ1081" s="22"/>
      <c r="AR1081" s="22"/>
      <c r="AS1081" s="22"/>
      <c r="AT1081" s="22"/>
      <c r="AU1081" s="22"/>
    </row>
    <row r="1082" ht="17.25" customHeight="1">
      <c r="A1082" s="41"/>
      <c r="B1082" s="42"/>
      <c r="C1082" s="41"/>
      <c r="D1082" s="43"/>
      <c r="E1082" s="43"/>
      <c r="F1082" s="41"/>
      <c r="G1082" s="45"/>
      <c r="H1082" s="46"/>
      <c r="I1082" s="43"/>
      <c r="J1082" s="47"/>
      <c r="K1082" s="46"/>
      <c r="L1082" s="46"/>
      <c r="M1082" s="48"/>
      <c r="N1082" s="49"/>
      <c r="O1082" s="46"/>
      <c r="P1082" s="46"/>
      <c r="Q1082" s="41"/>
      <c r="R1082" s="10"/>
      <c r="S1082" s="10"/>
      <c r="T1082" s="10"/>
      <c r="U1082" s="22"/>
      <c r="V1082" s="22"/>
      <c r="W1082" s="22"/>
      <c r="X1082" s="22"/>
      <c r="Y1082" s="22"/>
      <c r="Z1082" s="22"/>
      <c r="AA1082" s="22"/>
      <c r="AB1082" s="22"/>
      <c r="AC1082" s="22"/>
      <c r="AD1082" s="22"/>
      <c r="AE1082" s="22"/>
      <c r="AF1082" s="22"/>
      <c r="AG1082" s="22"/>
      <c r="AH1082" s="22"/>
      <c r="AI1082" s="22"/>
      <c r="AJ1082" s="22"/>
      <c r="AK1082" s="22"/>
      <c r="AL1082" s="22"/>
      <c r="AM1082" s="22"/>
      <c r="AN1082" s="22"/>
      <c r="AO1082" s="22"/>
      <c r="AP1082" s="22"/>
      <c r="AQ1082" s="22"/>
      <c r="AR1082" s="22"/>
      <c r="AS1082" s="22"/>
      <c r="AT1082" s="22"/>
      <c r="AU1082" s="22"/>
    </row>
    <row r="1083" ht="17.25" customHeight="1">
      <c r="A1083" s="41"/>
      <c r="B1083" s="42"/>
      <c r="C1083" s="41"/>
      <c r="D1083" s="43"/>
      <c r="E1083" s="43"/>
      <c r="F1083" s="41"/>
      <c r="G1083" s="45"/>
      <c r="H1083" s="46"/>
      <c r="I1083" s="43"/>
      <c r="J1083" s="47"/>
      <c r="K1083" s="46"/>
      <c r="L1083" s="46"/>
      <c r="M1083" s="48"/>
      <c r="N1083" s="49"/>
      <c r="O1083" s="46"/>
      <c r="P1083" s="46"/>
      <c r="Q1083" s="41"/>
      <c r="R1083" s="10"/>
      <c r="S1083" s="10"/>
      <c r="T1083" s="10"/>
      <c r="U1083" s="22"/>
      <c r="V1083" s="22"/>
      <c r="W1083" s="22"/>
      <c r="X1083" s="22"/>
      <c r="Y1083" s="22"/>
      <c r="Z1083" s="22"/>
      <c r="AA1083" s="22"/>
      <c r="AB1083" s="22"/>
      <c r="AC1083" s="22"/>
      <c r="AD1083" s="22"/>
      <c r="AE1083" s="22"/>
      <c r="AF1083" s="22"/>
      <c r="AG1083" s="22"/>
      <c r="AH1083" s="22"/>
      <c r="AI1083" s="22"/>
      <c r="AJ1083" s="22"/>
      <c r="AK1083" s="22"/>
      <c r="AL1083" s="22"/>
      <c r="AM1083" s="22"/>
      <c r="AN1083" s="22"/>
      <c r="AO1083" s="22"/>
      <c r="AP1083" s="22"/>
      <c r="AQ1083" s="22"/>
      <c r="AR1083" s="22"/>
      <c r="AS1083" s="22"/>
      <c r="AT1083" s="22"/>
      <c r="AU1083" s="22"/>
    </row>
    <row r="1084" ht="17.25" customHeight="1">
      <c r="A1084" s="41"/>
      <c r="B1084" s="42"/>
      <c r="C1084" s="41"/>
      <c r="D1084" s="43"/>
      <c r="E1084" s="43"/>
      <c r="F1084" s="41"/>
      <c r="G1084" s="45"/>
      <c r="H1084" s="46"/>
      <c r="I1084" s="43"/>
      <c r="J1084" s="47"/>
      <c r="K1084" s="46"/>
      <c r="L1084" s="46"/>
      <c r="M1084" s="48"/>
      <c r="N1084" s="49"/>
      <c r="O1084" s="46"/>
      <c r="P1084" s="46"/>
      <c r="Q1084" s="41"/>
      <c r="R1084" s="10"/>
      <c r="S1084" s="10"/>
      <c r="T1084" s="10"/>
      <c r="U1084" s="22"/>
      <c r="V1084" s="22"/>
      <c r="W1084" s="22"/>
      <c r="X1084" s="22"/>
      <c r="Y1084" s="22"/>
      <c r="Z1084" s="22"/>
      <c r="AA1084" s="22"/>
      <c r="AB1084" s="22"/>
      <c r="AC1084" s="22"/>
      <c r="AD1084" s="22"/>
      <c r="AE1084" s="22"/>
      <c r="AF1084" s="22"/>
      <c r="AG1084" s="22"/>
      <c r="AH1084" s="22"/>
      <c r="AI1084" s="22"/>
      <c r="AJ1084" s="22"/>
      <c r="AK1084" s="22"/>
      <c r="AL1084" s="22"/>
      <c r="AM1084" s="22"/>
      <c r="AN1084" s="22"/>
      <c r="AO1084" s="22"/>
      <c r="AP1084" s="22"/>
      <c r="AQ1084" s="22"/>
      <c r="AR1084" s="22"/>
      <c r="AS1084" s="22"/>
      <c r="AT1084" s="22"/>
      <c r="AU1084" s="22"/>
    </row>
    <row r="1085" ht="17.25" customHeight="1">
      <c r="A1085" s="41"/>
      <c r="B1085" s="42"/>
      <c r="C1085" s="41"/>
      <c r="D1085" s="43"/>
      <c r="E1085" s="43"/>
      <c r="F1085" s="41"/>
      <c r="G1085" s="45"/>
      <c r="H1085" s="46"/>
      <c r="I1085" s="43"/>
      <c r="J1085" s="47"/>
      <c r="K1085" s="46"/>
      <c r="L1085" s="46"/>
      <c r="M1085" s="48"/>
      <c r="N1085" s="49"/>
      <c r="O1085" s="46"/>
      <c r="P1085" s="46"/>
      <c r="Q1085" s="41"/>
      <c r="R1085" s="10"/>
      <c r="S1085" s="10"/>
      <c r="T1085" s="10"/>
      <c r="U1085" s="22"/>
      <c r="V1085" s="22"/>
      <c r="W1085" s="22"/>
      <c r="X1085" s="22"/>
      <c r="Y1085" s="22"/>
      <c r="Z1085" s="22"/>
      <c r="AA1085" s="22"/>
      <c r="AB1085" s="22"/>
      <c r="AC1085" s="22"/>
      <c r="AD1085" s="22"/>
      <c r="AE1085" s="22"/>
      <c r="AF1085" s="22"/>
      <c r="AG1085" s="22"/>
      <c r="AH1085" s="22"/>
      <c r="AI1085" s="22"/>
      <c r="AJ1085" s="22"/>
      <c r="AK1085" s="22"/>
      <c r="AL1085" s="22"/>
      <c r="AM1085" s="22"/>
      <c r="AN1085" s="22"/>
      <c r="AO1085" s="22"/>
      <c r="AP1085" s="22"/>
      <c r="AQ1085" s="22"/>
      <c r="AR1085" s="22"/>
      <c r="AS1085" s="22"/>
      <c r="AT1085" s="22"/>
      <c r="AU1085" s="22"/>
    </row>
    <row r="1086" ht="17.25" customHeight="1">
      <c r="A1086" s="41"/>
      <c r="B1086" s="42"/>
      <c r="C1086" s="41"/>
      <c r="D1086" s="43"/>
      <c r="E1086" s="43"/>
      <c r="F1086" s="41"/>
      <c r="G1086" s="45"/>
      <c r="H1086" s="46"/>
      <c r="I1086" s="43"/>
      <c r="J1086" s="47"/>
      <c r="K1086" s="46"/>
      <c r="L1086" s="46"/>
      <c r="M1086" s="48"/>
      <c r="N1086" s="49"/>
      <c r="O1086" s="46"/>
      <c r="P1086" s="46"/>
      <c r="Q1086" s="41"/>
      <c r="R1086" s="10"/>
      <c r="S1086" s="10"/>
      <c r="T1086" s="10"/>
      <c r="U1086" s="22"/>
      <c r="V1086" s="22"/>
      <c r="W1086" s="22"/>
      <c r="X1086" s="22"/>
      <c r="Y1086" s="22"/>
      <c r="Z1086" s="22"/>
      <c r="AA1086" s="22"/>
      <c r="AB1086" s="22"/>
      <c r="AC1086" s="22"/>
      <c r="AD1086" s="22"/>
      <c r="AE1086" s="22"/>
      <c r="AF1086" s="22"/>
      <c r="AG1086" s="22"/>
      <c r="AH1086" s="22"/>
      <c r="AI1086" s="22"/>
      <c r="AJ1086" s="22"/>
      <c r="AK1086" s="22"/>
      <c r="AL1086" s="22"/>
      <c r="AM1086" s="22"/>
      <c r="AN1086" s="22"/>
      <c r="AO1086" s="22"/>
      <c r="AP1086" s="22"/>
      <c r="AQ1086" s="22"/>
      <c r="AR1086" s="22"/>
      <c r="AS1086" s="22"/>
      <c r="AT1086" s="22"/>
      <c r="AU1086" s="22"/>
    </row>
    <row r="1087" ht="17.25" customHeight="1">
      <c r="A1087" s="41"/>
      <c r="B1087" s="42"/>
      <c r="C1087" s="41"/>
      <c r="D1087" s="43"/>
      <c r="E1087" s="43"/>
      <c r="F1087" s="41"/>
      <c r="G1087" s="45"/>
      <c r="H1087" s="46"/>
      <c r="I1087" s="43"/>
      <c r="J1087" s="47"/>
      <c r="K1087" s="46"/>
      <c r="L1087" s="46"/>
      <c r="M1087" s="48"/>
      <c r="N1087" s="49"/>
      <c r="O1087" s="46"/>
      <c r="P1087" s="46"/>
      <c r="Q1087" s="41"/>
      <c r="R1087" s="10"/>
      <c r="S1087" s="10"/>
      <c r="T1087" s="10"/>
      <c r="U1087" s="22"/>
      <c r="V1087" s="22"/>
      <c r="W1087" s="22"/>
      <c r="X1087" s="22"/>
      <c r="Y1087" s="22"/>
      <c r="Z1087" s="22"/>
      <c r="AA1087" s="22"/>
      <c r="AB1087" s="22"/>
      <c r="AC1087" s="22"/>
      <c r="AD1087" s="22"/>
      <c r="AE1087" s="22"/>
      <c r="AF1087" s="22"/>
      <c r="AG1087" s="22"/>
      <c r="AH1087" s="22"/>
      <c r="AI1087" s="22"/>
      <c r="AJ1087" s="22"/>
      <c r="AK1087" s="22"/>
      <c r="AL1087" s="22"/>
      <c r="AM1087" s="22"/>
      <c r="AN1087" s="22"/>
      <c r="AO1087" s="22"/>
      <c r="AP1087" s="22"/>
      <c r="AQ1087" s="22"/>
      <c r="AR1087" s="22"/>
      <c r="AS1087" s="22"/>
      <c r="AT1087" s="22"/>
      <c r="AU1087" s="22"/>
    </row>
    <row r="1088" ht="17.25" customHeight="1">
      <c r="A1088" s="41"/>
      <c r="B1088" s="42"/>
      <c r="C1088" s="41"/>
      <c r="D1088" s="43"/>
      <c r="E1088" s="43"/>
      <c r="F1088" s="41"/>
      <c r="G1088" s="45"/>
      <c r="H1088" s="46"/>
      <c r="I1088" s="43"/>
      <c r="J1088" s="47"/>
      <c r="K1088" s="46"/>
      <c r="L1088" s="46"/>
      <c r="M1088" s="48"/>
      <c r="N1088" s="49"/>
      <c r="O1088" s="46"/>
      <c r="P1088" s="46"/>
      <c r="Q1088" s="41"/>
      <c r="R1088" s="10"/>
      <c r="S1088" s="10"/>
      <c r="T1088" s="10"/>
      <c r="U1088" s="22"/>
      <c r="V1088" s="22"/>
      <c r="W1088" s="22"/>
      <c r="X1088" s="22"/>
      <c r="Y1088" s="22"/>
      <c r="Z1088" s="22"/>
      <c r="AA1088" s="22"/>
      <c r="AB1088" s="22"/>
      <c r="AC1088" s="22"/>
      <c r="AD1088" s="22"/>
      <c r="AE1088" s="22"/>
      <c r="AF1088" s="22"/>
      <c r="AG1088" s="22"/>
      <c r="AH1088" s="22"/>
      <c r="AI1088" s="22"/>
      <c r="AJ1088" s="22"/>
      <c r="AK1088" s="22"/>
      <c r="AL1088" s="22"/>
      <c r="AM1088" s="22"/>
      <c r="AN1088" s="22"/>
      <c r="AO1088" s="22"/>
      <c r="AP1088" s="22"/>
      <c r="AQ1088" s="22"/>
      <c r="AR1088" s="22"/>
      <c r="AS1088" s="22"/>
      <c r="AT1088" s="22"/>
      <c r="AU1088" s="22"/>
    </row>
    <row r="1089" ht="17.25" customHeight="1">
      <c r="A1089" s="41"/>
      <c r="B1089" s="42"/>
      <c r="C1089" s="41"/>
      <c r="D1089" s="43"/>
      <c r="E1089" s="43"/>
      <c r="F1089" s="41"/>
      <c r="G1089" s="45"/>
      <c r="H1089" s="46"/>
      <c r="I1089" s="43"/>
      <c r="J1089" s="47"/>
      <c r="K1089" s="46"/>
      <c r="L1089" s="46"/>
      <c r="M1089" s="48"/>
      <c r="N1089" s="49"/>
      <c r="O1089" s="46"/>
      <c r="P1089" s="46"/>
      <c r="Q1089" s="41"/>
      <c r="R1089" s="10"/>
      <c r="S1089" s="10"/>
      <c r="T1089" s="10"/>
      <c r="U1089" s="22"/>
      <c r="V1089" s="22"/>
      <c r="W1089" s="22"/>
      <c r="X1089" s="22"/>
      <c r="Y1089" s="22"/>
      <c r="Z1089" s="22"/>
      <c r="AA1089" s="22"/>
      <c r="AB1089" s="22"/>
      <c r="AC1089" s="22"/>
      <c r="AD1089" s="22"/>
      <c r="AE1089" s="22"/>
      <c r="AF1089" s="22"/>
      <c r="AG1089" s="22"/>
      <c r="AH1089" s="22"/>
      <c r="AI1089" s="22"/>
      <c r="AJ1089" s="22"/>
      <c r="AK1089" s="22"/>
      <c r="AL1089" s="22"/>
      <c r="AM1089" s="22"/>
      <c r="AN1089" s="22"/>
      <c r="AO1089" s="22"/>
      <c r="AP1089" s="22"/>
      <c r="AQ1089" s="22"/>
      <c r="AR1089" s="22"/>
      <c r="AS1089" s="22"/>
      <c r="AT1089" s="22"/>
      <c r="AU1089" s="22"/>
    </row>
    <row r="1090" ht="17.25" customHeight="1">
      <c r="A1090" s="41"/>
      <c r="B1090" s="42"/>
      <c r="C1090" s="41"/>
      <c r="D1090" s="43"/>
      <c r="E1090" s="43"/>
      <c r="F1090" s="41"/>
      <c r="G1090" s="45"/>
      <c r="H1090" s="46"/>
      <c r="I1090" s="43"/>
      <c r="J1090" s="47"/>
      <c r="K1090" s="46"/>
      <c r="L1090" s="46"/>
      <c r="M1090" s="48"/>
      <c r="N1090" s="49"/>
      <c r="O1090" s="46"/>
      <c r="P1090" s="46"/>
      <c r="Q1090" s="41"/>
      <c r="R1090" s="10"/>
      <c r="S1090" s="10"/>
      <c r="T1090" s="10"/>
      <c r="U1090" s="22"/>
      <c r="V1090" s="22"/>
      <c r="W1090" s="22"/>
      <c r="X1090" s="22"/>
      <c r="Y1090" s="22"/>
      <c r="Z1090" s="22"/>
      <c r="AA1090" s="22"/>
      <c r="AB1090" s="22"/>
      <c r="AC1090" s="22"/>
      <c r="AD1090" s="22"/>
      <c r="AE1090" s="22"/>
      <c r="AF1090" s="22"/>
      <c r="AG1090" s="22"/>
      <c r="AH1090" s="22"/>
      <c r="AI1090" s="22"/>
      <c r="AJ1090" s="22"/>
      <c r="AK1090" s="22"/>
      <c r="AL1090" s="22"/>
      <c r="AM1090" s="22"/>
      <c r="AN1090" s="22"/>
      <c r="AO1090" s="22"/>
      <c r="AP1090" s="22"/>
      <c r="AQ1090" s="22"/>
      <c r="AR1090" s="22"/>
      <c r="AS1090" s="22"/>
      <c r="AT1090" s="22"/>
      <c r="AU1090" s="22"/>
    </row>
    <row r="1091" ht="17.25" customHeight="1">
      <c r="A1091" s="41"/>
      <c r="B1091" s="42"/>
      <c r="C1091" s="41"/>
      <c r="D1091" s="43"/>
      <c r="E1091" s="43"/>
      <c r="F1091" s="41"/>
      <c r="G1091" s="45"/>
      <c r="H1091" s="46"/>
      <c r="I1091" s="43"/>
      <c r="J1091" s="47"/>
      <c r="K1091" s="46"/>
      <c r="L1091" s="46"/>
      <c r="M1091" s="48"/>
      <c r="N1091" s="49"/>
      <c r="O1091" s="46"/>
      <c r="P1091" s="46"/>
      <c r="Q1091" s="41"/>
      <c r="R1091" s="10"/>
      <c r="S1091" s="10"/>
      <c r="T1091" s="10"/>
      <c r="U1091" s="22"/>
      <c r="V1091" s="22"/>
      <c r="W1091" s="22"/>
      <c r="X1091" s="22"/>
      <c r="Y1091" s="22"/>
      <c r="Z1091" s="22"/>
      <c r="AA1091" s="22"/>
      <c r="AB1091" s="22"/>
      <c r="AC1091" s="22"/>
      <c r="AD1091" s="22"/>
      <c r="AE1091" s="22"/>
      <c r="AF1091" s="22"/>
      <c r="AG1091" s="22"/>
      <c r="AH1091" s="22"/>
      <c r="AI1091" s="22"/>
      <c r="AJ1091" s="22"/>
      <c r="AK1091" s="22"/>
      <c r="AL1091" s="22"/>
      <c r="AM1091" s="22"/>
      <c r="AN1091" s="22"/>
      <c r="AO1091" s="22"/>
      <c r="AP1091" s="22"/>
      <c r="AQ1091" s="22"/>
      <c r="AR1091" s="22"/>
      <c r="AS1091" s="22"/>
      <c r="AT1091" s="22"/>
      <c r="AU1091" s="22"/>
    </row>
    <row r="1092" ht="17.25" customHeight="1">
      <c r="A1092" s="41"/>
      <c r="B1092" s="42"/>
      <c r="C1092" s="41"/>
      <c r="D1092" s="43"/>
      <c r="E1092" s="43"/>
      <c r="F1092" s="41"/>
      <c r="G1092" s="45"/>
      <c r="H1092" s="46"/>
      <c r="I1092" s="43"/>
      <c r="J1092" s="47"/>
      <c r="K1092" s="46"/>
      <c r="L1092" s="46"/>
      <c r="M1092" s="48"/>
      <c r="N1092" s="49"/>
      <c r="O1092" s="46"/>
      <c r="P1092" s="46"/>
      <c r="Q1092" s="41"/>
      <c r="R1092" s="10"/>
      <c r="S1092" s="10"/>
      <c r="T1092" s="10"/>
      <c r="U1092" s="22"/>
      <c r="V1092" s="22"/>
      <c r="W1092" s="22"/>
      <c r="X1092" s="22"/>
      <c r="Y1092" s="22"/>
      <c r="Z1092" s="22"/>
      <c r="AA1092" s="22"/>
      <c r="AB1092" s="22"/>
      <c r="AC1092" s="22"/>
      <c r="AD1092" s="22"/>
      <c r="AE1092" s="22"/>
      <c r="AF1092" s="22"/>
      <c r="AG1092" s="22"/>
      <c r="AH1092" s="22"/>
      <c r="AI1092" s="22"/>
      <c r="AJ1092" s="22"/>
      <c r="AK1092" s="22"/>
      <c r="AL1092" s="22"/>
      <c r="AM1092" s="22"/>
      <c r="AN1092" s="22"/>
      <c r="AO1092" s="22"/>
      <c r="AP1092" s="22"/>
      <c r="AQ1092" s="22"/>
      <c r="AR1092" s="22"/>
      <c r="AS1092" s="22"/>
      <c r="AT1092" s="22"/>
      <c r="AU1092" s="22"/>
    </row>
    <row r="1093" ht="17.25" customHeight="1">
      <c r="A1093" s="41"/>
      <c r="B1093" s="42"/>
      <c r="C1093" s="41"/>
      <c r="D1093" s="43"/>
      <c r="E1093" s="43"/>
      <c r="F1093" s="41"/>
      <c r="G1093" s="45"/>
      <c r="H1093" s="46"/>
      <c r="I1093" s="43"/>
      <c r="J1093" s="47"/>
      <c r="K1093" s="46"/>
      <c r="L1093" s="46"/>
      <c r="M1093" s="48"/>
      <c r="N1093" s="49"/>
      <c r="O1093" s="46"/>
      <c r="P1093" s="46"/>
      <c r="Q1093" s="41"/>
      <c r="R1093" s="10"/>
      <c r="S1093" s="10"/>
      <c r="T1093" s="10"/>
      <c r="U1093" s="22"/>
      <c r="V1093" s="22"/>
      <c r="W1093" s="22"/>
      <c r="X1093" s="22"/>
      <c r="Y1093" s="22"/>
      <c r="Z1093" s="22"/>
      <c r="AA1093" s="22"/>
      <c r="AB1093" s="22"/>
      <c r="AC1093" s="22"/>
      <c r="AD1093" s="22"/>
      <c r="AE1093" s="22"/>
      <c r="AF1093" s="22"/>
      <c r="AG1093" s="22"/>
      <c r="AH1093" s="22"/>
      <c r="AI1093" s="22"/>
      <c r="AJ1093" s="22"/>
      <c r="AK1093" s="22"/>
      <c r="AL1093" s="22"/>
      <c r="AM1093" s="22"/>
      <c r="AN1093" s="22"/>
      <c r="AO1093" s="22"/>
      <c r="AP1093" s="22"/>
      <c r="AQ1093" s="22"/>
      <c r="AR1093" s="22"/>
      <c r="AS1093" s="22"/>
      <c r="AT1093" s="22"/>
      <c r="AU1093" s="22"/>
    </row>
    <row r="1094" ht="17.25" customHeight="1">
      <c r="A1094" s="41"/>
      <c r="B1094" s="42"/>
      <c r="C1094" s="41"/>
      <c r="D1094" s="43"/>
      <c r="E1094" s="43"/>
      <c r="F1094" s="41"/>
      <c r="G1094" s="45"/>
      <c r="H1094" s="46"/>
      <c r="I1094" s="43"/>
      <c r="J1094" s="47"/>
      <c r="K1094" s="46"/>
      <c r="L1094" s="46"/>
      <c r="M1094" s="48"/>
      <c r="N1094" s="49"/>
      <c r="O1094" s="46"/>
      <c r="P1094" s="46"/>
      <c r="Q1094" s="41"/>
      <c r="R1094" s="10"/>
      <c r="S1094" s="10"/>
      <c r="T1094" s="10"/>
      <c r="U1094" s="22"/>
      <c r="V1094" s="22"/>
      <c r="W1094" s="22"/>
      <c r="X1094" s="22"/>
      <c r="Y1094" s="22"/>
      <c r="Z1094" s="22"/>
      <c r="AA1094" s="22"/>
      <c r="AB1094" s="22"/>
      <c r="AC1094" s="22"/>
      <c r="AD1094" s="22"/>
      <c r="AE1094" s="22"/>
      <c r="AF1094" s="22"/>
      <c r="AG1094" s="22"/>
      <c r="AH1094" s="22"/>
      <c r="AI1094" s="22"/>
      <c r="AJ1094" s="22"/>
      <c r="AK1094" s="22"/>
      <c r="AL1094" s="22"/>
      <c r="AM1094" s="22"/>
      <c r="AN1094" s="22"/>
      <c r="AO1094" s="22"/>
      <c r="AP1094" s="22"/>
      <c r="AQ1094" s="22"/>
      <c r="AR1094" s="22"/>
      <c r="AS1094" s="22"/>
      <c r="AT1094" s="22"/>
      <c r="AU1094" s="22"/>
    </row>
    <row r="1095" ht="17.25" customHeight="1">
      <c r="A1095" s="41"/>
      <c r="B1095" s="42"/>
      <c r="C1095" s="41"/>
      <c r="D1095" s="43"/>
      <c r="E1095" s="43"/>
      <c r="F1095" s="41"/>
      <c r="G1095" s="45"/>
      <c r="H1095" s="46"/>
      <c r="I1095" s="43"/>
      <c r="J1095" s="47"/>
      <c r="K1095" s="46"/>
      <c r="L1095" s="46"/>
      <c r="M1095" s="48"/>
      <c r="N1095" s="49"/>
      <c r="O1095" s="46"/>
      <c r="P1095" s="46"/>
      <c r="Q1095" s="41"/>
      <c r="R1095" s="10"/>
      <c r="S1095" s="10"/>
      <c r="T1095" s="10"/>
      <c r="U1095" s="22"/>
      <c r="V1095" s="22"/>
      <c r="W1095" s="22"/>
      <c r="X1095" s="22"/>
      <c r="Y1095" s="22"/>
      <c r="Z1095" s="22"/>
      <c r="AA1095" s="22"/>
      <c r="AB1095" s="22"/>
      <c r="AC1095" s="22"/>
      <c r="AD1095" s="22"/>
      <c r="AE1095" s="22"/>
      <c r="AF1095" s="22"/>
      <c r="AG1095" s="22"/>
      <c r="AH1095" s="22"/>
      <c r="AI1095" s="22"/>
      <c r="AJ1095" s="22"/>
      <c r="AK1095" s="22"/>
      <c r="AL1095" s="22"/>
      <c r="AM1095" s="22"/>
      <c r="AN1095" s="22"/>
      <c r="AO1095" s="22"/>
      <c r="AP1095" s="22"/>
      <c r="AQ1095" s="22"/>
      <c r="AR1095" s="22"/>
      <c r="AS1095" s="22"/>
      <c r="AT1095" s="22"/>
      <c r="AU1095" s="22"/>
    </row>
    <row r="1096" ht="17.25" customHeight="1">
      <c r="A1096" s="41"/>
      <c r="B1096" s="42"/>
      <c r="C1096" s="41"/>
      <c r="D1096" s="43"/>
      <c r="E1096" s="43"/>
      <c r="F1096" s="41"/>
      <c r="G1096" s="45"/>
      <c r="H1096" s="46"/>
      <c r="I1096" s="43"/>
      <c r="J1096" s="47"/>
      <c r="K1096" s="46"/>
      <c r="L1096" s="46"/>
      <c r="M1096" s="48"/>
      <c r="N1096" s="49"/>
      <c r="O1096" s="46"/>
      <c r="P1096" s="46"/>
      <c r="Q1096" s="41"/>
      <c r="R1096" s="10"/>
      <c r="S1096" s="10"/>
      <c r="T1096" s="10"/>
      <c r="U1096" s="22"/>
      <c r="V1096" s="22"/>
      <c r="W1096" s="22"/>
      <c r="X1096" s="22"/>
      <c r="Y1096" s="22"/>
      <c r="Z1096" s="22"/>
      <c r="AA1096" s="22"/>
      <c r="AB1096" s="22"/>
      <c r="AC1096" s="22"/>
      <c r="AD1096" s="22"/>
      <c r="AE1096" s="22"/>
      <c r="AF1096" s="22"/>
      <c r="AG1096" s="22"/>
      <c r="AH1096" s="22"/>
      <c r="AI1096" s="22"/>
      <c r="AJ1096" s="22"/>
      <c r="AK1096" s="22"/>
      <c r="AL1096" s="22"/>
      <c r="AM1096" s="22"/>
      <c r="AN1096" s="22"/>
      <c r="AO1096" s="22"/>
      <c r="AP1096" s="22"/>
      <c r="AQ1096" s="22"/>
      <c r="AR1096" s="22"/>
      <c r="AS1096" s="22"/>
      <c r="AT1096" s="22"/>
      <c r="AU1096" s="22"/>
    </row>
    <row r="1097" ht="17.25" customHeight="1">
      <c r="A1097" s="41"/>
      <c r="B1097" s="42"/>
      <c r="C1097" s="41"/>
      <c r="D1097" s="43"/>
      <c r="E1097" s="43"/>
      <c r="F1097" s="41"/>
      <c r="G1097" s="45"/>
      <c r="H1097" s="46"/>
      <c r="I1097" s="43"/>
      <c r="J1097" s="47"/>
      <c r="K1097" s="46"/>
      <c r="L1097" s="46"/>
      <c r="M1097" s="48"/>
      <c r="N1097" s="49"/>
      <c r="O1097" s="46"/>
      <c r="P1097" s="46"/>
      <c r="Q1097" s="41"/>
      <c r="R1097" s="10"/>
      <c r="S1097" s="10"/>
      <c r="T1097" s="10"/>
      <c r="U1097" s="22"/>
      <c r="V1097" s="22"/>
      <c r="W1097" s="22"/>
      <c r="X1097" s="22"/>
      <c r="Y1097" s="22"/>
      <c r="Z1097" s="22"/>
      <c r="AA1097" s="22"/>
      <c r="AB1097" s="22"/>
      <c r="AC1097" s="22"/>
      <c r="AD1097" s="22"/>
      <c r="AE1097" s="22"/>
      <c r="AF1097" s="22"/>
      <c r="AG1097" s="22"/>
      <c r="AH1097" s="22"/>
      <c r="AI1097" s="22"/>
      <c r="AJ1097" s="22"/>
      <c r="AK1097" s="22"/>
      <c r="AL1097" s="22"/>
      <c r="AM1097" s="22"/>
      <c r="AN1097" s="22"/>
      <c r="AO1097" s="22"/>
      <c r="AP1097" s="22"/>
      <c r="AQ1097" s="22"/>
      <c r="AR1097" s="22"/>
      <c r="AS1097" s="22"/>
      <c r="AT1097" s="22"/>
      <c r="AU1097" s="22"/>
    </row>
    <row r="1098" ht="17.25" customHeight="1">
      <c r="A1098" s="41"/>
      <c r="B1098" s="42"/>
      <c r="C1098" s="41"/>
      <c r="D1098" s="43"/>
      <c r="E1098" s="43"/>
      <c r="F1098" s="41"/>
      <c r="G1098" s="45"/>
      <c r="H1098" s="46"/>
      <c r="I1098" s="43"/>
      <c r="J1098" s="47"/>
      <c r="K1098" s="46"/>
      <c r="L1098" s="46"/>
      <c r="M1098" s="48"/>
      <c r="N1098" s="49"/>
      <c r="O1098" s="46"/>
      <c r="P1098" s="46"/>
      <c r="Q1098" s="41"/>
      <c r="R1098" s="10"/>
      <c r="S1098" s="10"/>
      <c r="T1098" s="10"/>
      <c r="U1098" s="22"/>
      <c r="V1098" s="22"/>
      <c r="W1098" s="22"/>
      <c r="X1098" s="22"/>
      <c r="Y1098" s="22"/>
      <c r="Z1098" s="22"/>
      <c r="AA1098" s="22"/>
      <c r="AB1098" s="22"/>
      <c r="AC1098" s="22"/>
      <c r="AD1098" s="22"/>
      <c r="AE1098" s="22"/>
      <c r="AF1098" s="22"/>
      <c r="AG1098" s="22"/>
      <c r="AH1098" s="22"/>
      <c r="AI1098" s="22"/>
      <c r="AJ1098" s="22"/>
      <c r="AK1098" s="22"/>
      <c r="AL1098" s="22"/>
      <c r="AM1098" s="22"/>
      <c r="AN1098" s="22"/>
      <c r="AO1098" s="22"/>
      <c r="AP1098" s="22"/>
      <c r="AQ1098" s="22"/>
      <c r="AR1098" s="22"/>
      <c r="AS1098" s="22"/>
      <c r="AT1098" s="22"/>
      <c r="AU1098" s="22"/>
    </row>
    <row r="1099" ht="17.25" customHeight="1">
      <c r="A1099" s="41"/>
      <c r="B1099" s="42"/>
      <c r="C1099" s="41"/>
      <c r="D1099" s="43"/>
      <c r="E1099" s="43"/>
      <c r="F1099" s="41"/>
      <c r="G1099" s="45"/>
      <c r="H1099" s="46"/>
      <c r="I1099" s="43"/>
      <c r="J1099" s="47"/>
      <c r="K1099" s="46"/>
      <c r="L1099" s="46"/>
      <c r="M1099" s="48"/>
      <c r="N1099" s="49"/>
      <c r="O1099" s="46"/>
      <c r="P1099" s="46"/>
      <c r="Q1099" s="41"/>
      <c r="R1099" s="10"/>
      <c r="S1099" s="10"/>
      <c r="T1099" s="10"/>
      <c r="U1099" s="22"/>
      <c r="V1099" s="22"/>
      <c r="W1099" s="22"/>
      <c r="X1099" s="22"/>
      <c r="Y1099" s="22"/>
      <c r="Z1099" s="22"/>
      <c r="AA1099" s="22"/>
      <c r="AB1099" s="22"/>
      <c r="AC1099" s="22"/>
      <c r="AD1099" s="22"/>
      <c r="AE1099" s="22"/>
      <c r="AF1099" s="22"/>
      <c r="AG1099" s="22"/>
      <c r="AH1099" s="22"/>
      <c r="AI1099" s="22"/>
      <c r="AJ1099" s="22"/>
      <c r="AK1099" s="22"/>
      <c r="AL1099" s="22"/>
      <c r="AM1099" s="22"/>
      <c r="AN1099" s="22"/>
      <c r="AO1099" s="22"/>
      <c r="AP1099" s="22"/>
      <c r="AQ1099" s="22"/>
      <c r="AR1099" s="22"/>
      <c r="AS1099" s="22"/>
      <c r="AT1099" s="22"/>
      <c r="AU1099" s="22"/>
    </row>
    <row r="1100" ht="17.25" customHeight="1">
      <c r="A1100" s="41"/>
      <c r="B1100" s="42"/>
      <c r="C1100" s="41"/>
      <c r="D1100" s="43"/>
      <c r="E1100" s="43"/>
      <c r="F1100" s="41"/>
      <c r="G1100" s="45"/>
      <c r="H1100" s="46"/>
      <c r="I1100" s="43"/>
      <c r="J1100" s="47"/>
      <c r="K1100" s="46"/>
      <c r="L1100" s="46"/>
      <c r="M1100" s="48"/>
      <c r="N1100" s="49"/>
      <c r="O1100" s="46"/>
      <c r="P1100" s="46"/>
      <c r="Q1100" s="41"/>
      <c r="R1100" s="10"/>
      <c r="S1100" s="10"/>
      <c r="T1100" s="10"/>
      <c r="U1100" s="22"/>
      <c r="V1100" s="22"/>
      <c r="W1100" s="22"/>
      <c r="X1100" s="22"/>
      <c r="Y1100" s="22"/>
      <c r="Z1100" s="22"/>
      <c r="AA1100" s="22"/>
      <c r="AB1100" s="22"/>
      <c r="AC1100" s="22"/>
      <c r="AD1100" s="22"/>
      <c r="AE1100" s="22"/>
      <c r="AF1100" s="22"/>
      <c r="AG1100" s="22"/>
      <c r="AH1100" s="22"/>
      <c r="AI1100" s="22"/>
      <c r="AJ1100" s="22"/>
      <c r="AK1100" s="22"/>
      <c r="AL1100" s="22"/>
      <c r="AM1100" s="22"/>
      <c r="AN1100" s="22"/>
      <c r="AO1100" s="22"/>
      <c r="AP1100" s="22"/>
      <c r="AQ1100" s="22"/>
      <c r="AR1100" s="22"/>
      <c r="AS1100" s="22"/>
      <c r="AT1100" s="22"/>
      <c r="AU1100" s="22"/>
    </row>
    <row r="1101" ht="17.25" customHeight="1">
      <c r="A1101" s="41"/>
      <c r="B1101" s="42"/>
      <c r="C1101" s="41"/>
      <c r="D1101" s="43"/>
      <c r="E1101" s="43"/>
      <c r="F1101" s="41"/>
      <c r="G1101" s="45"/>
      <c r="H1101" s="46"/>
      <c r="I1101" s="43"/>
      <c r="J1101" s="47"/>
      <c r="K1101" s="46"/>
      <c r="L1101" s="46"/>
      <c r="M1101" s="48"/>
      <c r="N1101" s="49"/>
      <c r="O1101" s="46"/>
      <c r="P1101" s="46"/>
      <c r="Q1101" s="41"/>
      <c r="R1101" s="10"/>
      <c r="S1101" s="10"/>
      <c r="T1101" s="10"/>
      <c r="U1101" s="22"/>
      <c r="V1101" s="22"/>
      <c r="W1101" s="22"/>
      <c r="X1101" s="22"/>
      <c r="Y1101" s="22"/>
      <c r="Z1101" s="22"/>
      <c r="AA1101" s="22"/>
      <c r="AB1101" s="22"/>
      <c r="AC1101" s="22"/>
      <c r="AD1101" s="22"/>
      <c r="AE1101" s="22"/>
      <c r="AF1101" s="22"/>
      <c r="AG1101" s="22"/>
      <c r="AH1101" s="22"/>
      <c r="AI1101" s="22"/>
      <c r="AJ1101" s="22"/>
      <c r="AK1101" s="22"/>
      <c r="AL1101" s="22"/>
      <c r="AM1101" s="22"/>
      <c r="AN1101" s="22"/>
      <c r="AO1101" s="22"/>
      <c r="AP1101" s="22"/>
      <c r="AQ1101" s="22"/>
      <c r="AR1101" s="22"/>
      <c r="AS1101" s="22"/>
      <c r="AT1101" s="22"/>
      <c r="AU1101" s="22"/>
    </row>
    <row r="1102" ht="17.25" customHeight="1">
      <c r="A1102" s="41"/>
      <c r="B1102" s="42"/>
      <c r="C1102" s="41"/>
      <c r="D1102" s="43"/>
      <c r="E1102" s="43"/>
      <c r="F1102" s="41"/>
      <c r="G1102" s="45"/>
      <c r="H1102" s="46"/>
      <c r="I1102" s="43"/>
      <c r="J1102" s="47"/>
      <c r="K1102" s="46"/>
      <c r="L1102" s="46"/>
      <c r="M1102" s="48"/>
      <c r="N1102" s="49"/>
      <c r="O1102" s="46"/>
      <c r="P1102" s="46"/>
      <c r="Q1102" s="41"/>
      <c r="R1102" s="10"/>
      <c r="S1102" s="10"/>
      <c r="T1102" s="10"/>
      <c r="U1102" s="22"/>
      <c r="V1102" s="22"/>
      <c r="W1102" s="22"/>
      <c r="X1102" s="22"/>
      <c r="Y1102" s="22"/>
      <c r="Z1102" s="22"/>
      <c r="AA1102" s="22"/>
      <c r="AB1102" s="22"/>
      <c r="AC1102" s="22"/>
      <c r="AD1102" s="22"/>
      <c r="AE1102" s="22"/>
      <c r="AF1102" s="22"/>
      <c r="AG1102" s="22"/>
      <c r="AH1102" s="22"/>
      <c r="AI1102" s="22"/>
      <c r="AJ1102" s="22"/>
      <c r="AK1102" s="22"/>
      <c r="AL1102" s="22"/>
      <c r="AM1102" s="22"/>
      <c r="AN1102" s="22"/>
      <c r="AO1102" s="22"/>
      <c r="AP1102" s="22"/>
      <c r="AQ1102" s="22"/>
      <c r="AR1102" s="22"/>
      <c r="AS1102" s="22"/>
      <c r="AT1102" s="22"/>
      <c r="AU1102" s="22"/>
    </row>
    <row r="1103" ht="17.25" customHeight="1">
      <c r="A1103" s="41"/>
      <c r="B1103" s="42"/>
      <c r="C1103" s="41"/>
      <c r="D1103" s="43"/>
      <c r="E1103" s="43"/>
      <c r="F1103" s="41"/>
      <c r="G1103" s="45"/>
      <c r="H1103" s="46"/>
      <c r="I1103" s="43"/>
      <c r="J1103" s="47"/>
      <c r="K1103" s="46"/>
      <c r="L1103" s="46"/>
      <c r="M1103" s="48"/>
      <c r="N1103" s="49"/>
      <c r="O1103" s="46"/>
      <c r="P1103" s="46"/>
      <c r="Q1103" s="41"/>
      <c r="R1103" s="10"/>
      <c r="S1103" s="10"/>
      <c r="T1103" s="10"/>
      <c r="U1103" s="22"/>
      <c r="V1103" s="22"/>
      <c r="W1103" s="22"/>
      <c r="X1103" s="22"/>
      <c r="Y1103" s="22"/>
      <c r="Z1103" s="22"/>
      <c r="AA1103" s="22"/>
      <c r="AB1103" s="22"/>
      <c r="AC1103" s="22"/>
      <c r="AD1103" s="22"/>
      <c r="AE1103" s="22"/>
      <c r="AF1103" s="22"/>
      <c r="AG1103" s="22"/>
      <c r="AH1103" s="22"/>
      <c r="AI1103" s="22"/>
      <c r="AJ1103" s="22"/>
      <c r="AK1103" s="22"/>
      <c r="AL1103" s="22"/>
      <c r="AM1103" s="22"/>
      <c r="AN1103" s="22"/>
      <c r="AO1103" s="22"/>
      <c r="AP1103" s="22"/>
      <c r="AQ1103" s="22"/>
      <c r="AR1103" s="22"/>
      <c r="AS1103" s="22"/>
      <c r="AT1103" s="22"/>
      <c r="AU1103" s="22"/>
    </row>
    <row r="1104" ht="17.25" customHeight="1">
      <c r="A1104" s="41"/>
      <c r="B1104" s="42"/>
      <c r="C1104" s="41"/>
      <c r="D1104" s="43"/>
      <c r="E1104" s="43"/>
      <c r="F1104" s="41"/>
      <c r="G1104" s="45"/>
      <c r="H1104" s="46"/>
      <c r="I1104" s="43"/>
      <c r="J1104" s="47"/>
      <c r="K1104" s="46"/>
      <c r="L1104" s="46"/>
      <c r="M1104" s="48"/>
      <c r="N1104" s="49"/>
      <c r="O1104" s="46"/>
      <c r="P1104" s="46"/>
      <c r="Q1104" s="41"/>
      <c r="R1104" s="10"/>
      <c r="S1104" s="10"/>
      <c r="T1104" s="10"/>
      <c r="U1104" s="22"/>
      <c r="V1104" s="22"/>
      <c r="W1104" s="22"/>
      <c r="X1104" s="22"/>
      <c r="Y1104" s="22"/>
      <c r="Z1104" s="22"/>
      <c r="AA1104" s="22"/>
      <c r="AB1104" s="22"/>
      <c r="AC1104" s="22"/>
      <c r="AD1104" s="22"/>
      <c r="AE1104" s="22"/>
      <c r="AF1104" s="22"/>
      <c r="AG1104" s="22"/>
      <c r="AH1104" s="22"/>
      <c r="AI1104" s="22"/>
      <c r="AJ1104" s="22"/>
      <c r="AK1104" s="22"/>
      <c r="AL1104" s="22"/>
      <c r="AM1104" s="22"/>
      <c r="AN1104" s="22"/>
      <c r="AO1104" s="22"/>
      <c r="AP1104" s="22"/>
      <c r="AQ1104" s="22"/>
      <c r="AR1104" s="22"/>
      <c r="AS1104" s="22"/>
      <c r="AT1104" s="22"/>
      <c r="AU1104" s="22"/>
    </row>
    <row r="1105" ht="17.25" customHeight="1">
      <c r="A1105" s="41"/>
      <c r="B1105" s="42"/>
      <c r="C1105" s="41"/>
      <c r="D1105" s="43"/>
      <c r="E1105" s="43"/>
      <c r="F1105" s="41"/>
      <c r="G1105" s="45"/>
      <c r="H1105" s="46"/>
      <c r="I1105" s="43"/>
      <c r="J1105" s="47"/>
      <c r="K1105" s="46"/>
      <c r="L1105" s="46"/>
      <c r="M1105" s="48"/>
      <c r="N1105" s="49"/>
      <c r="O1105" s="46"/>
      <c r="P1105" s="46"/>
      <c r="Q1105" s="41"/>
      <c r="R1105" s="10"/>
      <c r="S1105" s="10"/>
      <c r="T1105" s="10"/>
      <c r="U1105" s="22"/>
      <c r="V1105" s="22"/>
      <c r="W1105" s="22"/>
      <c r="X1105" s="22"/>
      <c r="Y1105" s="22"/>
      <c r="Z1105" s="22"/>
      <c r="AA1105" s="22"/>
      <c r="AB1105" s="22"/>
      <c r="AC1105" s="22"/>
      <c r="AD1105" s="22"/>
      <c r="AE1105" s="22"/>
      <c r="AF1105" s="22"/>
      <c r="AG1105" s="22"/>
      <c r="AH1105" s="22"/>
      <c r="AI1105" s="22"/>
      <c r="AJ1105" s="22"/>
      <c r="AK1105" s="22"/>
      <c r="AL1105" s="22"/>
      <c r="AM1105" s="22"/>
      <c r="AN1105" s="22"/>
      <c r="AO1105" s="22"/>
      <c r="AP1105" s="22"/>
      <c r="AQ1105" s="22"/>
      <c r="AR1105" s="22"/>
      <c r="AS1105" s="22"/>
      <c r="AT1105" s="22"/>
      <c r="AU1105" s="22"/>
    </row>
    <row r="1106" ht="17.25" customHeight="1">
      <c r="A1106" s="41"/>
      <c r="B1106" s="42"/>
      <c r="C1106" s="41"/>
      <c r="D1106" s="43"/>
      <c r="E1106" s="43"/>
      <c r="F1106" s="41"/>
      <c r="G1106" s="45"/>
      <c r="H1106" s="46"/>
      <c r="I1106" s="43"/>
      <c r="J1106" s="47"/>
      <c r="K1106" s="46"/>
      <c r="L1106" s="46"/>
      <c r="M1106" s="48"/>
      <c r="N1106" s="49"/>
      <c r="O1106" s="46"/>
      <c r="P1106" s="46"/>
      <c r="Q1106" s="41"/>
      <c r="R1106" s="10"/>
      <c r="S1106" s="10"/>
      <c r="T1106" s="10"/>
      <c r="U1106" s="22"/>
      <c r="V1106" s="22"/>
      <c r="W1106" s="22"/>
      <c r="X1106" s="22"/>
      <c r="Y1106" s="22"/>
      <c r="Z1106" s="22"/>
      <c r="AA1106" s="22"/>
      <c r="AB1106" s="22"/>
      <c r="AC1106" s="22"/>
      <c r="AD1106" s="22"/>
      <c r="AE1106" s="22"/>
      <c r="AF1106" s="22"/>
      <c r="AG1106" s="22"/>
      <c r="AH1106" s="22"/>
      <c r="AI1106" s="22"/>
      <c r="AJ1106" s="22"/>
      <c r="AK1106" s="22"/>
      <c r="AL1106" s="22"/>
      <c r="AM1106" s="22"/>
      <c r="AN1106" s="22"/>
      <c r="AO1106" s="22"/>
      <c r="AP1106" s="22"/>
      <c r="AQ1106" s="22"/>
      <c r="AR1106" s="22"/>
      <c r="AS1106" s="22"/>
      <c r="AT1106" s="22"/>
      <c r="AU1106" s="22"/>
    </row>
    <row r="1107" ht="17.25" customHeight="1">
      <c r="A1107" s="41"/>
      <c r="B1107" s="42"/>
      <c r="C1107" s="41"/>
      <c r="D1107" s="43"/>
      <c r="E1107" s="43"/>
      <c r="F1107" s="41"/>
      <c r="G1107" s="45"/>
      <c r="H1107" s="46"/>
      <c r="I1107" s="43"/>
      <c r="J1107" s="47"/>
      <c r="K1107" s="46"/>
      <c r="L1107" s="46"/>
      <c r="M1107" s="48"/>
      <c r="N1107" s="49"/>
      <c r="O1107" s="46"/>
      <c r="P1107" s="46"/>
      <c r="Q1107" s="41"/>
      <c r="R1107" s="10"/>
      <c r="S1107" s="10"/>
      <c r="T1107" s="10"/>
      <c r="U1107" s="22"/>
      <c r="V1107" s="22"/>
      <c r="W1107" s="22"/>
      <c r="X1107" s="22"/>
      <c r="Y1107" s="22"/>
      <c r="Z1107" s="22"/>
      <c r="AA1107" s="22"/>
      <c r="AB1107" s="22"/>
      <c r="AC1107" s="22"/>
      <c r="AD1107" s="22"/>
      <c r="AE1107" s="22"/>
      <c r="AF1107" s="22"/>
      <c r="AG1107" s="22"/>
      <c r="AH1107" s="22"/>
      <c r="AI1107" s="22"/>
      <c r="AJ1107" s="22"/>
      <c r="AK1107" s="22"/>
      <c r="AL1107" s="22"/>
      <c r="AM1107" s="22"/>
      <c r="AN1107" s="22"/>
      <c r="AO1107" s="22"/>
      <c r="AP1107" s="22"/>
      <c r="AQ1107" s="22"/>
      <c r="AR1107" s="22"/>
      <c r="AS1107" s="22"/>
      <c r="AT1107" s="22"/>
      <c r="AU1107" s="22"/>
    </row>
    <row r="1108" ht="17.25" customHeight="1">
      <c r="A1108" s="41"/>
      <c r="B1108" s="42"/>
      <c r="C1108" s="41"/>
      <c r="D1108" s="43"/>
      <c r="E1108" s="43"/>
      <c r="F1108" s="41"/>
      <c r="G1108" s="45"/>
      <c r="H1108" s="46"/>
      <c r="I1108" s="43"/>
      <c r="J1108" s="47"/>
      <c r="K1108" s="46"/>
      <c r="L1108" s="46"/>
      <c r="M1108" s="48"/>
      <c r="N1108" s="49"/>
      <c r="O1108" s="46"/>
      <c r="P1108" s="46"/>
      <c r="Q1108" s="41"/>
      <c r="R1108" s="10"/>
      <c r="S1108" s="10"/>
      <c r="T1108" s="10"/>
      <c r="U1108" s="22"/>
      <c r="V1108" s="22"/>
      <c r="W1108" s="22"/>
      <c r="X1108" s="22"/>
      <c r="Y1108" s="22"/>
      <c r="Z1108" s="22"/>
      <c r="AA1108" s="22"/>
      <c r="AB1108" s="22"/>
      <c r="AC1108" s="22"/>
      <c r="AD1108" s="22"/>
      <c r="AE1108" s="22"/>
      <c r="AF1108" s="22"/>
      <c r="AG1108" s="22"/>
      <c r="AH1108" s="22"/>
      <c r="AI1108" s="22"/>
      <c r="AJ1108" s="22"/>
      <c r="AK1108" s="22"/>
      <c r="AL1108" s="22"/>
      <c r="AM1108" s="22"/>
      <c r="AN1108" s="22"/>
      <c r="AO1108" s="22"/>
      <c r="AP1108" s="22"/>
      <c r="AQ1108" s="22"/>
      <c r="AR1108" s="22"/>
      <c r="AS1108" s="22"/>
      <c r="AT1108" s="22"/>
      <c r="AU1108" s="22"/>
    </row>
    <row r="1109" ht="17.25" customHeight="1">
      <c r="A1109" s="41"/>
      <c r="B1109" s="42"/>
      <c r="C1109" s="41"/>
      <c r="D1109" s="43"/>
      <c r="E1109" s="43"/>
      <c r="F1109" s="41"/>
      <c r="G1109" s="45"/>
      <c r="H1109" s="46"/>
      <c r="I1109" s="43"/>
      <c r="J1109" s="47"/>
      <c r="K1109" s="46"/>
      <c r="L1109" s="46"/>
      <c r="M1109" s="48"/>
      <c r="N1109" s="49"/>
      <c r="O1109" s="46"/>
      <c r="P1109" s="46"/>
      <c r="Q1109" s="41"/>
      <c r="R1109" s="10"/>
      <c r="S1109" s="10"/>
      <c r="T1109" s="10"/>
      <c r="U1109" s="22"/>
      <c r="V1109" s="22"/>
      <c r="W1109" s="22"/>
      <c r="X1109" s="22"/>
      <c r="Y1109" s="22"/>
      <c r="Z1109" s="22"/>
      <c r="AA1109" s="22"/>
      <c r="AB1109" s="22"/>
      <c r="AC1109" s="22"/>
      <c r="AD1109" s="22"/>
      <c r="AE1109" s="22"/>
      <c r="AF1109" s="22"/>
      <c r="AG1109" s="22"/>
      <c r="AH1109" s="22"/>
      <c r="AI1109" s="22"/>
      <c r="AJ1109" s="22"/>
      <c r="AK1109" s="22"/>
      <c r="AL1109" s="22"/>
      <c r="AM1109" s="22"/>
      <c r="AN1109" s="22"/>
      <c r="AO1109" s="22"/>
      <c r="AP1109" s="22"/>
      <c r="AQ1109" s="22"/>
      <c r="AR1109" s="22"/>
      <c r="AS1109" s="22"/>
      <c r="AT1109" s="22"/>
      <c r="AU1109" s="22"/>
    </row>
    <row r="1110" ht="17.25" customHeight="1">
      <c r="A1110" s="41"/>
      <c r="B1110" s="42"/>
      <c r="C1110" s="41"/>
      <c r="D1110" s="43"/>
      <c r="E1110" s="43"/>
      <c r="F1110" s="41"/>
      <c r="G1110" s="45"/>
      <c r="H1110" s="46"/>
      <c r="I1110" s="43"/>
      <c r="J1110" s="47"/>
      <c r="K1110" s="46"/>
      <c r="L1110" s="46"/>
      <c r="M1110" s="48"/>
      <c r="N1110" s="49"/>
      <c r="O1110" s="46"/>
      <c r="P1110" s="46"/>
      <c r="Q1110" s="41"/>
      <c r="R1110" s="10"/>
      <c r="S1110" s="10"/>
      <c r="T1110" s="10"/>
      <c r="U1110" s="22"/>
      <c r="V1110" s="22"/>
      <c r="W1110" s="22"/>
      <c r="X1110" s="22"/>
      <c r="Y1110" s="22"/>
      <c r="Z1110" s="22"/>
      <c r="AA1110" s="22"/>
      <c r="AB1110" s="22"/>
      <c r="AC1110" s="22"/>
      <c r="AD1110" s="22"/>
      <c r="AE1110" s="22"/>
      <c r="AF1110" s="22"/>
      <c r="AG1110" s="22"/>
      <c r="AH1110" s="22"/>
      <c r="AI1110" s="22"/>
      <c r="AJ1110" s="22"/>
      <c r="AK1110" s="22"/>
      <c r="AL1110" s="22"/>
      <c r="AM1110" s="22"/>
      <c r="AN1110" s="22"/>
      <c r="AO1110" s="22"/>
      <c r="AP1110" s="22"/>
      <c r="AQ1110" s="22"/>
      <c r="AR1110" s="22"/>
      <c r="AS1110" s="22"/>
      <c r="AT1110" s="22"/>
      <c r="AU1110" s="22"/>
    </row>
    <row r="1111" ht="17.25" customHeight="1">
      <c r="A1111" s="41"/>
      <c r="B1111" s="42"/>
      <c r="C1111" s="41"/>
      <c r="D1111" s="43"/>
      <c r="E1111" s="43"/>
      <c r="F1111" s="41"/>
      <c r="G1111" s="45"/>
      <c r="H1111" s="46"/>
      <c r="I1111" s="43"/>
      <c r="J1111" s="47"/>
      <c r="K1111" s="46"/>
      <c r="L1111" s="46"/>
      <c r="M1111" s="48"/>
      <c r="N1111" s="49"/>
      <c r="O1111" s="46"/>
      <c r="P1111" s="46"/>
      <c r="Q1111" s="41"/>
      <c r="R1111" s="10"/>
      <c r="S1111" s="10"/>
      <c r="T1111" s="10"/>
      <c r="U1111" s="22"/>
      <c r="V1111" s="22"/>
      <c r="W1111" s="22"/>
      <c r="X1111" s="22"/>
      <c r="Y1111" s="22"/>
      <c r="Z1111" s="22"/>
      <c r="AA1111" s="22"/>
      <c r="AB1111" s="22"/>
      <c r="AC1111" s="22"/>
      <c r="AD1111" s="22"/>
      <c r="AE1111" s="22"/>
      <c r="AF1111" s="22"/>
      <c r="AG1111" s="22"/>
      <c r="AH1111" s="22"/>
      <c r="AI1111" s="22"/>
      <c r="AJ1111" s="22"/>
      <c r="AK1111" s="22"/>
      <c r="AL1111" s="22"/>
      <c r="AM1111" s="22"/>
      <c r="AN1111" s="22"/>
      <c r="AO1111" s="22"/>
      <c r="AP1111" s="22"/>
      <c r="AQ1111" s="22"/>
      <c r="AR1111" s="22"/>
      <c r="AS1111" s="22"/>
      <c r="AT1111" s="22"/>
      <c r="AU1111" s="22"/>
    </row>
    <row r="1112" ht="17.25" customHeight="1">
      <c r="A1112" s="41"/>
      <c r="B1112" s="42"/>
      <c r="C1112" s="41"/>
      <c r="D1112" s="43"/>
      <c r="E1112" s="43"/>
      <c r="F1112" s="41"/>
      <c r="G1112" s="45"/>
      <c r="H1112" s="46"/>
      <c r="I1112" s="43"/>
      <c r="J1112" s="47"/>
      <c r="K1112" s="46"/>
      <c r="L1112" s="46"/>
      <c r="M1112" s="48"/>
      <c r="N1112" s="49"/>
      <c r="O1112" s="46"/>
      <c r="P1112" s="46"/>
      <c r="Q1112" s="41"/>
      <c r="R1112" s="10"/>
      <c r="S1112" s="10"/>
      <c r="T1112" s="10"/>
      <c r="U1112" s="22"/>
      <c r="V1112" s="22"/>
      <c r="W1112" s="22"/>
      <c r="X1112" s="22"/>
      <c r="Y1112" s="22"/>
      <c r="Z1112" s="22"/>
      <c r="AA1112" s="22"/>
      <c r="AB1112" s="22"/>
      <c r="AC1112" s="22"/>
      <c r="AD1112" s="22"/>
      <c r="AE1112" s="22"/>
      <c r="AF1112" s="22"/>
      <c r="AG1112" s="22"/>
      <c r="AH1112" s="22"/>
      <c r="AI1112" s="22"/>
      <c r="AJ1112" s="22"/>
      <c r="AK1112" s="22"/>
      <c r="AL1112" s="22"/>
      <c r="AM1112" s="22"/>
      <c r="AN1112" s="22"/>
      <c r="AO1112" s="22"/>
      <c r="AP1112" s="22"/>
      <c r="AQ1112" s="22"/>
      <c r="AR1112" s="22"/>
      <c r="AS1112" s="22"/>
      <c r="AT1112" s="22"/>
      <c r="AU1112" s="22"/>
    </row>
    <row r="1113" ht="17.25" customHeight="1">
      <c r="A1113" s="41"/>
      <c r="B1113" s="42"/>
      <c r="C1113" s="41"/>
      <c r="D1113" s="43"/>
      <c r="E1113" s="43"/>
      <c r="F1113" s="41"/>
      <c r="G1113" s="45"/>
      <c r="H1113" s="46"/>
      <c r="I1113" s="43"/>
      <c r="J1113" s="47"/>
      <c r="K1113" s="46"/>
      <c r="L1113" s="46"/>
      <c r="M1113" s="48"/>
      <c r="N1113" s="49"/>
      <c r="O1113" s="46"/>
      <c r="P1113" s="46"/>
      <c r="Q1113" s="41"/>
      <c r="R1113" s="10"/>
      <c r="S1113" s="10"/>
      <c r="T1113" s="10"/>
      <c r="U1113" s="22"/>
      <c r="V1113" s="22"/>
      <c r="W1113" s="22"/>
      <c r="X1113" s="22"/>
      <c r="Y1113" s="22"/>
      <c r="Z1113" s="22"/>
      <c r="AA1113" s="22"/>
      <c r="AB1113" s="22"/>
      <c r="AC1113" s="22"/>
      <c r="AD1113" s="22"/>
      <c r="AE1113" s="22"/>
      <c r="AF1113" s="22"/>
      <c r="AG1113" s="22"/>
      <c r="AH1113" s="22"/>
      <c r="AI1113" s="22"/>
      <c r="AJ1113" s="22"/>
      <c r="AK1113" s="22"/>
      <c r="AL1113" s="22"/>
      <c r="AM1113" s="22"/>
      <c r="AN1113" s="22"/>
      <c r="AO1113" s="22"/>
      <c r="AP1113" s="22"/>
      <c r="AQ1113" s="22"/>
      <c r="AR1113" s="22"/>
      <c r="AS1113" s="22"/>
      <c r="AT1113" s="22"/>
      <c r="AU1113" s="22"/>
    </row>
    <row r="1114" ht="17.25" customHeight="1">
      <c r="A1114" s="41"/>
      <c r="B1114" s="42"/>
      <c r="C1114" s="41"/>
      <c r="D1114" s="43"/>
      <c r="E1114" s="43"/>
      <c r="F1114" s="41"/>
      <c r="G1114" s="45"/>
      <c r="H1114" s="46"/>
      <c r="I1114" s="43"/>
      <c r="J1114" s="47"/>
      <c r="K1114" s="46"/>
      <c r="L1114" s="46"/>
      <c r="M1114" s="48"/>
      <c r="N1114" s="49"/>
      <c r="O1114" s="46"/>
      <c r="P1114" s="46"/>
      <c r="Q1114" s="41"/>
      <c r="R1114" s="10"/>
      <c r="S1114" s="10"/>
      <c r="T1114" s="10"/>
      <c r="U1114" s="22"/>
      <c r="V1114" s="22"/>
      <c r="W1114" s="22"/>
      <c r="X1114" s="22"/>
      <c r="Y1114" s="22"/>
      <c r="Z1114" s="22"/>
      <c r="AA1114" s="22"/>
      <c r="AB1114" s="22"/>
      <c r="AC1114" s="22"/>
      <c r="AD1114" s="22"/>
      <c r="AE1114" s="22"/>
      <c r="AF1114" s="22"/>
      <c r="AG1114" s="22"/>
      <c r="AH1114" s="22"/>
      <c r="AI1114" s="22"/>
      <c r="AJ1114" s="22"/>
      <c r="AK1114" s="22"/>
      <c r="AL1114" s="22"/>
      <c r="AM1114" s="22"/>
      <c r="AN1114" s="22"/>
      <c r="AO1114" s="22"/>
      <c r="AP1114" s="22"/>
      <c r="AQ1114" s="22"/>
      <c r="AR1114" s="22"/>
      <c r="AS1114" s="22"/>
      <c r="AT1114" s="22"/>
      <c r="AU1114" s="22"/>
    </row>
    <row r="1115" ht="17.25" customHeight="1">
      <c r="A1115" s="41"/>
      <c r="B1115" s="42"/>
      <c r="C1115" s="41"/>
      <c r="D1115" s="43"/>
      <c r="E1115" s="43"/>
      <c r="F1115" s="41"/>
      <c r="G1115" s="45"/>
      <c r="H1115" s="46"/>
      <c r="I1115" s="43"/>
      <c r="J1115" s="47"/>
      <c r="K1115" s="46"/>
      <c r="L1115" s="46"/>
      <c r="M1115" s="48"/>
      <c r="N1115" s="49"/>
      <c r="O1115" s="46"/>
      <c r="P1115" s="46"/>
      <c r="Q1115" s="41"/>
      <c r="R1115" s="10"/>
      <c r="S1115" s="10"/>
      <c r="T1115" s="10"/>
      <c r="U1115" s="22"/>
      <c r="V1115" s="22"/>
      <c r="W1115" s="22"/>
      <c r="X1115" s="22"/>
      <c r="Y1115" s="22"/>
      <c r="Z1115" s="22"/>
      <c r="AA1115" s="22"/>
      <c r="AB1115" s="22"/>
      <c r="AC1115" s="22"/>
      <c r="AD1115" s="22"/>
      <c r="AE1115" s="22"/>
      <c r="AF1115" s="22"/>
      <c r="AG1115" s="22"/>
      <c r="AH1115" s="22"/>
      <c r="AI1115" s="22"/>
      <c r="AJ1115" s="22"/>
      <c r="AK1115" s="22"/>
      <c r="AL1115" s="22"/>
      <c r="AM1115" s="22"/>
      <c r="AN1115" s="22"/>
      <c r="AO1115" s="22"/>
      <c r="AP1115" s="22"/>
      <c r="AQ1115" s="22"/>
      <c r="AR1115" s="22"/>
      <c r="AS1115" s="22"/>
      <c r="AT1115" s="22"/>
      <c r="AU1115" s="22"/>
    </row>
    <row r="1116" ht="17.25" customHeight="1">
      <c r="A1116" s="41"/>
      <c r="B1116" s="42"/>
      <c r="C1116" s="41"/>
      <c r="D1116" s="43"/>
      <c r="E1116" s="43"/>
      <c r="F1116" s="41"/>
      <c r="G1116" s="45"/>
      <c r="H1116" s="46"/>
      <c r="I1116" s="43"/>
      <c r="J1116" s="47"/>
      <c r="K1116" s="46"/>
      <c r="L1116" s="46"/>
      <c r="M1116" s="48"/>
      <c r="N1116" s="49"/>
      <c r="O1116" s="46"/>
      <c r="P1116" s="46"/>
      <c r="Q1116" s="41"/>
      <c r="R1116" s="10"/>
      <c r="S1116" s="10"/>
      <c r="T1116" s="10"/>
      <c r="U1116" s="22"/>
      <c r="V1116" s="22"/>
      <c r="W1116" s="22"/>
      <c r="X1116" s="22"/>
      <c r="Y1116" s="22"/>
      <c r="Z1116" s="22"/>
      <c r="AA1116" s="22"/>
      <c r="AB1116" s="22"/>
      <c r="AC1116" s="22"/>
      <c r="AD1116" s="22"/>
      <c r="AE1116" s="22"/>
      <c r="AF1116" s="22"/>
      <c r="AG1116" s="22"/>
      <c r="AH1116" s="22"/>
      <c r="AI1116" s="22"/>
      <c r="AJ1116" s="22"/>
      <c r="AK1116" s="22"/>
      <c r="AL1116" s="22"/>
      <c r="AM1116" s="22"/>
      <c r="AN1116" s="22"/>
      <c r="AO1116" s="22"/>
      <c r="AP1116" s="22"/>
      <c r="AQ1116" s="22"/>
      <c r="AR1116" s="22"/>
      <c r="AS1116" s="22"/>
      <c r="AT1116" s="22"/>
      <c r="AU1116" s="22"/>
    </row>
    <row r="1117" ht="17.25" customHeight="1">
      <c r="A1117" s="41"/>
      <c r="B1117" s="42"/>
      <c r="C1117" s="41"/>
      <c r="D1117" s="43"/>
      <c r="E1117" s="43"/>
      <c r="F1117" s="41"/>
      <c r="G1117" s="45"/>
      <c r="H1117" s="46"/>
      <c r="I1117" s="43"/>
      <c r="J1117" s="47"/>
      <c r="K1117" s="46"/>
      <c r="L1117" s="46"/>
      <c r="M1117" s="48"/>
      <c r="N1117" s="49"/>
      <c r="O1117" s="46"/>
      <c r="P1117" s="46"/>
      <c r="Q1117" s="41"/>
      <c r="R1117" s="10"/>
      <c r="S1117" s="10"/>
      <c r="T1117" s="10"/>
      <c r="U1117" s="22"/>
      <c r="V1117" s="22"/>
      <c r="W1117" s="22"/>
      <c r="X1117" s="22"/>
      <c r="Y1117" s="22"/>
      <c r="Z1117" s="22"/>
      <c r="AA1117" s="22"/>
      <c r="AB1117" s="22"/>
      <c r="AC1117" s="22"/>
      <c r="AD1117" s="22"/>
      <c r="AE1117" s="22"/>
      <c r="AF1117" s="22"/>
      <c r="AG1117" s="22"/>
      <c r="AH1117" s="22"/>
      <c r="AI1117" s="22"/>
      <c r="AJ1117" s="22"/>
      <c r="AK1117" s="22"/>
      <c r="AL1117" s="22"/>
      <c r="AM1117" s="22"/>
      <c r="AN1117" s="22"/>
      <c r="AO1117" s="22"/>
      <c r="AP1117" s="22"/>
      <c r="AQ1117" s="22"/>
      <c r="AR1117" s="22"/>
      <c r="AS1117" s="22"/>
      <c r="AT1117" s="22"/>
      <c r="AU1117" s="22"/>
    </row>
    <row r="1118" ht="17.25" customHeight="1">
      <c r="A1118" s="41"/>
      <c r="B1118" s="42"/>
      <c r="C1118" s="41"/>
      <c r="D1118" s="43"/>
      <c r="E1118" s="43"/>
      <c r="F1118" s="41"/>
      <c r="G1118" s="45"/>
      <c r="H1118" s="46"/>
      <c r="I1118" s="43"/>
      <c r="J1118" s="47"/>
      <c r="K1118" s="46"/>
      <c r="L1118" s="46"/>
      <c r="M1118" s="48"/>
      <c r="N1118" s="49"/>
      <c r="O1118" s="46"/>
      <c r="P1118" s="46"/>
      <c r="Q1118" s="41"/>
      <c r="R1118" s="10"/>
      <c r="S1118" s="10"/>
      <c r="T1118" s="10"/>
      <c r="U1118" s="22"/>
      <c r="V1118" s="22"/>
      <c r="W1118" s="22"/>
      <c r="X1118" s="22"/>
      <c r="Y1118" s="22"/>
      <c r="Z1118" s="22"/>
      <c r="AA1118" s="22"/>
      <c r="AB1118" s="22"/>
      <c r="AC1118" s="22"/>
      <c r="AD1118" s="22"/>
      <c r="AE1118" s="22"/>
      <c r="AF1118" s="22"/>
      <c r="AG1118" s="22"/>
      <c r="AH1118" s="22"/>
      <c r="AI1118" s="22"/>
      <c r="AJ1118" s="22"/>
      <c r="AK1118" s="22"/>
      <c r="AL1118" s="22"/>
      <c r="AM1118" s="22"/>
      <c r="AN1118" s="22"/>
      <c r="AO1118" s="22"/>
      <c r="AP1118" s="22"/>
      <c r="AQ1118" s="22"/>
      <c r="AR1118" s="22"/>
      <c r="AS1118" s="22"/>
      <c r="AT1118" s="22"/>
      <c r="AU1118" s="22"/>
    </row>
    <row r="1119" ht="17.25" customHeight="1">
      <c r="A1119" s="41"/>
      <c r="B1119" s="42"/>
      <c r="C1119" s="41"/>
      <c r="D1119" s="43"/>
      <c r="E1119" s="43"/>
      <c r="F1119" s="41"/>
      <c r="G1119" s="45"/>
      <c r="H1119" s="46"/>
      <c r="I1119" s="43"/>
      <c r="J1119" s="47"/>
      <c r="K1119" s="46"/>
      <c r="L1119" s="46"/>
      <c r="M1119" s="48"/>
      <c r="N1119" s="49"/>
      <c r="O1119" s="46"/>
      <c r="P1119" s="46"/>
      <c r="Q1119" s="41"/>
      <c r="R1119" s="10"/>
      <c r="S1119" s="10"/>
      <c r="T1119" s="10"/>
      <c r="U1119" s="22"/>
      <c r="V1119" s="22"/>
      <c r="W1119" s="22"/>
      <c r="X1119" s="22"/>
      <c r="Y1119" s="22"/>
      <c r="Z1119" s="22"/>
      <c r="AA1119" s="22"/>
      <c r="AB1119" s="22"/>
      <c r="AC1119" s="22"/>
      <c r="AD1119" s="22"/>
      <c r="AE1119" s="22"/>
      <c r="AF1119" s="22"/>
      <c r="AG1119" s="22"/>
      <c r="AH1119" s="22"/>
      <c r="AI1119" s="22"/>
      <c r="AJ1119" s="22"/>
      <c r="AK1119" s="22"/>
      <c r="AL1119" s="22"/>
      <c r="AM1119" s="22"/>
      <c r="AN1119" s="22"/>
      <c r="AO1119" s="22"/>
      <c r="AP1119" s="22"/>
      <c r="AQ1119" s="22"/>
      <c r="AR1119" s="22"/>
      <c r="AS1119" s="22"/>
      <c r="AT1119" s="22"/>
      <c r="AU1119" s="22"/>
    </row>
    <row r="1120" ht="17.25" customHeight="1">
      <c r="A1120" s="41"/>
      <c r="B1120" s="42"/>
      <c r="C1120" s="41"/>
      <c r="D1120" s="43"/>
      <c r="E1120" s="43"/>
      <c r="F1120" s="41"/>
      <c r="G1120" s="45"/>
      <c r="H1120" s="46"/>
      <c r="I1120" s="43"/>
      <c r="J1120" s="47"/>
      <c r="K1120" s="46"/>
      <c r="L1120" s="46"/>
      <c r="M1120" s="48"/>
      <c r="N1120" s="49"/>
      <c r="O1120" s="46"/>
      <c r="P1120" s="46"/>
      <c r="Q1120" s="41"/>
      <c r="R1120" s="10"/>
      <c r="S1120" s="10"/>
      <c r="T1120" s="10"/>
      <c r="U1120" s="22"/>
      <c r="V1120" s="22"/>
      <c r="W1120" s="22"/>
      <c r="X1120" s="22"/>
      <c r="Y1120" s="22"/>
      <c r="Z1120" s="22"/>
      <c r="AA1120" s="22"/>
      <c r="AB1120" s="22"/>
      <c r="AC1120" s="22"/>
      <c r="AD1120" s="22"/>
      <c r="AE1120" s="22"/>
      <c r="AF1120" s="22"/>
      <c r="AG1120" s="22"/>
      <c r="AH1120" s="22"/>
      <c r="AI1120" s="22"/>
      <c r="AJ1120" s="22"/>
      <c r="AK1120" s="22"/>
      <c r="AL1120" s="22"/>
      <c r="AM1120" s="22"/>
      <c r="AN1120" s="22"/>
      <c r="AO1120" s="22"/>
      <c r="AP1120" s="22"/>
      <c r="AQ1120" s="22"/>
      <c r="AR1120" s="22"/>
      <c r="AS1120" s="22"/>
      <c r="AT1120" s="22"/>
      <c r="AU1120" s="22"/>
    </row>
    <row r="1121" ht="17.25" customHeight="1">
      <c r="A1121" s="41"/>
      <c r="B1121" s="42"/>
      <c r="C1121" s="41"/>
      <c r="D1121" s="43"/>
      <c r="E1121" s="43"/>
      <c r="F1121" s="41"/>
      <c r="G1121" s="45"/>
      <c r="H1121" s="46"/>
      <c r="I1121" s="43"/>
      <c r="J1121" s="47"/>
      <c r="K1121" s="46"/>
      <c r="L1121" s="46"/>
      <c r="M1121" s="48"/>
      <c r="N1121" s="49"/>
      <c r="O1121" s="46"/>
      <c r="P1121" s="46"/>
      <c r="Q1121" s="41"/>
      <c r="R1121" s="10"/>
      <c r="S1121" s="10"/>
      <c r="T1121" s="10"/>
      <c r="U1121" s="22"/>
      <c r="V1121" s="22"/>
      <c r="W1121" s="22"/>
      <c r="X1121" s="22"/>
      <c r="Y1121" s="22"/>
      <c r="Z1121" s="22"/>
      <c r="AA1121" s="22"/>
      <c r="AB1121" s="22"/>
      <c r="AC1121" s="22"/>
      <c r="AD1121" s="22"/>
      <c r="AE1121" s="22"/>
      <c r="AF1121" s="22"/>
      <c r="AG1121" s="22"/>
      <c r="AH1121" s="22"/>
      <c r="AI1121" s="22"/>
      <c r="AJ1121" s="22"/>
      <c r="AK1121" s="22"/>
      <c r="AL1121" s="22"/>
      <c r="AM1121" s="22"/>
      <c r="AN1121" s="22"/>
      <c r="AO1121" s="22"/>
      <c r="AP1121" s="22"/>
      <c r="AQ1121" s="22"/>
      <c r="AR1121" s="22"/>
      <c r="AS1121" s="22"/>
      <c r="AT1121" s="22"/>
      <c r="AU1121" s="22"/>
    </row>
    <row r="1122" ht="17.25" customHeight="1">
      <c r="A1122" s="41"/>
      <c r="B1122" s="42"/>
      <c r="C1122" s="41"/>
      <c r="D1122" s="43"/>
      <c r="E1122" s="43"/>
      <c r="F1122" s="41"/>
      <c r="G1122" s="45"/>
      <c r="H1122" s="46"/>
      <c r="I1122" s="43"/>
      <c r="J1122" s="47"/>
      <c r="K1122" s="46"/>
      <c r="L1122" s="46"/>
      <c r="M1122" s="48"/>
      <c r="N1122" s="49"/>
      <c r="O1122" s="46"/>
      <c r="P1122" s="46"/>
      <c r="Q1122" s="41"/>
      <c r="R1122" s="10"/>
      <c r="S1122" s="10"/>
      <c r="T1122" s="10"/>
      <c r="U1122" s="22"/>
      <c r="V1122" s="22"/>
      <c r="W1122" s="22"/>
      <c r="X1122" s="22"/>
      <c r="Y1122" s="22"/>
      <c r="Z1122" s="22"/>
      <c r="AA1122" s="22"/>
      <c r="AB1122" s="22"/>
      <c r="AC1122" s="22"/>
      <c r="AD1122" s="22"/>
      <c r="AE1122" s="22"/>
      <c r="AF1122" s="22"/>
      <c r="AG1122" s="22"/>
      <c r="AH1122" s="22"/>
      <c r="AI1122" s="22"/>
      <c r="AJ1122" s="22"/>
      <c r="AK1122" s="22"/>
      <c r="AL1122" s="22"/>
      <c r="AM1122" s="22"/>
      <c r="AN1122" s="22"/>
      <c r="AO1122" s="22"/>
      <c r="AP1122" s="22"/>
      <c r="AQ1122" s="22"/>
      <c r="AR1122" s="22"/>
      <c r="AS1122" s="22"/>
      <c r="AT1122" s="22"/>
      <c r="AU1122" s="22"/>
    </row>
    <row r="1123" ht="17.25" customHeight="1">
      <c r="A1123" s="41"/>
      <c r="B1123" s="42"/>
      <c r="C1123" s="41"/>
      <c r="D1123" s="43"/>
      <c r="E1123" s="43"/>
      <c r="F1123" s="41"/>
      <c r="G1123" s="45"/>
      <c r="H1123" s="46"/>
      <c r="I1123" s="43"/>
      <c r="J1123" s="47"/>
      <c r="K1123" s="46"/>
      <c r="L1123" s="46"/>
      <c r="M1123" s="48"/>
      <c r="N1123" s="49"/>
      <c r="O1123" s="46"/>
      <c r="P1123" s="46"/>
      <c r="Q1123" s="41"/>
      <c r="R1123" s="10"/>
      <c r="S1123" s="10"/>
      <c r="T1123" s="10"/>
      <c r="U1123" s="22"/>
      <c r="V1123" s="22"/>
      <c r="W1123" s="22"/>
      <c r="X1123" s="22"/>
      <c r="Y1123" s="22"/>
      <c r="Z1123" s="22"/>
      <c r="AA1123" s="22"/>
      <c r="AB1123" s="22"/>
      <c r="AC1123" s="22"/>
      <c r="AD1123" s="22"/>
      <c r="AE1123" s="22"/>
      <c r="AF1123" s="22"/>
      <c r="AG1123" s="22"/>
      <c r="AH1123" s="22"/>
      <c r="AI1123" s="22"/>
      <c r="AJ1123" s="22"/>
      <c r="AK1123" s="22"/>
      <c r="AL1123" s="22"/>
      <c r="AM1123" s="22"/>
      <c r="AN1123" s="22"/>
      <c r="AO1123" s="22"/>
      <c r="AP1123" s="22"/>
      <c r="AQ1123" s="22"/>
      <c r="AR1123" s="22"/>
      <c r="AS1123" s="22"/>
      <c r="AT1123" s="22"/>
      <c r="AU1123" s="22"/>
    </row>
    <row r="1124" ht="17.25" customHeight="1">
      <c r="A1124" s="41"/>
      <c r="B1124" s="42"/>
      <c r="C1124" s="41"/>
      <c r="D1124" s="43"/>
      <c r="E1124" s="43"/>
      <c r="F1124" s="41"/>
      <c r="G1124" s="45"/>
      <c r="H1124" s="46"/>
      <c r="I1124" s="43"/>
      <c r="J1124" s="47"/>
      <c r="K1124" s="46"/>
      <c r="L1124" s="46"/>
      <c r="M1124" s="48"/>
      <c r="N1124" s="49"/>
      <c r="O1124" s="46"/>
      <c r="P1124" s="46"/>
      <c r="Q1124" s="41"/>
      <c r="R1124" s="10"/>
      <c r="S1124" s="10"/>
      <c r="T1124" s="10"/>
      <c r="U1124" s="22"/>
      <c r="V1124" s="22"/>
      <c r="W1124" s="22"/>
      <c r="X1124" s="22"/>
      <c r="Y1124" s="22"/>
      <c r="Z1124" s="22"/>
      <c r="AA1124" s="22"/>
      <c r="AB1124" s="22"/>
      <c r="AC1124" s="22"/>
      <c r="AD1124" s="22"/>
      <c r="AE1124" s="22"/>
      <c r="AF1124" s="22"/>
      <c r="AG1124" s="22"/>
      <c r="AH1124" s="22"/>
      <c r="AI1124" s="22"/>
      <c r="AJ1124" s="22"/>
      <c r="AK1124" s="22"/>
      <c r="AL1124" s="22"/>
      <c r="AM1124" s="22"/>
      <c r="AN1124" s="22"/>
      <c r="AO1124" s="22"/>
      <c r="AP1124" s="22"/>
      <c r="AQ1124" s="22"/>
      <c r="AR1124" s="22"/>
      <c r="AS1124" s="22"/>
      <c r="AT1124" s="22"/>
      <c r="AU1124" s="22"/>
    </row>
    <row r="1125" ht="17.25" customHeight="1">
      <c r="A1125" s="41"/>
      <c r="B1125" s="42"/>
      <c r="C1125" s="41"/>
      <c r="D1125" s="43"/>
      <c r="E1125" s="43"/>
      <c r="F1125" s="41"/>
      <c r="G1125" s="45"/>
      <c r="H1125" s="46"/>
      <c r="I1125" s="43"/>
      <c r="J1125" s="47"/>
      <c r="K1125" s="46"/>
      <c r="L1125" s="46"/>
      <c r="M1125" s="48"/>
      <c r="N1125" s="49"/>
      <c r="O1125" s="46"/>
      <c r="P1125" s="46"/>
      <c r="Q1125" s="41"/>
      <c r="R1125" s="10"/>
      <c r="S1125" s="10"/>
      <c r="T1125" s="10"/>
      <c r="U1125" s="22"/>
      <c r="V1125" s="22"/>
      <c r="W1125" s="22"/>
      <c r="X1125" s="22"/>
      <c r="Y1125" s="22"/>
      <c r="Z1125" s="22"/>
      <c r="AA1125" s="22"/>
      <c r="AB1125" s="22"/>
      <c r="AC1125" s="22"/>
      <c r="AD1125" s="22"/>
      <c r="AE1125" s="22"/>
      <c r="AF1125" s="22"/>
      <c r="AG1125" s="22"/>
      <c r="AH1125" s="22"/>
      <c r="AI1125" s="22"/>
      <c r="AJ1125" s="22"/>
      <c r="AK1125" s="22"/>
      <c r="AL1125" s="22"/>
      <c r="AM1125" s="22"/>
      <c r="AN1125" s="22"/>
      <c r="AO1125" s="22"/>
      <c r="AP1125" s="22"/>
      <c r="AQ1125" s="22"/>
      <c r="AR1125" s="22"/>
      <c r="AS1125" s="22"/>
      <c r="AT1125" s="22"/>
      <c r="AU1125" s="22"/>
    </row>
    <row r="1126" ht="17.25" customHeight="1">
      <c r="A1126" s="41"/>
      <c r="B1126" s="42"/>
      <c r="C1126" s="41"/>
      <c r="D1126" s="43"/>
      <c r="E1126" s="43"/>
      <c r="F1126" s="41"/>
      <c r="G1126" s="45"/>
      <c r="H1126" s="46"/>
      <c r="I1126" s="43"/>
      <c r="J1126" s="47"/>
      <c r="K1126" s="46"/>
      <c r="L1126" s="46"/>
      <c r="M1126" s="48"/>
      <c r="N1126" s="49"/>
      <c r="O1126" s="46"/>
      <c r="P1126" s="46"/>
      <c r="Q1126" s="41"/>
      <c r="R1126" s="10"/>
      <c r="S1126" s="10"/>
      <c r="T1126" s="10"/>
      <c r="U1126" s="22"/>
      <c r="V1126" s="22"/>
      <c r="W1126" s="22"/>
      <c r="X1126" s="22"/>
      <c r="Y1126" s="22"/>
      <c r="Z1126" s="22"/>
      <c r="AA1126" s="22"/>
      <c r="AB1126" s="22"/>
      <c r="AC1126" s="22"/>
      <c r="AD1126" s="22"/>
      <c r="AE1126" s="22"/>
      <c r="AF1126" s="22"/>
      <c r="AG1126" s="22"/>
      <c r="AH1126" s="22"/>
      <c r="AI1126" s="22"/>
      <c r="AJ1126" s="22"/>
      <c r="AK1126" s="22"/>
      <c r="AL1126" s="22"/>
      <c r="AM1126" s="22"/>
      <c r="AN1126" s="22"/>
      <c r="AO1126" s="22"/>
      <c r="AP1126" s="22"/>
      <c r="AQ1126" s="22"/>
      <c r="AR1126" s="22"/>
      <c r="AS1126" s="22"/>
      <c r="AT1126" s="22"/>
      <c r="AU1126" s="22"/>
    </row>
    <row r="1127" ht="17.25" customHeight="1">
      <c r="A1127" s="41"/>
      <c r="B1127" s="42"/>
      <c r="C1127" s="41"/>
      <c r="D1127" s="43"/>
      <c r="E1127" s="43"/>
      <c r="F1127" s="41"/>
      <c r="G1127" s="45"/>
      <c r="H1127" s="46"/>
      <c r="I1127" s="43"/>
      <c r="J1127" s="47"/>
      <c r="K1127" s="46"/>
      <c r="L1127" s="46"/>
      <c r="M1127" s="48"/>
      <c r="N1127" s="49"/>
      <c r="O1127" s="46"/>
      <c r="P1127" s="46"/>
      <c r="Q1127" s="41"/>
      <c r="R1127" s="10"/>
      <c r="S1127" s="10"/>
      <c r="T1127" s="10"/>
      <c r="U1127" s="22"/>
      <c r="V1127" s="22"/>
      <c r="W1127" s="22"/>
      <c r="X1127" s="22"/>
      <c r="Y1127" s="22"/>
      <c r="Z1127" s="22"/>
      <c r="AA1127" s="22"/>
      <c r="AB1127" s="22"/>
      <c r="AC1127" s="22"/>
      <c r="AD1127" s="22"/>
      <c r="AE1127" s="22"/>
      <c r="AF1127" s="22"/>
      <c r="AG1127" s="22"/>
      <c r="AH1127" s="22"/>
      <c r="AI1127" s="22"/>
      <c r="AJ1127" s="22"/>
      <c r="AK1127" s="22"/>
      <c r="AL1127" s="22"/>
      <c r="AM1127" s="22"/>
      <c r="AN1127" s="22"/>
      <c r="AO1127" s="22"/>
      <c r="AP1127" s="22"/>
      <c r="AQ1127" s="22"/>
      <c r="AR1127" s="22"/>
      <c r="AS1127" s="22"/>
      <c r="AT1127" s="22"/>
      <c r="AU1127" s="22"/>
    </row>
    <row r="1128" ht="17.25" customHeight="1">
      <c r="A1128" s="41"/>
      <c r="B1128" s="42"/>
      <c r="C1128" s="41"/>
      <c r="D1128" s="43"/>
      <c r="E1128" s="43"/>
      <c r="F1128" s="41"/>
      <c r="G1128" s="45"/>
      <c r="H1128" s="46"/>
      <c r="I1128" s="43"/>
      <c r="J1128" s="47"/>
      <c r="K1128" s="46"/>
      <c r="L1128" s="46"/>
      <c r="M1128" s="48"/>
      <c r="N1128" s="49"/>
      <c r="O1128" s="46"/>
      <c r="P1128" s="46"/>
      <c r="Q1128" s="41"/>
      <c r="R1128" s="10"/>
      <c r="S1128" s="10"/>
      <c r="T1128" s="10"/>
      <c r="U1128" s="22"/>
      <c r="V1128" s="22"/>
      <c r="W1128" s="22"/>
      <c r="X1128" s="22"/>
      <c r="Y1128" s="22"/>
      <c r="Z1128" s="22"/>
      <c r="AA1128" s="22"/>
      <c r="AB1128" s="22"/>
      <c r="AC1128" s="22"/>
      <c r="AD1128" s="22"/>
      <c r="AE1128" s="22"/>
      <c r="AF1128" s="22"/>
      <c r="AG1128" s="22"/>
      <c r="AH1128" s="22"/>
      <c r="AI1128" s="22"/>
      <c r="AJ1128" s="22"/>
      <c r="AK1128" s="22"/>
      <c r="AL1128" s="22"/>
      <c r="AM1128" s="22"/>
      <c r="AN1128" s="22"/>
      <c r="AO1128" s="22"/>
      <c r="AP1128" s="22"/>
      <c r="AQ1128" s="22"/>
      <c r="AR1128" s="22"/>
      <c r="AS1128" s="22"/>
      <c r="AT1128" s="22"/>
      <c r="AU1128" s="22"/>
    </row>
    <row r="1129" ht="17.25" customHeight="1">
      <c r="A1129" s="41"/>
      <c r="B1129" s="42"/>
      <c r="C1129" s="41"/>
      <c r="D1129" s="43"/>
      <c r="E1129" s="43"/>
      <c r="F1129" s="41"/>
      <c r="G1129" s="45"/>
      <c r="H1129" s="46"/>
      <c r="I1129" s="43"/>
      <c r="J1129" s="47"/>
      <c r="K1129" s="46"/>
      <c r="L1129" s="46"/>
      <c r="M1129" s="48"/>
      <c r="N1129" s="49"/>
      <c r="O1129" s="46"/>
      <c r="P1129" s="46"/>
      <c r="Q1129" s="41"/>
      <c r="R1129" s="10"/>
      <c r="S1129" s="10"/>
      <c r="T1129" s="10"/>
      <c r="U1129" s="22"/>
      <c r="V1129" s="22"/>
      <c r="W1129" s="22"/>
      <c r="X1129" s="22"/>
      <c r="Y1129" s="22"/>
      <c r="Z1129" s="22"/>
      <c r="AA1129" s="22"/>
      <c r="AB1129" s="22"/>
      <c r="AC1129" s="22"/>
      <c r="AD1129" s="22"/>
      <c r="AE1129" s="22"/>
      <c r="AF1129" s="22"/>
      <c r="AG1129" s="22"/>
      <c r="AH1129" s="22"/>
      <c r="AI1129" s="22"/>
      <c r="AJ1129" s="22"/>
      <c r="AK1129" s="22"/>
      <c r="AL1129" s="22"/>
      <c r="AM1129" s="22"/>
      <c r="AN1129" s="22"/>
      <c r="AO1129" s="22"/>
      <c r="AP1129" s="22"/>
      <c r="AQ1129" s="22"/>
      <c r="AR1129" s="22"/>
      <c r="AS1129" s="22"/>
      <c r="AT1129" s="22"/>
      <c r="AU1129" s="22"/>
    </row>
    <row r="1130" ht="17.25" customHeight="1">
      <c r="A1130" s="41"/>
      <c r="B1130" s="42"/>
      <c r="C1130" s="41"/>
      <c r="D1130" s="43"/>
      <c r="E1130" s="43"/>
      <c r="F1130" s="41"/>
      <c r="G1130" s="45"/>
      <c r="H1130" s="46"/>
      <c r="I1130" s="43"/>
      <c r="J1130" s="47"/>
      <c r="K1130" s="46"/>
      <c r="L1130" s="46"/>
      <c r="M1130" s="48"/>
      <c r="N1130" s="49"/>
      <c r="O1130" s="46"/>
      <c r="P1130" s="46"/>
      <c r="Q1130" s="41"/>
      <c r="R1130" s="10"/>
      <c r="S1130" s="10"/>
      <c r="T1130" s="10"/>
      <c r="U1130" s="22"/>
      <c r="V1130" s="22"/>
      <c r="W1130" s="22"/>
      <c r="X1130" s="22"/>
      <c r="Y1130" s="22"/>
      <c r="Z1130" s="22"/>
      <c r="AA1130" s="22"/>
      <c r="AB1130" s="22"/>
      <c r="AC1130" s="22"/>
      <c r="AD1130" s="22"/>
      <c r="AE1130" s="22"/>
      <c r="AF1130" s="22"/>
      <c r="AG1130" s="22"/>
      <c r="AH1130" s="22"/>
      <c r="AI1130" s="22"/>
      <c r="AJ1130" s="22"/>
      <c r="AK1130" s="22"/>
      <c r="AL1130" s="22"/>
      <c r="AM1130" s="22"/>
      <c r="AN1130" s="22"/>
      <c r="AO1130" s="22"/>
      <c r="AP1130" s="22"/>
      <c r="AQ1130" s="22"/>
      <c r="AR1130" s="22"/>
      <c r="AS1130" s="22"/>
      <c r="AT1130" s="22"/>
      <c r="AU1130" s="22"/>
    </row>
    <row r="1131" ht="17.25" customHeight="1">
      <c r="A1131" s="41"/>
      <c r="B1131" s="42"/>
      <c r="C1131" s="41"/>
      <c r="D1131" s="43"/>
      <c r="E1131" s="43"/>
      <c r="F1131" s="41"/>
      <c r="G1131" s="45"/>
      <c r="H1131" s="46"/>
      <c r="I1131" s="43"/>
      <c r="J1131" s="47"/>
      <c r="K1131" s="46"/>
      <c r="L1131" s="46"/>
      <c r="M1131" s="48"/>
      <c r="N1131" s="49"/>
      <c r="O1131" s="46"/>
      <c r="P1131" s="46"/>
      <c r="Q1131" s="41"/>
      <c r="R1131" s="10"/>
      <c r="S1131" s="10"/>
      <c r="T1131" s="10"/>
      <c r="U1131" s="22"/>
      <c r="V1131" s="22"/>
      <c r="W1131" s="22"/>
      <c r="X1131" s="22"/>
      <c r="Y1131" s="22"/>
      <c r="Z1131" s="22"/>
      <c r="AA1131" s="22"/>
      <c r="AB1131" s="22"/>
      <c r="AC1131" s="22"/>
      <c r="AD1131" s="22"/>
      <c r="AE1131" s="22"/>
      <c r="AF1131" s="22"/>
      <c r="AG1131" s="22"/>
      <c r="AH1131" s="22"/>
      <c r="AI1131" s="22"/>
      <c r="AJ1131" s="22"/>
      <c r="AK1131" s="22"/>
      <c r="AL1131" s="22"/>
      <c r="AM1131" s="22"/>
      <c r="AN1131" s="22"/>
      <c r="AO1131" s="22"/>
      <c r="AP1131" s="22"/>
      <c r="AQ1131" s="22"/>
      <c r="AR1131" s="22"/>
      <c r="AS1131" s="22"/>
      <c r="AT1131" s="22"/>
      <c r="AU1131" s="22"/>
    </row>
    <row r="1132" ht="17.25" customHeight="1">
      <c r="A1132" s="41"/>
      <c r="B1132" s="42"/>
      <c r="C1132" s="41"/>
      <c r="D1132" s="43"/>
      <c r="E1132" s="43"/>
      <c r="F1132" s="41"/>
      <c r="G1132" s="45"/>
      <c r="H1132" s="46"/>
      <c r="I1132" s="43"/>
      <c r="J1132" s="47"/>
      <c r="K1132" s="46"/>
      <c r="L1132" s="46"/>
      <c r="M1132" s="48"/>
      <c r="N1132" s="49"/>
      <c r="O1132" s="46"/>
      <c r="P1132" s="46"/>
      <c r="Q1132" s="41"/>
      <c r="R1132" s="10"/>
      <c r="S1132" s="10"/>
      <c r="T1132" s="10"/>
      <c r="U1132" s="22"/>
      <c r="V1132" s="22"/>
      <c r="W1132" s="22"/>
      <c r="X1132" s="22"/>
      <c r="Y1132" s="22"/>
      <c r="Z1132" s="22"/>
      <c r="AA1132" s="22"/>
      <c r="AB1132" s="22"/>
      <c r="AC1132" s="22"/>
      <c r="AD1132" s="22"/>
      <c r="AE1132" s="22"/>
      <c r="AF1132" s="22"/>
      <c r="AG1132" s="22"/>
      <c r="AH1132" s="22"/>
      <c r="AI1132" s="22"/>
      <c r="AJ1132" s="22"/>
      <c r="AK1132" s="22"/>
      <c r="AL1132" s="22"/>
      <c r="AM1132" s="22"/>
      <c r="AN1132" s="22"/>
      <c r="AO1132" s="22"/>
      <c r="AP1132" s="22"/>
      <c r="AQ1132" s="22"/>
      <c r="AR1132" s="22"/>
      <c r="AS1132" s="22"/>
      <c r="AT1132" s="22"/>
      <c r="AU1132" s="22"/>
    </row>
    <row r="1133" ht="17.25" customHeight="1">
      <c r="A1133" s="41"/>
      <c r="B1133" s="42"/>
      <c r="C1133" s="41"/>
      <c r="D1133" s="43"/>
      <c r="E1133" s="43"/>
      <c r="F1133" s="41"/>
      <c r="G1133" s="45"/>
      <c r="H1133" s="46"/>
      <c r="I1133" s="43"/>
      <c r="J1133" s="47"/>
      <c r="K1133" s="46"/>
      <c r="L1133" s="46"/>
      <c r="M1133" s="48"/>
      <c r="N1133" s="49"/>
      <c r="O1133" s="46"/>
      <c r="P1133" s="46"/>
      <c r="Q1133" s="41"/>
      <c r="R1133" s="10"/>
      <c r="S1133" s="10"/>
      <c r="T1133" s="10"/>
      <c r="U1133" s="22"/>
      <c r="V1133" s="22"/>
      <c r="W1133" s="22"/>
      <c r="X1133" s="22"/>
      <c r="Y1133" s="22"/>
      <c r="Z1133" s="22"/>
      <c r="AA1133" s="22"/>
      <c r="AB1133" s="22"/>
      <c r="AC1133" s="22"/>
      <c r="AD1133" s="22"/>
      <c r="AE1133" s="22"/>
      <c r="AF1133" s="22"/>
      <c r="AG1133" s="22"/>
      <c r="AH1133" s="22"/>
      <c r="AI1133" s="22"/>
      <c r="AJ1133" s="22"/>
      <c r="AK1133" s="22"/>
      <c r="AL1133" s="22"/>
      <c r="AM1133" s="22"/>
      <c r="AN1133" s="22"/>
      <c r="AO1133" s="22"/>
      <c r="AP1133" s="22"/>
      <c r="AQ1133" s="22"/>
      <c r="AR1133" s="22"/>
      <c r="AS1133" s="22"/>
      <c r="AT1133" s="22"/>
      <c r="AU1133" s="22"/>
    </row>
    <row r="1134" ht="17.25" customHeight="1">
      <c r="A1134" s="41"/>
      <c r="B1134" s="42"/>
      <c r="C1134" s="41"/>
      <c r="D1134" s="43"/>
      <c r="E1134" s="43"/>
      <c r="F1134" s="41"/>
      <c r="G1134" s="45"/>
      <c r="H1134" s="46"/>
      <c r="I1134" s="43"/>
      <c r="J1134" s="47"/>
      <c r="K1134" s="46"/>
      <c r="L1134" s="46"/>
      <c r="M1134" s="48"/>
      <c r="N1134" s="49"/>
      <c r="O1134" s="46"/>
      <c r="P1134" s="46"/>
      <c r="Q1134" s="41"/>
      <c r="R1134" s="10"/>
      <c r="S1134" s="10"/>
      <c r="T1134" s="10"/>
      <c r="U1134" s="22"/>
      <c r="V1134" s="22"/>
      <c r="W1134" s="22"/>
      <c r="X1134" s="22"/>
      <c r="Y1134" s="22"/>
      <c r="Z1134" s="22"/>
      <c r="AA1134" s="22"/>
      <c r="AB1134" s="22"/>
      <c r="AC1134" s="22"/>
      <c r="AD1134" s="22"/>
      <c r="AE1134" s="22"/>
      <c r="AF1134" s="22"/>
      <c r="AG1134" s="22"/>
      <c r="AH1134" s="22"/>
      <c r="AI1134" s="22"/>
      <c r="AJ1134" s="22"/>
      <c r="AK1134" s="22"/>
      <c r="AL1134" s="22"/>
      <c r="AM1134" s="22"/>
      <c r="AN1134" s="22"/>
      <c r="AO1134" s="22"/>
      <c r="AP1134" s="22"/>
      <c r="AQ1134" s="22"/>
      <c r="AR1134" s="22"/>
      <c r="AS1134" s="22"/>
      <c r="AT1134" s="22"/>
      <c r="AU1134" s="22"/>
    </row>
    <row r="1135" ht="17.25" customHeight="1">
      <c r="A1135" s="41"/>
      <c r="B1135" s="42"/>
      <c r="C1135" s="41"/>
      <c r="D1135" s="43"/>
      <c r="E1135" s="43"/>
      <c r="F1135" s="41"/>
      <c r="G1135" s="45"/>
      <c r="H1135" s="46"/>
      <c r="I1135" s="43"/>
      <c r="J1135" s="47"/>
      <c r="K1135" s="46"/>
      <c r="L1135" s="46"/>
      <c r="M1135" s="48"/>
      <c r="N1135" s="49"/>
      <c r="O1135" s="46"/>
      <c r="P1135" s="46"/>
      <c r="Q1135" s="41"/>
      <c r="R1135" s="10"/>
      <c r="S1135" s="10"/>
      <c r="T1135" s="10"/>
      <c r="U1135" s="22"/>
      <c r="V1135" s="22"/>
      <c r="W1135" s="22"/>
      <c r="X1135" s="22"/>
      <c r="Y1135" s="22"/>
      <c r="Z1135" s="22"/>
      <c r="AA1135" s="22"/>
      <c r="AB1135" s="22"/>
      <c r="AC1135" s="22"/>
      <c r="AD1135" s="22"/>
      <c r="AE1135" s="22"/>
      <c r="AF1135" s="22"/>
      <c r="AG1135" s="22"/>
      <c r="AH1135" s="22"/>
      <c r="AI1135" s="22"/>
      <c r="AJ1135" s="22"/>
      <c r="AK1135" s="22"/>
      <c r="AL1135" s="22"/>
      <c r="AM1135" s="22"/>
      <c r="AN1135" s="22"/>
      <c r="AO1135" s="22"/>
      <c r="AP1135" s="22"/>
      <c r="AQ1135" s="22"/>
      <c r="AR1135" s="22"/>
      <c r="AS1135" s="22"/>
      <c r="AT1135" s="22"/>
      <c r="AU1135" s="22"/>
    </row>
    <row r="1136" ht="17.25" customHeight="1">
      <c r="A1136" s="41"/>
      <c r="B1136" s="42"/>
      <c r="C1136" s="41"/>
      <c r="D1136" s="43"/>
      <c r="E1136" s="43"/>
      <c r="F1136" s="41"/>
      <c r="G1136" s="45"/>
      <c r="H1136" s="46"/>
      <c r="I1136" s="43"/>
      <c r="J1136" s="47"/>
      <c r="K1136" s="46"/>
      <c r="L1136" s="46"/>
      <c r="M1136" s="48"/>
      <c r="N1136" s="49"/>
      <c r="O1136" s="46"/>
      <c r="P1136" s="46"/>
      <c r="Q1136" s="41"/>
      <c r="R1136" s="10"/>
      <c r="S1136" s="10"/>
      <c r="T1136" s="10"/>
      <c r="U1136" s="22"/>
      <c r="V1136" s="22"/>
      <c r="W1136" s="22"/>
      <c r="X1136" s="22"/>
      <c r="Y1136" s="22"/>
      <c r="Z1136" s="22"/>
      <c r="AA1136" s="22"/>
      <c r="AB1136" s="22"/>
      <c r="AC1136" s="22"/>
      <c r="AD1136" s="22"/>
      <c r="AE1136" s="22"/>
      <c r="AF1136" s="22"/>
      <c r="AG1136" s="22"/>
      <c r="AH1136" s="22"/>
      <c r="AI1136" s="22"/>
      <c r="AJ1136" s="22"/>
      <c r="AK1136" s="22"/>
      <c r="AL1136" s="22"/>
      <c r="AM1136" s="22"/>
      <c r="AN1136" s="22"/>
      <c r="AO1136" s="22"/>
      <c r="AP1136" s="22"/>
      <c r="AQ1136" s="22"/>
      <c r="AR1136" s="22"/>
      <c r="AS1136" s="22"/>
      <c r="AT1136" s="22"/>
      <c r="AU1136" s="22"/>
    </row>
    <row r="1137" ht="17.25" customHeight="1">
      <c r="A1137" s="41"/>
      <c r="B1137" s="42"/>
      <c r="C1137" s="41"/>
      <c r="D1137" s="43"/>
      <c r="E1137" s="43"/>
      <c r="F1137" s="41"/>
      <c r="G1137" s="45"/>
      <c r="H1137" s="46"/>
      <c r="I1137" s="43"/>
      <c r="J1137" s="47"/>
      <c r="K1137" s="46"/>
      <c r="L1137" s="46"/>
      <c r="M1137" s="48"/>
      <c r="N1137" s="49"/>
      <c r="O1137" s="46"/>
      <c r="P1137" s="46"/>
      <c r="Q1137" s="41"/>
      <c r="R1137" s="10"/>
      <c r="S1137" s="10"/>
      <c r="T1137" s="10"/>
      <c r="U1137" s="22"/>
      <c r="V1137" s="22"/>
      <c r="W1137" s="22"/>
      <c r="X1137" s="22"/>
      <c r="Y1137" s="22"/>
      <c r="Z1137" s="22"/>
      <c r="AA1137" s="22"/>
      <c r="AB1137" s="22"/>
      <c r="AC1137" s="22"/>
      <c r="AD1137" s="22"/>
      <c r="AE1137" s="22"/>
      <c r="AF1137" s="22"/>
      <c r="AG1137" s="22"/>
      <c r="AH1137" s="22"/>
      <c r="AI1137" s="22"/>
      <c r="AJ1137" s="22"/>
      <c r="AK1137" s="22"/>
      <c r="AL1137" s="22"/>
      <c r="AM1137" s="22"/>
      <c r="AN1137" s="22"/>
      <c r="AO1137" s="22"/>
      <c r="AP1137" s="22"/>
      <c r="AQ1137" s="22"/>
      <c r="AR1137" s="22"/>
      <c r="AS1137" s="22"/>
      <c r="AT1137" s="22"/>
      <c r="AU1137" s="22"/>
    </row>
    <row r="1138" ht="17.25" customHeight="1">
      <c r="A1138" s="41"/>
      <c r="B1138" s="42"/>
      <c r="C1138" s="41"/>
      <c r="D1138" s="43"/>
      <c r="E1138" s="43"/>
      <c r="F1138" s="41"/>
      <c r="G1138" s="45"/>
      <c r="H1138" s="46"/>
      <c r="I1138" s="43"/>
      <c r="J1138" s="47"/>
      <c r="K1138" s="46"/>
      <c r="L1138" s="46"/>
      <c r="M1138" s="48"/>
      <c r="N1138" s="49"/>
      <c r="O1138" s="46"/>
      <c r="P1138" s="46"/>
      <c r="Q1138" s="41"/>
      <c r="R1138" s="10"/>
      <c r="S1138" s="10"/>
      <c r="T1138" s="10"/>
      <c r="U1138" s="22"/>
      <c r="V1138" s="22"/>
      <c r="W1138" s="22"/>
      <c r="X1138" s="22"/>
      <c r="Y1138" s="22"/>
      <c r="Z1138" s="22"/>
      <c r="AA1138" s="22"/>
      <c r="AB1138" s="22"/>
      <c r="AC1138" s="22"/>
      <c r="AD1138" s="22"/>
      <c r="AE1138" s="22"/>
      <c r="AF1138" s="22"/>
      <c r="AG1138" s="22"/>
      <c r="AH1138" s="22"/>
      <c r="AI1138" s="22"/>
      <c r="AJ1138" s="22"/>
      <c r="AK1138" s="22"/>
      <c r="AL1138" s="22"/>
      <c r="AM1138" s="22"/>
      <c r="AN1138" s="22"/>
      <c r="AO1138" s="22"/>
      <c r="AP1138" s="22"/>
      <c r="AQ1138" s="22"/>
      <c r="AR1138" s="22"/>
      <c r="AS1138" s="22"/>
      <c r="AT1138" s="22"/>
      <c r="AU1138" s="22"/>
    </row>
    <row r="1139" ht="17.25" customHeight="1">
      <c r="A1139" s="41"/>
      <c r="B1139" s="42"/>
      <c r="C1139" s="41"/>
      <c r="D1139" s="43"/>
      <c r="E1139" s="43"/>
      <c r="F1139" s="41"/>
      <c r="G1139" s="45"/>
      <c r="H1139" s="46"/>
      <c r="I1139" s="43"/>
      <c r="J1139" s="47"/>
      <c r="K1139" s="46"/>
      <c r="L1139" s="46"/>
      <c r="M1139" s="48"/>
      <c r="N1139" s="49"/>
      <c r="O1139" s="46"/>
      <c r="P1139" s="46"/>
      <c r="Q1139" s="41"/>
      <c r="R1139" s="10"/>
      <c r="S1139" s="10"/>
      <c r="T1139" s="10"/>
      <c r="U1139" s="22"/>
      <c r="V1139" s="22"/>
      <c r="W1139" s="22"/>
      <c r="X1139" s="22"/>
      <c r="Y1139" s="22"/>
      <c r="Z1139" s="22"/>
      <c r="AA1139" s="22"/>
      <c r="AB1139" s="22"/>
      <c r="AC1139" s="22"/>
      <c r="AD1139" s="22"/>
      <c r="AE1139" s="22"/>
      <c r="AF1139" s="22"/>
      <c r="AG1139" s="22"/>
      <c r="AH1139" s="22"/>
      <c r="AI1139" s="22"/>
      <c r="AJ1139" s="22"/>
      <c r="AK1139" s="22"/>
      <c r="AL1139" s="22"/>
      <c r="AM1139" s="22"/>
      <c r="AN1139" s="22"/>
      <c r="AO1139" s="22"/>
      <c r="AP1139" s="22"/>
      <c r="AQ1139" s="22"/>
      <c r="AR1139" s="22"/>
      <c r="AS1139" s="22"/>
      <c r="AT1139" s="22"/>
      <c r="AU1139" s="22"/>
    </row>
    <row r="1140" ht="17.25" customHeight="1">
      <c r="A1140" s="41"/>
      <c r="B1140" s="42"/>
      <c r="C1140" s="41"/>
      <c r="D1140" s="43"/>
      <c r="E1140" s="43"/>
      <c r="F1140" s="41"/>
      <c r="G1140" s="45"/>
      <c r="H1140" s="46"/>
      <c r="I1140" s="43"/>
      <c r="J1140" s="47"/>
      <c r="K1140" s="46"/>
      <c r="L1140" s="46"/>
      <c r="M1140" s="48"/>
      <c r="N1140" s="49"/>
      <c r="O1140" s="46"/>
      <c r="P1140" s="46"/>
      <c r="Q1140" s="41"/>
      <c r="R1140" s="10"/>
      <c r="S1140" s="10"/>
      <c r="T1140" s="10"/>
      <c r="U1140" s="22"/>
      <c r="V1140" s="22"/>
      <c r="W1140" s="22"/>
      <c r="X1140" s="22"/>
      <c r="Y1140" s="22"/>
      <c r="Z1140" s="22"/>
      <c r="AA1140" s="22"/>
      <c r="AB1140" s="22"/>
      <c r="AC1140" s="22"/>
      <c r="AD1140" s="22"/>
      <c r="AE1140" s="22"/>
      <c r="AF1140" s="22"/>
      <c r="AG1140" s="22"/>
      <c r="AH1140" s="22"/>
      <c r="AI1140" s="22"/>
      <c r="AJ1140" s="22"/>
      <c r="AK1140" s="22"/>
      <c r="AL1140" s="22"/>
      <c r="AM1140" s="22"/>
      <c r="AN1140" s="22"/>
      <c r="AO1140" s="22"/>
      <c r="AP1140" s="22"/>
      <c r="AQ1140" s="22"/>
      <c r="AR1140" s="22"/>
      <c r="AS1140" s="22"/>
      <c r="AT1140" s="22"/>
      <c r="AU1140" s="22"/>
    </row>
    <row r="1141" ht="17.25" customHeight="1">
      <c r="A1141" s="41"/>
      <c r="B1141" s="42"/>
      <c r="C1141" s="41"/>
      <c r="D1141" s="43"/>
      <c r="E1141" s="43"/>
      <c r="F1141" s="41"/>
      <c r="G1141" s="45"/>
      <c r="H1141" s="46"/>
      <c r="I1141" s="43"/>
      <c r="J1141" s="47"/>
      <c r="K1141" s="46"/>
      <c r="L1141" s="46"/>
      <c r="M1141" s="48"/>
      <c r="N1141" s="49"/>
      <c r="O1141" s="46"/>
      <c r="P1141" s="46"/>
      <c r="Q1141" s="41"/>
      <c r="R1141" s="10"/>
      <c r="S1141" s="10"/>
      <c r="T1141" s="10"/>
      <c r="U1141" s="22"/>
      <c r="V1141" s="22"/>
      <c r="W1141" s="22"/>
      <c r="X1141" s="22"/>
      <c r="Y1141" s="22"/>
      <c r="Z1141" s="22"/>
      <c r="AA1141" s="22"/>
      <c r="AB1141" s="22"/>
      <c r="AC1141" s="22"/>
      <c r="AD1141" s="22"/>
      <c r="AE1141" s="22"/>
      <c r="AF1141" s="22"/>
      <c r="AG1141" s="22"/>
      <c r="AH1141" s="22"/>
      <c r="AI1141" s="22"/>
      <c r="AJ1141" s="22"/>
      <c r="AK1141" s="22"/>
      <c r="AL1141" s="22"/>
      <c r="AM1141" s="22"/>
      <c r="AN1141" s="22"/>
      <c r="AO1141" s="22"/>
      <c r="AP1141" s="22"/>
      <c r="AQ1141" s="22"/>
      <c r="AR1141" s="22"/>
      <c r="AS1141" s="22"/>
      <c r="AT1141" s="22"/>
      <c r="AU1141" s="22"/>
    </row>
    <row r="1142" ht="17.25" customHeight="1">
      <c r="A1142" s="41"/>
      <c r="B1142" s="42"/>
      <c r="C1142" s="41"/>
      <c r="D1142" s="43"/>
      <c r="E1142" s="43"/>
      <c r="F1142" s="41"/>
      <c r="G1142" s="45"/>
      <c r="H1142" s="46"/>
      <c r="I1142" s="43"/>
      <c r="J1142" s="47"/>
      <c r="K1142" s="46"/>
      <c r="L1142" s="46"/>
      <c r="M1142" s="48"/>
      <c r="N1142" s="49"/>
      <c r="O1142" s="46"/>
      <c r="P1142" s="46"/>
      <c r="Q1142" s="41"/>
      <c r="R1142" s="10"/>
      <c r="S1142" s="10"/>
      <c r="T1142" s="10"/>
      <c r="U1142" s="22"/>
      <c r="V1142" s="22"/>
      <c r="W1142" s="22"/>
      <c r="X1142" s="22"/>
      <c r="Y1142" s="22"/>
      <c r="Z1142" s="22"/>
      <c r="AA1142" s="22"/>
      <c r="AB1142" s="22"/>
      <c r="AC1142" s="22"/>
      <c r="AD1142" s="22"/>
      <c r="AE1142" s="22"/>
      <c r="AF1142" s="22"/>
      <c r="AG1142" s="22"/>
      <c r="AH1142" s="22"/>
      <c r="AI1142" s="22"/>
      <c r="AJ1142" s="22"/>
      <c r="AK1142" s="22"/>
      <c r="AL1142" s="22"/>
      <c r="AM1142" s="22"/>
      <c r="AN1142" s="22"/>
      <c r="AO1142" s="22"/>
      <c r="AP1142" s="22"/>
      <c r="AQ1142" s="22"/>
      <c r="AR1142" s="22"/>
      <c r="AS1142" s="22"/>
      <c r="AT1142" s="22"/>
      <c r="AU1142" s="22"/>
    </row>
    <row r="1143" ht="17.25" customHeight="1">
      <c r="A1143" s="41"/>
      <c r="B1143" s="42"/>
      <c r="C1143" s="41"/>
      <c r="D1143" s="43"/>
      <c r="E1143" s="43"/>
      <c r="F1143" s="41"/>
      <c r="G1143" s="45"/>
      <c r="H1143" s="46"/>
      <c r="I1143" s="43"/>
      <c r="J1143" s="47"/>
      <c r="K1143" s="46"/>
      <c r="L1143" s="46"/>
      <c r="M1143" s="48"/>
      <c r="N1143" s="49"/>
      <c r="O1143" s="46"/>
      <c r="P1143" s="46"/>
      <c r="Q1143" s="41"/>
      <c r="R1143" s="10"/>
      <c r="S1143" s="10"/>
      <c r="T1143" s="10"/>
      <c r="U1143" s="22"/>
      <c r="V1143" s="22"/>
      <c r="W1143" s="22"/>
      <c r="X1143" s="22"/>
      <c r="Y1143" s="22"/>
      <c r="Z1143" s="22"/>
      <c r="AA1143" s="22"/>
      <c r="AB1143" s="22"/>
      <c r="AC1143" s="22"/>
      <c r="AD1143" s="22"/>
      <c r="AE1143" s="22"/>
      <c r="AF1143" s="22"/>
      <c r="AG1143" s="22"/>
      <c r="AH1143" s="22"/>
      <c r="AI1143" s="22"/>
      <c r="AJ1143" s="22"/>
      <c r="AK1143" s="22"/>
      <c r="AL1143" s="22"/>
      <c r="AM1143" s="22"/>
      <c r="AN1143" s="22"/>
      <c r="AO1143" s="22"/>
      <c r="AP1143" s="22"/>
      <c r="AQ1143" s="22"/>
      <c r="AR1143" s="22"/>
      <c r="AS1143" s="22"/>
      <c r="AT1143" s="22"/>
      <c r="AU1143" s="22"/>
    </row>
    <row r="1144" ht="17.25" customHeight="1">
      <c r="A1144" s="41"/>
      <c r="B1144" s="42"/>
      <c r="C1144" s="41"/>
      <c r="D1144" s="43"/>
      <c r="E1144" s="43"/>
      <c r="F1144" s="41"/>
      <c r="G1144" s="45"/>
      <c r="H1144" s="46"/>
      <c r="I1144" s="43"/>
      <c r="J1144" s="47"/>
      <c r="K1144" s="46"/>
      <c r="L1144" s="46"/>
      <c r="M1144" s="48"/>
      <c r="N1144" s="49"/>
      <c r="O1144" s="46"/>
      <c r="P1144" s="46"/>
      <c r="Q1144" s="41"/>
      <c r="R1144" s="10"/>
      <c r="S1144" s="10"/>
      <c r="T1144" s="10"/>
      <c r="U1144" s="22"/>
      <c r="V1144" s="22"/>
      <c r="W1144" s="22"/>
      <c r="X1144" s="22"/>
      <c r="Y1144" s="22"/>
      <c r="Z1144" s="22"/>
      <c r="AA1144" s="22"/>
      <c r="AB1144" s="22"/>
      <c r="AC1144" s="22"/>
      <c r="AD1144" s="22"/>
      <c r="AE1144" s="22"/>
      <c r="AF1144" s="22"/>
      <c r="AG1144" s="22"/>
      <c r="AH1144" s="22"/>
      <c r="AI1144" s="22"/>
      <c r="AJ1144" s="22"/>
      <c r="AK1144" s="22"/>
      <c r="AL1144" s="22"/>
      <c r="AM1144" s="22"/>
      <c r="AN1144" s="22"/>
      <c r="AO1144" s="22"/>
      <c r="AP1144" s="22"/>
      <c r="AQ1144" s="22"/>
      <c r="AR1144" s="22"/>
      <c r="AS1144" s="22"/>
      <c r="AT1144" s="22"/>
      <c r="AU1144" s="22"/>
    </row>
    <row r="1145" ht="17.25" customHeight="1">
      <c r="A1145" s="41"/>
      <c r="B1145" s="42"/>
      <c r="C1145" s="41"/>
      <c r="D1145" s="43"/>
      <c r="E1145" s="43"/>
      <c r="F1145" s="41"/>
      <c r="G1145" s="45"/>
      <c r="H1145" s="46"/>
      <c r="I1145" s="43"/>
      <c r="J1145" s="47"/>
      <c r="K1145" s="46"/>
      <c r="L1145" s="46"/>
      <c r="M1145" s="48"/>
      <c r="N1145" s="49"/>
      <c r="O1145" s="46"/>
      <c r="P1145" s="46"/>
      <c r="Q1145" s="41"/>
      <c r="R1145" s="10"/>
      <c r="S1145" s="10"/>
      <c r="T1145" s="10"/>
      <c r="U1145" s="22"/>
      <c r="V1145" s="22"/>
      <c r="W1145" s="22"/>
      <c r="X1145" s="22"/>
      <c r="Y1145" s="22"/>
      <c r="Z1145" s="22"/>
      <c r="AA1145" s="22"/>
      <c r="AB1145" s="22"/>
      <c r="AC1145" s="22"/>
      <c r="AD1145" s="22"/>
      <c r="AE1145" s="22"/>
      <c r="AF1145" s="22"/>
      <c r="AG1145" s="22"/>
      <c r="AH1145" s="22"/>
      <c r="AI1145" s="22"/>
      <c r="AJ1145" s="22"/>
      <c r="AK1145" s="22"/>
      <c r="AL1145" s="22"/>
      <c r="AM1145" s="22"/>
      <c r="AN1145" s="22"/>
      <c r="AO1145" s="22"/>
      <c r="AP1145" s="22"/>
      <c r="AQ1145" s="22"/>
      <c r="AR1145" s="22"/>
      <c r="AS1145" s="22"/>
      <c r="AT1145" s="22"/>
      <c r="AU1145" s="22"/>
    </row>
    <row r="1146" ht="17.25" customHeight="1">
      <c r="A1146" s="41"/>
      <c r="B1146" s="42"/>
      <c r="C1146" s="41"/>
      <c r="D1146" s="43"/>
      <c r="E1146" s="43"/>
      <c r="F1146" s="41"/>
      <c r="G1146" s="45"/>
      <c r="H1146" s="46"/>
      <c r="I1146" s="43"/>
      <c r="J1146" s="47"/>
      <c r="K1146" s="46"/>
      <c r="L1146" s="46"/>
      <c r="M1146" s="48"/>
      <c r="N1146" s="49"/>
      <c r="O1146" s="46"/>
      <c r="P1146" s="46"/>
      <c r="Q1146" s="41"/>
      <c r="R1146" s="10"/>
      <c r="S1146" s="10"/>
      <c r="T1146" s="10"/>
      <c r="U1146" s="22"/>
      <c r="V1146" s="22"/>
      <c r="W1146" s="22"/>
      <c r="X1146" s="22"/>
      <c r="Y1146" s="22"/>
      <c r="Z1146" s="22"/>
      <c r="AA1146" s="22"/>
      <c r="AB1146" s="22"/>
      <c r="AC1146" s="22"/>
      <c r="AD1146" s="22"/>
      <c r="AE1146" s="22"/>
      <c r="AF1146" s="22"/>
      <c r="AG1146" s="22"/>
      <c r="AH1146" s="22"/>
      <c r="AI1146" s="22"/>
      <c r="AJ1146" s="22"/>
      <c r="AK1146" s="22"/>
      <c r="AL1146" s="22"/>
      <c r="AM1146" s="22"/>
      <c r="AN1146" s="22"/>
      <c r="AO1146" s="22"/>
      <c r="AP1146" s="22"/>
      <c r="AQ1146" s="22"/>
      <c r="AR1146" s="22"/>
      <c r="AS1146" s="22"/>
      <c r="AT1146" s="22"/>
      <c r="AU1146" s="22"/>
    </row>
    <row r="1147" ht="17.25" customHeight="1">
      <c r="A1147" s="41"/>
      <c r="B1147" s="42"/>
      <c r="C1147" s="41"/>
      <c r="D1147" s="43"/>
      <c r="E1147" s="43"/>
      <c r="F1147" s="41"/>
      <c r="G1147" s="45"/>
      <c r="H1147" s="46"/>
      <c r="I1147" s="43"/>
      <c r="J1147" s="47"/>
      <c r="K1147" s="46"/>
      <c r="L1147" s="46"/>
      <c r="M1147" s="48"/>
      <c r="N1147" s="49"/>
      <c r="O1147" s="46"/>
      <c r="P1147" s="46"/>
      <c r="Q1147" s="41"/>
      <c r="R1147" s="10"/>
      <c r="S1147" s="10"/>
      <c r="T1147" s="10"/>
      <c r="U1147" s="22"/>
      <c r="V1147" s="22"/>
      <c r="W1147" s="22"/>
      <c r="X1147" s="22"/>
      <c r="Y1147" s="22"/>
      <c r="Z1147" s="22"/>
      <c r="AA1147" s="22"/>
      <c r="AB1147" s="22"/>
      <c r="AC1147" s="22"/>
      <c r="AD1147" s="22"/>
      <c r="AE1147" s="22"/>
      <c r="AF1147" s="22"/>
      <c r="AG1147" s="22"/>
      <c r="AH1147" s="22"/>
      <c r="AI1147" s="22"/>
      <c r="AJ1147" s="22"/>
      <c r="AK1147" s="22"/>
      <c r="AL1147" s="22"/>
      <c r="AM1147" s="22"/>
      <c r="AN1147" s="22"/>
      <c r="AO1147" s="22"/>
      <c r="AP1147" s="22"/>
      <c r="AQ1147" s="22"/>
      <c r="AR1147" s="22"/>
      <c r="AS1147" s="22"/>
      <c r="AT1147" s="22"/>
      <c r="AU1147" s="22"/>
    </row>
    <row r="1148" ht="17.25" customHeight="1">
      <c r="A1148" s="41"/>
      <c r="B1148" s="42"/>
      <c r="C1148" s="41"/>
      <c r="D1148" s="43"/>
      <c r="E1148" s="43"/>
      <c r="F1148" s="41"/>
      <c r="G1148" s="45"/>
      <c r="H1148" s="46"/>
      <c r="I1148" s="43"/>
      <c r="J1148" s="47"/>
      <c r="K1148" s="46"/>
      <c r="L1148" s="46"/>
      <c r="M1148" s="48"/>
      <c r="N1148" s="49"/>
      <c r="O1148" s="46"/>
      <c r="P1148" s="46"/>
      <c r="Q1148" s="41"/>
      <c r="R1148" s="10"/>
      <c r="S1148" s="10"/>
      <c r="T1148" s="10"/>
      <c r="U1148" s="22"/>
      <c r="V1148" s="22"/>
      <c r="W1148" s="22"/>
      <c r="X1148" s="22"/>
      <c r="Y1148" s="22"/>
      <c r="Z1148" s="22"/>
      <c r="AA1148" s="22"/>
      <c r="AB1148" s="22"/>
      <c r="AC1148" s="22"/>
      <c r="AD1148" s="22"/>
      <c r="AE1148" s="22"/>
      <c r="AF1148" s="22"/>
      <c r="AG1148" s="22"/>
      <c r="AH1148" s="22"/>
      <c r="AI1148" s="22"/>
      <c r="AJ1148" s="22"/>
      <c r="AK1148" s="22"/>
      <c r="AL1148" s="22"/>
      <c r="AM1148" s="22"/>
      <c r="AN1148" s="22"/>
      <c r="AO1148" s="22"/>
      <c r="AP1148" s="22"/>
      <c r="AQ1148" s="22"/>
      <c r="AR1148" s="22"/>
      <c r="AS1148" s="22"/>
      <c r="AT1148" s="22"/>
      <c r="AU1148" s="22"/>
    </row>
    <row r="1149" ht="17.25" customHeight="1">
      <c r="A1149" s="41"/>
      <c r="B1149" s="42"/>
      <c r="C1149" s="41"/>
      <c r="D1149" s="43"/>
      <c r="E1149" s="43"/>
      <c r="F1149" s="41"/>
      <c r="G1149" s="45"/>
      <c r="H1149" s="46"/>
      <c r="I1149" s="43"/>
      <c r="J1149" s="47"/>
      <c r="K1149" s="46"/>
      <c r="L1149" s="46"/>
      <c r="M1149" s="48"/>
      <c r="N1149" s="49"/>
      <c r="O1149" s="46"/>
      <c r="P1149" s="46"/>
      <c r="Q1149" s="41"/>
      <c r="R1149" s="10"/>
      <c r="S1149" s="10"/>
      <c r="T1149" s="10"/>
      <c r="U1149" s="22"/>
      <c r="V1149" s="22"/>
      <c r="W1149" s="22"/>
      <c r="X1149" s="22"/>
      <c r="Y1149" s="22"/>
      <c r="Z1149" s="22"/>
      <c r="AA1149" s="22"/>
      <c r="AB1149" s="22"/>
      <c r="AC1149" s="22"/>
      <c r="AD1149" s="22"/>
      <c r="AE1149" s="22"/>
      <c r="AF1149" s="22"/>
      <c r="AG1149" s="22"/>
      <c r="AH1149" s="22"/>
      <c r="AI1149" s="22"/>
      <c r="AJ1149" s="22"/>
      <c r="AK1149" s="22"/>
      <c r="AL1149" s="22"/>
      <c r="AM1149" s="22"/>
      <c r="AN1149" s="22"/>
      <c r="AO1149" s="22"/>
      <c r="AP1149" s="22"/>
      <c r="AQ1149" s="22"/>
      <c r="AR1149" s="22"/>
      <c r="AS1149" s="22"/>
      <c r="AT1149" s="22"/>
      <c r="AU1149" s="22"/>
    </row>
    <row r="1150" ht="17.25" customHeight="1">
      <c r="A1150" s="41"/>
      <c r="B1150" s="42"/>
      <c r="C1150" s="41"/>
      <c r="D1150" s="43"/>
      <c r="E1150" s="43"/>
      <c r="F1150" s="41"/>
      <c r="G1150" s="45"/>
      <c r="H1150" s="46"/>
      <c r="I1150" s="43"/>
      <c r="J1150" s="47"/>
      <c r="K1150" s="46"/>
      <c r="L1150" s="46"/>
      <c r="M1150" s="48"/>
      <c r="N1150" s="49"/>
      <c r="O1150" s="46"/>
      <c r="P1150" s="46"/>
      <c r="Q1150" s="41"/>
      <c r="R1150" s="10"/>
      <c r="S1150" s="10"/>
      <c r="T1150" s="10"/>
      <c r="U1150" s="22"/>
      <c r="V1150" s="22"/>
      <c r="W1150" s="22"/>
      <c r="X1150" s="22"/>
      <c r="Y1150" s="22"/>
      <c r="Z1150" s="22"/>
      <c r="AA1150" s="22"/>
      <c r="AB1150" s="22"/>
      <c r="AC1150" s="22"/>
      <c r="AD1150" s="22"/>
      <c r="AE1150" s="22"/>
      <c r="AF1150" s="22"/>
      <c r="AG1150" s="22"/>
      <c r="AH1150" s="22"/>
      <c r="AI1150" s="22"/>
      <c r="AJ1150" s="22"/>
      <c r="AK1150" s="22"/>
      <c r="AL1150" s="22"/>
      <c r="AM1150" s="22"/>
      <c r="AN1150" s="22"/>
      <c r="AO1150" s="22"/>
      <c r="AP1150" s="22"/>
      <c r="AQ1150" s="22"/>
      <c r="AR1150" s="22"/>
      <c r="AS1150" s="22"/>
      <c r="AT1150" s="22"/>
      <c r="AU1150" s="22"/>
    </row>
    <row r="1151" ht="17.25" customHeight="1">
      <c r="A1151" s="41"/>
      <c r="B1151" s="42"/>
      <c r="C1151" s="41"/>
      <c r="D1151" s="43"/>
      <c r="E1151" s="43"/>
      <c r="F1151" s="41"/>
      <c r="G1151" s="45"/>
      <c r="H1151" s="46"/>
      <c r="I1151" s="43"/>
      <c r="J1151" s="47"/>
      <c r="K1151" s="46"/>
      <c r="L1151" s="46"/>
      <c r="M1151" s="48"/>
      <c r="N1151" s="49"/>
      <c r="O1151" s="46"/>
      <c r="P1151" s="46"/>
      <c r="Q1151" s="41"/>
      <c r="R1151" s="10"/>
      <c r="S1151" s="10"/>
      <c r="T1151" s="10"/>
      <c r="U1151" s="22"/>
      <c r="V1151" s="22"/>
      <c r="W1151" s="22"/>
      <c r="X1151" s="22"/>
      <c r="Y1151" s="22"/>
      <c r="Z1151" s="22"/>
      <c r="AA1151" s="22"/>
      <c r="AB1151" s="22"/>
      <c r="AC1151" s="22"/>
      <c r="AD1151" s="22"/>
      <c r="AE1151" s="22"/>
      <c r="AF1151" s="22"/>
      <c r="AG1151" s="22"/>
      <c r="AH1151" s="22"/>
      <c r="AI1151" s="22"/>
      <c r="AJ1151" s="22"/>
      <c r="AK1151" s="22"/>
      <c r="AL1151" s="22"/>
      <c r="AM1151" s="22"/>
      <c r="AN1151" s="22"/>
      <c r="AO1151" s="22"/>
      <c r="AP1151" s="22"/>
      <c r="AQ1151" s="22"/>
      <c r="AR1151" s="22"/>
      <c r="AS1151" s="22"/>
      <c r="AT1151" s="22"/>
      <c r="AU1151" s="22"/>
    </row>
    <row r="1152" ht="17.25" customHeight="1">
      <c r="A1152" s="41"/>
      <c r="B1152" s="42"/>
      <c r="C1152" s="41"/>
      <c r="D1152" s="43"/>
      <c r="E1152" s="43"/>
      <c r="F1152" s="41"/>
      <c r="G1152" s="45"/>
      <c r="H1152" s="46"/>
      <c r="I1152" s="43"/>
      <c r="J1152" s="47"/>
      <c r="K1152" s="46"/>
      <c r="L1152" s="46"/>
      <c r="M1152" s="48"/>
      <c r="N1152" s="49"/>
      <c r="O1152" s="46"/>
      <c r="P1152" s="46"/>
      <c r="Q1152" s="41"/>
      <c r="R1152" s="10"/>
      <c r="S1152" s="10"/>
      <c r="T1152" s="10"/>
      <c r="U1152" s="22"/>
      <c r="V1152" s="22"/>
      <c r="W1152" s="22"/>
      <c r="X1152" s="22"/>
      <c r="Y1152" s="22"/>
      <c r="Z1152" s="22"/>
      <c r="AA1152" s="22"/>
      <c r="AB1152" s="22"/>
      <c r="AC1152" s="22"/>
      <c r="AD1152" s="22"/>
      <c r="AE1152" s="22"/>
      <c r="AF1152" s="22"/>
      <c r="AG1152" s="22"/>
      <c r="AH1152" s="22"/>
      <c r="AI1152" s="22"/>
      <c r="AJ1152" s="22"/>
      <c r="AK1152" s="22"/>
      <c r="AL1152" s="22"/>
      <c r="AM1152" s="22"/>
      <c r="AN1152" s="22"/>
      <c r="AO1152" s="22"/>
      <c r="AP1152" s="22"/>
      <c r="AQ1152" s="22"/>
      <c r="AR1152" s="22"/>
      <c r="AS1152" s="22"/>
      <c r="AT1152" s="22"/>
      <c r="AU1152" s="22"/>
    </row>
    <row r="1153" ht="17.25" customHeight="1">
      <c r="A1153" s="41"/>
      <c r="B1153" s="42"/>
      <c r="C1153" s="41"/>
      <c r="D1153" s="43"/>
      <c r="E1153" s="43"/>
      <c r="F1153" s="41"/>
      <c r="G1153" s="45"/>
      <c r="H1153" s="46"/>
      <c r="I1153" s="43"/>
      <c r="J1153" s="47"/>
      <c r="K1153" s="46"/>
      <c r="L1153" s="46"/>
      <c r="M1153" s="48"/>
      <c r="N1153" s="49"/>
      <c r="O1153" s="46"/>
      <c r="P1153" s="46"/>
      <c r="Q1153" s="41"/>
      <c r="R1153" s="10"/>
      <c r="S1153" s="10"/>
      <c r="T1153" s="10"/>
      <c r="U1153" s="22"/>
      <c r="V1153" s="22"/>
      <c r="W1153" s="22"/>
      <c r="X1153" s="22"/>
      <c r="Y1153" s="22"/>
      <c r="Z1153" s="22"/>
      <c r="AA1153" s="22"/>
      <c r="AB1153" s="22"/>
      <c r="AC1153" s="22"/>
      <c r="AD1153" s="22"/>
      <c r="AE1153" s="22"/>
      <c r="AF1153" s="22"/>
      <c r="AG1153" s="22"/>
      <c r="AH1153" s="22"/>
      <c r="AI1153" s="22"/>
      <c r="AJ1153" s="22"/>
      <c r="AK1153" s="22"/>
      <c r="AL1153" s="22"/>
      <c r="AM1153" s="22"/>
      <c r="AN1153" s="22"/>
      <c r="AO1153" s="22"/>
      <c r="AP1153" s="22"/>
      <c r="AQ1153" s="22"/>
      <c r="AR1153" s="22"/>
      <c r="AS1153" s="22"/>
      <c r="AT1153" s="22"/>
      <c r="AU1153" s="22"/>
    </row>
    <row r="1154" ht="17.25" customHeight="1">
      <c r="A1154" s="41"/>
      <c r="B1154" s="42"/>
      <c r="C1154" s="41"/>
      <c r="D1154" s="43"/>
      <c r="E1154" s="43"/>
      <c r="F1154" s="41"/>
      <c r="G1154" s="45"/>
      <c r="H1154" s="46"/>
      <c r="I1154" s="43"/>
      <c r="J1154" s="47"/>
      <c r="K1154" s="46"/>
      <c r="L1154" s="46"/>
      <c r="M1154" s="48"/>
      <c r="N1154" s="49"/>
      <c r="O1154" s="46"/>
      <c r="P1154" s="46"/>
      <c r="Q1154" s="41"/>
      <c r="R1154" s="10"/>
      <c r="S1154" s="10"/>
      <c r="T1154" s="10"/>
      <c r="U1154" s="22"/>
      <c r="V1154" s="22"/>
      <c r="W1154" s="22"/>
      <c r="X1154" s="22"/>
      <c r="Y1154" s="22"/>
      <c r="Z1154" s="22"/>
      <c r="AA1154" s="22"/>
      <c r="AB1154" s="22"/>
      <c r="AC1154" s="22"/>
      <c r="AD1154" s="22"/>
      <c r="AE1154" s="22"/>
      <c r="AF1154" s="22"/>
      <c r="AG1154" s="22"/>
      <c r="AH1154" s="22"/>
      <c r="AI1154" s="22"/>
      <c r="AJ1154" s="22"/>
      <c r="AK1154" s="22"/>
      <c r="AL1154" s="22"/>
      <c r="AM1154" s="22"/>
      <c r="AN1154" s="22"/>
      <c r="AO1154" s="22"/>
      <c r="AP1154" s="22"/>
      <c r="AQ1154" s="22"/>
      <c r="AR1154" s="22"/>
      <c r="AS1154" s="22"/>
      <c r="AT1154" s="22"/>
      <c r="AU1154" s="22"/>
    </row>
    <row r="1155" ht="17.25" customHeight="1">
      <c r="A1155" s="41"/>
      <c r="B1155" s="42"/>
      <c r="C1155" s="41"/>
      <c r="D1155" s="43"/>
      <c r="E1155" s="43"/>
      <c r="F1155" s="41"/>
      <c r="G1155" s="45"/>
      <c r="H1155" s="46"/>
      <c r="I1155" s="43"/>
      <c r="J1155" s="47"/>
      <c r="K1155" s="46"/>
      <c r="L1155" s="46"/>
      <c r="M1155" s="48"/>
      <c r="N1155" s="49"/>
      <c r="O1155" s="46"/>
      <c r="P1155" s="46"/>
      <c r="Q1155" s="41"/>
      <c r="R1155" s="10"/>
      <c r="S1155" s="10"/>
      <c r="T1155" s="10"/>
      <c r="U1155" s="22"/>
      <c r="V1155" s="22"/>
      <c r="W1155" s="22"/>
      <c r="X1155" s="22"/>
      <c r="Y1155" s="22"/>
      <c r="Z1155" s="22"/>
      <c r="AA1155" s="22"/>
      <c r="AB1155" s="22"/>
      <c r="AC1155" s="22"/>
      <c r="AD1155" s="22"/>
      <c r="AE1155" s="22"/>
      <c r="AF1155" s="22"/>
      <c r="AG1155" s="22"/>
      <c r="AH1155" s="22"/>
      <c r="AI1155" s="22"/>
      <c r="AJ1155" s="22"/>
      <c r="AK1155" s="22"/>
      <c r="AL1155" s="22"/>
      <c r="AM1155" s="22"/>
      <c r="AN1155" s="22"/>
      <c r="AO1155" s="22"/>
      <c r="AP1155" s="22"/>
      <c r="AQ1155" s="22"/>
      <c r="AR1155" s="22"/>
      <c r="AS1155" s="22"/>
      <c r="AT1155" s="22"/>
      <c r="AU1155" s="22"/>
    </row>
    <row r="1156" ht="17.25" customHeight="1">
      <c r="A1156" s="41"/>
      <c r="B1156" s="42"/>
      <c r="C1156" s="41"/>
      <c r="D1156" s="43"/>
      <c r="E1156" s="43"/>
      <c r="F1156" s="41"/>
      <c r="G1156" s="45"/>
      <c r="H1156" s="46"/>
      <c r="I1156" s="43"/>
      <c r="J1156" s="47"/>
      <c r="K1156" s="46"/>
      <c r="L1156" s="46"/>
      <c r="M1156" s="48"/>
      <c r="N1156" s="49"/>
      <c r="O1156" s="46"/>
      <c r="P1156" s="46"/>
      <c r="Q1156" s="41"/>
      <c r="R1156" s="10"/>
      <c r="S1156" s="10"/>
      <c r="T1156" s="10"/>
      <c r="U1156" s="22"/>
      <c r="V1156" s="22"/>
      <c r="W1156" s="22"/>
      <c r="X1156" s="22"/>
      <c r="Y1156" s="22"/>
      <c r="Z1156" s="22"/>
      <c r="AA1156" s="22"/>
      <c r="AB1156" s="22"/>
      <c r="AC1156" s="22"/>
      <c r="AD1156" s="22"/>
      <c r="AE1156" s="22"/>
      <c r="AF1156" s="22"/>
      <c r="AG1156" s="22"/>
      <c r="AH1156" s="22"/>
      <c r="AI1156" s="22"/>
      <c r="AJ1156" s="22"/>
      <c r="AK1156" s="22"/>
      <c r="AL1156" s="22"/>
      <c r="AM1156" s="22"/>
      <c r="AN1156" s="22"/>
      <c r="AO1156" s="22"/>
      <c r="AP1156" s="22"/>
      <c r="AQ1156" s="22"/>
      <c r="AR1156" s="22"/>
      <c r="AS1156" s="22"/>
      <c r="AT1156" s="22"/>
      <c r="AU1156" s="22"/>
    </row>
    <row r="1157" ht="17.25" customHeight="1">
      <c r="A1157" s="41"/>
      <c r="B1157" s="42"/>
      <c r="C1157" s="41"/>
      <c r="D1157" s="43"/>
      <c r="E1157" s="43"/>
      <c r="F1157" s="41"/>
      <c r="G1157" s="45"/>
      <c r="H1157" s="46"/>
      <c r="I1157" s="43"/>
      <c r="J1157" s="47"/>
      <c r="K1157" s="46"/>
      <c r="L1157" s="46"/>
      <c r="M1157" s="48"/>
      <c r="N1157" s="49"/>
      <c r="O1157" s="46"/>
      <c r="P1157" s="46"/>
      <c r="Q1157" s="41"/>
      <c r="R1157" s="10"/>
      <c r="S1157" s="10"/>
      <c r="T1157" s="10"/>
      <c r="U1157" s="22"/>
      <c r="V1157" s="22"/>
      <c r="W1157" s="22"/>
      <c r="X1157" s="22"/>
      <c r="Y1157" s="22"/>
      <c r="Z1157" s="22"/>
      <c r="AA1157" s="22"/>
      <c r="AB1157" s="22"/>
      <c r="AC1157" s="22"/>
      <c r="AD1157" s="22"/>
      <c r="AE1157" s="22"/>
      <c r="AF1157" s="22"/>
      <c r="AG1157" s="22"/>
      <c r="AH1157" s="22"/>
      <c r="AI1157" s="22"/>
      <c r="AJ1157" s="22"/>
      <c r="AK1157" s="22"/>
      <c r="AL1157" s="22"/>
      <c r="AM1157" s="22"/>
      <c r="AN1157" s="22"/>
      <c r="AO1157" s="22"/>
      <c r="AP1157" s="22"/>
      <c r="AQ1157" s="22"/>
      <c r="AR1157" s="22"/>
      <c r="AS1157" s="22"/>
      <c r="AT1157" s="22"/>
      <c r="AU1157" s="22"/>
    </row>
    <row r="1158" ht="17.25" customHeight="1">
      <c r="A1158" s="41"/>
      <c r="B1158" s="42"/>
      <c r="C1158" s="41"/>
      <c r="D1158" s="43"/>
      <c r="E1158" s="43"/>
      <c r="F1158" s="41"/>
      <c r="G1158" s="45"/>
      <c r="H1158" s="46"/>
      <c r="I1158" s="43"/>
      <c r="J1158" s="47"/>
      <c r="K1158" s="46"/>
      <c r="L1158" s="46"/>
      <c r="M1158" s="48"/>
      <c r="N1158" s="49"/>
      <c r="O1158" s="46"/>
      <c r="P1158" s="46"/>
      <c r="Q1158" s="41"/>
      <c r="R1158" s="10"/>
      <c r="S1158" s="10"/>
      <c r="T1158" s="10"/>
      <c r="U1158" s="22"/>
      <c r="V1158" s="22"/>
      <c r="W1158" s="22"/>
      <c r="X1158" s="22"/>
      <c r="Y1158" s="22"/>
      <c r="Z1158" s="22"/>
      <c r="AA1158" s="22"/>
      <c r="AB1158" s="22"/>
      <c r="AC1158" s="22"/>
      <c r="AD1158" s="22"/>
      <c r="AE1158" s="22"/>
      <c r="AF1158" s="22"/>
      <c r="AG1158" s="22"/>
      <c r="AH1158" s="22"/>
      <c r="AI1158" s="22"/>
      <c r="AJ1158" s="22"/>
      <c r="AK1158" s="22"/>
      <c r="AL1158" s="22"/>
      <c r="AM1158" s="22"/>
      <c r="AN1158" s="22"/>
      <c r="AO1158" s="22"/>
      <c r="AP1158" s="22"/>
      <c r="AQ1158" s="22"/>
      <c r="AR1158" s="22"/>
      <c r="AS1158" s="22"/>
      <c r="AT1158" s="22"/>
      <c r="AU1158" s="22"/>
    </row>
    <row r="1159" ht="17.25" customHeight="1">
      <c r="A1159" s="41"/>
      <c r="B1159" s="42"/>
      <c r="C1159" s="41"/>
      <c r="D1159" s="43"/>
      <c r="E1159" s="43"/>
      <c r="F1159" s="41"/>
      <c r="G1159" s="45"/>
      <c r="H1159" s="46"/>
      <c r="I1159" s="43"/>
      <c r="J1159" s="47"/>
      <c r="K1159" s="46"/>
      <c r="L1159" s="46"/>
      <c r="M1159" s="48"/>
      <c r="N1159" s="49"/>
      <c r="O1159" s="46"/>
      <c r="P1159" s="46"/>
      <c r="Q1159" s="41"/>
      <c r="R1159" s="10"/>
      <c r="S1159" s="10"/>
      <c r="T1159" s="10"/>
      <c r="U1159" s="22"/>
      <c r="V1159" s="22"/>
      <c r="W1159" s="22"/>
      <c r="X1159" s="22"/>
      <c r="Y1159" s="22"/>
      <c r="Z1159" s="22"/>
      <c r="AA1159" s="22"/>
      <c r="AB1159" s="22"/>
      <c r="AC1159" s="22"/>
      <c r="AD1159" s="22"/>
      <c r="AE1159" s="22"/>
      <c r="AF1159" s="22"/>
      <c r="AG1159" s="22"/>
      <c r="AH1159" s="22"/>
      <c r="AI1159" s="22"/>
      <c r="AJ1159" s="22"/>
      <c r="AK1159" s="22"/>
      <c r="AL1159" s="22"/>
      <c r="AM1159" s="22"/>
      <c r="AN1159" s="22"/>
      <c r="AO1159" s="22"/>
      <c r="AP1159" s="22"/>
      <c r="AQ1159" s="22"/>
      <c r="AR1159" s="22"/>
      <c r="AS1159" s="22"/>
      <c r="AT1159" s="22"/>
      <c r="AU1159" s="22"/>
    </row>
    <row r="1160" ht="17.25" customHeight="1">
      <c r="A1160" s="41"/>
      <c r="B1160" s="42"/>
      <c r="C1160" s="41"/>
      <c r="D1160" s="43"/>
      <c r="E1160" s="43"/>
      <c r="F1160" s="41"/>
      <c r="G1160" s="45"/>
      <c r="H1160" s="46"/>
      <c r="I1160" s="43"/>
      <c r="J1160" s="47"/>
      <c r="K1160" s="46"/>
      <c r="L1160" s="46"/>
      <c r="M1160" s="48"/>
      <c r="N1160" s="49"/>
      <c r="O1160" s="46"/>
      <c r="P1160" s="46"/>
      <c r="Q1160" s="41"/>
      <c r="R1160" s="10"/>
      <c r="S1160" s="10"/>
      <c r="T1160" s="10"/>
      <c r="U1160" s="22"/>
      <c r="V1160" s="22"/>
      <c r="W1160" s="22"/>
      <c r="X1160" s="22"/>
      <c r="Y1160" s="22"/>
      <c r="Z1160" s="22"/>
      <c r="AA1160" s="22"/>
      <c r="AB1160" s="22"/>
      <c r="AC1160" s="22"/>
      <c r="AD1160" s="22"/>
      <c r="AE1160" s="22"/>
      <c r="AF1160" s="22"/>
      <c r="AG1160" s="22"/>
      <c r="AH1160" s="22"/>
      <c r="AI1160" s="22"/>
      <c r="AJ1160" s="22"/>
      <c r="AK1160" s="22"/>
      <c r="AL1160" s="22"/>
      <c r="AM1160" s="22"/>
      <c r="AN1160" s="22"/>
      <c r="AO1160" s="22"/>
      <c r="AP1160" s="22"/>
      <c r="AQ1160" s="22"/>
      <c r="AR1160" s="22"/>
      <c r="AS1160" s="22"/>
      <c r="AT1160" s="22"/>
      <c r="AU1160" s="22"/>
    </row>
    <row r="1161" ht="17.25" customHeight="1">
      <c r="A1161" s="41"/>
      <c r="B1161" s="42"/>
      <c r="C1161" s="41"/>
      <c r="D1161" s="43"/>
      <c r="E1161" s="43"/>
      <c r="F1161" s="41"/>
      <c r="G1161" s="45"/>
      <c r="H1161" s="46"/>
      <c r="I1161" s="43"/>
      <c r="J1161" s="47"/>
      <c r="K1161" s="46"/>
      <c r="L1161" s="46"/>
      <c r="M1161" s="48"/>
      <c r="N1161" s="49"/>
      <c r="O1161" s="46"/>
      <c r="P1161" s="46"/>
      <c r="Q1161" s="41"/>
      <c r="R1161" s="10"/>
      <c r="S1161" s="10"/>
      <c r="T1161" s="10"/>
      <c r="U1161" s="22"/>
      <c r="V1161" s="22"/>
      <c r="W1161" s="22"/>
      <c r="X1161" s="22"/>
      <c r="Y1161" s="22"/>
      <c r="Z1161" s="22"/>
      <c r="AA1161" s="22"/>
      <c r="AB1161" s="22"/>
      <c r="AC1161" s="22"/>
      <c r="AD1161" s="22"/>
      <c r="AE1161" s="22"/>
      <c r="AF1161" s="22"/>
      <c r="AG1161" s="22"/>
      <c r="AH1161" s="22"/>
      <c r="AI1161" s="22"/>
      <c r="AJ1161" s="22"/>
      <c r="AK1161" s="22"/>
      <c r="AL1161" s="22"/>
      <c r="AM1161" s="22"/>
      <c r="AN1161" s="22"/>
      <c r="AO1161" s="22"/>
      <c r="AP1161" s="22"/>
      <c r="AQ1161" s="22"/>
      <c r="AR1161" s="22"/>
      <c r="AS1161" s="22"/>
      <c r="AT1161" s="22"/>
      <c r="AU1161" s="22"/>
    </row>
    <row r="1162" ht="17.25" customHeight="1">
      <c r="A1162" s="41"/>
      <c r="B1162" s="42"/>
      <c r="C1162" s="41"/>
      <c r="D1162" s="43"/>
      <c r="E1162" s="43"/>
      <c r="F1162" s="41"/>
      <c r="G1162" s="45"/>
      <c r="H1162" s="46"/>
      <c r="I1162" s="43"/>
      <c r="J1162" s="47"/>
      <c r="K1162" s="46"/>
      <c r="L1162" s="46"/>
      <c r="M1162" s="48"/>
      <c r="N1162" s="49"/>
      <c r="O1162" s="46"/>
      <c r="P1162" s="46"/>
      <c r="Q1162" s="41"/>
      <c r="R1162" s="10"/>
      <c r="S1162" s="10"/>
      <c r="T1162" s="10"/>
      <c r="U1162" s="22"/>
      <c r="V1162" s="22"/>
      <c r="W1162" s="22"/>
      <c r="X1162" s="22"/>
      <c r="Y1162" s="22"/>
      <c r="Z1162" s="22"/>
      <c r="AA1162" s="22"/>
      <c r="AB1162" s="22"/>
      <c r="AC1162" s="22"/>
      <c r="AD1162" s="22"/>
      <c r="AE1162" s="22"/>
      <c r="AF1162" s="22"/>
      <c r="AG1162" s="22"/>
      <c r="AH1162" s="22"/>
      <c r="AI1162" s="22"/>
      <c r="AJ1162" s="22"/>
      <c r="AK1162" s="22"/>
      <c r="AL1162" s="22"/>
      <c r="AM1162" s="22"/>
      <c r="AN1162" s="22"/>
      <c r="AO1162" s="22"/>
      <c r="AP1162" s="22"/>
      <c r="AQ1162" s="22"/>
      <c r="AR1162" s="22"/>
      <c r="AS1162" s="22"/>
      <c r="AT1162" s="22"/>
      <c r="AU1162" s="22"/>
    </row>
    <row r="1163" ht="17.25" customHeight="1">
      <c r="A1163" s="41"/>
      <c r="B1163" s="42"/>
      <c r="C1163" s="41"/>
      <c r="D1163" s="43"/>
      <c r="E1163" s="43"/>
      <c r="F1163" s="41"/>
      <c r="G1163" s="45"/>
      <c r="H1163" s="46"/>
      <c r="I1163" s="43"/>
      <c r="J1163" s="47"/>
      <c r="K1163" s="46"/>
      <c r="L1163" s="46"/>
      <c r="M1163" s="48"/>
      <c r="N1163" s="49"/>
      <c r="O1163" s="46"/>
      <c r="P1163" s="46"/>
      <c r="Q1163" s="41"/>
      <c r="R1163" s="10"/>
      <c r="S1163" s="10"/>
      <c r="T1163" s="10"/>
      <c r="U1163" s="22"/>
      <c r="V1163" s="22"/>
      <c r="W1163" s="22"/>
      <c r="X1163" s="22"/>
      <c r="Y1163" s="22"/>
      <c r="Z1163" s="22"/>
      <c r="AA1163" s="22"/>
      <c r="AB1163" s="22"/>
      <c r="AC1163" s="22"/>
      <c r="AD1163" s="22"/>
      <c r="AE1163" s="22"/>
      <c r="AF1163" s="22"/>
      <c r="AG1163" s="22"/>
      <c r="AH1163" s="22"/>
      <c r="AI1163" s="22"/>
      <c r="AJ1163" s="22"/>
      <c r="AK1163" s="22"/>
      <c r="AL1163" s="22"/>
      <c r="AM1163" s="22"/>
      <c r="AN1163" s="22"/>
      <c r="AO1163" s="22"/>
      <c r="AP1163" s="22"/>
      <c r="AQ1163" s="22"/>
      <c r="AR1163" s="22"/>
      <c r="AS1163" s="22"/>
      <c r="AT1163" s="22"/>
      <c r="AU1163" s="22"/>
    </row>
    <row r="1164" ht="17.25" customHeight="1">
      <c r="A1164" s="41"/>
      <c r="B1164" s="42"/>
      <c r="C1164" s="41"/>
      <c r="D1164" s="43"/>
      <c r="E1164" s="43"/>
      <c r="F1164" s="41"/>
      <c r="G1164" s="45"/>
      <c r="H1164" s="46"/>
      <c r="I1164" s="43"/>
      <c r="J1164" s="47"/>
      <c r="K1164" s="46"/>
      <c r="L1164" s="46"/>
      <c r="M1164" s="48"/>
      <c r="N1164" s="49"/>
      <c r="O1164" s="46"/>
      <c r="P1164" s="46"/>
      <c r="Q1164" s="41"/>
      <c r="R1164" s="10"/>
      <c r="S1164" s="10"/>
      <c r="T1164" s="10"/>
      <c r="U1164" s="22"/>
      <c r="V1164" s="22"/>
      <c r="W1164" s="22"/>
      <c r="X1164" s="22"/>
      <c r="Y1164" s="22"/>
      <c r="Z1164" s="22"/>
      <c r="AA1164" s="22"/>
      <c r="AB1164" s="22"/>
      <c r="AC1164" s="22"/>
      <c r="AD1164" s="22"/>
      <c r="AE1164" s="22"/>
      <c r="AF1164" s="22"/>
      <c r="AG1164" s="22"/>
      <c r="AH1164" s="22"/>
      <c r="AI1164" s="22"/>
      <c r="AJ1164" s="22"/>
      <c r="AK1164" s="22"/>
      <c r="AL1164" s="22"/>
      <c r="AM1164" s="22"/>
      <c r="AN1164" s="22"/>
      <c r="AO1164" s="22"/>
      <c r="AP1164" s="22"/>
      <c r="AQ1164" s="22"/>
      <c r="AR1164" s="22"/>
      <c r="AS1164" s="22"/>
      <c r="AT1164" s="22"/>
      <c r="AU1164" s="22"/>
    </row>
    <row r="1165" ht="17.25" customHeight="1">
      <c r="A1165" s="41"/>
      <c r="B1165" s="42"/>
      <c r="C1165" s="41"/>
      <c r="D1165" s="43"/>
      <c r="E1165" s="43"/>
      <c r="F1165" s="41"/>
      <c r="G1165" s="45"/>
      <c r="H1165" s="46"/>
      <c r="I1165" s="43"/>
      <c r="J1165" s="47"/>
      <c r="K1165" s="46"/>
      <c r="L1165" s="46"/>
      <c r="M1165" s="48"/>
      <c r="N1165" s="49"/>
      <c r="O1165" s="46"/>
      <c r="P1165" s="46"/>
      <c r="Q1165" s="41"/>
      <c r="R1165" s="10"/>
      <c r="S1165" s="10"/>
      <c r="T1165" s="10"/>
      <c r="U1165" s="22"/>
      <c r="V1165" s="22"/>
      <c r="W1165" s="22"/>
      <c r="X1165" s="22"/>
      <c r="Y1165" s="22"/>
      <c r="Z1165" s="22"/>
      <c r="AA1165" s="22"/>
      <c r="AB1165" s="22"/>
      <c r="AC1165" s="22"/>
      <c r="AD1165" s="22"/>
      <c r="AE1165" s="22"/>
      <c r="AF1165" s="22"/>
      <c r="AG1165" s="22"/>
      <c r="AH1165" s="22"/>
      <c r="AI1165" s="22"/>
      <c r="AJ1165" s="22"/>
      <c r="AK1165" s="22"/>
      <c r="AL1165" s="22"/>
      <c r="AM1165" s="22"/>
      <c r="AN1165" s="22"/>
      <c r="AO1165" s="22"/>
      <c r="AP1165" s="22"/>
      <c r="AQ1165" s="22"/>
      <c r="AR1165" s="22"/>
      <c r="AS1165" s="22"/>
      <c r="AT1165" s="22"/>
      <c r="AU1165" s="22"/>
    </row>
    <row r="1166" ht="17.25" customHeight="1">
      <c r="A1166" s="41"/>
      <c r="B1166" s="42"/>
      <c r="C1166" s="41"/>
      <c r="D1166" s="43"/>
      <c r="E1166" s="43"/>
      <c r="F1166" s="41"/>
      <c r="G1166" s="45"/>
      <c r="H1166" s="46"/>
      <c r="I1166" s="43"/>
      <c r="J1166" s="47"/>
      <c r="K1166" s="46"/>
      <c r="L1166" s="46"/>
      <c r="M1166" s="48"/>
      <c r="N1166" s="49"/>
      <c r="O1166" s="46"/>
      <c r="P1166" s="46"/>
      <c r="Q1166" s="41"/>
      <c r="R1166" s="10"/>
      <c r="S1166" s="10"/>
      <c r="T1166" s="10"/>
      <c r="U1166" s="22"/>
      <c r="V1166" s="22"/>
      <c r="W1166" s="22"/>
      <c r="X1166" s="22"/>
      <c r="Y1166" s="22"/>
      <c r="Z1166" s="22"/>
      <c r="AA1166" s="22"/>
      <c r="AB1166" s="22"/>
      <c r="AC1166" s="22"/>
      <c r="AD1166" s="22"/>
      <c r="AE1166" s="22"/>
      <c r="AF1166" s="22"/>
      <c r="AG1166" s="22"/>
      <c r="AH1166" s="22"/>
      <c r="AI1166" s="22"/>
      <c r="AJ1166" s="22"/>
      <c r="AK1166" s="22"/>
      <c r="AL1166" s="22"/>
      <c r="AM1166" s="22"/>
      <c r="AN1166" s="22"/>
      <c r="AO1166" s="22"/>
      <c r="AP1166" s="22"/>
      <c r="AQ1166" s="22"/>
      <c r="AR1166" s="22"/>
      <c r="AS1166" s="22"/>
      <c r="AT1166" s="22"/>
      <c r="AU1166" s="22"/>
    </row>
    <row r="1167" ht="17.25" customHeight="1">
      <c r="A1167" s="41"/>
      <c r="B1167" s="42"/>
      <c r="C1167" s="41"/>
      <c r="D1167" s="43"/>
      <c r="E1167" s="43"/>
      <c r="F1167" s="41"/>
      <c r="G1167" s="45"/>
      <c r="H1167" s="46"/>
      <c r="I1167" s="43"/>
      <c r="J1167" s="47"/>
      <c r="K1167" s="46"/>
      <c r="L1167" s="46"/>
      <c r="M1167" s="48"/>
      <c r="N1167" s="49"/>
      <c r="O1167" s="46"/>
      <c r="P1167" s="46"/>
      <c r="Q1167" s="41"/>
      <c r="R1167" s="10"/>
      <c r="S1167" s="10"/>
      <c r="T1167" s="10"/>
      <c r="U1167" s="22"/>
      <c r="V1167" s="22"/>
      <c r="W1167" s="22"/>
      <c r="X1167" s="22"/>
      <c r="Y1167" s="22"/>
      <c r="Z1167" s="22"/>
      <c r="AA1167" s="22"/>
      <c r="AB1167" s="22"/>
      <c r="AC1167" s="22"/>
      <c r="AD1167" s="22"/>
      <c r="AE1167" s="22"/>
      <c r="AF1167" s="22"/>
      <c r="AG1167" s="22"/>
      <c r="AH1167" s="22"/>
      <c r="AI1167" s="22"/>
      <c r="AJ1167" s="22"/>
      <c r="AK1167" s="22"/>
      <c r="AL1167" s="22"/>
      <c r="AM1167" s="22"/>
      <c r="AN1167" s="22"/>
      <c r="AO1167" s="22"/>
      <c r="AP1167" s="22"/>
      <c r="AQ1167" s="22"/>
      <c r="AR1167" s="22"/>
      <c r="AS1167" s="22"/>
      <c r="AT1167" s="22"/>
      <c r="AU1167" s="22"/>
    </row>
    <row r="1168" ht="17.25" customHeight="1">
      <c r="A1168" s="41"/>
      <c r="B1168" s="42"/>
      <c r="C1168" s="41"/>
      <c r="D1168" s="43"/>
      <c r="E1168" s="43"/>
      <c r="F1168" s="41"/>
      <c r="G1168" s="45"/>
      <c r="H1168" s="46"/>
      <c r="I1168" s="43"/>
      <c r="J1168" s="47"/>
      <c r="K1168" s="46"/>
      <c r="L1168" s="46"/>
      <c r="M1168" s="48"/>
      <c r="N1168" s="49"/>
      <c r="O1168" s="46"/>
      <c r="P1168" s="46"/>
      <c r="Q1168" s="41"/>
      <c r="R1168" s="10"/>
      <c r="S1168" s="10"/>
      <c r="T1168" s="10"/>
      <c r="U1168" s="22"/>
      <c r="V1168" s="22"/>
      <c r="W1168" s="22"/>
      <c r="X1168" s="22"/>
      <c r="Y1168" s="22"/>
      <c r="Z1168" s="22"/>
      <c r="AA1168" s="22"/>
      <c r="AB1168" s="22"/>
      <c r="AC1168" s="22"/>
      <c r="AD1168" s="22"/>
      <c r="AE1168" s="22"/>
      <c r="AF1168" s="22"/>
      <c r="AG1168" s="22"/>
      <c r="AH1168" s="22"/>
      <c r="AI1168" s="22"/>
      <c r="AJ1168" s="22"/>
      <c r="AK1168" s="22"/>
      <c r="AL1168" s="22"/>
      <c r="AM1168" s="22"/>
      <c r="AN1168" s="22"/>
      <c r="AO1168" s="22"/>
      <c r="AP1168" s="22"/>
      <c r="AQ1168" s="22"/>
      <c r="AR1168" s="22"/>
      <c r="AS1168" s="22"/>
      <c r="AT1168" s="22"/>
      <c r="AU1168" s="22"/>
    </row>
    <row r="1169" ht="17.25" customHeight="1">
      <c r="A1169" s="41"/>
      <c r="B1169" s="42"/>
      <c r="C1169" s="41"/>
      <c r="D1169" s="43"/>
      <c r="E1169" s="43"/>
      <c r="F1169" s="41"/>
      <c r="G1169" s="45"/>
      <c r="H1169" s="46"/>
      <c r="I1169" s="43"/>
      <c r="J1169" s="47"/>
      <c r="K1169" s="46"/>
      <c r="L1169" s="46"/>
      <c r="M1169" s="48"/>
      <c r="N1169" s="49"/>
      <c r="O1169" s="46"/>
      <c r="P1169" s="46"/>
      <c r="Q1169" s="41"/>
      <c r="R1169" s="10"/>
      <c r="S1169" s="10"/>
      <c r="T1169" s="10"/>
      <c r="U1169" s="22"/>
      <c r="V1169" s="22"/>
      <c r="W1169" s="22"/>
      <c r="X1169" s="22"/>
      <c r="Y1169" s="22"/>
      <c r="Z1169" s="22"/>
      <c r="AA1169" s="22"/>
      <c r="AB1169" s="22"/>
      <c r="AC1169" s="22"/>
      <c r="AD1169" s="22"/>
      <c r="AE1169" s="22"/>
      <c r="AF1169" s="22"/>
      <c r="AG1169" s="22"/>
      <c r="AH1169" s="22"/>
      <c r="AI1169" s="22"/>
      <c r="AJ1169" s="22"/>
      <c r="AK1169" s="22"/>
      <c r="AL1169" s="22"/>
      <c r="AM1169" s="22"/>
      <c r="AN1169" s="22"/>
      <c r="AO1169" s="22"/>
      <c r="AP1169" s="22"/>
      <c r="AQ1169" s="22"/>
      <c r="AR1169" s="22"/>
      <c r="AS1169" s="22"/>
      <c r="AT1169" s="22"/>
      <c r="AU1169" s="22"/>
    </row>
    <row r="1170" ht="17.25" customHeight="1">
      <c r="A1170" s="41"/>
      <c r="B1170" s="42"/>
      <c r="C1170" s="41"/>
      <c r="D1170" s="43"/>
      <c r="E1170" s="43"/>
      <c r="F1170" s="41"/>
      <c r="G1170" s="45"/>
      <c r="H1170" s="46"/>
      <c r="I1170" s="43"/>
      <c r="J1170" s="47"/>
      <c r="K1170" s="46"/>
      <c r="L1170" s="46"/>
      <c r="M1170" s="48"/>
      <c r="N1170" s="49"/>
      <c r="O1170" s="46"/>
      <c r="P1170" s="46"/>
      <c r="Q1170" s="41"/>
      <c r="R1170" s="10"/>
      <c r="S1170" s="10"/>
      <c r="T1170" s="10"/>
      <c r="U1170" s="22"/>
      <c r="V1170" s="22"/>
      <c r="W1170" s="22"/>
      <c r="X1170" s="22"/>
      <c r="Y1170" s="22"/>
      <c r="Z1170" s="22"/>
      <c r="AA1170" s="22"/>
      <c r="AB1170" s="22"/>
      <c r="AC1170" s="22"/>
      <c r="AD1170" s="22"/>
      <c r="AE1170" s="22"/>
      <c r="AF1170" s="22"/>
      <c r="AG1170" s="22"/>
      <c r="AH1170" s="22"/>
      <c r="AI1170" s="22"/>
      <c r="AJ1170" s="22"/>
      <c r="AK1170" s="22"/>
      <c r="AL1170" s="22"/>
      <c r="AM1170" s="22"/>
      <c r="AN1170" s="22"/>
      <c r="AO1170" s="22"/>
      <c r="AP1170" s="22"/>
      <c r="AQ1170" s="22"/>
      <c r="AR1170" s="22"/>
      <c r="AS1170" s="22"/>
      <c r="AT1170" s="22"/>
      <c r="AU1170" s="22"/>
    </row>
    <row r="1171" ht="17.25" customHeight="1">
      <c r="A1171" s="41"/>
      <c r="B1171" s="42"/>
      <c r="C1171" s="41"/>
      <c r="D1171" s="43"/>
      <c r="E1171" s="43"/>
      <c r="F1171" s="41"/>
      <c r="G1171" s="45"/>
      <c r="H1171" s="46"/>
      <c r="I1171" s="43"/>
      <c r="J1171" s="47"/>
      <c r="K1171" s="46"/>
      <c r="L1171" s="46"/>
      <c r="M1171" s="48"/>
      <c r="N1171" s="49"/>
      <c r="O1171" s="46"/>
      <c r="P1171" s="46"/>
      <c r="Q1171" s="41"/>
      <c r="R1171" s="10"/>
      <c r="S1171" s="10"/>
      <c r="T1171" s="10"/>
      <c r="U1171" s="22"/>
      <c r="V1171" s="22"/>
      <c r="W1171" s="22"/>
      <c r="X1171" s="22"/>
      <c r="Y1171" s="22"/>
      <c r="Z1171" s="22"/>
      <c r="AA1171" s="22"/>
      <c r="AB1171" s="22"/>
      <c r="AC1171" s="22"/>
      <c r="AD1171" s="22"/>
      <c r="AE1171" s="22"/>
      <c r="AF1171" s="22"/>
      <c r="AG1171" s="22"/>
      <c r="AH1171" s="22"/>
      <c r="AI1171" s="22"/>
      <c r="AJ1171" s="22"/>
      <c r="AK1171" s="22"/>
      <c r="AL1171" s="22"/>
      <c r="AM1171" s="22"/>
      <c r="AN1171" s="22"/>
      <c r="AO1171" s="22"/>
      <c r="AP1171" s="22"/>
      <c r="AQ1171" s="22"/>
      <c r="AR1171" s="22"/>
      <c r="AS1171" s="22"/>
      <c r="AT1171" s="22"/>
      <c r="AU1171" s="22"/>
    </row>
    <row r="1172" ht="17.25" customHeight="1">
      <c r="A1172" s="41"/>
      <c r="B1172" s="42"/>
      <c r="C1172" s="41"/>
      <c r="D1172" s="43"/>
      <c r="E1172" s="43"/>
      <c r="F1172" s="41"/>
      <c r="G1172" s="45"/>
      <c r="H1172" s="46"/>
      <c r="I1172" s="43"/>
      <c r="J1172" s="47"/>
      <c r="K1172" s="46"/>
      <c r="L1172" s="46"/>
      <c r="M1172" s="48"/>
      <c r="N1172" s="49"/>
      <c r="O1172" s="46"/>
      <c r="P1172" s="46"/>
      <c r="Q1172" s="41"/>
      <c r="R1172" s="10"/>
      <c r="S1172" s="10"/>
      <c r="T1172" s="10"/>
      <c r="U1172" s="22"/>
      <c r="V1172" s="22"/>
      <c r="W1172" s="22"/>
      <c r="X1172" s="22"/>
      <c r="Y1172" s="22"/>
      <c r="Z1172" s="22"/>
      <c r="AA1172" s="22"/>
      <c r="AB1172" s="22"/>
      <c r="AC1172" s="22"/>
      <c r="AD1172" s="22"/>
      <c r="AE1172" s="22"/>
      <c r="AF1172" s="22"/>
      <c r="AG1172" s="22"/>
      <c r="AH1172" s="22"/>
      <c r="AI1172" s="22"/>
      <c r="AJ1172" s="22"/>
      <c r="AK1172" s="22"/>
      <c r="AL1172" s="22"/>
      <c r="AM1172" s="22"/>
      <c r="AN1172" s="22"/>
      <c r="AO1172" s="22"/>
      <c r="AP1172" s="22"/>
      <c r="AQ1172" s="22"/>
      <c r="AR1172" s="22"/>
      <c r="AS1172" s="22"/>
      <c r="AT1172" s="22"/>
      <c r="AU1172" s="22"/>
    </row>
    <row r="1173" ht="17.25" customHeight="1">
      <c r="A1173" s="41"/>
      <c r="B1173" s="42"/>
      <c r="C1173" s="41"/>
      <c r="D1173" s="43"/>
      <c r="E1173" s="43"/>
      <c r="F1173" s="41"/>
      <c r="G1173" s="45"/>
      <c r="H1173" s="46"/>
      <c r="I1173" s="43"/>
      <c r="J1173" s="47"/>
      <c r="K1173" s="46"/>
      <c r="L1173" s="46"/>
      <c r="M1173" s="48"/>
      <c r="N1173" s="49"/>
      <c r="O1173" s="46"/>
      <c r="P1173" s="46"/>
      <c r="Q1173" s="41"/>
      <c r="R1173" s="10"/>
      <c r="S1173" s="10"/>
      <c r="T1173" s="10"/>
      <c r="U1173" s="22"/>
      <c r="V1173" s="22"/>
      <c r="W1173" s="22"/>
      <c r="X1173" s="22"/>
      <c r="Y1173" s="22"/>
      <c r="Z1173" s="22"/>
      <c r="AA1173" s="22"/>
      <c r="AB1173" s="22"/>
      <c r="AC1173" s="22"/>
      <c r="AD1173" s="22"/>
      <c r="AE1173" s="22"/>
      <c r="AF1173" s="22"/>
      <c r="AG1173" s="22"/>
      <c r="AH1173" s="22"/>
      <c r="AI1173" s="22"/>
      <c r="AJ1173" s="22"/>
      <c r="AK1173" s="22"/>
      <c r="AL1173" s="22"/>
      <c r="AM1173" s="22"/>
      <c r="AN1173" s="22"/>
      <c r="AO1173" s="22"/>
      <c r="AP1173" s="22"/>
      <c r="AQ1173" s="22"/>
      <c r="AR1173" s="22"/>
      <c r="AS1173" s="22"/>
      <c r="AT1173" s="22"/>
      <c r="AU1173" s="22"/>
    </row>
    <row r="1174" ht="17.25" customHeight="1">
      <c r="A1174" s="41"/>
      <c r="B1174" s="42"/>
      <c r="C1174" s="41"/>
      <c r="D1174" s="43"/>
      <c r="E1174" s="43"/>
      <c r="F1174" s="41"/>
      <c r="G1174" s="45"/>
      <c r="H1174" s="46"/>
      <c r="I1174" s="43"/>
      <c r="J1174" s="47"/>
      <c r="K1174" s="46"/>
      <c r="L1174" s="46"/>
      <c r="M1174" s="48"/>
      <c r="N1174" s="49"/>
      <c r="O1174" s="46"/>
      <c r="P1174" s="46"/>
      <c r="Q1174" s="41"/>
      <c r="R1174" s="10"/>
      <c r="S1174" s="10"/>
      <c r="T1174" s="10"/>
      <c r="U1174" s="22"/>
      <c r="V1174" s="22"/>
      <c r="W1174" s="22"/>
      <c r="X1174" s="22"/>
      <c r="Y1174" s="22"/>
      <c r="Z1174" s="22"/>
      <c r="AA1174" s="22"/>
      <c r="AB1174" s="22"/>
      <c r="AC1174" s="22"/>
      <c r="AD1174" s="22"/>
      <c r="AE1174" s="22"/>
      <c r="AF1174" s="22"/>
      <c r="AG1174" s="22"/>
      <c r="AH1174" s="22"/>
      <c r="AI1174" s="22"/>
      <c r="AJ1174" s="22"/>
      <c r="AK1174" s="22"/>
      <c r="AL1174" s="22"/>
      <c r="AM1174" s="22"/>
      <c r="AN1174" s="22"/>
      <c r="AO1174" s="22"/>
      <c r="AP1174" s="22"/>
      <c r="AQ1174" s="22"/>
      <c r="AR1174" s="22"/>
      <c r="AS1174" s="22"/>
      <c r="AT1174" s="22"/>
      <c r="AU1174" s="22"/>
    </row>
    <row r="1175" ht="17.25" customHeight="1">
      <c r="A1175" s="41"/>
      <c r="B1175" s="42"/>
      <c r="C1175" s="41"/>
      <c r="D1175" s="43"/>
      <c r="E1175" s="43"/>
      <c r="F1175" s="41"/>
      <c r="G1175" s="45"/>
      <c r="H1175" s="46"/>
      <c r="I1175" s="43"/>
      <c r="J1175" s="47"/>
      <c r="K1175" s="46"/>
      <c r="L1175" s="46"/>
      <c r="M1175" s="48"/>
      <c r="N1175" s="49"/>
      <c r="O1175" s="46"/>
      <c r="P1175" s="46"/>
      <c r="Q1175" s="41"/>
      <c r="R1175" s="10"/>
      <c r="S1175" s="10"/>
      <c r="T1175" s="10"/>
      <c r="U1175" s="22"/>
      <c r="V1175" s="22"/>
      <c r="W1175" s="22"/>
      <c r="X1175" s="22"/>
      <c r="Y1175" s="22"/>
      <c r="Z1175" s="22"/>
      <c r="AA1175" s="22"/>
      <c r="AB1175" s="22"/>
      <c r="AC1175" s="22"/>
      <c r="AD1175" s="22"/>
      <c r="AE1175" s="22"/>
      <c r="AF1175" s="22"/>
      <c r="AG1175" s="22"/>
      <c r="AH1175" s="22"/>
      <c r="AI1175" s="22"/>
      <c r="AJ1175" s="22"/>
      <c r="AK1175" s="22"/>
      <c r="AL1175" s="22"/>
      <c r="AM1175" s="22"/>
      <c r="AN1175" s="22"/>
      <c r="AO1175" s="22"/>
      <c r="AP1175" s="22"/>
      <c r="AQ1175" s="22"/>
      <c r="AR1175" s="22"/>
      <c r="AS1175" s="22"/>
      <c r="AT1175" s="22"/>
      <c r="AU1175" s="22"/>
    </row>
    <row r="1176" ht="17.25" customHeight="1">
      <c r="A1176" s="41"/>
      <c r="B1176" s="42"/>
      <c r="C1176" s="41"/>
      <c r="D1176" s="43"/>
      <c r="E1176" s="43"/>
      <c r="F1176" s="41"/>
      <c r="G1176" s="45"/>
      <c r="H1176" s="46"/>
      <c r="I1176" s="43"/>
      <c r="J1176" s="47"/>
      <c r="K1176" s="46"/>
      <c r="L1176" s="46"/>
      <c r="M1176" s="48"/>
      <c r="N1176" s="49"/>
      <c r="O1176" s="46"/>
      <c r="P1176" s="46"/>
      <c r="Q1176" s="41"/>
      <c r="R1176" s="10"/>
      <c r="S1176" s="10"/>
      <c r="T1176" s="10"/>
      <c r="U1176" s="22"/>
      <c r="V1176" s="22"/>
      <c r="W1176" s="22"/>
      <c r="X1176" s="22"/>
      <c r="Y1176" s="22"/>
      <c r="Z1176" s="22"/>
      <c r="AA1176" s="22"/>
      <c r="AB1176" s="22"/>
      <c r="AC1176" s="22"/>
      <c r="AD1176" s="22"/>
      <c r="AE1176" s="22"/>
      <c r="AF1176" s="22"/>
      <c r="AG1176" s="22"/>
      <c r="AH1176" s="22"/>
      <c r="AI1176" s="22"/>
      <c r="AJ1176" s="22"/>
      <c r="AK1176" s="22"/>
      <c r="AL1176" s="22"/>
      <c r="AM1176" s="22"/>
      <c r="AN1176" s="22"/>
      <c r="AO1176" s="22"/>
      <c r="AP1176" s="22"/>
      <c r="AQ1176" s="22"/>
      <c r="AR1176" s="22"/>
      <c r="AS1176" s="22"/>
      <c r="AT1176" s="22"/>
      <c r="AU1176" s="22"/>
    </row>
    <row r="1177" ht="17.25" customHeight="1">
      <c r="A1177" s="41"/>
      <c r="B1177" s="42"/>
      <c r="C1177" s="41"/>
      <c r="D1177" s="43"/>
      <c r="E1177" s="43"/>
      <c r="F1177" s="41"/>
      <c r="G1177" s="45"/>
      <c r="H1177" s="46"/>
      <c r="I1177" s="43"/>
      <c r="J1177" s="47"/>
      <c r="K1177" s="46"/>
      <c r="L1177" s="46"/>
      <c r="M1177" s="48"/>
      <c r="N1177" s="49"/>
      <c r="O1177" s="46"/>
      <c r="P1177" s="46"/>
      <c r="Q1177" s="41"/>
      <c r="R1177" s="10"/>
      <c r="S1177" s="10"/>
      <c r="T1177" s="10"/>
      <c r="U1177" s="22"/>
      <c r="V1177" s="22"/>
      <c r="W1177" s="22"/>
      <c r="X1177" s="22"/>
      <c r="Y1177" s="22"/>
      <c r="Z1177" s="22"/>
      <c r="AA1177" s="22"/>
      <c r="AB1177" s="22"/>
      <c r="AC1177" s="22"/>
      <c r="AD1177" s="22"/>
      <c r="AE1177" s="22"/>
      <c r="AF1177" s="22"/>
      <c r="AG1177" s="22"/>
      <c r="AH1177" s="22"/>
      <c r="AI1177" s="22"/>
      <c r="AJ1177" s="22"/>
      <c r="AK1177" s="22"/>
      <c r="AL1177" s="22"/>
      <c r="AM1177" s="22"/>
      <c r="AN1177" s="22"/>
      <c r="AO1177" s="22"/>
      <c r="AP1177" s="22"/>
      <c r="AQ1177" s="22"/>
      <c r="AR1177" s="22"/>
      <c r="AS1177" s="22"/>
      <c r="AT1177" s="22"/>
      <c r="AU1177" s="22"/>
    </row>
    <row r="1178" ht="17.25" customHeight="1">
      <c r="A1178" s="41"/>
      <c r="B1178" s="42"/>
      <c r="C1178" s="41"/>
      <c r="D1178" s="43"/>
      <c r="E1178" s="43"/>
      <c r="F1178" s="41"/>
      <c r="G1178" s="45"/>
      <c r="H1178" s="46"/>
      <c r="I1178" s="43"/>
      <c r="J1178" s="47"/>
      <c r="K1178" s="46"/>
      <c r="L1178" s="46"/>
      <c r="M1178" s="48"/>
      <c r="N1178" s="49"/>
      <c r="O1178" s="46"/>
      <c r="P1178" s="46"/>
      <c r="Q1178" s="41"/>
      <c r="R1178" s="10"/>
      <c r="S1178" s="10"/>
      <c r="T1178" s="10"/>
      <c r="U1178" s="22"/>
      <c r="V1178" s="22"/>
      <c r="W1178" s="22"/>
      <c r="X1178" s="22"/>
      <c r="Y1178" s="22"/>
      <c r="Z1178" s="22"/>
      <c r="AA1178" s="22"/>
      <c r="AB1178" s="22"/>
      <c r="AC1178" s="22"/>
      <c r="AD1178" s="22"/>
      <c r="AE1178" s="22"/>
      <c r="AF1178" s="22"/>
      <c r="AG1178" s="22"/>
      <c r="AH1178" s="22"/>
      <c r="AI1178" s="22"/>
      <c r="AJ1178" s="22"/>
      <c r="AK1178" s="22"/>
      <c r="AL1178" s="22"/>
      <c r="AM1178" s="22"/>
      <c r="AN1178" s="22"/>
      <c r="AO1178" s="22"/>
      <c r="AP1178" s="22"/>
      <c r="AQ1178" s="22"/>
      <c r="AR1178" s="22"/>
      <c r="AS1178" s="22"/>
      <c r="AT1178" s="22"/>
      <c r="AU1178" s="22"/>
    </row>
    <row r="1179" ht="17.25" customHeight="1">
      <c r="A1179" s="41"/>
      <c r="B1179" s="42"/>
      <c r="C1179" s="41"/>
      <c r="D1179" s="43"/>
      <c r="E1179" s="43"/>
      <c r="F1179" s="41"/>
      <c r="G1179" s="45"/>
      <c r="H1179" s="46"/>
      <c r="I1179" s="43"/>
      <c r="J1179" s="47"/>
      <c r="K1179" s="46"/>
      <c r="L1179" s="46"/>
      <c r="M1179" s="48"/>
      <c r="N1179" s="49"/>
      <c r="O1179" s="46"/>
      <c r="P1179" s="46"/>
      <c r="Q1179" s="41"/>
      <c r="R1179" s="10"/>
      <c r="S1179" s="10"/>
      <c r="T1179" s="10"/>
      <c r="U1179" s="22"/>
      <c r="V1179" s="22"/>
      <c r="W1179" s="22"/>
      <c r="X1179" s="22"/>
      <c r="Y1179" s="22"/>
      <c r="Z1179" s="22"/>
      <c r="AA1179" s="22"/>
      <c r="AB1179" s="22"/>
      <c r="AC1179" s="22"/>
      <c r="AD1179" s="22"/>
      <c r="AE1179" s="22"/>
      <c r="AF1179" s="22"/>
      <c r="AG1179" s="22"/>
      <c r="AH1179" s="22"/>
      <c r="AI1179" s="22"/>
      <c r="AJ1179" s="22"/>
      <c r="AK1179" s="22"/>
      <c r="AL1179" s="22"/>
      <c r="AM1179" s="22"/>
      <c r="AN1179" s="22"/>
      <c r="AO1179" s="22"/>
      <c r="AP1179" s="22"/>
      <c r="AQ1179" s="22"/>
      <c r="AR1179" s="22"/>
      <c r="AS1179" s="22"/>
      <c r="AT1179" s="22"/>
      <c r="AU1179" s="22"/>
    </row>
    <row r="1180" ht="17.25" customHeight="1">
      <c r="A1180" s="41"/>
      <c r="B1180" s="42"/>
      <c r="C1180" s="41"/>
      <c r="D1180" s="43"/>
      <c r="E1180" s="43"/>
      <c r="F1180" s="41"/>
      <c r="G1180" s="45"/>
      <c r="H1180" s="46"/>
      <c r="I1180" s="43"/>
      <c r="J1180" s="47"/>
      <c r="K1180" s="46"/>
      <c r="L1180" s="46"/>
      <c r="M1180" s="48"/>
      <c r="N1180" s="49"/>
      <c r="O1180" s="46"/>
      <c r="P1180" s="46"/>
      <c r="Q1180" s="41"/>
      <c r="R1180" s="10"/>
      <c r="S1180" s="10"/>
      <c r="T1180" s="10"/>
      <c r="U1180" s="22"/>
      <c r="V1180" s="22"/>
      <c r="W1180" s="22"/>
      <c r="X1180" s="22"/>
      <c r="Y1180" s="22"/>
      <c r="Z1180" s="22"/>
      <c r="AA1180" s="22"/>
      <c r="AB1180" s="22"/>
      <c r="AC1180" s="22"/>
      <c r="AD1180" s="22"/>
      <c r="AE1180" s="22"/>
      <c r="AF1180" s="22"/>
      <c r="AG1180" s="22"/>
      <c r="AH1180" s="22"/>
      <c r="AI1180" s="22"/>
      <c r="AJ1180" s="22"/>
      <c r="AK1180" s="22"/>
      <c r="AL1180" s="22"/>
      <c r="AM1180" s="22"/>
      <c r="AN1180" s="22"/>
      <c r="AO1180" s="22"/>
      <c r="AP1180" s="22"/>
      <c r="AQ1180" s="22"/>
      <c r="AR1180" s="22"/>
      <c r="AS1180" s="22"/>
      <c r="AT1180" s="22"/>
      <c r="AU1180" s="22"/>
    </row>
    <row r="1181" ht="17.25" customHeight="1">
      <c r="A1181" s="41"/>
      <c r="B1181" s="42"/>
      <c r="C1181" s="41"/>
      <c r="D1181" s="43"/>
      <c r="E1181" s="43"/>
      <c r="F1181" s="41"/>
      <c r="G1181" s="45"/>
      <c r="H1181" s="46"/>
      <c r="I1181" s="43"/>
      <c r="J1181" s="47"/>
      <c r="K1181" s="46"/>
      <c r="L1181" s="46"/>
      <c r="M1181" s="48"/>
      <c r="N1181" s="49"/>
      <c r="O1181" s="46"/>
      <c r="P1181" s="46"/>
      <c r="Q1181" s="41"/>
      <c r="R1181" s="10"/>
      <c r="S1181" s="10"/>
      <c r="T1181" s="10"/>
      <c r="U1181" s="22"/>
      <c r="V1181" s="22"/>
      <c r="W1181" s="22"/>
      <c r="X1181" s="22"/>
      <c r="Y1181" s="22"/>
      <c r="Z1181" s="22"/>
      <c r="AA1181" s="22"/>
      <c r="AB1181" s="22"/>
      <c r="AC1181" s="22"/>
      <c r="AD1181" s="22"/>
      <c r="AE1181" s="22"/>
      <c r="AF1181" s="22"/>
      <c r="AG1181" s="22"/>
      <c r="AH1181" s="22"/>
      <c r="AI1181" s="22"/>
      <c r="AJ1181" s="22"/>
      <c r="AK1181" s="22"/>
      <c r="AL1181" s="22"/>
      <c r="AM1181" s="22"/>
      <c r="AN1181" s="22"/>
      <c r="AO1181" s="22"/>
      <c r="AP1181" s="22"/>
      <c r="AQ1181" s="22"/>
      <c r="AR1181" s="22"/>
      <c r="AS1181" s="22"/>
      <c r="AT1181" s="22"/>
      <c r="AU1181" s="22"/>
    </row>
    <row r="1182" ht="17.25" customHeight="1">
      <c r="A1182" s="41"/>
      <c r="B1182" s="42"/>
      <c r="C1182" s="41"/>
      <c r="D1182" s="43"/>
      <c r="E1182" s="43"/>
      <c r="F1182" s="41"/>
      <c r="G1182" s="45"/>
      <c r="H1182" s="46"/>
      <c r="I1182" s="43"/>
      <c r="J1182" s="47"/>
      <c r="K1182" s="46"/>
      <c r="L1182" s="46"/>
      <c r="M1182" s="48"/>
      <c r="N1182" s="49"/>
      <c r="O1182" s="46"/>
      <c r="P1182" s="46"/>
      <c r="Q1182" s="41"/>
      <c r="R1182" s="10"/>
      <c r="S1182" s="10"/>
      <c r="T1182" s="10"/>
      <c r="U1182" s="22"/>
      <c r="V1182" s="22"/>
      <c r="W1182" s="22"/>
      <c r="X1182" s="22"/>
      <c r="Y1182" s="22"/>
      <c r="Z1182" s="22"/>
      <c r="AA1182" s="22"/>
      <c r="AB1182" s="22"/>
      <c r="AC1182" s="22"/>
      <c r="AD1182" s="22"/>
      <c r="AE1182" s="22"/>
      <c r="AF1182" s="22"/>
      <c r="AG1182" s="22"/>
      <c r="AH1182" s="22"/>
      <c r="AI1182" s="22"/>
      <c r="AJ1182" s="22"/>
      <c r="AK1182" s="22"/>
      <c r="AL1182" s="22"/>
      <c r="AM1182" s="22"/>
      <c r="AN1182" s="22"/>
      <c r="AO1182" s="22"/>
      <c r="AP1182" s="22"/>
      <c r="AQ1182" s="22"/>
      <c r="AR1182" s="22"/>
      <c r="AS1182" s="22"/>
      <c r="AT1182" s="22"/>
      <c r="AU1182" s="22"/>
    </row>
    <row r="1183" ht="17.25" customHeight="1">
      <c r="A1183" s="41"/>
      <c r="B1183" s="42"/>
      <c r="C1183" s="41"/>
      <c r="D1183" s="43"/>
      <c r="E1183" s="43"/>
      <c r="F1183" s="41"/>
      <c r="G1183" s="45"/>
      <c r="H1183" s="46"/>
      <c r="I1183" s="43"/>
      <c r="J1183" s="47"/>
      <c r="K1183" s="46"/>
      <c r="L1183" s="46"/>
      <c r="M1183" s="48"/>
      <c r="N1183" s="49"/>
      <c r="O1183" s="46"/>
      <c r="P1183" s="46"/>
      <c r="Q1183" s="41"/>
      <c r="R1183" s="10"/>
      <c r="S1183" s="10"/>
      <c r="T1183" s="10"/>
      <c r="U1183" s="22"/>
      <c r="V1183" s="22"/>
      <c r="W1183" s="22"/>
      <c r="X1183" s="22"/>
      <c r="Y1183" s="22"/>
      <c r="Z1183" s="22"/>
      <c r="AA1183" s="22"/>
      <c r="AB1183" s="22"/>
      <c r="AC1183" s="22"/>
      <c r="AD1183" s="22"/>
      <c r="AE1183" s="22"/>
      <c r="AF1183" s="22"/>
      <c r="AG1183" s="22"/>
      <c r="AH1183" s="22"/>
      <c r="AI1183" s="22"/>
      <c r="AJ1183" s="22"/>
      <c r="AK1183" s="22"/>
      <c r="AL1183" s="22"/>
      <c r="AM1183" s="22"/>
      <c r="AN1183" s="22"/>
      <c r="AO1183" s="22"/>
      <c r="AP1183" s="22"/>
      <c r="AQ1183" s="22"/>
      <c r="AR1183" s="22"/>
      <c r="AS1183" s="22"/>
      <c r="AT1183" s="22"/>
      <c r="AU1183" s="22"/>
    </row>
    <row r="1184" ht="17.25" customHeight="1">
      <c r="A1184" s="41"/>
      <c r="B1184" s="42"/>
      <c r="C1184" s="41"/>
      <c r="D1184" s="43"/>
      <c r="E1184" s="43"/>
      <c r="F1184" s="41"/>
      <c r="G1184" s="45"/>
      <c r="H1184" s="46"/>
      <c r="I1184" s="43"/>
      <c r="J1184" s="47"/>
      <c r="K1184" s="46"/>
      <c r="L1184" s="46"/>
      <c r="M1184" s="48"/>
      <c r="N1184" s="49"/>
      <c r="O1184" s="46"/>
      <c r="P1184" s="46"/>
      <c r="Q1184" s="41"/>
      <c r="R1184" s="10"/>
      <c r="S1184" s="10"/>
      <c r="T1184" s="10"/>
      <c r="U1184" s="22"/>
      <c r="V1184" s="22"/>
      <c r="W1184" s="22"/>
      <c r="X1184" s="22"/>
      <c r="Y1184" s="22"/>
      <c r="Z1184" s="22"/>
      <c r="AA1184" s="22"/>
      <c r="AB1184" s="22"/>
      <c r="AC1184" s="22"/>
      <c r="AD1184" s="22"/>
      <c r="AE1184" s="22"/>
      <c r="AF1184" s="22"/>
      <c r="AG1184" s="22"/>
      <c r="AH1184" s="22"/>
      <c r="AI1184" s="22"/>
      <c r="AJ1184" s="22"/>
      <c r="AK1184" s="22"/>
      <c r="AL1184" s="22"/>
      <c r="AM1184" s="22"/>
      <c r="AN1184" s="22"/>
      <c r="AO1184" s="22"/>
      <c r="AP1184" s="22"/>
      <c r="AQ1184" s="22"/>
      <c r="AR1184" s="22"/>
      <c r="AS1184" s="22"/>
      <c r="AT1184" s="22"/>
      <c r="AU1184" s="22"/>
    </row>
    <row r="1185" ht="17.25" customHeight="1">
      <c r="A1185" s="41"/>
      <c r="B1185" s="42"/>
      <c r="C1185" s="41"/>
      <c r="D1185" s="43"/>
      <c r="E1185" s="43"/>
      <c r="F1185" s="41"/>
      <c r="G1185" s="45"/>
      <c r="H1185" s="46"/>
      <c r="I1185" s="43"/>
      <c r="J1185" s="47"/>
      <c r="K1185" s="46"/>
      <c r="L1185" s="46"/>
      <c r="M1185" s="48"/>
      <c r="N1185" s="49"/>
      <c r="O1185" s="46"/>
      <c r="P1185" s="46"/>
      <c r="Q1185" s="41"/>
      <c r="R1185" s="10"/>
      <c r="S1185" s="10"/>
      <c r="T1185" s="10"/>
      <c r="U1185" s="22"/>
      <c r="V1185" s="22"/>
      <c r="W1185" s="22"/>
      <c r="X1185" s="22"/>
      <c r="Y1185" s="22"/>
      <c r="Z1185" s="22"/>
      <c r="AA1185" s="22"/>
      <c r="AB1185" s="22"/>
      <c r="AC1185" s="22"/>
      <c r="AD1185" s="22"/>
      <c r="AE1185" s="22"/>
      <c r="AF1185" s="22"/>
      <c r="AG1185" s="22"/>
      <c r="AH1185" s="22"/>
      <c r="AI1185" s="22"/>
      <c r="AJ1185" s="22"/>
      <c r="AK1185" s="22"/>
      <c r="AL1185" s="22"/>
      <c r="AM1185" s="22"/>
      <c r="AN1185" s="22"/>
      <c r="AO1185" s="22"/>
      <c r="AP1185" s="22"/>
      <c r="AQ1185" s="22"/>
      <c r="AR1185" s="22"/>
      <c r="AS1185" s="22"/>
      <c r="AT1185" s="22"/>
      <c r="AU1185" s="22"/>
    </row>
    <row r="1186" ht="17.25" customHeight="1">
      <c r="A1186" s="41"/>
      <c r="B1186" s="42"/>
      <c r="C1186" s="41"/>
      <c r="D1186" s="43"/>
      <c r="E1186" s="43"/>
      <c r="F1186" s="41"/>
      <c r="G1186" s="45"/>
      <c r="H1186" s="46"/>
      <c r="I1186" s="43"/>
      <c r="J1186" s="47"/>
      <c r="K1186" s="46"/>
      <c r="L1186" s="46"/>
      <c r="M1186" s="48"/>
      <c r="N1186" s="49"/>
      <c r="O1186" s="46"/>
      <c r="P1186" s="46"/>
      <c r="Q1186" s="41"/>
      <c r="R1186" s="10"/>
      <c r="S1186" s="10"/>
      <c r="T1186" s="10"/>
      <c r="U1186" s="22"/>
      <c r="V1186" s="22"/>
      <c r="W1186" s="22"/>
      <c r="X1186" s="22"/>
      <c r="Y1186" s="22"/>
      <c r="Z1186" s="22"/>
      <c r="AA1186" s="22"/>
      <c r="AB1186" s="22"/>
      <c r="AC1186" s="22"/>
      <c r="AD1186" s="22"/>
      <c r="AE1186" s="22"/>
      <c r="AF1186" s="22"/>
      <c r="AG1186" s="22"/>
      <c r="AH1186" s="22"/>
      <c r="AI1186" s="22"/>
      <c r="AJ1186" s="22"/>
      <c r="AK1186" s="22"/>
      <c r="AL1186" s="22"/>
      <c r="AM1186" s="22"/>
      <c r="AN1186" s="22"/>
      <c r="AO1186" s="22"/>
      <c r="AP1186" s="22"/>
      <c r="AQ1186" s="22"/>
      <c r="AR1186" s="22"/>
      <c r="AS1186" s="22"/>
      <c r="AT1186" s="22"/>
      <c r="AU1186" s="22"/>
    </row>
    <row r="1187" ht="17.25" customHeight="1">
      <c r="A1187" s="41"/>
      <c r="B1187" s="42"/>
      <c r="C1187" s="41"/>
      <c r="D1187" s="43"/>
      <c r="E1187" s="43"/>
      <c r="F1187" s="41"/>
      <c r="G1187" s="45"/>
      <c r="H1187" s="46"/>
      <c r="I1187" s="43"/>
      <c r="J1187" s="47"/>
      <c r="K1187" s="46"/>
      <c r="L1187" s="46"/>
      <c r="M1187" s="48"/>
      <c r="N1187" s="49"/>
      <c r="O1187" s="46"/>
      <c r="P1187" s="46"/>
      <c r="Q1187" s="41"/>
      <c r="R1187" s="10"/>
      <c r="S1187" s="10"/>
      <c r="T1187" s="10"/>
      <c r="U1187" s="22"/>
      <c r="V1187" s="22"/>
      <c r="W1187" s="22"/>
      <c r="X1187" s="22"/>
      <c r="Y1187" s="22"/>
      <c r="Z1187" s="22"/>
      <c r="AA1187" s="22"/>
      <c r="AB1187" s="22"/>
      <c r="AC1187" s="22"/>
      <c r="AD1187" s="22"/>
      <c r="AE1187" s="22"/>
      <c r="AF1187" s="22"/>
      <c r="AG1187" s="22"/>
      <c r="AH1187" s="22"/>
      <c r="AI1187" s="22"/>
      <c r="AJ1187" s="22"/>
      <c r="AK1187" s="22"/>
      <c r="AL1187" s="22"/>
      <c r="AM1187" s="22"/>
      <c r="AN1187" s="22"/>
      <c r="AO1187" s="22"/>
      <c r="AP1187" s="22"/>
      <c r="AQ1187" s="22"/>
      <c r="AR1187" s="22"/>
      <c r="AS1187" s="22"/>
      <c r="AT1187" s="22"/>
      <c r="AU1187" s="22"/>
    </row>
    <row r="1188" ht="17.25" customHeight="1">
      <c r="A1188" s="41"/>
      <c r="B1188" s="42"/>
      <c r="C1188" s="41"/>
      <c r="D1188" s="43"/>
      <c r="E1188" s="43"/>
      <c r="F1188" s="41"/>
      <c r="G1188" s="45"/>
      <c r="H1188" s="46"/>
      <c r="I1188" s="43"/>
      <c r="J1188" s="47"/>
      <c r="K1188" s="46"/>
      <c r="L1188" s="46"/>
      <c r="M1188" s="48"/>
      <c r="N1188" s="49"/>
      <c r="O1188" s="46"/>
      <c r="P1188" s="46"/>
      <c r="Q1188" s="41"/>
      <c r="R1188" s="10"/>
      <c r="S1188" s="10"/>
      <c r="T1188" s="10"/>
      <c r="U1188" s="22"/>
      <c r="V1188" s="22"/>
      <c r="W1188" s="22"/>
      <c r="X1188" s="22"/>
      <c r="Y1188" s="22"/>
      <c r="Z1188" s="22"/>
      <c r="AA1188" s="22"/>
      <c r="AB1188" s="22"/>
      <c r="AC1188" s="22"/>
      <c r="AD1188" s="22"/>
      <c r="AE1188" s="22"/>
      <c r="AF1188" s="22"/>
      <c r="AG1188" s="22"/>
      <c r="AH1188" s="22"/>
      <c r="AI1188" s="22"/>
      <c r="AJ1188" s="22"/>
      <c r="AK1188" s="22"/>
      <c r="AL1188" s="22"/>
      <c r="AM1188" s="22"/>
      <c r="AN1188" s="22"/>
      <c r="AO1188" s="22"/>
      <c r="AP1188" s="22"/>
      <c r="AQ1188" s="22"/>
      <c r="AR1188" s="22"/>
      <c r="AS1188" s="22"/>
      <c r="AT1188" s="22"/>
      <c r="AU1188" s="22"/>
    </row>
    <row r="1189" ht="17.25" customHeight="1">
      <c r="A1189" s="41"/>
      <c r="B1189" s="42"/>
      <c r="C1189" s="41"/>
      <c r="D1189" s="43"/>
      <c r="E1189" s="43"/>
      <c r="F1189" s="41"/>
      <c r="G1189" s="45"/>
      <c r="H1189" s="46"/>
      <c r="I1189" s="43"/>
      <c r="J1189" s="47"/>
      <c r="K1189" s="46"/>
      <c r="L1189" s="46"/>
      <c r="M1189" s="48"/>
      <c r="N1189" s="49"/>
      <c r="O1189" s="46"/>
      <c r="P1189" s="46"/>
      <c r="Q1189" s="41"/>
      <c r="R1189" s="10"/>
      <c r="S1189" s="10"/>
      <c r="T1189" s="10"/>
      <c r="U1189" s="22"/>
      <c r="V1189" s="22"/>
      <c r="W1189" s="22"/>
      <c r="X1189" s="22"/>
      <c r="Y1189" s="22"/>
      <c r="Z1189" s="22"/>
      <c r="AA1189" s="22"/>
      <c r="AB1189" s="22"/>
      <c r="AC1189" s="22"/>
      <c r="AD1189" s="22"/>
      <c r="AE1189" s="22"/>
      <c r="AF1189" s="22"/>
      <c r="AG1189" s="22"/>
      <c r="AH1189" s="22"/>
      <c r="AI1189" s="22"/>
      <c r="AJ1189" s="22"/>
      <c r="AK1189" s="22"/>
      <c r="AL1189" s="22"/>
      <c r="AM1189" s="22"/>
      <c r="AN1189" s="22"/>
      <c r="AO1189" s="22"/>
      <c r="AP1189" s="22"/>
      <c r="AQ1189" s="22"/>
      <c r="AR1189" s="22"/>
      <c r="AS1189" s="22"/>
      <c r="AT1189" s="22"/>
      <c r="AU1189" s="22"/>
    </row>
    <row r="1190" ht="17.25" customHeight="1">
      <c r="A1190" s="41"/>
      <c r="B1190" s="42"/>
      <c r="C1190" s="41"/>
      <c r="D1190" s="43"/>
      <c r="E1190" s="43"/>
      <c r="F1190" s="41"/>
      <c r="G1190" s="45"/>
      <c r="H1190" s="46"/>
      <c r="I1190" s="43"/>
      <c r="J1190" s="47"/>
      <c r="K1190" s="46"/>
      <c r="L1190" s="46"/>
      <c r="M1190" s="48"/>
      <c r="N1190" s="49"/>
      <c r="O1190" s="46"/>
      <c r="P1190" s="46"/>
      <c r="Q1190" s="41"/>
      <c r="R1190" s="10"/>
      <c r="S1190" s="10"/>
      <c r="T1190" s="10"/>
      <c r="U1190" s="22"/>
      <c r="V1190" s="22"/>
      <c r="W1190" s="22"/>
      <c r="X1190" s="22"/>
      <c r="Y1190" s="22"/>
      <c r="Z1190" s="22"/>
      <c r="AA1190" s="22"/>
      <c r="AB1190" s="22"/>
      <c r="AC1190" s="22"/>
      <c r="AD1190" s="22"/>
      <c r="AE1190" s="22"/>
      <c r="AF1190" s="22"/>
      <c r="AG1190" s="22"/>
      <c r="AH1190" s="22"/>
      <c r="AI1190" s="22"/>
      <c r="AJ1190" s="22"/>
      <c r="AK1190" s="22"/>
      <c r="AL1190" s="22"/>
      <c r="AM1190" s="22"/>
      <c r="AN1190" s="22"/>
      <c r="AO1190" s="22"/>
      <c r="AP1190" s="22"/>
      <c r="AQ1190" s="22"/>
      <c r="AR1190" s="22"/>
      <c r="AS1190" s="22"/>
      <c r="AT1190" s="22"/>
      <c r="AU1190" s="22"/>
    </row>
    <row r="1191" ht="17.25" customHeight="1">
      <c r="A1191" s="41"/>
      <c r="B1191" s="42"/>
      <c r="C1191" s="41"/>
      <c r="D1191" s="43"/>
      <c r="E1191" s="43"/>
      <c r="F1191" s="41"/>
      <c r="G1191" s="45"/>
      <c r="H1191" s="46"/>
      <c r="I1191" s="43"/>
      <c r="J1191" s="47"/>
      <c r="K1191" s="46"/>
      <c r="L1191" s="46"/>
      <c r="M1191" s="48"/>
      <c r="N1191" s="49"/>
      <c r="O1191" s="46"/>
      <c r="P1191" s="46"/>
      <c r="Q1191" s="41"/>
      <c r="R1191" s="10"/>
      <c r="S1191" s="10"/>
      <c r="T1191" s="10"/>
      <c r="U1191" s="22"/>
      <c r="V1191" s="22"/>
      <c r="W1191" s="22"/>
      <c r="X1191" s="22"/>
      <c r="Y1191" s="22"/>
      <c r="Z1191" s="22"/>
      <c r="AA1191" s="22"/>
      <c r="AB1191" s="22"/>
      <c r="AC1191" s="22"/>
      <c r="AD1191" s="22"/>
      <c r="AE1191" s="22"/>
      <c r="AF1191" s="22"/>
      <c r="AG1191" s="22"/>
      <c r="AH1191" s="22"/>
      <c r="AI1191" s="22"/>
      <c r="AJ1191" s="22"/>
      <c r="AK1191" s="22"/>
      <c r="AL1191" s="22"/>
      <c r="AM1191" s="22"/>
      <c r="AN1191" s="22"/>
      <c r="AO1191" s="22"/>
      <c r="AP1191" s="22"/>
      <c r="AQ1191" s="22"/>
      <c r="AR1191" s="22"/>
      <c r="AS1191" s="22"/>
      <c r="AT1191" s="22"/>
      <c r="AU1191" s="22"/>
    </row>
    <row r="1192" ht="17.25" customHeight="1">
      <c r="A1192" s="41"/>
      <c r="B1192" s="42"/>
      <c r="C1192" s="41"/>
      <c r="D1192" s="43"/>
      <c r="E1192" s="43"/>
      <c r="F1192" s="41"/>
      <c r="G1192" s="45"/>
      <c r="H1192" s="46"/>
      <c r="I1192" s="43"/>
      <c r="J1192" s="47"/>
      <c r="K1192" s="46"/>
      <c r="L1192" s="46"/>
      <c r="M1192" s="48"/>
      <c r="N1192" s="49"/>
      <c r="O1192" s="46"/>
      <c r="P1192" s="46"/>
      <c r="Q1192" s="41"/>
      <c r="R1192" s="10"/>
      <c r="S1192" s="10"/>
      <c r="T1192" s="10"/>
      <c r="U1192" s="22"/>
      <c r="V1192" s="22"/>
      <c r="W1192" s="22"/>
      <c r="X1192" s="22"/>
      <c r="Y1192" s="22"/>
      <c r="Z1192" s="22"/>
      <c r="AA1192" s="22"/>
      <c r="AB1192" s="22"/>
      <c r="AC1192" s="22"/>
      <c r="AD1192" s="22"/>
      <c r="AE1192" s="22"/>
      <c r="AF1192" s="22"/>
      <c r="AG1192" s="22"/>
      <c r="AH1192" s="22"/>
      <c r="AI1192" s="22"/>
      <c r="AJ1192" s="22"/>
      <c r="AK1192" s="22"/>
      <c r="AL1192" s="22"/>
      <c r="AM1192" s="22"/>
      <c r="AN1192" s="22"/>
      <c r="AO1192" s="22"/>
      <c r="AP1192" s="22"/>
      <c r="AQ1192" s="22"/>
      <c r="AR1192" s="22"/>
      <c r="AS1192" s="22"/>
      <c r="AT1192" s="22"/>
      <c r="AU1192" s="22"/>
    </row>
    <row r="1193" ht="17.25" customHeight="1">
      <c r="A1193" s="41"/>
      <c r="B1193" s="42"/>
      <c r="C1193" s="41"/>
      <c r="D1193" s="43"/>
      <c r="E1193" s="43"/>
      <c r="F1193" s="41"/>
      <c r="G1193" s="45"/>
      <c r="H1193" s="46"/>
      <c r="I1193" s="43"/>
      <c r="J1193" s="47"/>
      <c r="K1193" s="46"/>
      <c r="L1193" s="46"/>
      <c r="M1193" s="48"/>
      <c r="N1193" s="49"/>
      <c r="O1193" s="46"/>
      <c r="P1193" s="46"/>
      <c r="Q1193" s="41"/>
      <c r="R1193" s="10"/>
      <c r="S1193" s="10"/>
      <c r="T1193" s="10"/>
      <c r="U1193" s="22"/>
      <c r="V1193" s="22"/>
      <c r="W1193" s="22"/>
      <c r="X1193" s="22"/>
      <c r="Y1193" s="22"/>
      <c r="Z1193" s="22"/>
      <c r="AA1193" s="22"/>
      <c r="AB1193" s="22"/>
      <c r="AC1193" s="22"/>
      <c r="AD1193" s="22"/>
      <c r="AE1193" s="22"/>
      <c r="AF1193" s="22"/>
      <c r="AG1193" s="22"/>
      <c r="AH1193" s="22"/>
      <c r="AI1193" s="22"/>
      <c r="AJ1193" s="22"/>
      <c r="AK1193" s="22"/>
      <c r="AL1193" s="22"/>
      <c r="AM1193" s="22"/>
      <c r="AN1193" s="22"/>
      <c r="AO1193" s="22"/>
      <c r="AP1193" s="22"/>
      <c r="AQ1193" s="22"/>
      <c r="AR1193" s="22"/>
      <c r="AS1193" s="22"/>
      <c r="AT1193" s="22"/>
      <c r="AU1193" s="22"/>
    </row>
    <row r="1194" ht="17.25" customHeight="1">
      <c r="A1194" s="41"/>
      <c r="B1194" s="42"/>
      <c r="C1194" s="41"/>
      <c r="D1194" s="43"/>
      <c r="E1194" s="43"/>
      <c r="F1194" s="41"/>
      <c r="G1194" s="45"/>
      <c r="H1194" s="46"/>
      <c r="I1194" s="43"/>
      <c r="J1194" s="47"/>
      <c r="K1194" s="46"/>
      <c r="L1194" s="46"/>
      <c r="M1194" s="48"/>
      <c r="N1194" s="49"/>
      <c r="O1194" s="46"/>
      <c r="P1194" s="46"/>
      <c r="Q1194" s="41"/>
      <c r="R1194" s="10"/>
      <c r="S1194" s="10"/>
      <c r="T1194" s="10"/>
      <c r="U1194" s="22"/>
      <c r="V1194" s="22"/>
      <c r="W1194" s="22"/>
      <c r="X1194" s="22"/>
      <c r="Y1194" s="22"/>
      <c r="Z1194" s="22"/>
      <c r="AA1194" s="22"/>
      <c r="AB1194" s="22"/>
      <c r="AC1194" s="22"/>
      <c r="AD1194" s="22"/>
      <c r="AE1194" s="22"/>
      <c r="AF1194" s="22"/>
      <c r="AG1194" s="22"/>
      <c r="AH1194" s="22"/>
      <c r="AI1194" s="22"/>
      <c r="AJ1194" s="22"/>
      <c r="AK1194" s="22"/>
      <c r="AL1194" s="22"/>
      <c r="AM1194" s="22"/>
      <c r="AN1194" s="22"/>
      <c r="AO1194" s="22"/>
      <c r="AP1194" s="22"/>
      <c r="AQ1194" s="22"/>
      <c r="AR1194" s="22"/>
      <c r="AS1194" s="22"/>
      <c r="AT1194" s="22"/>
      <c r="AU1194" s="22"/>
    </row>
    <row r="1195" ht="17.25" customHeight="1">
      <c r="A1195" s="41"/>
      <c r="B1195" s="42"/>
      <c r="C1195" s="41"/>
      <c r="D1195" s="43"/>
      <c r="E1195" s="43"/>
      <c r="F1195" s="41"/>
      <c r="G1195" s="45"/>
      <c r="H1195" s="46"/>
      <c r="I1195" s="43"/>
      <c r="J1195" s="47"/>
      <c r="K1195" s="46"/>
      <c r="L1195" s="46"/>
      <c r="M1195" s="48"/>
      <c r="N1195" s="49"/>
      <c r="O1195" s="46"/>
      <c r="P1195" s="46"/>
      <c r="Q1195" s="41"/>
      <c r="R1195" s="10"/>
      <c r="S1195" s="10"/>
      <c r="T1195" s="10"/>
      <c r="U1195" s="22"/>
      <c r="V1195" s="22"/>
      <c r="W1195" s="22"/>
      <c r="X1195" s="22"/>
      <c r="Y1195" s="22"/>
      <c r="Z1195" s="22"/>
      <c r="AA1195" s="22"/>
      <c r="AB1195" s="22"/>
      <c r="AC1195" s="22"/>
      <c r="AD1195" s="22"/>
      <c r="AE1195" s="22"/>
      <c r="AF1195" s="22"/>
      <c r="AG1195" s="22"/>
      <c r="AH1195" s="22"/>
      <c r="AI1195" s="22"/>
      <c r="AJ1195" s="22"/>
      <c r="AK1195" s="22"/>
      <c r="AL1195" s="22"/>
      <c r="AM1195" s="22"/>
      <c r="AN1195" s="22"/>
      <c r="AO1195" s="22"/>
      <c r="AP1195" s="22"/>
      <c r="AQ1195" s="22"/>
      <c r="AR1195" s="22"/>
      <c r="AS1195" s="22"/>
      <c r="AT1195" s="22"/>
      <c r="AU1195" s="22"/>
    </row>
    <row r="1196" ht="17.25" customHeight="1">
      <c r="A1196" s="41"/>
      <c r="B1196" s="42"/>
      <c r="C1196" s="41"/>
      <c r="D1196" s="43"/>
      <c r="E1196" s="43"/>
      <c r="F1196" s="41"/>
      <c r="G1196" s="45"/>
      <c r="H1196" s="46"/>
      <c r="I1196" s="43"/>
      <c r="J1196" s="47"/>
      <c r="K1196" s="46"/>
      <c r="L1196" s="46"/>
      <c r="M1196" s="48"/>
      <c r="N1196" s="49"/>
      <c r="O1196" s="46"/>
      <c r="P1196" s="46"/>
      <c r="Q1196" s="41"/>
      <c r="R1196" s="10"/>
      <c r="S1196" s="10"/>
      <c r="T1196" s="10"/>
      <c r="U1196" s="22"/>
      <c r="V1196" s="22"/>
      <c r="W1196" s="22"/>
      <c r="X1196" s="22"/>
      <c r="Y1196" s="22"/>
      <c r="Z1196" s="22"/>
      <c r="AA1196" s="22"/>
      <c r="AB1196" s="22"/>
      <c r="AC1196" s="22"/>
      <c r="AD1196" s="22"/>
      <c r="AE1196" s="22"/>
      <c r="AF1196" s="22"/>
      <c r="AG1196" s="22"/>
      <c r="AH1196" s="22"/>
      <c r="AI1196" s="22"/>
      <c r="AJ1196" s="22"/>
      <c r="AK1196" s="22"/>
      <c r="AL1196" s="22"/>
      <c r="AM1196" s="22"/>
      <c r="AN1196" s="22"/>
      <c r="AO1196" s="22"/>
      <c r="AP1196" s="22"/>
      <c r="AQ1196" s="22"/>
      <c r="AR1196" s="22"/>
      <c r="AS1196" s="22"/>
      <c r="AT1196" s="22"/>
      <c r="AU1196" s="22"/>
    </row>
    <row r="1197" ht="17.25" customHeight="1">
      <c r="A1197" s="41"/>
      <c r="B1197" s="42"/>
      <c r="C1197" s="41"/>
      <c r="D1197" s="43"/>
      <c r="E1197" s="43"/>
      <c r="F1197" s="41"/>
      <c r="G1197" s="45"/>
      <c r="H1197" s="46"/>
      <c r="I1197" s="43"/>
      <c r="J1197" s="47"/>
      <c r="K1197" s="46"/>
      <c r="L1197" s="46"/>
      <c r="M1197" s="48"/>
      <c r="N1197" s="49"/>
      <c r="O1197" s="46"/>
      <c r="P1197" s="46"/>
      <c r="Q1197" s="41"/>
      <c r="R1197" s="10"/>
      <c r="S1197" s="10"/>
      <c r="T1197" s="10"/>
      <c r="U1197" s="22"/>
      <c r="V1197" s="22"/>
      <c r="W1197" s="22"/>
      <c r="X1197" s="22"/>
      <c r="Y1197" s="22"/>
      <c r="Z1197" s="22"/>
      <c r="AA1197" s="22"/>
      <c r="AB1197" s="22"/>
      <c r="AC1197" s="22"/>
      <c r="AD1197" s="22"/>
      <c r="AE1197" s="22"/>
      <c r="AF1197" s="22"/>
      <c r="AG1197" s="22"/>
      <c r="AH1197" s="22"/>
      <c r="AI1197" s="22"/>
      <c r="AJ1197" s="22"/>
      <c r="AK1197" s="22"/>
      <c r="AL1197" s="22"/>
      <c r="AM1197" s="22"/>
      <c r="AN1197" s="22"/>
      <c r="AO1197" s="22"/>
      <c r="AP1197" s="22"/>
      <c r="AQ1197" s="22"/>
      <c r="AR1197" s="22"/>
      <c r="AS1197" s="22"/>
      <c r="AT1197" s="22"/>
      <c r="AU1197" s="22"/>
    </row>
    <row r="1198" ht="17.25" customHeight="1">
      <c r="A1198" s="41"/>
      <c r="B1198" s="42"/>
      <c r="C1198" s="41"/>
      <c r="D1198" s="43"/>
      <c r="E1198" s="43"/>
      <c r="F1198" s="41"/>
      <c r="G1198" s="45"/>
      <c r="H1198" s="46"/>
      <c r="I1198" s="43"/>
      <c r="J1198" s="47"/>
      <c r="K1198" s="46"/>
      <c r="L1198" s="46"/>
      <c r="M1198" s="48"/>
      <c r="N1198" s="49"/>
      <c r="O1198" s="46"/>
      <c r="P1198" s="46"/>
      <c r="Q1198" s="41"/>
      <c r="R1198" s="10"/>
      <c r="S1198" s="10"/>
      <c r="T1198" s="10"/>
      <c r="U1198" s="22"/>
      <c r="V1198" s="22"/>
      <c r="W1198" s="22"/>
      <c r="X1198" s="22"/>
      <c r="Y1198" s="22"/>
      <c r="Z1198" s="22"/>
      <c r="AA1198" s="22"/>
      <c r="AB1198" s="22"/>
      <c r="AC1198" s="22"/>
      <c r="AD1198" s="22"/>
      <c r="AE1198" s="22"/>
      <c r="AF1198" s="22"/>
      <c r="AG1198" s="22"/>
      <c r="AH1198" s="22"/>
      <c r="AI1198" s="22"/>
      <c r="AJ1198" s="22"/>
      <c r="AK1198" s="22"/>
      <c r="AL1198" s="22"/>
      <c r="AM1198" s="22"/>
      <c r="AN1198" s="22"/>
      <c r="AO1198" s="22"/>
      <c r="AP1198" s="22"/>
      <c r="AQ1198" s="22"/>
      <c r="AR1198" s="22"/>
      <c r="AS1198" s="22"/>
      <c r="AT1198" s="22"/>
      <c r="AU1198" s="22"/>
    </row>
    <row r="1199" ht="17.25" customHeight="1">
      <c r="A1199" s="41"/>
      <c r="B1199" s="42"/>
      <c r="C1199" s="41"/>
      <c r="D1199" s="43"/>
      <c r="E1199" s="43"/>
      <c r="F1199" s="41"/>
      <c r="G1199" s="45"/>
      <c r="H1199" s="46"/>
      <c r="I1199" s="43"/>
      <c r="J1199" s="47"/>
      <c r="K1199" s="46"/>
      <c r="L1199" s="46"/>
      <c r="M1199" s="48"/>
      <c r="N1199" s="49"/>
      <c r="O1199" s="46"/>
      <c r="P1199" s="46"/>
      <c r="Q1199" s="41"/>
      <c r="R1199" s="10"/>
      <c r="S1199" s="10"/>
      <c r="T1199" s="10"/>
      <c r="U1199" s="22"/>
      <c r="V1199" s="22"/>
      <c r="W1199" s="22"/>
      <c r="X1199" s="22"/>
      <c r="Y1199" s="22"/>
      <c r="Z1199" s="22"/>
      <c r="AA1199" s="22"/>
      <c r="AB1199" s="22"/>
      <c r="AC1199" s="22"/>
      <c r="AD1199" s="22"/>
      <c r="AE1199" s="22"/>
      <c r="AF1199" s="22"/>
      <c r="AG1199" s="22"/>
      <c r="AH1199" s="22"/>
      <c r="AI1199" s="22"/>
      <c r="AJ1199" s="22"/>
      <c r="AK1199" s="22"/>
      <c r="AL1199" s="22"/>
      <c r="AM1199" s="22"/>
      <c r="AN1199" s="22"/>
      <c r="AO1199" s="22"/>
      <c r="AP1199" s="22"/>
      <c r="AQ1199" s="22"/>
      <c r="AR1199" s="22"/>
      <c r="AS1199" s="22"/>
      <c r="AT1199" s="22"/>
      <c r="AU1199" s="22"/>
    </row>
    <row r="1200" ht="17.25" customHeight="1">
      <c r="A1200" s="41"/>
      <c r="B1200" s="42"/>
      <c r="C1200" s="41"/>
      <c r="D1200" s="43"/>
      <c r="E1200" s="43"/>
      <c r="F1200" s="41"/>
      <c r="G1200" s="45"/>
      <c r="H1200" s="46"/>
      <c r="I1200" s="43"/>
      <c r="J1200" s="47"/>
      <c r="K1200" s="46"/>
      <c r="L1200" s="46"/>
      <c r="M1200" s="48"/>
      <c r="N1200" s="49"/>
      <c r="O1200" s="46"/>
      <c r="P1200" s="46"/>
      <c r="Q1200" s="41"/>
      <c r="R1200" s="10"/>
      <c r="S1200" s="10"/>
      <c r="T1200" s="10"/>
      <c r="U1200" s="22"/>
      <c r="V1200" s="22"/>
      <c r="W1200" s="22"/>
      <c r="X1200" s="22"/>
      <c r="Y1200" s="22"/>
      <c r="Z1200" s="22"/>
      <c r="AA1200" s="22"/>
      <c r="AB1200" s="22"/>
      <c r="AC1200" s="22"/>
      <c r="AD1200" s="22"/>
      <c r="AE1200" s="22"/>
      <c r="AF1200" s="22"/>
      <c r="AG1200" s="22"/>
      <c r="AH1200" s="22"/>
      <c r="AI1200" s="22"/>
      <c r="AJ1200" s="22"/>
      <c r="AK1200" s="22"/>
      <c r="AL1200" s="22"/>
      <c r="AM1200" s="22"/>
      <c r="AN1200" s="22"/>
      <c r="AO1200" s="22"/>
      <c r="AP1200" s="22"/>
      <c r="AQ1200" s="22"/>
      <c r="AR1200" s="22"/>
      <c r="AS1200" s="22"/>
      <c r="AT1200" s="22"/>
      <c r="AU1200" s="22"/>
    </row>
    <row r="1201" ht="17.25" customHeight="1">
      <c r="A1201" s="41"/>
      <c r="B1201" s="42"/>
      <c r="C1201" s="41"/>
      <c r="D1201" s="43"/>
      <c r="E1201" s="43"/>
      <c r="F1201" s="41"/>
      <c r="G1201" s="45"/>
      <c r="H1201" s="46"/>
      <c r="I1201" s="43"/>
      <c r="J1201" s="47"/>
      <c r="K1201" s="46"/>
      <c r="L1201" s="46"/>
      <c r="M1201" s="48"/>
      <c r="N1201" s="49"/>
      <c r="O1201" s="46"/>
      <c r="P1201" s="46"/>
      <c r="Q1201" s="41"/>
      <c r="R1201" s="10"/>
      <c r="S1201" s="10"/>
      <c r="T1201" s="10"/>
      <c r="U1201" s="22"/>
      <c r="V1201" s="22"/>
      <c r="W1201" s="22"/>
      <c r="X1201" s="22"/>
      <c r="Y1201" s="22"/>
      <c r="Z1201" s="22"/>
      <c r="AA1201" s="22"/>
      <c r="AB1201" s="22"/>
      <c r="AC1201" s="22"/>
      <c r="AD1201" s="22"/>
      <c r="AE1201" s="22"/>
      <c r="AF1201" s="22"/>
      <c r="AG1201" s="22"/>
      <c r="AH1201" s="22"/>
      <c r="AI1201" s="22"/>
      <c r="AJ1201" s="22"/>
      <c r="AK1201" s="22"/>
      <c r="AL1201" s="22"/>
      <c r="AM1201" s="22"/>
      <c r="AN1201" s="22"/>
      <c r="AO1201" s="22"/>
      <c r="AP1201" s="22"/>
      <c r="AQ1201" s="22"/>
      <c r="AR1201" s="22"/>
      <c r="AS1201" s="22"/>
      <c r="AT1201" s="22"/>
      <c r="AU1201" s="22"/>
    </row>
    <row r="1202" ht="17.25" customHeight="1">
      <c r="A1202" s="41"/>
      <c r="B1202" s="42"/>
      <c r="C1202" s="41"/>
      <c r="D1202" s="43"/>
      <c r="E1202" s="43"/>
      <c r="F1202" s="41"/>
      <c r="G1202" s="45"/>
      <c r="H1202" s="46"/>
      <c r="I1202" s="43"/>
      <c r="J1202" s="47"/>
      <c r="K1202" s="46"/>
      <c r="L1202" s="46"/>
      <c r="M1202" s="48"/>
      <c r="N1202" s="49"/>
      <c r="O1202" s="46"/>
      <c r="P1202" s="46"/>
      <c r="Q1202" s="41"/>
      <c r="R1202" s="10"/>
      <c r="S1202" s="10"/>
      <c r="T1202" s="10"/>
      <c r="U1202" s="22"/>
      <c r="V1202" s="22"/>
      <c r="W1202" s="22"/>
      <c r="X1202" s="22"/>
      <c r="Y1202" s="22"/>
      <c r="Z1202" s="22"/>
      <c r="AA1202" s="22"/>
      <c r="AB1202" s="22"/>
      <c r="AC1202" s="22"/>
      <c r="AD1202" s="22"/>
      <c r="AE1202" s="22"/>
      <c r="AF1202" s="22"/>
      <c r="AG1202" s="22"/>
      <c r="AH1202" s="22"/>
      <c r="AI1202" s="22"/>
      <c r="AJ1202" s="22"/>
      <c r="AK1202" s="22"/>
      <c r="AL1202" s="22"/>
      <c r="AM1202" s="22"/>
      <c r="AN1202" s="22"/>
      <c r="AO1202" s="22"/>
      <c r="AP1202" s="22"/>
      <c r="AQ1202" s="22"/>
      <c r="AR1202" s="22"/>
      <c r="AS1202" s="22"/>
      <c r="AT1202" s="22"/>
      <c r="AU1202" s="22"/>
    </row>
    <row r="1203" ht="17.25" customHeight="1">
      <c r="A1203" s="41"/>
      <c r="B1203" s="42"/>
      <c r="C1203" s="41"/>
      <c r="D1203" s="43"/>
      <c r="E1203" s="43"/>
      <c r="F1203" s="41"/>
      <c r="G1203" s="45"/>
      <c r="H1203" s="46"/>
      <c r="I1203" s="43"/>
      <c r="J1203" s="47"/>
      <c r="K1203" s="46"/>
      <c r="L1203" s="46"/>
      <c r="M1203" s="48"/>
      <c r="N1203" s="49"/>
      <c r="O1203" s="46"/>
      <c r="P1203" s="46"/>
      <c r="Q1203" s="41"/>
      <c r="R1203" s="10"/>
      <c r="S1203" s="10"/>
      <c r="T1203" s="10"/>
      <c r="U1203" s="22"/>
      <c r="V1203" s="22"/>
      <c r="W1203" s="22"/>
      <c r="X1203" s="22"/>
      <c r="Y1203" s="22"/>
      <c r="Z1203" s="22"/>
      <c r="AA1203" s="22"/>
      <c r="AB1203" s="22"/>
      <c r="AC1203" s="22"/>
      <c r="AD1203" s="22"/>
      <c r="AE1203" s="22"/>
      <c r="AF1203" s="22"/>
      <c r="AG1203" s="22"/>
      <c r="AH1203" s="22"/>
      <c r="AI1203" s="22"/>
      <c r="AJ1203" s="22"/>
      <c r="AK1203" s="22"/>
      <c r="AL1203" s="22"/>
      <c r="AM1203" s="22"/>
      <c r="AN1203" s="22"/>
      <c r="AO1203" s="22"/>
      <c r="AP1203" s="22"/>
      <c r="AQ1203" s="22"/>
      <c r="AR1203" s="22"/>
      <c r="AS1203" s="22"/>
      <c r="AT1203" s="22"/>
      <c r="AU1203" s="22"/>
    </row>
    <row r="1204" ht="17.25" customHeight="1">
      <c r="A1204" s="41"/>
      <c r="B1204" s="42"/>
      <c r="C1204" s="41"/>
      <c r="D1204" s="43"/>
      <c r="E1204" s="43"/>
      <c r="F1204" s="41"/>
      <c r="G1204" s="45"/>
      <c r="H1204" s="46"/>
      <c r="I1204" s="43"/>
      <c r="J1204" s="47"/>
      <c r="K1204" s="46"/>
      <c r="L1204" s="46"/>
      <c r="M1204" s="48"/>
      <c r="N1204" s="49"/>
      <c r="O1204" s="46"/>
      <c r="P1204" s="46"/>
      <c r="Q1204" s="41"/>
      <c r="R1204" s="10"/>
      <c r="S1204" s="10"/>
      <c r="T1204" s="10"/>
      <c r="U1204" s="22"/>
      <c r="V1204" s="22"/>
      <c r="W1204" s="22"/>
      <c r="X1204" s="22"/>
      <c r="Y1204" s="22"/>
      <c r="Z1204" s="22"/>
      <c r="AA1204" s="22"/>
      <c r="AB1204" s="22"/>
      <c r="AC1204" s="22"/>
      <c r="AD1204" s="22"/>
      <c r="AE1204" s="22"/>
      <c r="AF1204" s="22"/>
      <c r="AG1204" s="22"/>
      <c r="AH1204" s="22"/>
      <c r="AI1204" s="22"/>
      <c r="AJ1204" s="22"/>
      <c r="AK1204" s="22"/>
      <c r="AL1204" s="22"/>
      <c r="AM1204" s="22"/>
      <c r="AN1204" s="22"/>
      <c r="AO1204" s="22"/>
      <c r="AP1204" s="22"/>
      <c r="AQ1204" s="22"/>
      <c r="AR1204" s="22"/>
      <c r="AS1204" s="22"/>
      <c r="AT1204" s="22"/>
      <c r="AU1204" s="22"/>
    </row>
    <row r="1205" ht="17.25" customHeight="1">
      <c r="A1205" s="41"/>
      <c r="B1205" s="42"/>
      <c r="C1205" s="41"/>
      <c r="D1205" s="43"/>
      <c r="E1205" s="43"/>
      <c r="F1205" s="41"/>
      <c r="G1205" s="45"/>
      <c r="H1205" s="46"/>
      <c r="I1205" s="43"/>
      <c r="J1205" s="47"/>
      <c r="K1205" s="46"/>
      <c r="L1205" s="46"/>
      <c r="M1205" s="48"/>
      <c r="N1205" s="49"/>
      <c r="O1205" s="46"/>
      <c r="P1205" s="46"/>
      <c r="Q1205" s="41"/>
      <c r="R1205" s="10"/>
      <c r="S1205" s="10"/>
      <c r="T1205" s="10"/>
      <c r="U1205" s="22"/>
      <c r="V1205" s="22"/>
      <c r="W1205" s="22"/>
      <c r="X1205" s="22"/>
      <c r="Y1205" s="22"/>
      <c r="Z1205" s="22"/>
      <c r="AA1205" s="22"/>
      <c r="AB1205" s="22"/>
      <c r="AC1205" s="22"/>
      <c r="AD1205" s="22"/>
      <c r="AE1205" s="22"/>
      <c r="AF1205" s="22"/>
      <c r="AG1205" s="22"/>
      <c r="AH1205" s="22"/>
      <c r="AI1205" s="22"/>
      <c r="AJ1205" s="22"/>
      <c r="AK1205" s="22"/>
      <c r="AL1205" s="22"/>
      <c r="AM1205" s="22"/>
      <c r="AN1205" s="22"/>
      <c r="AO1205" s="22"/>
      <c r="AP1205" s="22"/>
      <c r="AQ1205" s="22"/>
      <c r="AR1205" s="22"/>
      <c r="AS1205" s="22"/>
      <c r="AT1205" s="22"/>
      <c r="AU1205" s="22"/>
    </row>
    <row r="1206" ht="17.25" customHeight="1">
      <c r="A1206" s="41"/>
      <c r="B1206" s="42"/>
      <c r="C1206" s="41"/>
      <c r="D1206" s="43"/>
      <c r="E1206" s="43"/>
      <c r="F1206" s="41"/>
      <c r="G1206" s="45"/>
      <c r="H1206" s="46"/>
      <c r="I1206" s="43"/>
      <c r="J1206" s="47"/>
      <c r="K1206" s="46"/>
      <c r="L1206" s="46"/>
      <c r="M1206" s="48"/>
      <c r="N1206" s="49"/>
      <c r="O1206" s="46"/>
      <c r="P1206" s="46"/>
      <c r="Q1206" s="41"/>
      <c r="R1206" s="10"/>
      <c r="S1206" s="10"/>
      <c r="T1206" s="10"/>
      <c r="U1206" s="22"/>
      <c r="V1206" s="22"/>
      <c r="W1206" s="22"/>
      <c r="X1206" s="22"/>
      <c r="Y1206" s="22"/>
      <c r="Z1206" s="22"/>
      <c r="AA1206" s="22"/>
      <c r="AB1206" s="22"/>
      <c r="AC1206" s="22"/>
      <c r="AD1206" s="22"/>
      <c r="AE1206" s="22"/>
      <c r="AF1206" s="22"/>
      <c r="AG1206" s="22"/>
      <c r="AH1206" s="22"/>
      <c r="AI1206" s="22"/>
      <c r="AJ1206" s="22"/>
      <c r="AK1206" s="22"/>
      <c r="AL1206" s="22"/>
      <c r="AM1206" s="22"/>
      <c r="AN1206" s="22"/>
      <c r="AO1206" s="22"/>
      <c r="AP1206" s="22"/>
      <c r="AQ1206" s="22"/>
      <c r="AR1206" s="22"/>
      <c r="AS1206" s="22"/>
      <c r="AT1206" s="22"/>
      <c r="AU1206" s="22"/>
    </row>
    <row r="1207" ht="17.25" customHeight="1">
      <c r="A1207" s="41"/>
      <c r="B1207" s="42"/>
      <c r="C1207" s="41"/>
      <c r="D1207" s="43"/>
      <c r="E1207" s="43"/>
      <c r="F1207" s="41"/>
      <c r="G1207" s="45"/>
      <c r="H1207" s="46"/>
      <c r="I1207" s="43"/>
      <c r="J1207" s="47"/>
      <c r="K1207" s="46"/>
      <c r="L1207" s="46"/>
      <c r="M1207" s="48"/>
      <c r="N1207" s="49"/>
      <c r="O1207" s="46"/>
      <c r="P1207" s="46"/>
      <c r="Q1207" s="41"/>
      <c r="R1207" s="10"/>
      <c r="S1207" s="10"/>
      <c r="T1207" s="10"/>
      <c r="U1207" s="22"/>
      <c r="V1207" s="22"/>
      <c r="W1207" s="22"/>
      <c r="X1207" s="22"/>
      <c r="Y1207" s="22"/>
      <c r="Z1207" s="22"/>
      <c r="AA1207" s="22"/>
      <c r="AB1207" s="22"/>
      <c r="AC1207" s="22"/>
      <c r="AD1207" s="22"/>
      <c r="AE1207" s="22"/>
      <c r="AF1207" s="22"/>
      <c r="AG1207" s="22"/>
      <c r="AH1207" s="22"/>
      <c r="AI1207" s="22"/>
      <c r="AJ1207" s="22"/>
      <c r="AK1207" s="22"/>
      <c r="AL1207" s="22"/>
      <c r="AM1207" s="22"/>
      <c r="AN1207" s="22"/>
      <c r="AO1207" s="22"/>
      <c r="AP1207" s="22"/>
      <c r="AQ1207" s="22"/>
      <c r="AR1207" s="22"/>
      <c r="AS1207" s="22"/>
      <c r="AT1207" s="22"/>
      <c r="AU1207" s="22"/>
    </row>
    <row r="1208" ht="17.25" customHeight="1">
      <c r="A1208" s="41"/>
      <c r="B1208" s="42"/>
      <c r="C1208" s="41"/>
      <c r="D1208" s="43"/>
      <c r="E1208" s="43"/>
      <c r="F1208" s="41"/>
      <c r="G1208" s="45"/>
      <c r="H1208" s="46"/>
      <c r="I1208" s="43"/>
      <c r="J1208" s="47"/>
      <c r="K1208" s="46"/>
      <c r="L1208" s="46"/>
      <c r="M1208" s="48"/>
      <c r="N1208" s="49"/>
      <c r="O1208" s="46"/>
      <c r="P1208" s="46"/>
      <c r="Q1208" s="41"/>
      <c r="R1208" s="10"/>
      <c r="S1208" s="10"/>
      <c r="T1208" s="10"/>
      <c r="U1208" s="22"/>
      <c r="V1208" s="22"/>
      <c r="W1208" s="22"/>
      <c r="X1208" s="22"/>
      <c r="Y1208" s="22"/>
      <c r="Z1208" s="22"/>
      <c r="AA1208" s="22"/>
      <c r="AB1208" s="22"/>
      <c r="AC1208" s="22"/>
      <c r="AD1208" s="22"/>
      <c r="AE1208" s="22"/>
      <c r="AF1208" s="22"/>
      <c r="AG1208" s="22"/>
      <c r="AH1208" s="22"/>
      <c r="AI1208" s="22"/>
      <c r="AJ1208" s="22"/>
      <c r="AK1208" s="22"/>
      <c r="AL1208" s="22"/>
      <c r="AM1208" s="22"/>
      <c r="AN1208" s="22"/>
      <c r="AO1208" s="22"/>
      <c r="AP1208" s="22"/>
      <c r="AQ1208" s="22"/>
      <c r="AR1208" s="22"/>
      <c r="AS1208" s="22"/>
      <c r="AT1208" s="22"/>
      <c r="AU1208" s="22"/>
    </row>
    <row r="1209" ht="17.25" customHeight="1">
      <c r="A1209" s="41"/>
      <c r="B1209" s="42"/>
      <c r="C1209" s="41"/>
      <c r="D1209" s="43"/>
      <c r="E1209" s="43"/>
      <c r="F1209" s="41"/>
      <c r="G1209" s="45"/>
      <c r="H1209" s="46"/>
      <c r="I1209" s="43"/>
      <c r="J1209" s="47"/>
      <c r="K1209" s="46"/>
      <c r="L1209" s="46"/>
      <c r="M1209" s="48"/>
      <c r="N1209" s="49"/>
      <c r="O1209" s="46"/>
      <c r="P1209" s="46"/>
      <c r="Q1209" s="41"/>
      <c r="R1209" s="10"/>
      <c r="S1209" s="10"/>
      <c r="T1209" s="10"/>
      <c r="U1209" s="22"/>
      <c r="V1209" s="22"/>
      <c r="W1209" s="22"/>
      <c r="X1209" s="22"/>
      <c r="Y1209" s="22"/>
      <c r="Z1209" s="22"/>
      <c r="AA1209" s="22"/>
      <c r="AB1209" s="22"/>
      <c r="AC1209" s="22"/>
      <c r="AD1209" s="22"/>
      <c r="AE1209" s="22"/>
      <c r="AF1209" s="22"/>
      <c r="AG1209" s="22"/>
      <c r="AH1209" s="22"/>
      <c r="AI1209" s="22"/>
      <c r="AJ1209" s="22"/>
      <c r="AK1209" s="22"/>
      <c r="AL1209" s="22"/>
      <c r="AM1209" s="22"/>
      <c r="AN1209" s="22"/>
      <c r="AO1209" s="22"/>
      <c r="AP1209" s="22"/>
      <c r="AQ1209" s="22"/>
      <c r="AR1209" s="22"/>
      <c r="AS1209" s="22"/>
      <c r="AT1209" s="22"/>
      <c r="AU1209" s="22"/>
    </row>
    <row r="1210" ht="17.25" customHeight="1">
      <c r="A1210" s="41"/>
      <c r="B1210" s="42"/>
      <c r="C1210" s="41"/>
      <c r="D1210" s="43"/>
      <c r="E1210" s="43"/>
      <c r="F1210" s="41"/>
      <c r="G1210" s="45"/>
      <c r="H1210" s="46"/>
      <c r="I1210" s="43"/>
      <c r="J1210" s="47"/>
      <c r="K1210" s="46"/>
      <c r="L1210" s="46"/>
      <c r="M1210" s="48"/>
      <c r="N1210" s="49"/>
      <c r="O1210" s="46"/>
      <c r="P1210" s="46"/>
      <c r="Q1210" s="41"/>
      <c r="R1210" s="10"/>
      <c r="S1210" s="10"/>
      <c r="T1210" s="10"/>
      <c r="U1210" s="22"/>
      <c r="V1210" s="22"/>
      <c r="W1210" s="22"/>
      <c r="X1210" s="22"/>
      <c r="Y1210" s="22"/>
      <c r="Z1210" s="22"/>
      <c r="AA1210" s="22"/>
      <c r="AB1210" s="22"/>
      <c r="AC1210" s="22"/>
      <c r="AD1210" s="22"/>
      <c r="AE1210" s="22"/>
      <c r="AF1210" s="22"/>
      <c r="AG1210" s="22"/>
      <c r="AH1210" s="22"/>
      <c r="AI1210" s="22"/>
      <c r="AJ1210" s="22"/>
      <c r="AK1210" s="22"/>
      <c r="AL1210" s="22"/>
      <c r="AM1210" s="22"/>
      <c r="AN1210" s="22"/>
      <c r="AO1210" s="22"/>
      <c r="AP1210" s="22"/>
      <c r="AQ1210" s="22"/>
      <c r="AR1210" s="22"/>
      <c r="AS1210" s="22"/>
      <c r="AT1210" s="22"/>
      <c r="AU1210" s="22"/>
    </row>
    <row r="1211" ht="17.25" customHeight="1">
      <c r="A1211" s="41"/>
      <c r="B1211" s="42"/>
      <c r="C1211" s="41"/>
      <c r="D1211" s="43"/>
      <c r="E1211" s="43"/>
      <c r="F1211" s="41"/>
      <c r="G1211" s="45"/>
      <c r="H1211" s="46"/>
      <c r="I1211" s="43"/>
      <c r="J1211" s="47"/>
      <c r="K1211" s="46"/>
      <c r="L1211" s="46"/>
      <c r="M1211" s="48"/>
      <c r="N1211" s="49"/>
      <c r="O1211" s="46"/>
      <c r="P1211" s="46"/>
      <c r="Q1211" s="41"/>
      <c r="R1211" s="10"/>
      <c r="S1211" s="10"/>
      <c r="T1211" s="10"/>
      <c r="U1211" s="22"/>
      <c r="V1211" s="22"/>
      <c r="W1211" s="22"/>
      <c r="X1211" s="22"/>
      <c r="Y1211" s="22"/>
      <c r="Z1211" s="22"/>
      <c r="AA1211" s="22"/>
      <c r="AB1211" s="22"/>
      <c r="AC1211" s="22"/>
      <c r="AD1211" s="22"/>
      <c r="AE1211" s="22"/>
      <c r="AF1211" s="22"/>
      <c r="AG1211" s="22"/>
      <c r="AH1211" s="22"/>
      <c r="AI1211" s="22"/>
      <c r="AJ1211" s="22"/>
      <c r="AK1211" s="22"/>
      <c r="AL1211" s="22"/>
      <c r="AM1211" s="22"/>
      <c r="AN1211" s="22"/>
      <c r="AO1211" s="22"/>
      <c r="AP1211" s="22"/>
      <c r="AQ1211" s="22"/>
      <c r="AR1211" s="22"/>
      <c r="AS1211" s="22"/>
      <c r="AT1211" s="22"/>
      <c r="AU1211" s="22"/>
    </row>
    <row r="1212" ht="17.25" customHeight="1">
      <c r="A1212" s="41"/>
      <c r="B1212" s="42"/>
      <c r="C1212" s="41"/>
      <c r="D1212" s="43"/>
      <c r="E1212" s="43"/>
      <c r="F1212" s="41"/>
      <c r="G1212" s="45"/>
      <c r="H1212" s="46"/>
      <c r="I1212" s="43"/>
      <c r="J1212" s="47"/>
      <c r="K1212" s="46"/>
      <c r="L1212" s="46"/>
      <c r="M1212" s="48"/>
      <c r="N1212" s="49"/>
      <c r="O1212" s="46"/>
      <c r="P1212" s="46"/>
      <c r="Q1212" s="41"/>
      <c r="R1212" s="10"/>
      <c r="S1212" s="10"/>
      <c r="T1212" s="10"/>
      <c r="U1212" s="22"/>
      <c r="V1212" s="22"/>
      <c r="W1212" s="22"/>
      <c r="X1212" s="22"/>
      <c r="Y1212" s="22"/>
      <c r="Z1212" s="22"/>
      <c r="AA1212" s="22"/>
      <c r="AB1212" s="22"/>
      <c r="AC1212" s="22"/>
      <c r="AD1212" s="22"/>
      <c r="AE1212" s="22"/>
      <c r="AF1212" s="22"/>
      <c r="AG1212" s="22"/>
      <c r="AH1212" s="22"/>
      <c r="AI1212" s="22"/>
      <c r="AJ1212" s="22"/>
      <c r="AK1212" s="22"/>
      <c r="AL1212" s="22"/>
      <c r="AM1212" s="22"/>
      <c r="AN1212" s="22"/>
      <c r="AO1212" s="22"/>
      <c r="AP1212" s="22"/>
      <c r="AQ1212" s="22"/>
      <c r="AR1212" s="22"/>
      <c r="AS1212" s="22"/>
      <c r="AT1212" s="22"/>
      <c r="AU1212" s="22"/>
    </row>
    <row r="1213" ht="17.25" customHeight="1">
      <c r="A1213" s="41"/>
      <c r="B1213" s="42"/>
      <c r="C1213" s="41"/>
      <c r="D1213" s="43"/>
      <c r="E1213" s="43"/>
      <c r="F1213" s="41"/>
      <c r="G1213" s="45"/>
      <c r="H1213" s="46"/>
      <c r="I1213" s="43"/>
      <c r="J1213" s="47"/>
      <c r="K1213" s="46"/>
      <c r="L1213" s="46"/>
      <c r="M1213" s="48"/>
      <c r="N1213" s="49"/>
      <c r="O1213" s="46"/>
      <c r="P1213" s="46"/>
      <c r="Q1213" s="41"/>
      <c r="R1213" s="10"/>
      <c r="S1213" s="10"/>
      <c r="T1213" s="10"/>
      <c r="U1213" s="22"/>
      <c r="V1213" s="22"/>
      <c r="W1213" s="22"/>
      <c r="X1213" s="22"/>
      <c r="Y1213" s="22"/>
      <c r="Z1213" s="22"/>
      <c r="AA1213" s="22"/>
      <c r="AB1213" s="22"/>
      <c r="AC1213" s="22"/>
      <c r="AD1213" s="22"/>
      <c r="AE1213" s="22"/>
      <c r="AF1213" s="22"/>
      <c r="AG1213" s="22"/>
      <c r="AH1213" s="22"/>
      <c r="AI1213" s="22"/>
      <c r="AJ1213" s="22"/>
      <c r="AK1213" s="22"/>
      <c r="AL1213" s="22"/>
      <c r="AM1213" s="22"/>
      <c r="AN1213" s="22"/>
      <c r="AO1213" s="22"/>
      <c r="AP1213" s="22"/>
      <c r="AQ1213" s="22"/>
      <c r="AR1213" s="22"/>
      <c r="AS1213" s="22"/>
      <c r="AT1213" s="22"/>
      <c r="AU1213" s="22"/>
    </row>
    <row r="1214" ht="17.25" customHeight="1">
      <c r="A1214" s="41"/>
      <c r="B1214" s="42"/>
      <c r="C1214" s="41"/>
      <c r="D1214" s="43"/>
      <c r="E1214" s="43"/>
      <c r="F1214" s="41"/>
      <c r="G1214" s="45"/>
      <c r="H1214" s="46"/>
      <c r="I1214" s="43"/>
      <c r="J1214" s="47"/>
      <c r="K1214" s="46"/>
      <c r="L1214" s="46"/>
      <c r="M1214" s="48"/>
      <c r="N1214" s="49"/>
      <c r="O1214" s="46"/>
      <c r="P1214" s="46"/>
      <c r="Q1214" s="41"/>
      <c r="R1214" s="10"/>
      <c r="S1214" s="10"/>
      <c r="T1214" s="10"/>
      <c r="U1214" s="22"/>
      <c r="V1214" s="22"/>
      <c r="W1214" s="22"/>
      <c r="X1214" s="22"/>
      <c r="Y1214" s="22"/>
      <c r="Z1214" s="22"/>
      <c r="AA1214" s="22"/>
      <c r="AB1214" s="22"/>
      <c r="AC1214" s="22"/>
      <c r="AD1214" s="22"/>
      <c r="AE1214" s="22"/>
      <c r="AF1214" s="22"/>
      <c r="AG1214" s="22"/>
      <c r="AH1214" s="22"/>
      <c r="AI1214" s="22"/>
      <c r="AJ1214" s="22"/>
      <c r="AK1214" s="22"/>
      <c r="AL1214" s="22"/>
      <c r="AM1214" s="22"/>
      <c r="AN1214" s="22"/>
      <c r="AO1214" s="22"/>
      <c r="AP1214" s="22"/>
      <c r="AQ1214" s="22"/>
      <c r="AR1214" s="22"/>
      <c r="AS1214" s="22"/>
      <c r="AT1214" s="22"/>
      <c r="AU1214" s="22"/>
    </row>
    <row r="1215" ht="17.25" customHeight="1">
      <c r="A1215" s="41"/>
      <c r="B1215" s="42"/>
      <c r="C1215" s="41"/>
      <c r="D1215" s="43"/>
      <c r="E1215" s="43"/>
      <c r="F1215" s="41"/>
      <c r="G1215" s="45"/>
      <c r="H1215" s="46"/>
      <c r="I1215" s="43"/>
      <c r="J1215" s="47"/>
      <c r="K1215" s="46"/>
      <c r="L1215" s="46"/>
      <c r="M1215" s="48"/>
      <c r="N1215" s="49"/>
      <c r="O1215" s="46"/>
      <c r="P1215" s="46"/>
      <c r="Q1215" s="41"/>
      <c r="R1215" s="10"/>
      <c r="S1215" s="10"/>
      <c r="T1215" s="10"/>
      <c r="U1215" s="22"/>
      <c r="V1215" s="22"/>
      <c r="W1215" s="22"/>
      <c r="X1215" s="22"/>
      <c r="Y1215" s="22"/>
      <c r="Z1215" s="22"/>
      <c r="AA1215" s="22"/>
      <c r="AB1215" s="22"/>
      <c r="AC1215" s="22"/>
      <c r="AD1215" s="22"/>
      <c r="AE1215" s="22"/>
      <c r="AF1215" s="22"/>
      <c r="AG1215" s="22"/>
      <c r="AH1215" s="22"/>
      <c r="AI1215" s="22"/>
      <c r="AJ1215" s="22"/>
      <c r="AK1215" s="22"/>
      <c r="AL1215" s="22"/>
      <c r="AM1215" s="22"/>
      <c r="AN1215" s="22"/>
      <c r="AO1215" s="22"/>
      <c r="AP1215" s="22"/>
      <c r="AQ1215" s="22"/>
      <c r="AR1215" s="22"/>
      <c r="AS1215" s="22"/>
      <c r="AT1215" s="22"/>
      <c r="AU1215" s="22"/>
    </row>
    <row r="1216" ht="17.25" customHeight="1">
      <c r="A1216" s="41"/>
      <c r="B1216" s="42"/>
      <c r="C1216" s="41"/>
      <c r="D1216" s="43"/>
      <c r="E1216" s="43"/>
      <c r="F1216" s="41"/>
      <c r="G1216" s="45"/>
      <c r="H1216" s="46"/>
      <c r="I1216" s="43"/>
      <c r="J1216" s="47"/>
      <c r="K1216" s="46"/>
      <c r="L1216" s="46"/>
      <c r="M1216" s="48"/>
      <c r="N1216" s="49"/>
      <c r="O1216" s="46"/>
      <c r="P1216" s="46"/>
      <c r="Q1216" s="41"/>
      <c r="R1216" s="10"/>
      <c r="S1216" s="10"/>
      <c r="T1216" s="10"/>
      <c r="U1216" s="22"/>
      <c r="V1216" s="22"/>
      <c r="W1216" s="22"/>
      <c r="X1216" s="22"/>
      <c r="Y1216" s="22"/>
      <c r="Z1216" s="22"/>
      <c r="AA1216" s="22"/>
      <c r="AB1216" s="22"/>
      <c r="AC1216" s="22"/>
      <c r="AD1216" s="22"/>
      <c r="AE1216" s="22"/>
      <c r="AF1216" s="22"/>
      <c r="AG1216" s="22"/>
      <c r="AH1216" s="22"/>
      <c r="AI1216" s="22"/>
      <c r="AJ1216" s="22"/>
      <c r="AK1216" s="22"/>
      <c r="AL1216" s="22"/>
      <c r="AM1216" s="22"/>
      <c r="AN1216" s="22"/>
      <c r="AO1216" s="22"/>
      <c r="AP1216" s="22"/>
      <c r="AQ1216" s="22"/>
      <c r="AR1216" s="22"/>
      <c r="AS1216" s="22"/>
      <c r="AT1216" s="22"/>
      <c r="AU1216" s="22"/>
    </row>
    <row r="1217" ht="17.25" customHeight="1">
      <c r="A1217" s="41"/>
      <c r="B1217" s="42"/>
      <c r="C1217" s="41"/>
      <c r="D1217" s="43"/>
      <c r="E1217" s="43"/>
      <c r="F1217" s="41"/>
      <c r="G1217" s="45"/>
      <c r="H1217" s="46"/>
      <c r="I1217" s="43"/>
      <c r="J1217" s="47"/>
      <c r="K1217" s="46"/>
      <c r="L1217" s="46"/>
      <c r="M1217" s="48"/>
      <c r="N1217" s="49"/>
      <c r="O1217" s="46"/>
      <c r="P1217" s="46"/>
      <c r="Q1217" s="41"/>
      <c r="R1217" s="10"/>
      <c r="S1217" s="10"/>
      <c r="T1217" s="10"/>
      <c r="U1217" s="22"/>
      <c r="V1217" s="22"/>
      <c r="W1217" s="22"/>
      <c r="X1217" s="22"/>
      <c r="Y1217" s="22"/>
      <c r="Z1217" s="22"/>
      <c r="AA1217" s="22"/>
      <c r="AB1217" s="22"/>
      <c r="AC1217" s="22"/>
      <c r="AD1217" s="22"/>
      <c r="AE1217" s="22"/>
      <c r="AF1217" s="22"/>
      <c r="AG1217" s="22"/>
      <c r="AH1217" s="22"/>
      <c r="AI1217" s="22"/>
      <c r="AJ1217" s="22"/>
      <c r="AK1217" s="22"/>
      <c r="AL1217" s="22"/>
      <c r="AM1217" s="22"/>
      <c r="AN1217" s="22"/>
      <c r="AO1217" s="22"/>
      <c r="AP1217" s="22"/>
      <c r="AQ1217" s="22"/>
      <c r="AR1217" s="22"/>
      <c r="AS1217" s="22"/>
      <c r="AT1217" s="22"/>
      <c r="AU1217" s="22"/>
    </row>
    <row r="1218" ht="17.25" customHeight="1">
      <c r="A1218" s="41"/>
      <c r="B1218" s="42"/>
      <c r="C1218" s="41"/>
      <c r="D1218" s="43"/>
      <c r="E1218" s="43"/>
      <c r="F1218" s="41"/>
      <c r="G1218" s="45"/>
      <c r="H1218" s="46"/>
      <c r="I1218" s="43"/>
      <c r="J1218" s="47"/>
      <c r="K1218" s="46"/>
      <c r="L1218" s="46"/>
      <c r="M1218" s="48"/>
      <c r="N1218" s="49"/>
      <c r="O1218" s="46"/>
      <c r="P1218" s="46"/>
      <c r="Q1218" s="41"/>
      <c r="R1218" s="10"/>
      <c r="S1218" s="10"/>
      <c r="T1218" s="10"/>
      <c r="U1218" s="22"/>
      <c r="V1218" s="22"/>
      <c r="W1218" s="22"/>
      <c r="X1218" s="22"/>
      <c r="Y1218" s="22"/>
      <c r="Z1218" s="22"/>
      <c r="AA1218" s="22"/>
      <c r="AB1218" s="22"/>
      <c r="AC1218" s="22"/>
      <c r="AD1218" s="22"/>
      <c r="AE1218" s="22"/>
      <c r="AF1218" s="22"/>
      <c r="AG1218" s="22"/>
      <c r="AH1218" s="22"/>
      <c r="AI1218" s="22"/>
      <c r="AJ1218" s="22"/>
      <c r="AK1218" s="22"/>
      <c r="AL1218" s="22"/>
      <c r="AM1218" s="22"/>
      <c r="AN1218" s="22"/>
      <c r="AO1218" s="22"/>
      <c r="AP1218" s="22"/>
      <c r="AQ1218" s="22"/>
      <c r="AR1218" s="22"/>
      <c r="AS1218" s="22"/>
      <c r="AT1218" s="22"/>
      <c r="AU1218" s="22"/>
    </row>
    <row r="1219" ht="17.25" customHeight="1">
      <c r="A1219" s="41"/>
      <c r="B1219" s="42"/>
      <c r="C1219" s="41"/>
      <c r="D1219" s="43"/>
      <c r="E1219" s="43"/>
      <c r="F1219" s="41"/>
      <c r="G1219" s="45"/>
      <c r="H1219" s="46"/>
      <c r="I1219" s="43"/>
      <c r="J1219" s="47"/>
      <c r="K1219" s="46"/>
      <c r="L1219" s="46"/>
      <c r="M1219" s="48"/>
      <c r="N1219" s="49"/>
      <c r="O1219" s="46"/>
      <c r="P1219" s="46"/>
      <c r="Q1219" s="41"/>
      <c r="R1219" s="10"/>
      <c r="S1219" s="10"/>
      <c r="T1219" s="10"/>
      <c r="U1219" s="22"/>
      <c r="V1219" s="22"/>
      <c r="W1219" s="22"/>
      <c r="X1219" s="22"/>
      <c r="Y1219" s="22"/>
      <c r="Z1219" s="22"/>
      <c r="AA1219" s="22"/>
      <c r="AB1219" s="22"/>
      <c r="AC1219" s="22"/>
      <c r="AD1219" s="22"/>
      <c r="AE1219" s="22"/>
      <c r="AF1219" s="22"/>
      <c r="AG1219" s="22"/>
      <c r="AH1219" s="22"/>
      <c r="AI1219" s="22"/>
      <c r="AJ1219" s="22"/>
      <c r="AK1219" s="22"/>
      <c r="AL1219" s="22"/>
      <c r="AM1219" s="22"/>
      <c r="AN1219" s="22"/>
      <c r="AO1219" s="22"/>
      <c r="AP1219" s="22"/>
      <c r="AQ1219" s="22"/>
      <c r="AR1219" s="22"/>
      <c r="AS1219" s="22"/>
      <c r="AT1219" s="22"/>
      <c r="AU1219" s="22"/>
    </row>
    <row r="1220" ht="17.25" customHeight="1">
      <c r="A1220" s="41"/>
      <c r="B1220" s="42"/>
      <c r="C1220" s="41"/>
      <c r="D1220" s="43"/>
      <c r="E1220" s="43"/>
      <c r="F1220" s="41"/>
      <c r="G1220" s="45"/>
      <c r="H1220" s="46"/>
      <c r="I1220" s="43"/>
      <c r="J1220" s="47"/>
      <c r="K1220" s="46"/>
      <c r="L1220" s="46"/>
      <c r="M1220" s="48"/>
      <c r="N1220" s="49"/>
      <c r="O1220" s="46"/>
      <c r="P1220" s="46"/>
      <c r="Q1220" s="41"/>
      <c r="R1220" s="10"/>
      <c r="S1220" s="10"/>
      <c r="T1220" s="10"/>
      <c r="U1220" s="22"/>
      <c r="V1220" s="22"/>
      <c r="W1220" s="22"/>
      <c r="X1220" s="22"/>
      <c r="Y1220" s="22"/>
      <c r="Z1220" s="22"/>
      <c r="AA1220" s="22"/>
      <c r="AB1220" s="22"/>
      <c r="AC1220" s="22"/>
      <c r="AD1220" s="22"/>
      <c r="AE1220" s="22"/>
      <c r="AF1220" s="22"/>
      <c r="AG1220" s="22"/>
      <c r="AH1220" s="22"/>
      <c r="AI1220" s="22"/>
      <c r="AJ1220" s="22"/>
      <c r="AK1220" s="22"/>
      <c r="AL1220" s="22"/>
      <c r="AM1220" s="22"/>
      <c r="AN1220" s="22"/>
      <c r="AO1220" s="22"/>
      <c r="AP1220" s="22"/>
      <c r="AQ1220" s="22"/>
      <c r="AR1220" s="22"/>
      <c r="AS1220" s="22"/>
      <c r="AT1220" s="22"/>
      <c r="AU1220" s="22"/>
    </row>
    <row r="1221" ht="17.25" customHeight="1">
      <c r="A1221" s="41"/>
      <c r="B1221" s="42"/>
      <c r="C1221" s="41"/>
      <c r="D1221" s="43"/>
      <c r="E1221" s="43"/>
      <c r="F1221" s="41"/>
      <c r="G1221" s="45"/>
      <c r="H1221" s="46"/>
      <c r="I1221" s="43"/>
      <c r="J1221" s="47"/>
      <c r="K1221" s="46"/>
      <c r="L1221" s="46"/>
      <c r="M1221" s="48"/>
      <c r="N1221" s="49"/>
      <c r="O1221" s="46"/>
      <c r="P1221" s="46"/>
      <c r="Q1221" s="41"/>
      <c r="R1221" s="10"/>
      <c r="S1221" s="10"/>
      <c r="T1221" s="10"/>
      <c r="U1221" s="22"/>
      <c r="V1221" s="22"/>
      <c r="W1221" s="22"/>
      <c r="X1221" s="22"/>
      <c r="Y1221" s="22"/>
      <c r="Z1221" s="22"/>
      <c r="AA1221" s="22"/>
      <c r="AB1221" s="22"/>
      <c r="AC1221" s="22"/>
      <c r="AD1221" s="22"/>
      <c r="AE1221" s="22"/>
      <c r="AF1221" s="22"/>
      <c r="AG1221" s="22"/>
      <c r="AH1221" s="22"/>
      <c r="AI1221" s="22"/>
      <c r="AJ1221" s="22"/>
      <c r="AK1221" s="22"/>
      <c r="AL1221" s="22"/>
      <c r="AM1221" s="22"/>
      <c r="AN1221" s="22"/>
      <c r="AO1221" s="22"/>
      <c r="AP1221" s="22"/>
      <c r="AQ1221" s="22"/>
      <c r="AR1221" s="22"/>
      <c r="AS1221" s="22"/>
      <c r="AT1221" s="22"/>
      <c r="AU1221" s="22"/>
    </row>
    <row r="1222" ht="17.25" customHeight="1">
      <c r="A1222" s="41"/>
      <c r="B1222" s="42"/>
      <c r="C1222" s="41"/>
      <c r="D1222" s="43"/>
      <c r="E1222" s="43"/>
      <c r="F1222" s="41"/>
      <c r="G1222" s="45"/>
      <c r="H1222" s="46"/>
      <c r="I1222" s="43"/>
      <c r="J1222" s="47"/>
      <c r="K1222" s="46"/>
      <c r="L1222" s="46"/>
      <c r="M1222" s="48"/>
      <c r="N1222" s="49"/>
      <c r="O1222" s="46"/>
      <c r="P1222" s="46"/>
      <c r="Q1222" s="41"/>
      <c r="R1222" s="10"/>
      <c r="S1222" s="10"/>
      <c r="T1222" s="10"/>
      <c r="U1222" s="22"/>
      <c r="V1222" s="22"/>
      <c r="W1222" s="22"/>
      <c r="X1222" s="22"/>
      <c r="Y1222" s="22"/>
      <c r="Z1222" s="22"/>
      <c r="AA1222" s="22"/>
      <c r="AB1222" s="22"/>
      <c r="AC1222" s="22"/>
      <c r="AD1222" s="22"/>
      <c r="AE1222" s="22"/>
      <c r="AF1222" s="22"/>
      <c r="AG1222" s="22"/>
      <c r="AH1222" s="22"/>
      <c r="AI1222" s="22"/>
      <c r="AJ1222" s="22"/>
      <c r="AK1222" s="22"/>
      <c r="AL1222" s="22"/>
      <c r="AM1222" s="22"/>
      <c r="AN1222" s="22"/>
      <c r="AO1222" s="22"/>
      <c r="AP1222" s="22"/>
      <c r="AQ1222" s="22"/>
      <c r="AR1222" s="22"/>
      <c r="AS1222" s="22"/>
      <c r="AT1222" s="22"/>
      <c r="AU1222" s="22"/>
    </row>
    <row r="1223" ht="17.25" customHeight="1">
      <c r="A1223" s="41"/>
      <c r="B1223" s="42"/>
      <c r="C1223" s="41"/>
      <c r="D1223" s="43"/>
      <c r="E1223" s="43"/>
      <c r="F1223" s="41"/>
      <c r="G1223" s="45"/>
      <c r="H1223" s="46"/>
      <c r="I1223" s="43"/>
      <c r="J1223" s="47"/>
      <c r="K1223" s="46"/>
      <c r="L1223" s="46"/>
      <c r="M1223" s="48"/>
      <c r="N1223" s="49"/>
      <c r="O1223" s="46"/>
      <c r="P1223" s="46"/>
      <c r="Q1223" s="41"/>
      <c r="R1223" s="10"/>
      <c r="S1223" s="10"/>
      <c r="T1223" s="10"/>
      <c r="U1223" s="22"/>
      <c r="V1223" s="22"/>
      <c r="W1223" s="22"/>
      <c r="X1223" s="22"/>
      <c r="Y1223" s="22"/>
      <c r="Z1223" s="22"/>
      <c r="AA1223" s="22"/>
      <c r="AB1223" s="22"/>
      <c r="AC1223" s="22"/>
      <c r="AD1223" s="22"/>
      <c r="AE1223" s="22"/>
      <c r="AF1223" s="22"/>
      <c r="AG1223" s="22"/>
      <c r="AH1223" s="22"/>
      <c r="AI1223" s="22"/>
      <c r="AJ1223" s="22"/>
      <c r="AK1223" s="22"/>
      <c r="AL1223" s="22"/>
      <c r="AM1223" s="22"/>
      <c r="AN1223" s="22"/>
      <c r="AO1223" s="22"/>
      <c r="AP1223" s="22"/>
      <c r="AQ1223" s="22"/>
      <c r="AR1223" s="22"/>
      <c r="AS1223" s="22"/>
      <c r="AT1223" s="22"/>
      <c r="AU1223" s="22"/>
    </row>
    <row r="1224" ht="17.25" customHeight="1">
      <c r="A1224" s="41"/>
      <c r="B1224" s="42"/>
      <c r="C1224" s="41"/>
      <c r="D1224" s="43"/>
      <c r="E1224" s="43"/>
      <c r="F1224" s="41"/>
      <c r="G1224" s="45"/>
      <c r="H1224" s="46"/>
      <c r="I1224" s="43"/>
      <c r="J1224" s="47"/>
      <c r="K1224" s="46"/>
      <c r="L1224" s="46"/>
      <c r="M1224" s="48"/>
      <c r="N1224" s="49"/>
      <c r="O1224" s="46"/>
      <c r="P1224" s="46"/>
      <c r="Q1224" s="41"/>
      <c r="R1224" s="10"/>
      <c r="S1224" s="10"/>
      <c r="T1224" s="10"/>
      <c r="U1224" s="22"/>
      <c r="V1224" s="22"/>
      <c r="W1224" s="22"/>
      <c r="X1224" s="22"/>
      <c r="Y1224" s="22"/>
      <c r="Z1224" s="22"/>
      <c r="AA1224" s="22"/>
      <c r="AB1224" s="22"/>
      <c r="AC1224" s="22"/>
      <c r="AD1224" s="22"/>
      <c r="AE1224" s="22"/>
      <c r="AF1224" s="22"/>
      <c r="AG1224" s="22"/>
      <c r="AH1224" s="22"/>
      <c r="AI1224" s="22"/>
      <c r="AJ1224" s="22"/>
      <c r="AK1224" s="22"/>
      <c r="AL1224" s="22"/>
      <c r="AM1224" s="22"/>
      <c r="AN1224" s="22"/>
      <c r="AO1224" s="22"/>
      <c r="AP1224" s="22"/>
      <c r="AQ1224" s="22"/>
      <c r="AR1224" s="22"/>
      <c r="AS1224" s="22"/>
      <c r="AT1224" s="22"/>
      <c r="AU1224" s="22"/>
    </row>
    <row r="1225" ht="17.25" customHeight="1">
      <c r="A1225" s="41"/>
      <c r="B1225" s="42"/>
      <c r="C1225" s="41"/>
      <c r="D1225" s="43"/>
      <c r="E1225" s="43"/>
      <c r="F1225" s="41"/>
      <c r="G1225" s="45"/>
      <c r="H1225" s="46"/>
      <c r="I1225" s="43"/>
      <c r="J1225" s="47"/>
      <c r="K1225" s="46"/>
      <c r="L1225" s="46"/>
      <c r="M1225" s="48"/>
      <c r="N1225" s="49"/>
      <c r="O1225" s="46"/>
      <c r="P1225" s="46"/>
      <c r="Q1225" s="41"/>
      <c r="R1225" s="10"/>
      <c r="S1225" s="10"/>
      <c r="T1225" s="10"/>
      <c r="U1225" s="22"/>
      <c r="V1225" s="22"/>
      <c r="W1225" s="22"/>
      <c r="X1225" s="22"/>
      <c r="Y1225" s="22"/>
      <c r="Z1225" s="22"/>
      <c r="AA1225" s="22"/>
      <c r="AB1225" s="22"/>
      <c r="AC1225" s="22"/>
      <c r="AD1225" s="22"/>
      <c r="AE1225" s="22"/>
      <c r="AF1225" s="22"/>
      <c r="AG1225" s="22"/>
      <c r="AH1225" s="22"/>
      <c r="AI1225" s="22"/>
      <c r="AJ1225" s="22"/>
      <c r="AK1225" s="22"/>
      <c r="AL1225" s="22"/>
      <c r="AM1225" s="22"/>
      <c r="AN1225" s="22"/>
      <c r="AO1225" s="22"/>
      <c r="AP1225" s="22"/>
      <c r="AQ1225" s="22"/>
      <c r="AR1225" s="22"/>
      <c r="AS1225" s="22"/>
      <c r="AT1225" s="22"/>
      <c r="AU1225" s="22"/>
    </row>
    <row r="1226" ht="17.25" customHeight="1">
      <c r="A1226" s="41"/>
      <c r="B1226" s="42"/>
      <c r="C1226" s="41"/>
      <c r="D1226" s="43"/>
      <c r="E1226" s="43"/>
      <c r="F1226" s="41"/>
      <c r="G1226" s="45"/>
      <c r="H1226" s="46"/>
      <c r="I1226" s="43"/>
      <c r="J1226" s="47"/>
      <c r="K1226" s="46"/>
      <c r="L1226" s="46"/>
      <c r="M1226" s="48"/>
      <c r="N1226" s="49"/>
      <c r="O1226" s="46"/>
      <c r="P1226" s="46"/>
      <c r="Q1226" s="41"/>
      <c r="R1226" s="10"/>
      <c r="S1226" s="10"/>
      <c r="T1226" s="10"/>
      <c r="U1226" s="22"/>
      <c r="V1226" s="22"/>
      <c r="W1226" s="22"/>
      <c r="X1226" s="22"/>
      <c r="Y1226" s="22"/>
      <c r="Z1226" s="22"/>
      <c r="AA1226" s="22"/>
      <c r="AB1226" s="22"/>
      <c r="AC1226" s="22"/>
      <c r="AD1226" s="22"/>
      <c r="AE1226" s="22"/>
      <c r="AF1226" s="22"/>
      <c r="AG1226" s="22"/>
      <c r="AH1226" s="22"/>
      <c r="AI1226" s="22"/>
      <c r="AJ1226" s="22"/>
      <c r="AK1226" s="22"/>
      <c r="AL1226" s="22"/>
      <c r="AM1226" s="22"/>
      <c r="AN1226" s="22"/>
      <c r="AO1226" s="22"/>
      <c r="AP1226" s="22"/>
      <c r="AQ1226" s="22"/>
      <c r="AR1226" s="22"/>
      <c r="AS1226" s="22"/>
      <c r="AT1226" s="22"/>
      <c r="AU1226" s="22"/>
    </row>
    <row r="1227" ht="17.25" customHeight="1">
      <c r="A1227" s="41"/>
      <c r="B1227" s="42"/>
      <c r="C1227" s="41"/>
      <c r="D1227" s="43"/>
      <c r="E1227" s="43"/>
      <c r="F1227" s="41"/>
      <c r="G1227" s="45"/>
      <c r="H1227" s="46"/>
      <c r="I1227" s="43"/>
      <c r="J1227" s="47"/>
      <c r="K1227" s="46"/>
      <c r="L1227" s="46"/>
      <c r="M1227" s="48"/>
      <c r="N1227" s="49"/>
      <c r="O1227" s="46"/>
      <c r="P1227" s="46"/>
      <c r="Q1227" s="41"/>
      <c r="R1227" s="10"/>
      <c r="S1227" s="10"/>
      <c r="T1227" s="10"/>
      <c r="U1227" s="22"/>
      <c r="V1227" s="22"/>
      <c r="W1227" s="22"/>
      <c r="X1227" s="22"/>
      <c r="Y1227" s="22"/>
      <c r="Z1227" s="22"/>
      <c r="AA1227" s="22"/>
      <c r="AB1227" s="22"/>
      <c r="AC1227" s="22"/>
      <c r="AD1227" s="22"/>
      <c r="AE1227" s="22"/>
      <c r="AF1227" s="22"/>
      <c r="AG1227" s="22"/>
      <c r="AH1227" s="22"/>
      <c r="AI1227" s="22"/>
      <c r="AJ1227" s="22"/>
      <c r="AK1227" s="22"/>
      <c r="AL1227" s="22"/>
      <c r="AM1227" s="22"/>
      <c r="AN1227" s="22"/>
      <c r="AO1227" s="22"/>
      <c r="AP1227" s="22"/>
      <c r="AQ1227" s="22"/>
      <c r="AR1227" s="22"/>
      <c r="AS1227" s="22"/>
      <c r="AT1227" s="22"/>
      <c r="AU1227" s="22"/>
    </row>
    <row r="1228" ht="17.25" customHeight="1">
      <c r="A1228" s="41"/>
      <c r="B1228" s="42"/>
      <c r="C1228" s="41"/>
      <c r="D1228" s="43"/>
      <c r="E1228" s="43"/>
      <c r="F1228" s="41"/>
      <c r="G1228" s="45"/>
      <c r="H1228" s="46"/>
      <c r="I1228" s="43"/>
      <c r="J1228" s="47"/>
      <c r="K1228" s="46"/>
      <c r="L1228" s="46"/>
      <c r="M1228" s="48"/>
      <c r="N1228" s="49"/>
      <c r="O1228" s="46"/>
      <c r="P1228" s="46"/>
      <c r="Q1228" s="41"/>
      <c r="R1228" s="10"/>
      <c r="S1228" s="10"/>
      <c r="T1228" s="10"/>
      <c r="U1228" s="22"/>
      <c r="V1228" s="22"/>
      <c r="W1228" s="22"/>
      <c r="X1228" s="22"/>
      <c r="Y1228" s="22"/>
      <c r="Z1228" s="22"/>
      <c r="AA1228" s="22"/>
      <c r="AB1228" s="22"/>
      <c r="AC1228" s="22"/>
      <c r="AD1228" s="22"/>
      <c r="AE1228" s="22"/>
      <c r="AF1228" s="22"/>
      <c r="AG1228" s="22"/>
      <c r="AH1228" s="22"/>
      <c r="AI1228" s="22"/>
      <c r="AJ1228" s="22"/>
      <c r="AK1228" s="22"/>
      <c r="AL1228" s="22"/>
      <c r="AM1228" s="22"/>
      <c r="AN1228" s="22"/>
      <c r="AO1228" s="22"/>
      <c r="AP1228" s="22"/>
      <c r="AQ1228" s="22"/>
      <c r="AR1228" s="22"/>
      <c r="AS1228" s="22"/>
      <c r="AT1228" s="22"/>
      <c r="AU1228" s="22"/>
    </row>
    <row r="1229" ht="17.25" customHeight="1">
      <c r="A1229" s="41"/>
      <c r="B1229" s="42"/>
      <c r="C1229" s="41"/>
      <c r="D1229" s="43"/>
      <c r="E1229" s="43"/>
      <c r="F1229" s="41"/>
      <c r="G1229" s="45"/>
      <c r="H1229" s="46"/>
      <c r="I1229" s="43"/>
      <c r="J1229" s="47"/>
      <c r="K1229" s="46"/>
      <c r="L1229" s="46"/>
      <c r="M1229" s="48"/>
      <c r="N1229" s="49"/>
      <c r="O1229" s="46"/>
      <c r="P1229" s="46"/>
      <c r="Q1229" s="41"/>
      <c r="R1229" s="10"/>
      <c r="S1229" s="10"/>
      <c r="T1229" s="10"/>
      <c r="U1229" s="22"/>
      <c r="V1229" s="22"/>
      <c r="W1229" s="22"/>
      <c r="X1229" s="22"/>
      <c r="Y1229" s="22"/>
      <c r="Z1229" s="22"/>
      <c r="AA1229" s="22"/>
      <c r="AB1229" s="22"/>
      <c r="AC1229" s="22"/>
      <c r="AD1229" s="22"/>
      <c r="AE1229" s="22"/>
      <c r="AF1229" s="22"/>
      <c r="AG1229" s="22"/>
      <c r="AH1229" s="22"/>
      <c r="AI1229" s="22"/>
      <c r="AJ1229" s="22"/>
      <c r="AK1229" s="22"/>
      <c r="AL1229" s="22"/>
      <c r="AM1229" s="22"/>
      <c r="AN1229" s="22"/>
      <c r="AO1229" s="22"/>
      <c r="AP1229" s="22"/>
      <c r="AQ1229" s="22"/>
      <c r="AR1229" s="22"/>
      <c r="AS1229" s="22"/>
      <c r="AT1229" s="22"/>
      <c r="AU1229" s="22"/>
    </row>
    <row r="1230" ht="17.25" customHeight="1">
      <c r="A1230" s="41"/>
      <c r="B1230" s="42"/>
      <c r="C1230" s="41"/>
      <c r="D1230" s="43"/>
      <c r="E1230" s="43"/>
      <c r="F1230" s="41"/>
      <c r="G1230" s="45"/>
      <c r="H1230" s="46"/>
      <c r="I1230" s="43"/>
      <c r="J1230" s="47"/>
      <c r="K1230" s="46"/>
      <c r="L1230" s="46"/>
      <c r="M1230" s="48"/>
      <c r="N1230" s="49"/>
      <c r="O1230" s="46"/>
      <c r="P1230" s="46"/>
      <c r="Q1230" s="41"/>
      <c r="R1230" s="10"/>
      <c r="S1230" s="10"/>
      <c r="T1230" s="10"/>
      <c r="U1230" s="22"/>
      <c r="V1230" s="22"/>
      <c r="W1230" s="22"/>
      <c r="X1230" s="22"/>
      <c r="Y1230" s="22"/>
      <c r="Z1230" s="22"/>
      <c r="AA1230" s="22"/>
      <c r="AB1230" s="22"/>
      <c r="AC1230" s="22"/>
      <c r="AD1230" s="22"/>
      <c r="AE1230" s="22"/>
      <c r="AF1230" s="22"/>
      <c r="AG1230" s="22"/>
      <c r="AH1230" s="22"/>
      <c r="AI1230" s="22"/>
      <c r="AJ1230" s="22"/>
      <c r="AK1230" s="22"/>
      <c r="AL1230" s="22"/>
      <c r="AM1230" s="22"/>
      <c r="AN1230" s="22"/>
      <c r="AO1230" s="22"/>
      <c r="AP1230" s="22"/>
      <c r="AQ1230" s="22"/>
      <c r="AR1230" s="22"/>
      <c r="AS1230" s="22"/>
      <c r="AT1230" s="22"/>
      <c r="AU1230" s="22"/>
    </row>
    <row r="1231" ht="17.25" customHeight="1">
      <c r="A1231" s="41"/>
      <c r="B1231" s="42"/>
      <c r="C1231" s="41"/>
      <c r="D1231" s="43"/>
      <c r="E1231" s="43"/>
      <c r="F1231" s="41"/>
      <c r="G1231" s="45"/>
      <c r="H1231" s="46"/>
      <c r="I1231" s="43"/>
      <c r="J1231" s="47"/>
      <c r="K1231" s="46"/>
      <c r="L1231" s="46"/>
      <c r="M1231" s="48"/>
      <c r="N1231" s="49"/>
      <c r="O1231" s="46"/>
      <c r="P1231" s="46"/>
      <c r="Q1231" s="41"/>
      <c r="R1231" s="10"/>
      <c r="S1231" s="10"/>
      <c r="T1231" s="10"/>
      <c r="U1231" s="22"/>
      <c r="V1231" s="22"/>
      <c r="W1231" s="22"/>
      <c r="X1231" s="22"/>
      <c r="Y1231" s="22"/>
      <c r="Z1231" s="22"/>
      <c r="AA1231" s="22"/>
      <c r="AB1231" s="22"/>
      <c r="AC1231" s="22"/>
      <c r="AD1231" s="22"/>
      <c r="AE1231" s="22"/>
      <c r="AF1231" s="22"/>
      <c r="AG1231" s="22"/>
      <c r="AH1231" s="22"/>
      <c r="AI1231" s="22"/>
      <c r="AJ1231" s="22"/>
      <c r="AK1231" s="22"/>
      <c r="AL1231" s="22"/>
      <c r="AM1231" s="22"/>
      <c r="AN1231" s="22"/>
      <c r="AO1231" s="22"/>
      <c r="AP1231" s="22"/>
      <c r="AQ1231" s="22"/>
      <c r="AR1231" s="22"/>
      <c r="AS1231" s="22"/>
      <c r="AT1231" s="22"/>
      <c r="AU1231" s="22"/>
    </row>
    <row r="1232" ht="17.25" customHeight="1">
      <c r="A1232" s="41"/>
      <c r="B1232" s="42"/>
      <c r="C1232" s="41"/>
      <c r="D1232" s="43"/>
      <c r="E1232" s="43"/>
      <c r="F1232" s="41"/>
      <c r="G1232" s="45"/>
      <c r="H1232" s="46"/>
      <c r="I1232" s="43"/>
      <c r="J1232" s="47"/>
      <c r="K1232" s="46"/>
      <c r="L1232" s="46"/>
      <c r="M1232" s="48"/>
      <c r="N1232" s="49"/>
      <c r="O1232" s="46"/>
      <c r="P1232" s="46"/>
      <c r="Q1232" s="41"/>
      <c r="R1232" s="10"/>
      <c r="S1232" s="10"/>
      <c r="T1232" s="10"/>
      <c r="U1232" s="22"/>
      <c r="V1232" s="22"/>
      <c r="W1232" s="22"/>
      <c r="X1232" s="22"/>
      <c r="Y1232" s="22"/>
      <c r="Z1232" s="22"/>
      <c r="AA1232" s="22"/>
      <c r="AB1232" s="22"/>
      <c r="AC1232" s="22"/>
      <c r="AD1232" s="22"/>
      <c r="AE1232" s="22"/>
      <c r="AF1232" s="22"/>
      <c r="AG1232" s="22"/>
      <c r="AH1232" s="22"/>
      <c r="AI1232" s="22"/>
      <c r="AJ1232" s="22"/>
      <c r="AK1232" s="22"/>
      <c r="AL1232" s="22"/>
      <c r="AM1232" s="22"/>
      <c r="AN1232" s="22"/>
      <c r="AO1232" s="22"/>
      <c r="AP1232" s="22"/>
      <c r="AQ1232" s="22"/>
      <c r="AR1232" s="22"/>
      <c r="AS1232" s="22"/>
      <c r="AT1232" s="22"/>
      <c r="AU1232" s="22"/>
    </row>
    <row r="1233" ht="17.25" customHeight="1">
      <c r="A1233" s="41"/>
      <c r="B1233" s="42"/>
      <c r="C1233" s="41"/>
      <c r="D1233" s="43"/>
      <c r="E1233" s="43"/>
      <c r="F1233" s="41"/>
      <c r="G1233" s="45"/>
      <c r="H1233" s="46"/>
      <c r="I1233" s="43"/>
      <c r="J1233" s="47"/>
      <c r="K1233" s="46"/>
      <c r="L1233" s="46"/>
      <c r="M1233" s="48"/>
      <c r="N1233" s="49"/>
      <c r="O1233" s="46"/>
      <c r="P1233" s="46"/>
      <c r="Q1233" s="41"/>
      <c r="R1233" s="10"/>
      <c r="S1233" s="10"/>
      <c r="T1233" s="10"/>
      <c r="U1233" s="22"/>
      <c r="V1233" s="22"/>
      <c r="W1233" s="22"/>
      <c r="X1233" s="22"/>
      <c r="Y1233" s="22"/>
      <c r="Z1233" s="22"/>
      <c r="AA1233" s="22"/>
      <c r="AB1233" s="22"/>
      <c r="AC1233" s="22"/>
      <c r="AD1233" s="22"/>
      <c r="AE1233" s="22"/>
      <c r="AF1233" s="22"/>
      <c r="AG1233" s="22"/>
      <c r="AH1233" s="22"/>
      <c r="AI1233" s="22"/>
      <c r="AJ1233" s="22"/>
      <c r="AK1233" s="22"/>
      <c r="AL1233" s="22"/>
      <c r="AM1233" s="22"/>
      <c r="AN1233" s="22"/>
      <c r="AO1233" s="22"/>
      <c r="AP1233" s="22"/>
      <c r="AQ1233" s="22"/>
      <c r="AR1233" s="22"/>
      <c r="AS1233" s="22"/>
      <c r="AT1233" s="22"/>
      <c r="AU1233" s="22"/>
    </row>
    <row r="1234" ht="17.25" customHeight="1">
      <c r="A1234" s="41"/>
      <c r="B1234" s="42"/>
      <c r="C1234" s="41"/>
      <c r="D1234" s="43"/>
      <c r="E1234" s="43"/>
      <c r="F1234" s="41"/>
      <c r="G1234" s="45"/>
      <c r="H1234" s="46"/>
      <c r="I1234" s="43"/>
      <c r="J1234" s="47"/>
      <c r="K1234" s="46"/>
      <c r="L1234" s="46"/>
      <c r="M1234" s="48"/>
      <c r="N1234" s="49"/>
      <c r="O1234" s="46"/>
      <c r="P1234" s="46"/>
      <c r="Q1234" s="41"/>
      <c r="R1234" s="10"/>
      <c r="S1234" s="10"/>
      <c r="T1234" s="10"/>
      <c r="U1234" s="22"/>
      <c r="V1234" s="22"/>
      <c r="W1234" s="22"/>
      <c r="X1234" s="22"/>
      <c r="Y1234" s="22"/>
      <c r="Z1234" s="22"/>
      <c r="AA1234" s="22"/>
      <c r="AB1234" s="22"/>
      <c r="AC1234" s="22"/>
      <c r="AD1234" s="22"/>
      <c r="AE1234" s="22"/>
      <c r="AF1234" s="22"/>
      <c r="AG1234" s="22"/>
      <c r="AH1234" s="22"/>
      <c r="AI1234" s="22"/>
      <c r="AJ1234" s="22"/>
      <c r="AK1234" s="22"/>
      <c r="AL1234" s="22"/>
      <c r="AM1234" s="22"/>
      <c r="AN1234" s="22"/>
      <c r="AO1234" s="22"/>
      <c r="AP1234" s="22"/>
      <c r="AQ1234" s="22"/>
      <c r="AR1234" s="22"/>
      <c r="AS1234" s="22"/>
      <c r="AT1234" s="22"/>
      <c r="AU1234" s="22"/>
    </row>
    <row r="1235" ht="17.25" customHeight="1">
      <c r="A1235" s="41"/>
      <c r="B1235" s="42"/>
      <c r="C1235" s="41"/>
      <c r="D1235" s="43"/>
      <c r="E1235" s="43"/>
      <c r="F1235" s="41"/>
      <c r="G1235" s="45"/>
      <c r="H1235" s="46"/>
      <c r="I1235" s="43"/>
      <c r="J1235" s="47"/>
      <c r="K1235" s="46"/>
      <c r="L1235" s="46"/>
      <c r="M1235" s="48"/>
      <c r="N1235" s="49"/>
      <c r="O1235" s="46"/>
      <c r="P1235" s="46"/>
      <c r="Q1235" s="41"/>
      <c r="R1235" s="10"/>
      <c r="S1235" s="10"/>
      <c r="T1235" s="10"/>
      <c r="U1235" s="22"/>
      <c r="V1235" s="22"/>
      <c r="W1235" s="22"/>
      <c r="X1235" s="22"/>
      <c r="Y1235" s="22"/>
      <c r="Z1235" s="22"/>
      <c r="AA1235" s="22"/>
      <c r="AB1235" s="22"/>
      <c r="AC1235" s="22"/>
      <c r="AD1235" s="22"/>
      <c r="AE1235" s="22"/>
      <c r="AF1235" s="22"/>
      <c r="AG1235" s="22"/>
      <c r="AH1235" s="22"/>
      <c r="AI1235" s="22"/>
      <c r="AJ1235" s="22"/>
      <c r="AK1235" s="22"/>
      <c r="AL1235" s="22"/>
      <c r="AM1235" s="22"/>
      <c r="AN1235" s="22"/>
      <c r="AO1235" s="22"/>
      <c r="AP1235" s="22"/>
      <c r="AQ1235" s="22"/>
      <c r="AR1235" s="22"/>
      <c r="AS1235" s="22"/>
      <c r="AT1235" s="22"/>
      <c r="AU1235" s="22"/>
    </row>
    <row r="1236" ht="17.25" customHeight="1">
      <c r="A1236" s="41"/>
      <c r="B1236" s="42"/>
      <c r="C1236" s="41"/>
      <c r="D1236" s="43"/>
      <c r="E1236" s="43"/>
      <c r="F1236" s="41"/>
      <c r="G1236" s="45"/>
      <c r="H1236" s="46"/>
      <c r="I1236" s="43"/>
      <c r="J1236" s="47"/>
      <c r="K1236" s="46"/>
      <c r="L1236" s="46"/>
      <c r="M1236" s="48"/>
      <c r="N1236" s="49"/>
      <c r="O1236" s="46"/>
      <c r="P1236" s="46"/>
      <c r="Q1236" s="41"/>
      <c r="R1236" s="10"/>
      <c r="S1236" s="10"/>
      <c r="T1236" s="10"/>
      <c r="U1236" s="22"/>
      <c r="V1236" s="22"/>
      <c r="W1236" s="22"/>
      <c r="X1236" s="22"/>
      <c r="Y1236" s="22"/>
      <c r="Z1236" s="22"/>
      <c r="AA1236" s="22"/>
      <c r="AB1236" s="22"/>
      <c r="AC1236" s="22"/>
      <c r="AD1236" s="22"/>
      <c r="AE1236" s="22"/>
      <c r="AF1236" s="22"/>
      <c r="AG1236" s="22"/>
      <c r="AH1236" s="22"/>
      <c r="AI1236" s="22"/>
      <c r="AJ1236" s="22"/>
      <c r="AK1236" s="22"/>
      <c r="AL1236" s="22"/>
      <c r="AM1236" s="22"/>
      <c r="AN1236" s="22"/>
      <c r="AO1236" s="22"/>
      <c r="AP1236" s="22"/>
      <c r="AQ1236" s="22"/>
      <c r="AR1236" s="22"/>
      <c r="AS1236" s="22"/>
      <c r="AT1236" s="22"/>
      <c r="AU1236" s="22"/>
    </row>
    <row r="1237" ht="17.25" customHeight="1">
      <c r="A1237" s="41"/>
      <c r="B1237" s="42"/>
      <c r="C1237" s="41"/>
      <c r="D1237" s="43"/>
      <c r="E1237" s="43"/>
      <c r="F1237" s="41"/>
      <c r="G1237" s="45"/>
      <c r="H1237" s="46"/>
      <c r="I1237" s="43"/>
      <c r="J1237" s="47"/>
      <c r="K1237" s="46"/>
      <c r="L1237" s="46"/>
      <c r="M1237" s="48"/>
      <c r="N1237" s="49"/>
      <c r="O1237" s="46"/>
      <c r="P1237" s="46"/>
      <c r="Q1237" s="41"/>
      <c r="R1237" s="10"/>
      <c r="S1237" s="10"/>
      <c r="T1237" s="10"/>
      <c r="U1237" s="22"/>
      <c r="V1237" s="22"/>
      <c r="W1237" s="22"/>
      <c r="X1237" s="22"/>
      <c r="Y1237" s="22"/>
      <c r="Z1237" s="22"/>
      <c r="AA1237" s="22"/>
      <c r="AB1237" s="22"/>
      <c r="AC1237" s="22"/>
      <c r="AD1237" s="22"/>
      <c r="AE1237" s="22"/>
      <c r="AF1237" s="22"/>
      <c r="AG1237" s="22"/>
      <c r="AH1237" s="22"/>
      <c r="AI1237" s="22"/>
      <c r="AJ1237" s="22"/>
      <c r="AK1237" s="22"/>
      <c r="AL1237" s="22"/>
      <c r="AM1237" s="22"/>
      <c r="AN1237" s="22"/>
      <c r="AO1237" s="22"/>
      <c r="AP1237" s="22"/>
      <c r="AQ1237" s="22"/>
      <c r="AR1237" s="22"/>
      <c r="AS1237" s="22"/>
      <c r="AT1237" s="22"/>
      <c r="AU1237" s="22"/>
    </row>
    <row r="1238" ht="17.25" customHeight="1">
      <c r="A1238" s="41"/>
      <c r="B1238" s="42"/>
      <c r="C1238" s="41"/>
      <c r="D1238" s="43"/>
      <c r="E1238" s="43"/>
      <c r="F1238" s="41"/>
      <c r="G1238" s="45"/>
      <c r="H1238" s="46"/>
      <c r="I1238" s="43"/>
      <c r="J1238" s="47"/>
      <c r="K1238" s="46"/>
      <c r="L1238" s="46"/>
      <c r="M1238" s="48"/>
      <c r="N1238" s="49"/>
      <c r="O1238" s="46"/>
      <c r="P1238" s="46"/>
      <c r="Q1238" s="41"/>
      <c r="R1238" s="10"/>
      <c r="S1238" s="10"/>
      <c r="T1238" s="10"/>
      <c r="U1238" s="22"/>
      <c r="V1238" s="22"/>
      <c r="W1238" s="22"/>
      <c r="X1238" s="22"/>
      <c r="Y1238" s="22"/>
      <c r="Z1238" s="22"/>
      <c r="AA1238" s="22"/>
      <c r="AB1238" s="22"/>
      <c r="AC1238" s="22"/>
      <c r="AD1238" s="22"/>
      <c r="AE1238" s="22"/>
      <c r="AF1238" s="22"/>
      <c r="AG1238" s="22"/>
      <c r="AH1238" s="22"/>
      <c r="AI1238" s="22"/>
      <c r="AJ1238" s="22"/>
      <c r="AK1238" s="22"/>
      <c r="AL1238" s="22"/>
      <c r="AM1238" s="22"/>
      <c r="AN1238" s="22"/>
      <c r="AO1238" s="22"/>
      <c r="AP1238" s="22"/>
      <c r="AQ1238" s="22"/>
      <c r="AR1238" s="22"/>
      <c r="AS1238" s="22"/>
      <c r="AT1238" s="22"/>
      <c r="AU1238" s="22"/>
    </row>
    <row r="1239" ht="17.25" customHeight="1">
      <c r="A1239" s="41"/>
      <c r="B1239" s="42"/>
      <c r="C1239" s="41"/>
      <c r="D1239" s="43"/>
      <c r="E1239" s="43"/>
      <c r="F1239" s="41"/>
      <c r="G1239" s="45"/>
      <c r="H1239" s="46"/>
      <c r="I1239" s="43"/>
      <c r="J1239" s="47"/>
      <c r="K1239" s="46"/>
      <c r="L1239" s="46"/>
      <c r="M1239" s="48"/>
      <c r="N1239" s="49"/>
      <c r="O1239" s="46"/>
      <c r="P1239" s="46"/>
      <c r="Q1239" s="41"/>
      <c r="R1239" s="10"/>
      <c r="S1239" s="10"/>
      <c r="T1239" s="10"/>
      <c r="U1239" s="22"/>
      <c r="V1239" s="22"/>
      <c r="W1239" s="22"/>
      <c r="X1239" s="22"/>
      <c r="Y1239" s="22"/>
      <c r="Z1239" s="22"/>
      <c r="AA1239" s="22"/>
      <c r="AB1239" s="22"/>
      <c r="AC1239" s="22"/>
      <c r="AD1239" s="22"/>
      <c r="AE1239" s="22"/>
      <c r="AF1239" s="22"/>
      <c r="AG1239" s="22"/>
      <c r="AH1239" s="22"/>
      <c r="AI1239" s="22"/>
      <c r="AJ1239" s="22"/>
      <c r="AK1239" s="22"/>
      <c r="AL1239" s="22"/>
      <c r="AM1239" s="22"/>
      <c r="AN1239" s="22"/>
      <c r="AO1239" s="22"/>
      <c r="AP1239" s="22"/>
      <c r="AQ1239" s="22"/>
      <c r="AR1239" s="22"/>
      <c r="AS1239" s="22"/>
      <c r="AT1239" s="22"/>
      <c r="AU1239" s="22"/>
    </row>
    <row r="1240" ht="17.25" customHeight="1">
      <c r="A1240" s="41"/>
      <c r="B1240" s="42"/>
      <c r="C1240" s="41"/>
      <c r="D1240" s="43"/>
      <c r="E1240" s="43"/>
      <c r="F1240" s="41"/>
      <c r="G1240" s="45"/>
      <c r="H1240" s="46"/>
      <c r="I1240" s="43"/>
      <c r="J1240" s="47"/>
      <c r="K1240" s="46"/>
      <c r="L1240" s="46"/>
      <c r="M1240" s="48"/>
      <c r="N1240" s="49"/>
      <c r="O1240" s="46"/>
      <c r="P1240" s="46"/>
      <c r="Q1240" s="41"/>
      <c r="R1240" s="10"/>
      <c r="S1240" s="10"/>
      <c r="T1240" s="10"/>
      <c r="U1240" s="22"/>
      <c r="V1240" s="22"/>
      <c r="W1240" s="22"/>
      <c r="X1240" s="22"/>
      <c r="Y1240" s="22"/>
      <c r="Z1240" s="22"/>
      <c r="AA1240" s="22"/>
      <c r="AB1240" s="22"/>
      <c r="AC1240" s="22"/>
      <c r="AD1240" s="22"/>
      <c r="AE1240" s="22"/>
      <c r="AF1240" s="22"/>
      <c r="AG1240" s="22"/>
      <c r="AH1240" s="22"/>
      <c r="AI1240" s="22"/>
      <c r="AJ1240" s="22"/>
      <c r="AK1240" s="22"/>
      <c r="AL1240" s="22"/>
      <c r="AM1240" s="22"/>
      <c r="AN1240" s="22"/>
      <c r="AO1240" s="22"/>
      <c r="AP1240" s="22"/>
      <c r="AQ1240" s="22"/>
      <c r="AR1240" s="22"/>
      <c r="AS1240" s="22"/>
      <c r="AT1240" s="22"/>
      <c r="AU1240" s="22"/>
    </row>
    <row r="1241" ht="17.25" customHeight="1">
      <c r="A1241" s="41"/>
      <c r="B1241" s="42"/>
      <c r="C1241" s="41"/>
      <c r="D1241" s="43"/>
      <c r="E1241" s="43"/>
      <c r="F1241" s="41"/>
      <c r="G1241" s="45"/>
      <c r="H1241" s="46"/>
      <c r="I1241" s="43"/>
      <c r="J1241" s="47"/>
      <c r="K1241" s="46"/>
      <c r="L1241" s="46"/>
      <c r="M1241" s="48"/>
      <c r="N1241" s="49"/>
      <c r="O1241" s="46"/>
      <c r="P1241" s="46"/>
      <c r="Q1241" s="41"/>
      <c r="R1241" s="10"/>
      <c r="S1241" s="10"/>
      <c r="T1241" s="10"/>
      <c r="U1241" s="22"/>
      <c r="V1241" s="22"/>
      <c r="W1241" s="22"/>
      <c r="X1241" s="22"/>
      <c r="Y1241" s="22"/>
      <c r="Z1241" s="22"/>
      <c r="AA1241" s="22"/>
      <c r="AB1241" s="22"/>
      <c r="AC1241" s="22"/>
      <c r="AD1241" s="22"/>
      <c r="AE1241" s="22"/>
      <c r="AF1241" s="22"/>
      <c r="AG1241" s="22"/>
      <c r="AH1241" s="22"/>
      <c r="AI1241" s="22"/>
      <c r="AJ1241" s="22"/>
      <c r="AK1241" s="22"/>
      <c r="AL1241" s="22"/>
      <c r="AM1241" s="22"/>
      <c r="AN1241" s="22"/>
      <c r="AO1241" s="22"/>
      <c r="AP1241" s="22"/>
      <c r="AQ1241" s="22"/>
      <c r="AR1241" s="22"/>
      <c r="AS1241" s="22"/>
      <c r="AT1241" s="22"/>
      <c r="AU1241" s="22"/>
    </row>
    <row r="1242" ht="17.25" customHeight="1">
      <c r="A1242" s="41"/>
      <c r="B1242" s="42"/>
      <c r="C1242" s="41"/>
      <c r="D1242" s="43"/>
      <c r="E1242" s="43"/>
      <c r="F1242" s="41"/>
      <c r="G1242" s="45"/>
      <c r="H1242" s="46"/>
      <c r="I1242" s="43"/>
      <c r="J1242" s="47"/>
      <c r="K1242" s="46"/>
      <c r="L1242" s="46"/>
      <c r="M1242" s="48"/>
      <c r="N1242" s="49"/>
      <c r="O1242" s="46"/>
      <c r="P1242" s="46"/>
      <c r="Q1242" s="41"/>
      <c r="R1242" s="10"/>
      <c r="S1242" s="10"/>
      <c r="T1242" s="10"/>
      <c r="U1242" s="22"/>
      <c r="V1242" s="22"/>
      <c r="W1242" s="22"/>
      <c r="X1242" s="22"/>
      <c r="Y1242" s="22"/>
      <c r="Z1242" s="22"/>
      <c r="AA1242" s="22"/>
      <c r="AB1242" s="22"/>
      <c r="AC1242" s="22"/>
      <c r="AD1242" s="22"/>
      <c r="AE1242" s="22"/>
      <c r="AF1242" s="22"/>
      <c r="AG1242" s="22"/>
      <c r="AH1242" s="22"/>
      <c r="AI1242" s="22"/>
      <c r="AJ1242" s="22"/>
      <c r="AK1242" s="22"/>
      <c r="AL1242" s="22"/>
      <c r="AM1242" s="22"/>
      <c r="AN1242" s="22"/>
      <c r="AO1242" s="22"/>
      <c r="AP1242" s="22"/>
      <c r="AQ1242" s="22"/>
      <c r="AR1242" s="22"/>
      <c r="AS1242" s="22"/>
      <c r="AT1242" s="22"/>
      <c r="AU1242" s="22"/>
    </row>
    <row r="1243" ht="17.25" customHeight="1">
      <c r="A1243" s="41"/>
      <c r="B1243" s="42"/>
      <c r="C1243" s="41"/>
      <c r="D1243" s="43"/>
      <c r="E1243" s="43"/>
      <c r="F1243" s="41"/>
      <c r="G1243" s="45"/>
      <c r="H1243" s="46"/>
      <c r="I1243" s="43"/>
      <c r="J1243" s="47"/>
      <c r="K1243" s="46"/>
      <c r="L1243" s="46"/>
      <c r="M1243" s="48"/>
      <c r="N1243" s="49"/>
      <c r="O1243" s="46"/>
      <c r="P1243" s="46"/>
      <c r="Q1243" s="41"/>
      <c r="R1243" s="10"/>
      <c r="S1243" s="10"/>
      <c r="T1243" s="10"/>
      <c r="U1243" s="22"/>
      <c r="V1243" s="22"/>
      <c r="W1243" s="22"/>
      <c r="X1243" s="22"/>
      <c r="Y1243" s="22"/>
      <c r="Z1243" s="22"/>
      <c r="AA1243" s="22"/>
      <c r="AB1243" s="22"/>
      <c r="AC1243" s="22"/>
      <c r="AD1243" s="22"/>
      <c r="AE1243" s="22"/>
      <c r="AF1243" s="22"/>
      <c r="AG1243" s="22"/>
      <c r="AH1243" s="22"/>
      <c r="AI1243" s="22"/>
      <c r="AJ1243" s="22"/>
      <c r="AK1243" s="22"/>
      <c r="AL1243" s="22"/>
      <c r="AM1243" s="22"/>
      <c r="AN1243" s="22"/>
      <c r="AO1243" s="22"/>
      <c r="AP1243" s="22"/>
      <c r="AQ1243" s="22"/>
      <c r="AR1243" s="22"/>
      <c r="AS1243" s="22"/>
      <c r="AT1243" s="22"/>
      <c r="AU1243" s="22"/>
    </row>
    <row r="1244" ht="17.25" customHeight="1">
      <c r="A1244" s="41"/>
      <c r="B1244" s="42"/>
      <c r="C1244" s="41"/>
      <c r="D1244" s="43"/>
      <c r="E1244" s="43"/>
      <c r="F1244" s="41"/>
      <c r="G1244" s="45"/>
      <c r="H1244" s="46"/>
      <c r="I1244" s="43"/>
      <c r="J1244" s="47"/>
      <c r="K1244" s="46"/>
      <c r="L1244" s="46"/>
      <c r="M1244" s="48"/>
      <c r="N1244" s="49"/>
      <c r="O1244" s="46"/>
      <c r="P1244" s="46"/>
      <c r="Q1244" s="41"/>
      <c r="R1244" s="10"/>
      <c r="S1244" s="10"/>
      <c r="T1244" s="10"/>
      <c r="U1244" s="22"/>
      <c r="V1244" s="22"/>
      <c r="W1244" s="22"/>
      <c r="X1244" s="22"/>
      <c r="Y1244" s="22"/>
      <c r="Z1244" s="22"/>
      <c r="AA1244" s="22"/>
      <c r="AB1244" s="22"/>
      <c r="AC1244" s="22"/>
      <c r="AD1244" s="22"/>
      <c r="AE1244" s="22"/>
      <c r="AF1244" s="22"/>
      <c r="AG1244" s="22"/>
      <c r="AH1244" s="22"/>
      <c r="AI1244" s="22"/>
      <c r="AJ1244" s="22"/>
      <c r="AK1244" s="22"/>
      <c r="AL1244" s="22"/>
      <c r="AM1244" s="22"/>
      <c r="AN1244" s="22"/>
      <c r="AO1244" s="22"/>
      <c r="AP1244" s="22"/>
      <c r="AQ1244" s="22"/>
      <c r="AR1244" s="22"/>
      <c r="AS1244" s="22"/>
      <c r="AT1244" s="22"/>
      <c r="AU1244" s="22"/>
    </row>
    <row r="1245" ht="17.25" customHeight="1">
      <c r="A1245" s="41"/>
      <c r="B1245" s="42"/>
      <c r="C1245" s="41"/>
      <c r="D1245" s="43"/>
      <c r="E1245" s="43"/>
      <c r="F1245" s="41"/>
      <c r="G1245" s="45"/>
      <c r="H1245" s="46"/>
      <c r="I1245" s="43"/>
      <c r="J1245" s="47"/>
      <c r="K1245" s="46"/>
      <c r="L1245" s="46"/>
      <c r="M1245" s="48"/>
      <c r="N1245" s="49"/>
      <c r="O1245" s="46"/>
      <c r="P1245" s="46"/>
      <c r="Q1245" s="41"/>
      <c r="R1245" s="10"/>
      <c r="S1245" s="10"/>
      <c r="T1245" s="10"/>
      <c r="U1245" s="22"/>
      <c r="V1245" s="22"/>
      <c r="W1245" s="22"/>
      <c r="X1245" s="22"/>
      <c r="Y1245" s="22"/>
      <c r="Z1245" s="22"/>
      <c r="AA1245" s="22"/>
      <c r="AB1245" s="22"/>
      <c r="AC1245" s="22"/>
      <c r="AD1245" s="22"/>
      <c r="AE1245" s="22"/>
      <c r="AF1245" s="22"/>
      <c r="AG1245" s="22"/>
      <c r="AH1245" s="22"/>
      <c r="AI1245" s="22"/>
      <c r="AJ1245" s="22"/>
      <c r="AK1245" s="22"/>
      <c r="AL1245" s="22"/>
      <c r="AM1245" s="22"/>
      <c r="AN1245" s="22"/>
      <c r="AO1245" s="22"/>
      <c r="AP1245" s="22"/>
      <c r="AQ1245" s="22"/>
      <c r="AR1245" s="22"/>
      <c r="AS1245" s="22"/>
      <c r="AT1245" s="22"/>
      <c r="AU1245" s="22"/>
    </row>
    <row r="1246" ht="17.25" customHeight="1">
      <c r="A1246" s="41"/>
      <c r="B1246" s="42"/>
      <c r="C1246" s="41"/>
      <c r="D1246" s="43"/>
      <c r="E1246" s="43"/>
      <c r="F1246" s="41"/>
      <c r="G1246" s="45"/>
      <c r="H1246" s="46"/>
      <c r="I1246" s="43"/>
      <c r="J1246" s="47"/>
      <c r="K1246" s="46"/>
      <c r="L1246" s="46"/>
      <c r="M1246" s="48"/>
      <c r="N1246" s="49"/>
      <c r="O1246" s="46"/>
      <c r="P1246" s="46"/>
      <c r="Q1246" s="41"/>
      <c r="R1246" s="10"/>
      <c r="S1246" s="10"/>
      <c r="T1246" s="10"/>
      <c r="U1246" s="22"/>
      <c r="V1246" s="22"/>
      <c r="W1246" s="22"/>
      <c r="X1246" s="22"/>
      <c r="Y1246" s="22"/>
      <c r="Z1246" s="22"/>
      <c r="AA1246" s="22"/>
      <c r="AB1246" s="22"/>
      <c r="AC1246" s="22"/>
      <c r="AD1246" s="22"/>
      <c r="AE1246" s="22"/>
      <c r="AF1246" s="22"/>
      <c r="AG1246" s="22"/>
      <c r="AH1246" s="22"/>
      <c r="AI1246" s="22"/>
      <c r="AJ1246" s="22"/>
      <c r="AK1246" s="22"/>
      <c r="AL1246" s="22"/>
      <c r="AM1246" s="22"/>
      <c r="AN1246" s="22"/>
      <c r="AO1246" s="22"/>
      <c r="AP1246" s="22"/>
      <c r="AQ1246" s="22"/>
      <c r="AR1246" s="22"/>
      <c r="AS1246" s="22"/>
      <c r="AT1246" s="22"/>
      <c r="AU1246" s="22"/>
    </row>
    <row r="1247" ht="17.25" customHeight="1">
      <c r="A1247" s="41"/>
      <c r="B1247" s="42"/>
      <c r="C1247" s="41"/>
      <c r="D1247" s="43"/>
      <c r="E1247" s="43"/>
      <c r="F1247" s="41"/>
      <c r="G1247" s="45"/>
      <c r="H1247" s="46"/>
      <c r="I1247" s="43"/>
      <c r="J1247" s="47"/>
      <c r="K1247" s="46"/>
      <c r="L1247" s="46"/>
      <c r="M1247" s="48"/>
      <c r="N1247" s="49"/>
      <c r="O1247" s="46"/>
      <c r="P1247" s="46"/>
      <c r="Q1247" s="41"/>
      <c r="R1247" s="10"/>
      <c r="S1247" s="10"/>
      <c r="T1247" s="10"/>
      <c r="U1247" s="22"/>
      <c r="V1247" s="22"/>
      <c r="W1247" s="22"/>
      <c r="X1247" s="22"/>
      <c r="Y1247" s="22"/>
      <c r="Z1247" s="22"/>
      <c r="AA1247" s="22"/>
      <c r="AB1247" s="22"/>
      <c r="AC1247" s="22"/>
      <c r="AD1247" s="22"/>
      <c r="AE1247" s="22"/>
      <c r="AF1247" s="22"/>
      <c r="AG1247" s="22"/>
      <c r="AH1247" s="22"/>
      <c r="AI1247" s="22"/>
      <c r="AJ1247" s="22"/>
      <c r="AK1247" s="22"/>
      <c r="AL1247" s="22"/>
      <c r="AM1247" s="22"/>
      <c r="AN1247" s="22"/>
      <c r="AO1247" s="22"/>
      <c r="AP1247" s="22"/>
      <c r="AQ1247" s="22"/>
      <c r="AR1247" s="22"/>
      <c r="AS1247" s="22"/>
      <c r="AT1247" s="22"/>
      <c r="AU1247" s="22"/>
    </row>
    <row r="1248" ht="17.25" customHeight="1">
      <c r="A1248" s="41"/>
      <c r="B1248" s="42"/>
      <c r="C1248" s="41"/>
      <c r="D1248" s="43"/>
      <c r="E1248" s="43"/>
      <c r="F1248" s="41"/>
      <c r="G1248" s="45"/>
      <c r="H1248" s="46"/>
      <c r="I1248" s="43"/>
      <c r="J1248" s="47"/>
      <c r="K1248" s="46"/>
      <c r="L1248" s="46"/>
      <c r="M1248" s="48"/>
      <c r="N1248" s="49"/>
      <c r="O1248" s="46"/>
      <c r="P1248" s="46"/>
      <c r="Q1248" s="41"/>
      <c r="R1248" s="10"/>
      <c r="S1248" s="10"/>
      <c r="T1248" s="10"/>
      <c r="U1248" s="22"/>
      <c r="V1248" s="22"/>
      <c r="W1248" s="22"/>
      <c r="X1248" s="22"/>
      <c r="Y1248" s="22"/>
      <c r="Z1248" s="22"/>
      <c r="AA1248" s="22"/>
      <c r="AB1248" s="22"/>
      <c r="AC1248" s="22"/>
      <c r="AD1248" s="22"/>
      <c r="AE1248" s="22"/>
      <c r="AF1248" s="22"/>
      <c r="AG1248" s="22"/>
      <c r="AH1248" s="22"/>
      <c r="AI1248" s="22"/>
      <c r="AJ1248" s="22"/>
      <c r="AK1248" s="22"/>
      <c r="AL1248" s="22"/>
      <c r="AM1248" s="22"/>
      <c r="AN1248" s="22"/>
      <c r="AO1248" s="22"/>
      <c r="AP1248" s="22"/>
      <c r="AQ1248" s="22"/>
      <c r="AR1248" s="22"/>
      <c r="AS1248" s="22"/>
      <c r="AT1248" s="22"/>
      <c r="AU1248" s="22"/>
    </row>
    <row r="1249" ht="17.25" customHeight="1">
      <c r="A1249" s="41"/>
      <c r="B1249" s="42"/>
      <c r="C1249" s="41"/>
      <c r="D1249" s="43"/>
      <c r="E1249" s="43"/>
      <c r="F1249" s="41"/>
      <c r="G1249" s="45"/>
      <c r="H1249" s="46"/>
      <c r="I1249" s="43"/>
      <c r="J1249" s="47"/>
      <c r="K1249" s="46"/>
      <c r="L1249" s="46"/>
      <c r="M1249" s="48"/>
      <c r="N1249" s="49"/>
      <c r="O1249" s="46"/>
      <c r="P1249" s="46"/>
      <c r="Q1249" s="41"/>
      <c r="R1249" s="10"/>
      <c r="S1249" s="10"/>
      <c r="T1249" s="10"/>
      <c r="U1249" s="22"/>
      <c r="V1249" s="22"/>
      <c r="W1249" s="22"/>
      <c r="X1249" s="22"/>
      <c r="Y1249" s="22"/>
      <c r="Z1249" s="22"/>
      <c r="AA1249" s="22"/>
      <c r="AB1249" s="22"/>
      <c r="AC1249" s="22"/>
      <c r="AD1249" s="22"/>
      <c r="AE1249" s="22"/>
      <c r="AF1249" s="22"/>
      <c r="AG1249" s="22"/>
      <c r="AH1249" s="22"/>
      <c r="AI1249" s="22"/>
      <c r="AJ1249" s="22"/>
      <c r="AK1249" s="22"/>
      <c r="AL1249" s="22"/>
      <c r="AM1249" s="22"/>
      <c r="AN1249" s="22"/>
      <c r="AO1249" s="22"/>
      <c r="AP1249" s="22"/>
      <c r="AQ1249" s="22"/>
      <c r="AR1249" s="22"/>
      <c r="AS1249" s="22"/>
      <c r="AT1249" s="22"/>
      <c r="AU1249" s="22"/>
    </row>
    <row r="1250" ht="17.25" customHeight="1">
      <c r="A1250" s="41"/>
      <c r="B1250" s="42"/>
      <c r="C1250" s="41"/>
      <c r="D1250" s="43"/>
      <c r="E1250" s="43"/>
      <c r="F1250" s="41"/>
      <c r="G1250" s="45"/>
      <c r="H1250" s="46"/>
      <c r="I1250" s="43"/>
      <c r="J1250" s="47"/>
      <c r="K1250" s="46"/>
      <c r="L1250" s="46"/>
      <c r="M1250" s="48"/>
      <c r="N1250" s="49"/>
      <c r="O1250" s="46"/>
      <c r="P1250" s="46"/>
      <c r="Q1250" s="41"/>
      <c r="R1250" s="10"/>
      <c r="S1250" s="10"/>
      <c r="T1250" s="10"/>
      <c r="U1250" s="22"/>
      <c r="V1250" s="22"/>
      <c r="W1250" s="22"/>
      <c r="X1250" s="22"/>
      <c r="Y1250" s="22"/>
      <c r="Z1250" s="22"/>
      <c r="AA1250" s="22"/>
      <c r="AB1250" s="22"/>
      <c r="AC1250" s="22"/>
      <c r="AD1250" s="22"/>
      <c r="AE1250" s="22"/>
      <c r="AF1250" s="22"/>
      <c r="AG1250" s="22"/>
      <c r="AH1250" s="22"/>
      <c r="AI1250" s="22"/>
      <c r="AJ1250" s="22"/>
      <c r="AK1250" s="22"/>
      <c r="AL1250" s="22"/>
      <c r="AM1250" s="22"/>
      <c r="AN1250" s="22"/>
      <c r="AO1250" s="22"/>
      <c r="AP1250" s="22"/>
      <c r="AQ1250" s="22"/>
      <c r="AR1250" s="22"/>
      <c r="AS1250" s="22"/>
      <c r="AT1250" s="22"/>
      <c r="AU1250" s="22"/>
    </row>
    <row r="1251" ht="17.25" customHeight="1">
      <c r="A1251" s="41"/>
      <c r="B1251" s="42"/>
      <c r="C1251" s="41"/>
      <c r="D1251" s="43"/>
      <c r="E1251" s="43"/>
      <c r="F1251" s="41"/>
      <c r="G1251" s="45"/>
      <c r="H1251" s="46"/>
      <c r="I1251" s="43"/>
      <c r="J1251" s="47"/>
      <c r="K1251" s="46"/>
      <c r="L1251" s="46"/>
      <c r="M1251" s="48"/>
      <c r="N1251" s="49"/>
      <c r="O1251" s="46"/>
      <c r="P1251" s="46"/>
      <c r="Q1251" s="41"/>
      <c r="R1251" s="10"/>
      <c r="S1251" s="10"/>
      <c r="T1251" s="10"/>
      <c r="U1251" s="22"/>
      <c r="V1251" s="22"/>
      <c r="W1251" s="22"/>
      <c r="X1251" s="22"/>
      <c r="Y1251" s="22"/>
      <c r="Z1251" s="22"/>
      <c r="AA1251" s="22"/>
      <c r="AB1251" s="22"/>
      <c r="AC1251" s="22"/>
      <c r="AD1251" s="22"/>
      <c r="AE1251" s="22"/>
      <c r="AF1251" s="22"/>
      <c r="AG1251" s="22"/>
      <c r="AH1251" s="22"/>
      <c r="AI1251" s="22"/>
      <c r="AJ1251" s="22"/>
      <c r="AK1251" s="22"/>
      <c r="AL1251" s="22"/>
      <c r="AM1251" s="22"/>
      <c r="AN1251" s="22"/>
      <c r="AO1251" s="22"/>
      <c r="AP1251" s="22"/>
      <c r="AQ1251" s="22"/>
      <c r="AR1251" s="22"/>
      <c r="AS1251" s="22"/>
      <c r="AT1251" s="22"/>
      <c r="AU1251" s="22"/>
    </row>
    <row r="1252" ht="17.25" customHeight="1">
      <c r="A1252" s="41"/>
      <c r="B1252" s="42"/>
      <c r="C1252" s="41"/>
      <c r="D1252" s="43"/>
      <c r="E1252" s="43"/>
      <c r="F1252" s="41"/>
      <c r="G1252" s="45"/>
      <c r="H1252" s="46"/>
      <c r="I1252" s="43"/>
      <c r="J1252" s="47"/>
      <c r="K1252" s="46"/>
      <c r="L1252" s="46"/>
      <c r="M1252" s="48"/>
      <c r="N1252" s="49"/>
      <c r="O1252" s="46"/>
      <c r="P1252" s="46"/>
      <c r="Q1252" s="41"/>
      <c r="R1252" s="10"/>
      <c r="S1252" s="10"/>
      <c r="T1252" s="10"/>
      <c r="U1252" s="22"/>
      <c r="V1252" s="22"/>
      <c r="W1252" s="22"/>
      <c r="X1252" s="22"/>
      <c r="Y1252" s="22"/>
      <c r="Z1252" s="22"/>
      <c r="AA1252" s="22"/>
      <c r="AB1252" s="22"/>
      <c r="AC1252" s="22"/>
      <c r="AD1252" s="22"/>
      <c r="AE1252" s="22"/>
      <c r="AF1252" s="22"/>
      <c r="AG1252" s="22"/>
      <c r="AH1252" s="22"/>
      <c r="AI1252" s="22"/>
      <c r="AJ1252" s="22"/>
      <c r="AK1252" s="22"/>
      <c r="AL1252" s="22"/>
      <c r="AM1252" s="22"/>
      <c r="AN1252" s="22"/>
      <c r="AO1252" s="22"/>
      <c r="AP1252" s="22"/>
      <c r="AQ1252" s="22"/>
      <c r="AR1252" s="22"/>
      <c r="AS1252" s="22"/>
      <c r="AT1252" s="22"/>
      <c r="AU1252" s="22"/>
    </row>
    <row r="1253" ht="17.25" customHeight="1">
      <c r="A1253" s="41"/>
      <c r="B1253" s="42"/>
      <c r="C1253" s="41"/>
      <c r="D1253" s="43"/>
      <c r="E1253" s="43"/>
      <c r="F1253" s="41"/>
      <c r="G1253" s="45"/>
      <c r="H1253" s="46"/>
      <c r="I1253" s="43"/>
      <c r="J1253" s="47"/>
      <c r="K1253" s="46"/>
      <c r="L1253" s="46"/>
      <c r="M1253" s="48"/>
      <c r="N1253" s="49"/>
      <c r="O1253" s="46"/>
      <c r="P1253" s="46"/>
      <c r="Q1253" s="41"/>
      <c r="R1253" s="10"/>
      <c r="S1253" s="10"/>
      <c r="T1253" s="10"/>
      <c r="U1253" s="22"/>
      <c r="V1253" s="22"/>
      <c r="W1253" s="22"/>
      <c r="X1253" s="22"/>
      <c r="Y1253" s="22"/>
      <c r="Z1253" s="22"/>
      <c r="AA1253" s="22"/>
      <c r="AB1253" s="22"/>
      <c r="AC1253" s="22"/>
      <c r="AD1253" s="22"/>
      <c r="AE1253" s="22"/>
      <c r="AF1253" s="22"/>
      <c r="AG1253" s="22"/>
      <c r="AH1253" s="22"/>
      <c r="AI1253" s="22"/>
      <c r="AJ1253" s="22"/>
      <c r="AK1253" s="22"/>
      <c r="AL1253" s="22"/>
      <c r="AM1253" s="22"/>
      <c r="AN1253" s="22"/>
      <c r="AO1253" s="22"/>
      <c r="AP1253" s="22"/>
      <c r="AQ1253" s="22"/>
      <c r="AR1253" s="22"/>
      <c r="AS1253" s="22"/>
      <c r="AT1253" s="22"/>
      <c r="AU1253" s="22"/>
    </row>
    <row r="1254" ht="17.25" customHeight="1">
      <c r="A1254" s="41"/>
      <c r="B1254" s="42"/>
      <c r="C1254" s="41"/>
      <c r="D1254" s="43"/>
      <c r="E1254" s="43"/>
      <c r="F1254" s="41"/>
      <c r="G1254" s="45"/>
      <c r="H1254" s="46"/>
      <c r="I1254" s="43"/>
      <c r="J1254" s="47"/>
      <c r="K1254" s="46"/>
      <c r="L1254" s="46"/>
      <c r="M1254" s="48"/>
      <c r="N1254" s="49"/>
      <c r="O1254" s="46"/>
      <c r="P1254" s="46"/>
      <c r="Q1254" s="41"/>
      <c r="R1254" s="10"/>
      <c r="S1254" s="10"/>
      <c r="T1254" s="10"/>
      <c r="U1254" s="22"/>
      <c r="V1254" s="22"/>
      <c r="W1254" s="22"/>
      <c r="X1254" s="22"/>
      <c r="Y1254" s="22"/>
      <c r="Z1254" s="22"/>
      <c r="AA1254" s="22"/>
      <c r="AB1254" s="22"/>
      <c r="AC1254" s="22"/>
      <c r="AD1254" s="22"/>
      <c r="AE1254" s="22"/>
      <c r="AF1254" s="22"/>
      <c r="AG1254" s="22"/>
      <c r="AH1254" s="22"/>
      <c r="AI1254" s="22"/>
      <c r="AJ1254" s="22"/>
      <c r="AK1254" s="22"/>
      <c r="AL1254" s="22"/>
      <c r="AM1254" s="22"/>
      <c r="AN1254" s="22"/>
      <c r="AO1254" s="22"/>
      <c r="AP1254" s="22"/>
      <c r="AQ1254" s="22"/>
      <c r="AR1254" s="22"/>
      <c r="AS1254" s="22"/>
      <c r="AT1254" s="22"/>
      <c r="AU1254" s="22"/>
    </row>
    <row r="1255" ht="17.25" customHeight="1">
      <c r="A1255" s="41"/>
      <c r="B1255" s="42"/>
      <c r="C1255" s="41"/>
      <c r="D1255" s="43"/>
      <c r="E1255" s="43"/>
      <c r="F1255" s="41"/>
      <c r="G1255" s="45"/>
      <c r="H1255" s="46"/>
      <c r="I1255" s="43"/>
      <c r="J1255" s="47"/>
      <c r="K1255" s="46"/>
      <c r="L1255" s="46"/>
      <c r="M1255" s="48"/>
      <c r="N1255" s="49"/>
      <c r="O1255" s="46"/>
      <c r="P1255" s="46"/>
      <c r="Q1255" s="41"/>
      <c r="R1255" s="10"/>
      <c r="S1255" s="10"/>
      <c r="T1255" s="10"/>
      <c r="U1255" s="22"/>
      <c r="V1255" s="22"/>
      <c r="W1255" s="22"/>
      <c r="X1255" s="22"/>
      <c r="Y1255" s="22"/>
      <c r="Z1255" s="22"/>
      <c r="AA1255" s="22"/>
      <c r="AB1255" s="22"/>
      <c r="AC1255" s="22"/>
      <c r="AD1255" s="22"/>
      <c r="AE1255" s="22"/>
      <c r="AF1255" s="22"/>
      <c r="AG1255" s="22"/>
      <c r="AH1255" s="22"/>
      <c r="AI1255" s="22"/>
      <c r="AJ1255" s="22"/>
      <c r="AK1255" s="22"/>
      <c r="AL1255" s="22"/>
      <c r="AM1255" s="22"/>
      <c r="AN1255" s="22"/>
      <c r="AO1255" s="22"/>
      <c r="AP1255" s="22"/>
      <c r="AQ1255" s="22"/>
      <c r="AR1255" s="22"/>
      <c r="AS1255" s="22"/>
      <c r="AT1255" s="22"/>
      <c r="AU1255" s="22"/>
    </row>
    <row r="1256" ht="17.25" customHeight="1">
      <c r="A1256" s="41"/>
      <c r="B1256" s="42"/>
      <c r="C1256" s="41"/>
      <c r="D1256" s="43"/>
      <c r="E1256" s="43"/>
      <c r="F1256" s="41"/>
      <c r="G1256" s="45"/>
      <c r="H1256" s="46"/>
      <c r="I1256" s="43"/>
      <c r="J1256" s="47"/>
      <c r="K1256" s="46"/>
      <c r="L1256" s="46"/>
      <c r="M1256" s="48"/>
      <c r="N1256" s="49"/>
      <c r="O1256" s="46"/>
      <c r="P1256" s="46"/>
      <c r="Q1256" s="41"/>
      <c r="R1256" s="10"/>
      <c r="S1256" s="10"/>
      <c r="T1256" s="10"/>
      <c r="U1256" s="22"/>
      <c r="V1256" s="22"/>
      <c r="W1256" s="22"/>
      <c r="X1256" s="22"/>
      <c r="Y1256" s="22"/>
      <c r="Z1256" s="22"/>
      <c r="AA1256" s="22"/>
      <c r="AB1256" s="22"/>
      <c r="AC1256" s="22"/>
      <c r="AD1256" s="22"/>
      <c r="AE1256" s="22"/>
      <c r="AF1256" s="22"/>
      <c r="AG1256" s="22"/>
      <c r="AH1256" s="22"/>
      <c r="AI1256" s="22"/>
      <c r="AJ1256" s="22"/>
      <c r="AK1256" s="22"/>
      <c r="AL1256" s="22"/>
      <c r="AM1256" s="22"/>
      <c r="AN1256" s="22"/>
      <c r="AO1256" s="22"/>
      <c r="AP1256" s="22"/>
      <c r="AQ1256" s="22"/>
      <c r="AR1256" s="22"/>
      <c r="AS1256" s="22"/>
      <c r="AT1256" s="22"/>
      <c r="AU1256" s="22"/>
    </row>
    <row r="1257" ht="17.25" customHeight="1">
      <c r="A1257" s="41"/>
      <c r="B1257" s="42"/>
      <c r="C1257" s="41"/>
      <c r="D1257" s="43"/>
      <c r="E1257" s="43"/>
      <c r="F1257" s="41"/>
      <c r="G1257" s="45"/>
      <c r="H1257" s="46"/>
      <c r="I1257" s="43"/>
      <c r="J1257" s="47"/>
      <c r="K1257" s="46"/>
      <c r="L1257" s="46"/>
      <c r="M1257" s="48"/>
      <c r="N1257" s="49"/>
      <c r="O1257" s="46"/>
      <c r="P1257" s="46"/>
      <c r="Q1257" s="41"/>
      <c r="R1257" s="10"/>
      <c r="S1257" s="10"/>
      <c r="T1257" s="10"/>
      <c r="U1257" s="22"/>
      <c r="V1257" s="22"/>
      <c r="W1257" s="22"/>
      <c r="X1257" s="22"/>
      <c r="Y1257" s="22"/>
      <c r="Z1257" s="22"/>
      <c r="AA1257" s="22"/>
      <c r="AB1257" s="22"/>
      <c r="AC1257" s="22"/>
      <c r="AD1257" s="22"/>
      <c r="AE1257" s="22"/>
      <c r="AF1257" s="22"/>
      <c r="AG1257" s="22"/>
      <c r="AH1257" s="22"/>
      <c r="AI1257" s="22"/>
      <c r="AJ1257" s="22"/>
      <c r="AK1257" s="22"/>
      <c r="AL1257" s="22"/>
      <c r="AM1257" s="22"/>
      <c r="AN1257" s="22"/>
      <c r="AO1257" s="22"/>
      <c r="AP1257" s="22"/>
      <c r="AQ1257" s="22"/>
      <c r="AR1257" s="22"/>
      <c r="AS1257" s="22"/>
      <c r="AT1257" s="22"/>
      <c r="AU1257" s="22"/>
    </row>
    <row r="1258" ht="17.25" customHeight="1">
      <c r="A1258" s="41"/>
      <c r="B1258" s="42"/>
      <c r="C1258" s="41"/>
      <c r="D1258" s="43"/>
      <c r="E1258" s="43"/>
      <c r="F1258" s="41"/>
      <c r="G1258" s="45"/>
      <c r="H1258" s="46"/>
      <c r="I1258" s="43"/>
      <c r="J1258" s="47"/>
      <c r="K1258" s="46"/>
      <c r="L1258" s="46"/>
      <c r="M1258" s="48"/>
      <c r="N1258" s="49"/>
      <c r="O1258" s="46"/>
      <c r="P1258" s="46"/>
      <c r="Q1258" s="41"/>
      <c r="R1258" s="10"/>
      <c r="S1258" s="10"/>
      <c r="T1258" s="10"/>
      <c r="U1258" s="22"/>
      <c r="V1258" s="22"/>
      <c r="W1258" s="22"/>
      <c r="X1258" s="22"/>
      <c r="Y1258" s="22"/>
      <c r="Z1258" s="22"/>
      <c r="AA1258" s="22"/>
      <c r="AB1258" s="22"/>
      <c r="AC1258" s="22"/>
      <c r="AD1258" s="22"/>
      <c r="AE1258" s="22"/>
      <c r="AF1258" s="22"/>
      <c r="AG1258" s="22"/>
      <c r="AH1258" s="22"/>
      <c r="AI1258" s="22"/>
      <c r="AJ1258" s="22"/>
      <c r="AK1258" s="22"/>
      <c r="AL1258" s="22"/>
      <c r="AM1258" s="22"/>
      <c r="AN1258" s="22"/>
      <c r="AO1258" s="22"/>
      <c r="AP1258" s="22"/>
      <c r="AQ1258" s="22"/>
      <c r="AR1258" s="22"/>
      <c r="AS1258" s="22"/>
      <c r="AT1258" s="22"/>
      <c r="AU1258" s="22"/>
    </row>
    <row r="1259" ht="17.25" customHeight="1">
      <c r="A1259" s="41"/>
      <c r="B1259" s="42"/>
      <c r="C1259" s="41"/>
      <c r="D1259" s="43"/>
      <c r="E1259" s="43"/>
      <c r="F1259" s="41"/>
      <c r="G1259" s="45"/>
      <c r="H1259" s="46"/>
      <c r="I1259" s="43"/>
      <c r="J1259" s="47"/>
      <c r="K1259" s="46"/>
      <c r="L1259" s="46"/>
      <c r="M1259" s="48"/>
      <c r="N1259" s="49"/>
      <c r="O1259" s="46"/>
      <c r="P1259" s="46"/>
      <c r="Q1259" s="41"/>
      <c r="R1259" s="10"/>
      <c r="S1259" s="10"/>
      <c r="T1259" s="10"/>
      <c r="U1259" s="22"/>
      <c r="V1259" s="22"/>
      <c r="W1259" s="22"/>
      <c r="X1259" s="22"/>
      <c r="Y1259" s="22"/>
      <c r="Z1259" s="22"/>
      <c r="AA1259" s="22"/>
      <c r="AB1259" s="22"/>
      <c r="AC1259" s="22"/>
      <c r="AD1259" s="22"/>
      <c r="AE1259" s="22"/>
      <c r="AF1259" s="22"/>
      <c r="AG1259" s="22"/>
      <c r="AH1259" s="22"/>
      <c r="AI1259" s="22"/>
      <c r="AJ1259" s="22"/>
      <c r="AK1259" s="22"/>
      <c r="AL1259" s="22"/>
      <c r="AM1259" s="22"/>
      <c r="AN1259" s="22"/>
      <c r="AO1259" s="22"/>
      <c r="AP1259" s="22"/>
      <c r="AQ1259" s="22"/>
      <c r="AR1259" s="22"/>
      <c r="AS1259" s="22"/>
      <c r="AT1259" s="22"/>
      <c r="AU1259" s="22"/>
    </row>
    <row r="1260" ht="17.25" customHeight="1">
      <c r="A1260" s="41"/>
      <c r="B1260" s="42"/>
      <c r="C1260" s="41"/>
      <c r="D1260" s="43"/>
      <c r="E1260" s="43"/>
      <c r="F1260" s="41"/>
      <c r="G1260" s="45"/>
      <c r="H1260" s="46"/>
      <c r="I1260" s="43"/>
      <c r="J1260" s="47"/>
      <c r="K1260" s="46"/>
      <c r="L1260" s="46"/>
      <c r="M1260" s="48"/>
      <c r="N1260" s="49"/>
      <c r="O1260" s="46"/>
      <c r="P1260" s="46"/>
      <c r="Q1260" s="41"/>
      <c r="R1260" s="10"/>
      <c r="S1260" s="10"/>
      <c r="T1260" s="10"/>
      <c r="U1260" s="22"/>
      <c r="V1260" s="22"/>
      <c r="W1260" s="22"/>
      <c r="X1260" s="22"/>
      <c r="Y1260" s="22"/>
      <c r="Z1260" s="22"/>
      <c r="AA1260" s="22"/>
      <c r="AB1260" s="22"/>
      <c r="AC1260" s="22"/>
      <c r="AD1260" s="22"/>
      <c r="AE1260" s="22"/>
      <c r="AF1260" s="22"/>
      <c r="AG1260" s="22"/>
      <c r="AH1260" s="22"/>
      <c r="AI1260" s="22"/>
      <c r="AJ1260" s="22"/>
      <c r="AK1260" s="22"/>
      <c r="AL1260" s="22"/>
      <c r="AM1260" s="22"/>
      <c r="AN1260" s="22"/>
      <c r="AO1260" s="22"/>
      <c r="AP1260" s="22"/>
      <c r="AQ1260" s="22"/>
      <c r="AR1260" s="22"/>
      <c r="AS1260" s="22"/>
      <c r="AT1260" s="22"/>
      <c r="AU1260" s="22"/>
    </row>
    <row r="1261" ht="17.25" customHeight="1">
      <c r="A1261" s="41"/>
      <c r="B1261" s="42"/>
      <c r="C1261" s="41"/>
      <c r="D1261" s="43"/>
      <c r="E1261" s="43"/>
      <c r="F1261" s="41"/>
      <c r="G1261" s="45"/>
      <c r="H1261" s="46"/>
      <c r="I1261" s="43"/>
      <c r="J1261" s="47"/>
      <c r="K1261" s="46"/>
      <c r="L1261" s="46"/>
      <c r="M1261" s="48"/>
      <c r="N1261" s="49"/>
      <c r="O1261" s="46"/>
      <c r="P1261" s="46"/>
      <c r="Q1261" s="41"/>
      <c r="R1261" s="10"/>
      <c r="S1261" s="10"/>
      <c r="T1261" s="10"/>
      <c r="U1261" s="22"/>
      <c r="V1261" s="22"/>
      <c r="W1261" s="22"/>
      <c r="X1261" s="22"/>
      <c r="Y1261" s="22"/>
      <c r="Z1261" s="22"/>
      <c r="AA1261" s="22"/>
      <c r="AB1261" s="22"/>
      <c r="AC1261" s="22"/>
      <c r="AD1261" s="22"/>
      <c r="AE1261" s="22"/>
      <c r="AF1261" s="22"/>
      <c r="AG1261" s="22"/>
      <c r="AH1261" s="22"/>
      <c r="AI1261" s="22"/>
      <c r="AJ1261" s="22"/>
      <c r="AK1261" s="22"/>
      <c r="AL1261" s="22"/>
      <c r="AM1261" s="22"/>
      <c r="AN1261" s="22"/>
      <c r="AO1261" s="22"/>
      <c r="AP1261" s="22"/>
      <c r="AQ1261" s="22"/>
      <c r="AR1261" s="22"/>
      <c r="AS1261" s="22"/>
      <c r="AT1261" s="22"/>
      <c r="AU1261" s="22"/>
    </row>
    <row r="1262" ht="17.25" customHeight="1">
      <c r="A1262" s="41"/>
      <c r="B1262" s="42"/>
      <c r="C1262" s="41"/>
      <c r="D1262" s="43"/>
      <c r="E1262" s="43"/>
      <c r="F1262" s="41"/>
      <c r="G1262" s="45"/>
      <c r="H1262" s="46"/>
      <c r="I1262" s="43"/>
      <c r="J1262" s="47"/>
      <c r="K1262" s="46"/>
      <c r="L1262" s="46"/>
      <c r="M1262" s="48"/>
      <c r="N1262" s="49"/>
      <c r="O1262" s="46"/>
      <c r="P1262" s="46"/>
      <c r="Q1262" s="41"/>
      <c r="R1262" s="10"/>
      <c r="S1262" s="10"/>
      <c r="T1262" s="10"/>
      <c r="U1262" s="22"/>
      <c r="V1262" s="22"/>
      <c r="W1262" s="22"/>
      <c r="X1262" s="22"/>
      <c r="Y1262" s="22"/>
      <c r="Z1262" s="22"/>
      <c r="AA1262" s="22"/>
      <c r="AB1262" s="22"/>
      <c r="AC1262" s="22"/>
      <c r="AD1262" s="22"/>
      <c r="AE1262" s="22"/>
      <c r="AF1262" s="22"/>
      <c r="AG1262" s="22"/>
      <c r="AH1262" s="22"/>
      <c r="AI1262" s="22"/>
      <c r="AJ1262" s="22"/>
      <c r="AK1262" s="22"/>
      <c r="AL1262" s="22"/>
      <c r="AM1262" s="22"/>
      <c r="AN1262" s="22"/>
      <c r="AO1262" s="22"/>
      <c r="AP1262" s="22"/>
      <c r="AQ1262" s="22"/>
      <c r="AR1262" s="22"/>
      <c r="AS1262" s="22"/>
      <c r="AT1262" s="22"/>
      <c r="AU1262" s="22"/>
    </row>
    <row r="1263" ht="17.25" customHeight="1">
      <c r="A1263" s="41"/>
      <c r="B1263" s="42"/>
      <c r="C1263" s="41"/>
      <c r="D1263" s="43"/>
      <c r="E1263" s="43"/>
      <c r="F1263" s="41"/>
      <c r="G1263" s="45"/>
      <c r="H1263" s="46"/>
      <c r="I1263" s="43"/>
      <c r="J1263" s="47"/>
      <c r="K1263" s="46"/>
      <c r="L1263" s="46"/>
      <c r="M1263" s="48"/>
      <c r="N1263" s="49"/>
      <c r="O1263" s="46"/>
      <c r="P1263" s="46"/>
      <c r="Q1263" s="41"/>
      <c r="R1263" s="10"/>
      <c r="S1263" s="10"/>
      <c r="T1263" s="10"/>
      <c r="U1263" s="22"/>
      <c r="V1263" s="22"/>
      <c r="W1263" s="22"/>
      <c r="X1263" s="22"/>
      <c r="Y1263" s="22"/>
      <c r="Z1263" s="22"/>
      <c r="AA1263" s="22"/>
      <c r="AB1263" s="22"/>
      <c r="AC1263" s="22"/>
      <c r="AD1263" s="22"/>
      <c r="AE1263" s="22"/>
      <c r="AF1263" s="22"/>
      <c r="AG1263" s="22"/>
      <c r="AH1263" s="22"/>
      <c r="AI1263" s="22"/>
      <c r="AJ1263" s="22"/>
      <c r="AK1263" s="22"/>
      <c r="AL1263" s="22"/>
      <c r="AM1263" s="22"/>
      <c r="AN1263" s="22"/>
      <c r="AO1263" s="22"/>
      <c r="AP1263" s="22"/>
      <c r="AQ1263" s="22"/>
      <c r="AR1263" s="22"/>
      <c r="AS1263" s="22"/>
      <c r="AT1263" s="22"/>
      <c r="AU1263" s="22"/>
    </row>
    <row r="1264" ht="17.25" customHeight="1">
      <c r="A1264" s="41"/>
      <c r="B1264" s="42"/>
      <c r="C1264" s="41"/>
      <c r="D1264" s="43"/>
      <c r="E1264" s="43"/>
      <c r="F1264" s="41"/>
      <c r="G1264" s="45"/>
      <c r="H1264" s="46"/>
      <c r="I1264" s="43"/>
      <c r="J1264" s="47"/>
      <c r="K1264" s="46"/>
      <c r="L1264" s="46"/>
      <c r="M1264" s="48"/>
      <c r="N1264" s="49"/>
      <c r="O1264" s="46"/>
      <c r="P1264" s="46"/>
      <c r="Q1264" s="41"/>
      <c r="R1264" s="10"/>
      <c r="S1264" s="10"/>
      <c r="T1264" s="10"/>
      <c r="U1264" s="22"/>
      <c r="V1264" s="22"/>
      <c r="W1264" s="22"/>
      <c r="X1264" s="22"/>
      <c r="Y1264" s="22"/>
      <c r="Z1264" s="22"/>
      <c r="AA1264" s="22"/>
      <c r="AB1264" s="22"/>
      <c r="AC1264" s="22"/>
      <c r="AD1264" s="22"/>
      <c r="AE1264" s="22"/>
      <c r="AF1264" s="22"/>
      <c r="AG1264" s="22"/>
      <c r="AH1264" s="22"/>
      <c r="AI1264" s="22"/>
      <c r="AJ1264" s="22"/>
      <c r="AK1264" s="22"/>
      <c r="AL1264" s="22"/>
      <c r="AM1264" s="22"/>
      <c r="AN1264" s="22"/>
      <c r="AO1264" s="22"/>
      <c r="AP1264" s="22"/>
      <c r="AQ1264" s="22"/>
      <c r="AR1264" s="22"/>
      <c r="AS1264" s="22"/>
      <c r="AT1264" s="22"/>
      <c r="AU1264" s="22"/>
    </row>
    <row r="1265" ht="17.25" customHeight="1">
      <c r="A1265" s="41"/>
      <c r="B1265" s="42"/>
      <c r="C1265" s="41"/>
      <c r="D1265" s="43"/>
      <c r="E1265" s="43"/>
      <c r="F1265" s="41"/>
      <c r="G1265" s="45"/>
      <c r="H1265" s="46"/>
      <c r="I1265" s="43"/>
      <c r="J1265" s="47"/>
      <c r="K1265" s="46"/>
      <c r="L1265" s="46"/>
      <c r="M1265" s="48"/>
      <c r="N1265" s="49"/>
      <c r="O1265" s="46"/>
      <c r="P1265" s="46"/>
      <c r="Q1265" s="41"/>
      <c r="R1265" s="10"/>
      <c r="S1265" s="10"/>
      <c r="T1265" s="10"/>
      <c r="U1265" s="22"/>
      <c r="V1265" s="22"/>
      <c r="W1265" s="22"/>
      <c r="X1265" s="22"/>
      <c r="Y1265" s="22"/>
      <c r="Z1265" s="22"/>
      <c r="AA1265" s="22"/>
      <c r="AB1265" s="22"/>
      <c r="AC1265" s="22"/>
      <c r="AD1265" s="22"/>
      <c r="AE1265" s="22"/>
      <c r="AF1265" s="22"/>
      <c r="AG1265" s="22"/>
      <c r="AH1265" s="22"/>
      <c r="AI1265" s="22"/>
      <c r="AJ1265" s="22"/>
      <c r="AK1265" s="22"/>
      <c r="AL1265" s="22"/>
      <c r="AM1265" s="22"/>
      <c r="AN1265" s="22"/>
      <c r="AO1265" s="22"/>
      <c r="AP1265" s="22"/>
      <c r="AQ1265" s="22"/>
      <c r="AR1265" s="22"/>
      <c r="AS1265" s="22"/>
      <c r="AT1265" s="22"/>
      <c r="AU1265" s="22"/>
    </row>
    <row r="1266" ht="17.25" customHeight="1">
      <c r="A1266" s="41"/>
      <c r="B1266" s="42"/>
      <c r="C1266" s="41"/>
      <c r="D1266" s="43"/>
      <c r="E1266" s="43"/>
      <c r="F1266" s="41"/>
      <c r="G1266" s="45"/>
      <c r="H1266" s="46"/>
      <c r="I1266" s="43"/>
      <c r="J1266" s="47"/>
      <c r="K1266" s="46"/>
      <c r="L1266" s="46"/>
      <c r="M1266" s="48"/>
      <c r="N1266" s="49"/>
      <c r="O1266" s="46"/>
      <c r="P1266" s="46"/>
      <c r="Q1266" s="41"/>
      <c r="R1266" s="10"/>
      <c r="S1266" s="10"/>
      <c r="T1266" s="10"/>
      <c r="U1266" s="22"/>
      <c r="V1266" s="22"/>
      <c r="W1266" s="22"/>
      <c r="X1266" s="22"/>
      <c r="Y1266" s="22"/>
      <c r="Z1266" s="22"/>
      <c r="AA1266" s="22"/>
      <c r="AB1266" s="22"/>
      <c r="AC1266" s="22"/>
      <c r="AD1266" s="22"/>
      <c r="AE1266" s="22"/>
      <c r="AF1266" s="22"/>
      <c r="AG1266" s="22"/>
      <c r="AH1266" s="22"/>
      <c r="AI1266" s="22"/>
      <c r="AJ1266" s="22"/>
      <c r="AK1266" s="22"/>
      <c r="AL1266" s="22"/>
      <c r="AM1266" s="22"/>
      <c r="AN1266" s="22"/>
      <c r="AO1266" s="22"/>
      <c r="AP1266" s="22"/>
      <c r="AQ1266" s="22"/>
      <c r="AR1266" s="22"/>
      <c r="AS1266" s="22"/>
      <c r="AT1266" s="22"/>
      <c r="AU1266" s="22"/>
    </row>
    <row r="1267" ht="17.25" customHeight="1">
      <c r="A1267" s="41"/>
      <c r="B1267" s="42"/>
      <c r="C1267" s="41"/>
      <c r="D1267" s="43"/>
      <c r="E1267" s="43"/>
      <c r="F1267" s="41"/>
      <c r="G1267" s="45"/>
      <c r="H1267" s="46"/>
      <c r="I1267" s="43"/>
      <c r="J1267" s="47"/>
      <c r="K1267" s="46"/>
      <c r="L1267" s="46"/>
      <c r="M1267" s="48"/>
      <c r="N1267" s="49"/>
      <c r="O1267" s="46"/>
      <c r="P1267" s="46"/>
      <c r="Q1267" s="41"/>
      <c r="R1267" s="10"/>
      <c r="S1267" s="10"/>
      <c r="T1267" s="10"/>
      <c r="U1267" s="22"/>
      <c r="V1267" s="22"/>
      <c r="W1267" s="22"/>
      <c r="X1267" s="22"/>
      <c r="Y1267" s="22"/>
      <c r="Z1267" s="22"/>
      <c r="AA1267" s="22"/>
      <c r="AB1267" s="22"/>
      <c r="AC1267" s="22"/>
      <c r="AD1267" s="22"/>
      <c r="AE1267" s="22"/>
      <c r="AF1267" s="22"/>
      <c r="AG1267" s="22"/>
      <c r="AH1267" s="22"/>
      <c r="AI1267" s="22"/>
      <c r="AJ1267" s="22"/>
      <c r="AK1267" s="22"/>
      <c r="AL1267" s="22"/>
      <c r="AM1267" s="22"/>
      <c r="AN1267" s="22"/>
      <c r="AO1267" s="22"/>
      <c r="AP1267" s="22"/>
      <c r="AQ1267" s="22"/>
      <c r="AR1267" s="22"/>
      <c r="AS1267" s="22"/>
      <c r="AT1267" s="22"/>
      <c r="AU1267" s="22"/>
    </row>
    <row r="1268" ht="17.25" customHeight="1">
      <c r="A1268" s="41"/>
      <c r="B1268" s="42"/>
      <c r="C1268" s="41"/>
      <c r="D1268" s="43"/>
      <c r="E1268" s="43"/>
      <c r="F1268" s="41"/>
      <c r="G1268" s="45"/>
      <c r="H1268" s="46"/>
      <c r="I1268" s="43"/>
      <c r="J1268" s="47"/>
      <c r="K1268" s="46"/>
      <c r="L1268" s="46"/>
      <c r="M1268" s="48"/>
      <c r="N1268" s="49"/>
      <c r="O1268" s="46"/>
      <c r="P1268" s="46"/>
      <c r="Q1268" s="41"/>
      <c r="R1268" s="10"/>
      <c r="S1268" s="10"/>
      <c r="T1268" s="10"/>
      <c r="U1268" s="22"/>
      <c r="V1268" s="22"/>
      <c r="W1268" s="22"/>
      <c r="X1268" s="22"/>
      <c r="Y1268" s="22"/>
      <c r="Z1268" s="22"/>
      <c r="AA1268" s="22"/>
      <c r="AB1268" s="22"/>
      <c r="AC1268" s="22"/>
      <c r="AD1268" s="22"/>
      <c r="AE1268" s="22"/>
      <c r="AF1268" s="22"/>
      <c r="AG1268" s="22"/>
      <c r="AH1268" s="22"/>
      <c r="AI1268" s="22"/>
      <c r="AJ1268" s="22"/>
      <c r="AK1268" s="22"/>
      <c r="AL1268" s="22"/>
      <c r="AM1268" s="22"/>
      <c r="AN1268" s="22"/>
      <c r="AO1268" s="22"/>
      <c r="AP1268" s="22"/>
      <c r="AQ1268" s="22"/>
      <c r="AR1268" s="22"/>
      <c r="AS1268" s="22"/>
      <c r="AT1268" s="22"/>
      <c r="AU1268" s="22"/>
    </row>
    <row r="1269" ht="17.25" customHeight="1">
      <c r="A1269" s="41"/>
      <c r="B1269" s="42"/>
      <c r="C1269" s="41"/>
      <c r="D1269" s="43"/>
      <c r="E1269" s="43"/>
      <c r="F1269" s="41"/>
      <c r="G1269" s="45"/>
      <c r="H1269" s="46"/>
      <c r="I1269" s="43"/>
      <c r="J1269" s="47"/>
      <c r="K1269" s="46"/>
      <c r="L1269" s="46"/>
      <c r="M1269" s="48"/>
      <c r="N1269" s="49"/>
      <c r="O1269" s="46"/>
      <c r="P1269" s="46"/>
      <c r="Q1269" s="41"/>
      <c r="R1269" s="10"/>
      <c r="S1269" s="10"/>
      <c r="T1269" s="10"/>
      <c r="U1269" s="22"/>
      <c r="V1269" s="22"/>
      <c r="W1269" s="22"/>
      <c r="X1269" s="22"/>
      <c r="Y1269" s="22"/>
      <c r="Z1269" s="22"/>
      <c r="AA1269" s="22"/>
      <c r="AB1269" s="22"/>
      <c r="AC1269" s="22"/>
      <c r="AD1269" s="22"/>
      <c r="AE1269" s="22"/>
      <c r="AF1269" s="22"/>
      <c r="AG1269" s="22"/>
      <c r="AH1269" s="22"/>
      <c r="AI1269" s="22"/>
      <c r="AJ1269" s="22"/>
      <c r="AK1269" s="22"/>
      <c r="AL1269" s="22"/>
      <c r="AM1269" s="22"/>
      <c r="AN1269" s="22"/>
      <c r="AO1269" s="22"/>
      <c r="AP1269" s="22"/>
      <c r="AQ1269" s="22"/>
      <c r="AR1269" s="22"/>
      <c r="AS1269" s="22"/>
      <c r="AT1269" s="22"/>
      <c r="AU1269" s="22"/>
    </row>
    <row r="1270" ht="17.25" customHeight="1">
      <c r="A1270" s="41"/>
      <c r="B1270" s="42"/>
      <c r="C1270" s="41"/>
      <c r="D1270" s="43"/>
      <c r="E1270" s="43"/>
      <c r="F1270" s="41"/>
      <c r="G1270" s="45"/>
      <c r="H1270" s="46"/>
      <c r="I1270" s="43"/>
      <c r="J1270" s="47"/>
      <c r="K1270" s="46"/>
      <c r="L1270" s="46"/>
      <c r="M1270" s="48"/>
      <c r="N1270" s="49"/>
      <c r="O1270" s="46"/>
      <c r="P1270" s="46"/>
      <c r="Q1270" s="41"/>
      <c r="R1270" s="10"/>
      <c r="S1270" s="10"/>
      <c r="T1270" s="10"/>
      <c r="U1270" s="22"/>
      <c r="V1270" s="22"/>
      <c r="W1270" s="22"/>
      <c r="X1270" s="22"/>
      <c r="Y1270" s="22"/>
      <c r="Z1270" s="22"/>
      <c r="AA1270" s="22"/>
      <c r="AB1270" s="22"/>
      <c r="AC1270" s="22"/>
      <c r="AD1270" s="22"/>
      <c r="AE1270" s="22"/>
      <c r="AF1270" s="22"/>
      <c r="AG1270" s="22"/>
      <c r="AH1270" s="22"/>
      <c r="AI1270" s="22"/>
      <c r="AJ1270" s="22"/>
      <c r="AK1270" s="22"/>
      <c r="AL1270" s="22"/>
      <c r="AM1270" s="22"/>
      <c r="AN1270" s="22"/>
      <c r="AO1270" s="22"/>
      <c r="AP1270" s="22"/>
      <c r="AQ1270" s="22"/>
      <c r="AR1270" s="22"/>
      <c r="AS1270" s="22"/>
      <c r="AT1270" s="22"/>
      <c r="AU1270" s="22"/>
    </row>
    <row r="1271" ht="17.25" customHeight="1">
      <c r="A1271" s="41"/>
      <c r="B1271" s="42"/>
      <c r="C1271" s="41"/>
      <c r="D1271" s="43"/>
      <c r="E1271" s="43"/>
      <c r="F1271" s="41"/>
      <c r="G1271" s="45"/>
      <c r="H1271" s="46"/>
      <c r="I1271" s="43"/>
      <c r="J1271" s="47"/>
      <c r="K1271" s="46"/>
      <c r="L1271" s="46"/>
      <c r="M1271" s="48"/>
      <c r="N1271" s="49"/>
      <c r="O1271" s="46"/>
      <c r="P1271" s="46"/>
      <c r="Q1271" s="41"/>
      <c r="R1271" s="10"/>
      <c r="S1271" s="10"/>
      <c r="T1271" s="10"/>
      <c r="U1271" s="22"/>
      <c r="V1271" s="22"/>
      <c r="W1271" s="22"/>
      <c r="X1271" s="22"/>
      <c r="Y1271" s="22"/>
      <c r="Z1271" s="22"/>
      <c r="AA1271" s="22"/>
      <c r="AB1271" s="22"/>
      <c r="AC1271" s="22"/>
      <c r="AD1271" s="22"/>
      <c r="AE1271" s="22"/>
      <c r="AF1271" s="22"/>
      <c r="AG1271" s="22"/>
      <c r="AH1271" s="22"/>
      <c r="AI1271" s="22"/>
      <c r="AJ1271" s="22"/>
      <c r="AK1271" s="22"/>
      <c r="AL1271" s="22"/>
      <c r="AM1271" s="22"/>
      <c r="AN1271" s="22"/>
      <c r="AO1271" s="22"/>
      <c r="AP1271" s="22"/>
      <c r="AQ1271" s="22"/>
      <c r="AR1271" s="22"/>
      <c r="AS1271" s="22"/>
      <c r="AT1271" s="22"/>
      <c r="AU1271" s="22"/>
    </row>
    <row r="1272" ht="17.25" customHeight="1">
      <c r="A1272" s="41"/>
      <c r="B1272" s="42"/>
      <c r="C1272" s="41"/>
      <c r="D1272" s="43"/>
      <c r="E1272" s="43"/>
      <c r="F1272" s="41"/>
      <c r="G1272" s="45"/>
      <c r="H1272" s="46"/>
      <c r="I1272" s="43"/>
      <c r="J1272" s="47"/>
      <c r="K1272" s="46"/>
      <c r="L1272" s="46"/>
      <c r="M1272" s="48"/>
      <c r="N1272" s="49"/>
      <c r="O1272" s="46"/>
      <c r="P1272" s="46"/>
      <c r="Q1272" s="41"/>
      <c r="R1272" s="10"/>
      <c r="S1272" s="10"/>
      <c r="T1272" s="10"/>
      <c r="U1272" s="22"/>
      <c r="V1272" s="22"/>
      <c r="W1272" s="22"/>
      <c r="X1272" s="22"/>
      <c r="Y1272" s="22"/>
      <c r="Z1272" s="22"/>
      <c r="AA1272" s="22"/>
      <c r="AB1272" s="22"/>
      <c r="AC1272" s="22"/>
      <c r="AD1272" s="22"/>
      <c r="AE1272" s="22"/>
      <c r="AF1272" s="22"/>
      <c r="AG1272" s="22"/>
      <c r="AH1272" s="22"/>
      <c r="AI1272" s="22"/>
      <c r="AJ1272" s="22"/>
      <c r="AK1272" s="22"/>
      <c r="AL1272" s="22"/>
      <c r="AM1272" s="22"/>
      <c r="AN1272" s="22"/>
      <c r="AO1272" s="22"/>
      <c r="AP1272" s="22"/>
      <c r="AQ1272" s="22"/>
      <c r="AR1272" s="22"/>
      <c r="AS1272" s="22"/>
      <c r="AT1272" s="22"/>
      <c r="AU1272" s="22"/>
    </row>
    <row r="1273" ht="17.25" customHeight="1">
      <c r="A1273" s="41"/>
      <c r="B1273" s="42"/>
      <c r="C1273" s="41"/>
      <c r="D1273" s="43"/>
      <c r="E1273" s="43"/>
      <c r="F1273" s="41"/>
      <c r="G1273" s="45"/>
      <c r="H1273" s="46"/>
      <c r="I1273" s="43"/>
      <c r="J1273" s="47"/>
      <c r="K1273" s="46"/>
      <c r="L1273" s="46"/>
      <c r="M1273" s="48"/>
      <c r="N1273" s="49"/>
      <c r="O1273" s="46"/>
      <c r="P1273" s="46"/>
      <c r="Q1273" s="41"/>
      <c r="R1273" s="10"/>
      <c r="S1273" s="10"/>
      <c r="T1273" s="10"/>
      <c r="U1273" s="22"/>
      <c r="V1273" s="22"/>
      <c r="W1273" s="22"/>
      <c r="X1273" s="22"/>
      <c r="Y1273" s="22"/>
      <c r="Z1273" s="22"/>
      <c r="AA1273" s="22"/>
      <c r="AB1273" s="22"/>
      <c r="AC1273" s="22"/>
      <c r="AD1273" s="22"/>
      <c r="AE1273" s="22"/>
      <c r="AF1273" s="22"/>
      <c r="AG1273" s="22"/>
      <c r="AH1273" s="22"/>
      <c r="AI1273" s="22"/>
      <c r="AJ1273" s="22"/>
      <c r="AK1273" s="22"/>
      <c r="AL1273" s="22"/>
      <c r="AM1273" s="22"/>
      <c r="AN1273" s="22"/>
      <c r="AO1273" s="22"/>
      <c r="AP1273" s="22"/>
      <c r="AQ1273" s="22"/>
      <c r="AR1273" s="22"/>
      <c r="AS1273" s="22"/>
      <c r="AT1273" s="22"/>
      <c r="AU1273" s="22"/>
    </row>
    <row r="1274" ht="17.25" customHeight="1">
      <c r="A1274" s="41"/>
      <c r="B1274" s="42"/>
      <c r="C1274" s="41"/>
      <c r="D1274" s="43"/>
      <c r="E1274" s="43"/>
      <c r="F1274" s="41"/>
      <c r="G1274" s="45"/>
      <c r="H1274" s="46"/>
      <c r="I1274" s="43"/>
      <c r="J1274" s="47"/>
      <c r="K1274" s="46"/>
      <c r="L1274" s="46"/>
      <c r="M1274" s="48"/>
      <c r="N1274" s="49"/>
      <c r="O1274" s="46"/>
      <c r="P1274" s="46"/>
      <c r="Q1274" s="41"/>
      <c r="R1274" s="10"/>
      <c r="S1274" s="10"/>
      <c r="T1274" s="10"/>
      <c r="U1274" s="22"/>
      <c r="V1274" s="22"/>
      <c r="W1274" s="22"/>
      <c r="X1274" s="22"/>
      <c r="Y1274" s="22"/>
      <c r="Z1274" s="22"/>
      <c r="AA1274" s="22"/>
      <c r="AB1274" s="22"/>
      <c r="AC1274" s="22"/>
      <c r="AD1274" s="22"/>
      <c r="AE1274" s="22"/>
      <c r="AF1274" s="22"/>
      <c r="AG1274" s="22"/>
      <c r="AH1274" s="22"/>
      <c r="AI1274" s="22"/>
      <c r="AJ1274" s="22"/>
      <c r="AK1274" s="22"/>
      <c r="AL1274" s="22"/>
      <c r="AM1274" s="22"/>
      <c r="AN1274" s="22"/>
      <c r="AO1274" s="22"/>
      <c r="AP1274" s="22"/>
      <c r="AQ1274" s="22"/>
      <c r="AR1274" s="22"/>
      <c r="AS1274" s="22"/>
      <c r="AT1274" s="22"/>
      <c r="AU1274" s="22"/>
    </row>
    <row r="1275" ht="17.25" customHeight="1">
      <c r="A1275" s="41"/>
      <c r="B1275" s="42"/>
      <c r="C1275" s="41"/>
      <c r="D1275" s="43"/>
      <c r="E1275" s="43"/>
      <c r="F1275" s="41"/>
      <c r="G1275" s="45"/>
      <c r="H1275" s="46"/>
      <c r="I1275" s="43"/>
      <c r="J1275" s="47"/>
      <c r="K1275" s="46"/>
      <c r="L1275" s="46"/>
      <c r="M1275" s="48"/>
      <c r="N1275" s="49"/>
      <c r="O1275" s="46"/>
      <c r="P1275" s="46"/>
      <c r="Q1275" s="41"/>
      <c r="R1275" s="10"/>
      <c r="S1275" s="10"/>
      <c r="T1275" s="10"/>
      <c r="U1275" s="22"/>
      <c r="V1275" s="22"/>
      <c r="W1275" s="22"/>
      <c r="X1275" s="22"/>
      <c r="Y1275" s="22"/>
      <c r="Z1275" s="22"/>
      <c r="AA1275" s="22"/>
      <c r="AB1275" s="22"/>
      <c r="AC1275" s="22"/>
      <c r="AD1275" s="22"/>
      <c r="AE1275" s="22"/>
      <c r="AF1275" s="22"/>
      <c r="AG1275" s="22"/>
      <c r="AH1275" s="22"/>
      <c r="AI1275" s="22"/>
      <c r="AJ1275" s="22"/>
      <c r="AK1275" s="22"/>
      <c r="AL1275" s="22"/>
      <c r="AM1275" s="22"/>
      <c r="AN1275" s="22"/>
      <c r="AO1275" s="22"/>
      <c r="AP1275" s="22"/>
      <c r="AQ1275" s="22"/>
      <c r="AR1275" s="22"/>
      <c r="AS1275" s="22"/>
      <c r="AT1275" s="22"/>
      <c r="AU1275" s="22"/>
    </row>
    <row r="1276" ht="17.25" customHeight="1">
      <c r="A1276" s="41"/>
      <c r="B1276" s="42"/>
      <c r="C1276" s="41"/>
      <c r="D1276" s="43"/>
      <c r="E1276" s="43"/>
      <c r="F1276" s="41"/>
      <c r="G1276" s="45"/>
      <c r="H1276" s="46"/>
      <c r="I1276" s="43"/>
      <c r="J1276" s="47"/>
      <c r="K1276" s="46"/>
      <c r="L1276" s="46"/>
      <c r="M1276" s="48"/>
      <c r="N1276" s="49"/>
      <c r="O1276" s="46"/>
      <c r="P1276" s="46"/>
      <c r="Q1276" s="41"/>
      <c r="R1276" s="10"/>
      <c r="S1276" s="10"/>
      <c r="T1276" s="10"/>
      <c r="U1276" s="22"/>
      <c r="V1276" s="22"/>
      <c r="W1276" s="22"/>
      <c r="X1276" s="22"/>
      <c r="Y1276" s="22"/>
      <c r="Z1276" s="22"/>
      <c r="AA1276" s="22"/>
      <c r="AB1276" s="22"/>
      <c r="AC1276" s="22"/>
      <c r="AD1276" s="22"/>
      <c r="AE1276" s="22"/>
      <c r="AF1276" s="22"/>
      <c r="AG1276" s="22"/>
      <c r="AH1276" s="22"/>
      <c r="AI1276" s="22"/>
      <c r="AJ1276" s="22"/>
      <c r="AK1276" s="22"/>
      <c r="AL1276" s="22"/>
      <c r="AM1276" s="22"/>
      <c r="AN1276" s="22"/>
      <c r="AO1276" s="22"/>
      <c r="AP1276" s="22"/>
      <c r="AQ1276" s="22"/>
      <c r="AR1276" s="22"/>
      <c r="AS1276" s="22"/>
      <c r="AT1276" s="22"/>
      <c r="AU1276" s="22"/>
    </row>
    <row r="1277" ht="17.25" customHeight="1">
      <c r="A1277" s="41"/>
      <c r="B1277" s="42"/>
      <c r="C1277" s="41"/>
      <c r="D1277" s="43"/>
      <c r="E1277" s="43"/>
      <c r="F1277" s="41"/>
      <c r="G1277" s="45"/>
      <c r="H1277" s="46"/>
      <c r="I1277" s="43"/>
      <c r="J1277" s="47"/>
      <c r="K1277" s="46"/>
      <c r="L1277" s="46"/>
      <c r="M1277" s="48"/>
      <c r="N1277" s="49"/>
      <c r="O1277" s="46"/>
      <c r="P1277" s="46"/>
      <c r="Q1277" s="41"/>
      <c r="R1277" s="10"/>
      <c r="S1277" s="10"/>
      <c r="T1277" s="10"/>
      <c r="U1277" s="22"/>
      <c r="V1277" s="22"/>
      <c r="W1277" s="22"/>
      <c r="X1277" s="22"/>
      <c r="Y1277" s="22"/>
      <c r="Z1277" s="22"/>
      <c r="AA1277" s="22"/>
      <c r="AB1277" s="22"/>
      <c r="AC1277" s="22"/>
      <c r="AD1277" s="22"/>
      <c r="AE1277" s="22"/>
      <c r="AF1277" s="22"/>
      <c r="AG1277" s="22"/>
      <c r="AH1277" s="22"/>
      <c r="AI1277" s="22"/>
      <c r="AJ1277" s="22"/>
      <c r="AK1277" s="22"/>
      <c r="AL1277" s="22"/>
      <c r="AM1277" s="22"/>
      <c r="AN1277" s="22"/>
      <c r="AO1277" s="22"/>
      <c r="AP1277" s="22"/>
      <c r="AQ1277" s="22"/>
      <c r="AR1277" s="22"/>
      <c r="AS1277" s="22"/>
      <c r="AT1277" s="22"/>
      <c r="AU1277" s="22"/>
    </row>
    <row r="1278" ht="17.25" customHeight="1">
      <c r="A1278" s="41"/>
      <c r="B1278" s="42"/>
      <c r="C1278" s="41"/>
      <c r="D1278" s="43"/>
      <c r="E1278" s="43"/>
      <c r="F1278" s="41"/>
      <c r="G1278" s="45"/>
      <c r="H1278" s="46"/>
      <c r="I1278" s="43"/>
      <c r="J1278" s="47"/>
      <c r="K1278" s="46"/>
      <c r="L1278" s="46"/>
      <c r="M1278" s="48"/>
      <c r="N1278" s="49"/>
      <c r="O1278" s="46"/>
      <c r="P1278" s="46"/>
      <c r="Q1278" s="41"/>
      <c r="R1278" s="10"/>
      <c r="S1278" s="10"/>
      <c r="T1278" s="10"/>
      <c r="U1278" s="22"/>
      <c r="V1278" s="22"/>
      <c r="W1278" s="22"/>
      <c r="X1278" s="22"/>
      <c r="Y1278" s="22"/>
      <c r="Z1278" s="22"/>
      <c r="AA1278" s="22"/>
      <c r="AB1278" s="22"/>
      <c r="AC1278" s="22"/>
      <c r="AD1278" s="22"/>
      <c r="AE1278" s="22"/>
      <c r="AF1278" s="22"/>
      <c r="AG1278" s="22"/>
      <c r="AH1278" s="22"/>
      <c r="AI1278" s="22"/>
      <c r="AJ1278" s="22"/>
      <c r="AK1278" s="22"/>
      <c r="AL1278" s="22"/>
      <c r="AM1278" s="22"/>
      <c r="AN1278" s="22"/>
      <c r="AO1278" s="22"/>
      <c r="AP1278" s="22"/>
      <c r="AQ1278" s="22"/>
      <c r="AR1278" s="22"/>
      <c r="AS1278" s="22"/>
      <c r="AT1278" s="22"/>
      <c r="AU1278" s="22"/>
    </row>
    <row r="1279" ht="17.25" customHeight="1">
      <c r="A1279" s="41"/>
      <c r="B1279" s="42"/>
      <c r="C1279" s="41"/>
      <c r="D1279" s="43"/>
      <c r="E1279" s="43"/>
      <c r="F1279" s="41"/>
      <c r="G1279" s="45"/>
      <c r="H1279" s="46"/>
      <c r="I1279" s="43"/>
      <c r="J1279" s="47"/>
      <c r="K1279" s="46"/>
      <c r="L1279" s="46"/>
      <c r="M1279" s="48"/>
      <c r="N1279" s="49"/>
      <c r="O1279" s="46"/>
      <c r="P1279" s="46"/>
      <c r="Q1279" s="41"/>
      <c r="R1279" s="10"/>
      <c r="S1279" s="10"/>
      <c r="T1279" s="10"/>
      <c r="U1279" s="22"/>
      <c r="V1279" s="22"/>
      <c r="W1279" s="22"/>
      <c r="X1279" s="22"/>
      <c r="Y1279" s="22"/>
      <c r="Z1279" s="22"/>
      <c r="AA1279" s="22"/>
      <c r="AB1279" s="22"/>
      <c r="AC1279" s="22"/>
      <c r="AD1279" s="22"/>
      <c r="AE1279" s="22"/>
      <c r="AF1279" s="22"/>
      <c r="AG1279" s="22"/>
      <c r="AH1279" s="22"/>
      <c r="AI1279" s="22"/>
      <c r="AJ1279" s="22"/>
      <c r="AK1279" s="22"/>
      <c r="AL1279" s="22"/>
      <c r="AM1279" s="22"/>
      <c r="AN1279" s="22"/>
      <c r="AO1279" s="22"/>
      <c r="AP1279" s="22"/>
      <c r="AQ1279" s="22"/>
      <c r="AR1279" s="22"/>
      <c r="AS1279" s="22"/>
      <c r="AT1279" s="22"/>
      <c r="AU1279" s="22"/>
    </row>
    <row r="1280" ht="17.25" customHeight="1">
      <c r="A1280" s="41"/>
      <c r="B1280" s="42"/>
      <c r="C1280" s="41"/>
      <c r="D1280" s="43"/>
      <c r="E1280" s="43"/>
      <c r="F1280" s="41"/>
      <c r="G1280" s="45"/>
      <c r="H1280" s="46"/>
      <c r="I1280" s="43"/>
      <c r="J1280" s="47"/>
      <c r="K1280" s="46"/>
      <c r="L1280" s="46"/>
      <c r="M1280" s="48"/>
      <c r="N1280" s="49"/>
      <c r="O1280" s="46"/>
      <c r="P1280" s="46"/>
      <c r="Q1280" s="41"/>
      <c r="R1280" s="10"/>
      <c r="S1280" s="10"/>
      <c r="T1280" s="10"/>
      <c r="U1280" s="22"/>
      <c r="V1280" s="22"/>
      <c r="W1280" s="22"/>
      <c r="X1280" s="22"/>
      <c r="Y1280" s="22"/>
      <c r="Z1280" s="22"/>
      <c r="AA1280" s="22"/>
      <c r="AB1280" s="22"/>
      <c r="AC1280" s="22"/>
      <c r="AD1280" s="22"/>
      <c r="AE1280" s="22"/>
      <c r="AF1280" s="22"/>
      <c r="AG1280" s="22"/>
      <c r="AH1280" s="22"/>
      <c r="AI1280" s="22"/>
      <c r="AJ1280" s="22"/>
      <c r="AK1280" s="22"/>
      <c r="AL1280" s="22"/>
      <c r="AM1280" s="22"/>
      <c r="AN1280" s="22"/>
      <c r="AO1280" s="22"/>
      <c r="AP1280" s="22"/>
      <c r="AQ1280" s="22"/>
      <c r="AR1280" s="22"/>
      <c r="AS1280" s="22"/>
      <c r="AT1280" s="22"/>
      <c r="AU1280" s="22"/>
    </row>
    <row r="1281" ht="17.25" customHeight="1">
      <c r="A1281" s="41"/>
      <c r="B1281" s="42"/>
      <c r="C1281" s="41"/>
      <c r="D1281" s="43"/>
      <c r="E1281" s="43"/>
      <c r="F1281" s="41"/>
      <c r="G1281" s="45"/>
      <c r="H1281" s="46"/>
      <c r="I1281" s="43"/>
      <c r="J1281" s="47"/>
      <c r="K1281" s="46"/>
      <c r="L1281" s="46"/>
      <c r="M1281" s="48"/>
      <c r="N1281" s="49"/>
      <c r="O1281" s="46"/>
      <c r="P1281" s="46"/>
      <c r="Q1281" s="41"/>
      <c r="R1281" s="10"/>
      <c r="S1281" s="10"/>
      <c r="T1281" s="10"/>
      <c r="U1281" s="22"/>
      <c r="V1281" s="22"/>
      <c r="W1281" s="22"/>
      <c r="X1281" s="22"/>
      <c r="Y1281" s="22"/>
      <c r="Z1281" s="22"/>
      <c r="AA1281" s="22"/>
      <c r="AB1281" s="22"/>
      <c r="AC1281" s="22"/>
      <c r="AD1281" s="22"/>
      <c r="AE1281" s="22"/>
      <c r="AF1281" s="22"/>
      <c r="AG1281" s="22"/>
      <c r="AH1281" s="22"/>
      <c r="AI1281" s="22"/>
      <c r="AJ1281" s="22"/>
      <c r="AK1281" s="22"/>
      <c r="AL1281" s="22"/>
      <c r="AM1281" s="22"/>
      <c r="AN1281" s="22"/>
      <c r="AO1281" s="22"/>
      <c r="AP1281" s="22"/>
      <c r="AQ1281" s="22"/>
      <c r="AR1281" s="22"/>
      <c r="AS1281" s="22"/>
      <c r="AT1281" s="22"/>
      <c r="AU1281" s="22"/>
    </row>
    <row r="1282" ht="17.25" customHeight="1">
      <c r="A1282" s="41"/>
      <c r="B1282" s="42"/>
      <c r="C1282" s="41"/>
      <c r="D1282" s="43"/>
      <c r="E1282" s="43"/>
      <c r="F1282" s="41"/>
      <c r="G1282" s="45"/>
      <c r="H1282" s="46"/>
      <c r="I1282" s="43"/>
      <c r="J1282" s="47"/>
      <c r="K1282" s="46"/>
      <c r="L1282" s="46"/>
      <c r="M1282" s="48"/>
      <c r="N1282" s="49"/>
      <c r="O1282" s="46"/>
      <c r="P1282" s="46"/>
      <c r="Q1282" s="41"/>
      <c r="R1282" s="10"/>
      <c r="S1282" s="10"/>
      <c r="T1282" s="10"/>
      <c r="U1282" s="22"/>
      <c r="V1282" s="22"/>
      <c r="W1282" s="22"/>
      <c r="X1282" s="22"/>
      <c r="Y1282" s="22"/>
      <c r="Z1282" s="22"/>
      <c r="AA1282" s="22"/>
      <c r="AB1282" s="22"/>
      <c r="AC1282" s="22"/>
      <c r="AD1282" s="22"/>
      <c r="AE1282" s="22"/>
      <c r="AF1282" s="22"/>
      <c r="AG1282" s="22"/>
      <c r="AH1282" s="22"/>
      <c r="AI1282" s="22"/>
      <c r="AJ1282" s="22"/>
      <c r="AK1282" s="22"/>
      <c r="AL1282" s="22"/>
      <c r="AM1282" s="22"/>
      <c r="AN1282" s="22"/>
      <c r="AO1282" s="22"/>
      <c r="AP1282" s="22"/>
      <c r="AQ1282" s="22"/>
      <c r="AR1282" s="22"/>
      <c r="AS1282" s="22"/>
      <c r="AT1282" s="22"/>
      <c r="AU1282" s="22"/>
    </row>
    <row r="1283" ht="17.25" customHeight="1">
      <c r="A1283" s="41"/>
      <c r="B1283" s="42"/>
      <c r="C1283" s="41"/>
      <c r="D1283" s="43"/>
      <c r="E1283" s="43"/>
      <c r="F1283" s="41"/>
      <c r="G1283" s="45"/>
      <c r="H1283" s="46"/>
      <c r="I1283" s="43"/>
      <c r="J1283" s="47"/>
      <c r="K1283" s="46"/>
      <c r="L1283" s="46"/>
      <c r="M1283" s="48"/>
      <c r="N1283" s="49"/>
      <c r="O1283" s="46"/>
      <c r="P1283" s="46"/>
      <c r="Q1283" s="41"/>
      <c r="R1283" s="10"/>
      <c r="S1283" s="10"/>
      <c r="T1283" s="10"/>
      <c r="U1283" s="22"/>
      <c r="V1283" s="22"/>
      <c r="W1283" s="22"/>
      <c r="X1283" s="22"/>
      <c r="Y1283" s="22"/>
      <c r="Z1283" s="22"/>
      <c r="AA1283" s="22"/>
      <c r="AB1283" s="22"/>
      <c r="AC1283" s="22"/>
      <c r="AD1283" s="22"/>
      <c r="AE1283" s="22"/>
      <c r="AF1283" s="22"/>
      <c r="AG1283" s="22"/>
      <c r="AH1283" s="22"/>
      <c r="AI1283" s="22"/>
      <c r="AJ1283" s="22"/>
      <c r="AK1283" s="22"/>
      <c r="AL1283" s="22"/>
      <c r="AM1283" s="22"/>
      <c r="AN1283" s="22"/>
      <c r="AO1283" s="22"/>
      <c r="AP1283" s="22"/>
      <c r="AQ1283" s="22"/>
      <c r="AR1283" s="22"/>
      <c r="AS1283" s="22"/>
      <c r="AT1283" s="22"/>
      <c r="AU1283" s="22"/>
    </row>
    <row r="1284" ht="17.25" customHeight="1">
      <c r="A1284" s="41"/>
      <c r="B1284" s="42"/>
      <c r="C1284" s="41"/>
      <c r="D1284" s="43"/>
      <c r="E1284" s="43"/>
      <c r="F1284" s="41"/>
      <c r="G1284" s="45"/>
      <c r="H1284" s="46"/>
      <c r="I1284" s="43"/>
      <c r="J1284" s="47"/>
      <c r="K1284" s="46"/>
      <c r="L1284" s="46"/>
      <c r="M1284" s="48"/>
      <c r="N1284" s="49"/>
      <c r="O1284" s="46"/>
      <c r="P1284" s="46"/>
      <c r="Q1284" s="41"/>
      <c r="R1284" s="10"/>
      <c r="S1284" s="10"/>
      <c r="T1284" s="10"/>
      <c r="U1284" s="22"/>
      <c r="V1284" s="22"/>
      <c r="W1284" s="22"/>
      <c r="X1284" s="22"/>
      <c r="Y1284" s="22"/>
      <c r="Z1284" s="22"/>
      <c r="AA1284" s="22"/>
      <c r="AB1284" s="22"/>
      <c r="AC1284" s="22"/>
      <c r="AD1284" s="22"/>
      <c r="AE1284" s="22"/>
      <c r="AF1284" s="22"/>
      <c r="AG1284" s="22"/>
      <c r="AH1284" s="22"/>
      <c r="AI1284" s="22"/>
      <c r="AJ1284" s="22"/>
      <c r="AK1284" s="22"/>
      <c r="AL1284" s="22"/>
      <c r="AM1284" s="22"/>
      <c r="AN1284" s="22"/>
      <c r="AO1284" s="22"/>
      <c r="AP1284" s="22"/>
      <c r="AQ1284" s="22"/>
      <c r="AR1284" s="22"/>
      <c r="AS1284" s="22"/>
      <c r="AT1284" s="22"/>
      <c r="AU1284" s="22"/>
    </row>
    <row r="1285" ht="17.25" customHeight="1">
      <c r="A1285" s="41"/>
      <c r="B1285" s="42"/>
      <c r="C1285" s="41"/>
      <c r="D1285" s="43"/>
      <c r="E1285" s="43"/>
      <c r="F1285" s="41"/>
      <c r="G1285" s="45"/>
      <c r="H1285" s="46"/>
      <c r="I1285" s="43"/>
      <c r="J1285" s="47"/>
      <c r="K1285" s="46"/>
      <c r="L1285" s="46"/>
      <c r="M1285" s="48"/>
      <c r="N1285" s="49"/>
      <c r="O1285" s="46"/>
      <c r="P1285" s="46"/>
      <c r="Q1285" s="41"/>
      <c r="R1285" s="10"/>
      <c r="S1285" s="10"/>
      <c r="T1285" s="10"/>
      <c r="U1285" s="22"/>
      <c r="V1285" s="22"/>
      <c r="W1285" s="22"/>
      <c r="X1285" s="22"/>
      <c r="Y1285" s="22"/>
      <c r="Z1285" s="22"/>
      <c r="AA1285" s="22"/>
      <c r="AB1285" s="22"/>
      <c r="AC1285" s="22"/>
      <c r="AD1285" s="22"/>
      <c r="AE1285" s="22"/>
      <c r="AF1285" s="22"/>
      <c r="AG1285" s="22"/>
      <c r="AH1285" s="22"/>
      <c r="AI1285" s="22"/>
      <c r="AJ1285" s="22"/>
      <c r="AK1285" s="22"/>
      <c r="AL1285" s="22"/>
      <c r="AM1285" s="22"/>
      <c r="AN1285" s="22"/>
      <c r="AO1285" s="22"/>
      <c r="AP1285" s="22"/>
      <c r="AQ1285" s="22"/>
      <c r="AR1285" s="22"/>
      <c r="AS1285" s="22"/>
      <c r="AT1285" s="22"/>
      <c r="AU1285" s="22"/>
    </row>
    <row r="1286" ht="17.25" customHeight="1">
      <c r="A1286" s="41"/>
      <c r="B1286" s="42"/>
      <c r="C1286" s="41"/>
      <c r="D1286" s="43"/>
      <c r="E1286" s="43"/>
      <c r="F1286" s="41"/>
      <c r="G1286" s="45"/>
      <c r="H1286" s="46"/>
      <c r="I1286" s="43"/>
      <c r="J1286" s="47"/>
      <c r="K1286" s="46"/>
      <c r="L1286" s="46"/>
      <c r="M1286" s="48"/>
      <c r="N1286" s="49"/>
      <c r="O1286" s="46"/>
      <c r="P1286" s="46"/>
      <c r="Q1286" s="41"/>
      <c r="R1286" s="10"/>
      <c r="S1286" s="10"/>
      <c r="T1286" s="10"/>
      <c r="U1286" s="22"/>
      <c r="V1286" s="22"/>
      <c r="W1286" s="22"/>
      <c r="X1286" s="22"/>
      <c r="Y1286" s="22"/>
      <c r="Z1286" s="22"/>
      <c r="AA1286" s="22"/>
      <c r="AB1286" s="22"/>
      <c r="AC1286" s="22"/>
      <c r="AD1286" s="22"/>
      <c r="AE1286" s="22"/>
      <c r="AF1286" s="22"/>
      <c r="AG1286" s="22"/>
      <c r="AH1286" s="22"/>
      <c r="AI1286" s="22"/>
      <c r="AJ1286" s="22"/>
      <c r="AK1286" s="22"/>
      <c r="AL1286" s="22"/>
      <c r="AM1286" s="22"/>
      <c r="AN1286" s="22"/>
      <c r="AO1286" s="22"/>
      <c r="AP1286" s="22"/>
      <c r="AQ1286" s="22"/>
      <c r="AR1286" s="22"/>
      <c r="AS1286" s="22"/>
      <c r="AT1286" s="22"/>
      <c r="AU1286" s="22"/>
    </row>
    <row r="1287" ht="17.25" customHeight="1">
      <c r="A1287" s="41"/>
      <c r="B1287" s="42"/>
      <c r="C1287" s="41"/>
      <c r="D1287" s="43"/>
      <c r="E1287" s="43"/>
      <c r="F1287" s="41"/>
      <c r="G1287" s="45"/>
      <c r="H1287" s="46"/>
      <c r="I1287" s="43"/>
      <c r="J1287" s="47"/>
      <c r="K1287" s="46"/>
      <c r="L1287" s="46"/>
      <c r="M1287" s="48"/>
      <c r="N1287" s="49"/>
      <c r="O1287" s="46"/>
      <c r="P1287" s="46"/>
      <c r="Q1287" s="41"/>
      <c r="R1287" s="10"/>
      <c r="S1287" s="10"/>
      <c r="T1287" s="10"/>
      <c r="U1287" s="22"/>
      <c r="V1287" s="22"/>
      <c r="W1287" s="22"/>
      <c r="X1287" s="22"/>
      <c r="Y1287" s="22"/>
      <c r="Z1287" s="22"/>
      <c r="AA1287" s="22"/>
      <c r="AB1287" s="22"/>
      <c r="AC1287" s="22"/>
      <c r="AD1287" s="22"/>
      <c r="AE1287" s="22"/>
      <c r="AF1287" s="22"/>
      <c r="AG1287" s="22"/>
      <c r="AH1287" s="22"/>
      <c r="AI1287" s="22"/>
      <c r="AJ1287" s="22"/>
      <c r="AK1287" s="22"/>
      <c r="AL1287" s="22"/>
      <c r="AM1287" s="22"/>
      <c r="AN1287" s="22"/>
      <c r="AO1287" s="22"/>
      <c r="AP1287" s="22"/>
      <c r="AQ1287" s="22"/>
      <c r="AR1287" s="22"/>
      <c r="AS1287" s="22"/>
      <c r="AT1287" s="22"/>
      <c r="AU1287" s="22"/>
    </row>
    <row r="1288" ht="17.25" customHeight="1">
      <c r="A1288" s="41"/>
      <c r="B1288" s="42"/>
      <c r="C1288" s="41"/>
      <c r="D1288" s="43"/>
      <c r="E1288" s="43"/>
      <c r="F1288" s="41"/>
      <c r="G1288" s="45"/>
      <c r="H1288" s="46"/>
      <c r="I1288" s="43"/>
      <c r="J1288" s="47"/>
      <c r="K1288" s="46"/>
      <c r="L1288" s="46"/>
      <c r="M1288" s="48"/>
      <c r="N1288" s="49"/>
      <c r="O1288" s="46"/>
      <c r="P1288" s="46"/>
      <c r="Q1288" s="41"/>
      <c r="R1288" s="10"/>
      <c r="S1288" s="10"/>
      <c r="T1288" s="10"/>
      <c r="U1288" s="22"/>
      <c r="V1288" s="22"/>
      <c r="W1288" s="22"/>
      <c r="X1288" s="22"/>
      <c r="Y1288" s="22"/>
      <c r="Z1288" s="22"/>
      <c r="AA1288" s="22"/>
      <c r="AB1288" s="22"/>
      <c r="AC1288" s="22"/>
      <c r="AD1288" s="22"/>
      <c r="AE1288" s="22"/>
      <c r="AF1288" s="22"/>
      <c r="AG1288" s="22"/>
      <c r="AH1288" s="22"/>
      <c r="AI1288" s="22"/>
      <c r="AJ1288" s="22"/>
      <c r="AK1288" s="22"/>
      <c r="AL1288" s="22"/>
      <c r="AM1288" s="22"/>
      <c r="AN1288" s="22"/>
      <c r="AO1288" s="22"/>
      <c r="AP1288" s="22"/>
      <c r="AQ1288" s="22"/>
      <c r="AR1288" s="22"/>
      <c r="AS1288" s="22"/>
      <c r="AT1288" s="22"/>
      <c r="AU1288" s="22"/>
    </row>
    <row r="1289" ht="17.25" customHeight="1">
      <c r="A1289" s="41"/>
      <c r="B1289" s="42"/>
      <c r="C1289" s="41"/>
      <c r="D1289" s="43"/>
      <c r="E1289" s="43"/>
      <c r="F1289" s="41"/>
      <c r="G1289" s="45"/>
      <c r="H1289" s="46"/>
      <c r="I1289" s="43"/>
      <c r="J1289" s="47"/>
      <c r="K1289" s="46"/>
      <c r="L1289" s="46"/>
      <c r="M1289" s="48"/>
      <c r="N1289" s="49"/>
      <c r="O1289" s="46"/>
      <c r="P1289" s="46"/>
      <c r="Q1289" s="41"/>
      <c r="R1289" s="10"/>
      <c r="S1289" s="10"/>
      <c r="T1289" s="10"/>
      <c r="U1289" s="22"/>
      <c r="V1289" s="22"/>
      <c r="W1289" s="22"/>
      <c r="X1289" s="22"/>
      <c r="Y1289" s="22"/>
      <c r="Z1289" s="22"/>
      <c r="AA1289" s="22"/>
      <c r="AB1289" s="22"/>
      <c r="AC1289" s="22"/>
      <c r="AD1289" s="22"/>
      <c r="AE1289" s="22"/>
      <c r="AF1289" s="22"/>
      <c r="AG1289" s="22"/>
      <c r="AH1289" s="22"/>
      <c r="AI1289" s="22"/>
      <c r="AJ1289" s="22"/>
      <c r="AK1289" s="22"/>
      <c r="AL1289" s="22"/>
      <c r="AM1289" s="22"/>
      <c r="AN1289" s="22"/>
      <c r="AO1289" s="22"/>
      <c r="AP1289" s="22"/>
      <c r="AQ1289" s="22"/>
      <c r="AR1289" s="22"/>
      <c r="AS1289" s="22"/>
      <c r="AT1289" s="22"/>
      <c r="AU1289" s="22"/>
    </row>
    <row r="1290" ht="17.25" customHeight="1">
      <c r="A1290" s="41"/>
      <c r="B1290" s="42"/>
      <c r="C1290" s="41"/>
      <c r="D1290" s="43"/>
      <c r="E1290" s="43"/>
      <c r="F1290" s="41"/>
      <c r="G1290" s="45"/>
      <c r="H1290" s="46"/>
      <c r="I1290" s="43"/>
      <c r="J1290" s="47"/>
      <c r="K1290" s="46"/>
      <c r="L1290" s="46"/>
      <c r="M1290" s="48"/>
      <c r="N1290" s="49"/>
      <c r="O1290" s="46"/>
      <c r="P1290" s="46"/>
      <c r="Q1290" s="41"/>
      <c r="R1290" s="10"/>
      <c r="S1290" s="10"/>
      <c r="T1290" s="10"/>
      <c r="U1290" s="22"/>
      <c r="V1290" s="22"/>
      <c r="W1290" s="22"/>
      <c r="X1290" s="22"/>
      <c r="Y1290" s="22"/>
      <c r="Z1290" s="22"/>
      <c r="AA1290" s="22"/>
      <c r="AB1290" s="22"/>
      <c r="AC1290" s="22"/>
      <c r="AD1290" s="22"/>
      <c r="AE1290" s="22"/>
      <c r="AF1290" s="22"/>
      <c r="AG1290" s="22"/>
      <c r="AH1290" s="22"/>
      <c r="AI1290" s="22"/>
      <c r="AJ1290" s="22"/>
      <c r="AK1290" s="22"/>
      <c r="AL1290" s="22"/>
      <c r="AM1290" s="22"/>
      <c r="AN1290" s="22"/>
      <c r="AO1290" s="22"/>
      <c r="AP1290" s="22"/>
      <c r="AQ1290" s="22"/>
      <c r="AR1290" s="22"/>
      <c r="AS1290" s="22"/>
      <c r="AT1290" s="22"/>
      <c r="AU1290" s="22"/>
    </row>
    <row r="1291" ht="17.25" customHeight="1">
      <c r="A1291" s="41"/>
      <c r="B1291" s="42"/>
      <c r="C1291" s="41"/>
      <c r="D1291" s="43"/>
      <c r="E1291" s="43"/>
      <c r="F1291" s="41"/>
      <c r="G1291" s="45"/>
      <c r="H1291" s="46"/>
      <c r="I1291" s="43"/>
      <c r="J1291" s="47"/>
      <c r="K1291" s="46"/>
      <c r="L1291" s="46"/>
      <c r="M1291" s="48"/>
      <c r="N1291" s="49"/>
      <c r="O1291" s="46"/>
      <c r="P1291" s="46"/>
      <c r="Q1291" s="41"/>
      <c r="R1291" s="10"/>
      <c r="S1291" s="10"/>
      <c r="T1291" s="10"/>
      <c r="U1291" s="22"/>
      <c r="V1291" s="22"/>
      <c r="W1291" s="22"/>
      <c r="X1291" s="22"/>
      <c r="Y1291" s="22"/>
      <c r="Z1291" s="22"/>
      <c r="AA1291" s="22"/>
      <c r="AB1291" s="22"/>
      <c r="AC1291" s="22"/>
      <c r="AD1291" s="22"/>
      <c r="AE1291" s="22"/>
      <c r="AF1291" s="22"/>
      <c r="AG1291" s="22"/>
      <c r="AH1291" s="22"/>
      <c r="AI1291" s="22"/>
      <c r="AJ1291" s="22"/>
      <c r="AK1291" s="22"/>
      <c r="AL1291" s="22"/>
      <c r="AM1291" s="22"/>
      <c r="AN1291" s="22"/>
      <c r="AO1291" s="22"/>
      <c r="AP1291" s="22"/>
      <c r="AQ1291" s="22"/>
      <c r="AR1291" s="22"/>
      <c r="AS1291" s="22"/>
      <c r="AT1291" s="22"/>
      <c r="AU1291" s="22"/>
    </row>
    <row r="1292" ht="17.25" customHeight="1">
      <c r="A1292" s="41"/>
      <c r="B1292" s="42"/>
      <c r="C1292" s="41"/>
      <c r="D1292" s="43"/>
      <c r="E1292" s="43"/>
      <c r="F1292" s="41"/>
      <c r="G1292" s="45"/>
      <c r="H1292" s="46"/>
      <c r="I1292" s="43"/>
      <c r="J1292" s="47"/>
      <c r="K1292" s="46"/>
      <c r="L1292" s="46"/>
      <c r="M1292" s="48"/>
      <c r="N1292" s="49"/>
      <c r="O1292" s="46"/>
      <c r="P1292" s="46"/>
      <c r="Q1292" s="41"/>
      <c r="R1292" s="10"/>
      <c r="S1292" s="10"/>
      <c r="T1292" s="10"/>
      <c r="U1292" s="22"/>
      <c r="V1292" s="22"/>
      <c r="W1292" s="22"/>
      <c r="X1292" s="22"/>
      <c r="Y1292" s="22"/>
      <c r="Z1292" s="22"/>
      <c r="AA1292" s="22"/>
      <c r="AB1292" s="22"/>
      <c r="AC1292" s="22"/>
      <c r="AD1292" s="22"/>
      <c r="AE1292" s="22"/>
      <c r="AF1292" s="22"/>
      <c r="AG1292" s="22"/>
      <c r="AH1292" s="22"/>
      <c r="AI1292" s="22"/>
      <c r="AJ1292" s="22"/>
      <c r="AK1292" s="22"/>
      <c r="AL1292" s="22"/>
      <c r="AM1292" s="22"/>
      <c r="AN1292" s="22"/>
      <c r="AO1292" s="22"/>
      <c r="AP1292" s="22"/>
      <c r="AQ1292" s="22"/>
      <c r="AR1292" s="22"/>
      <c r="AS1292" s="22"/>
      <c r="AT1292" s="22"/>
      <c r="AU1292" s="22"/>
    </row>
    <row r="1293" ht="17.25" customHeight="1">
      <c r="A1293" s="41"/>
      <c r="B1293" s="42"/>
      <c r="C1293" s="41"/>
      <c r="D1293" s="43"/>
      <c r="E1293" s="43"/>
      <c r="F1293" s="41"/>
      <c r="G1293" s="45"/>
      <c r="H1293" s="46"/>
      <c r="I1293" s="43"/>
      <c r="J1293" s="47"/>
      <c r="K1293" s="46"/>
      <c r="L1293" s="46"/>
      <c r="M1293" s="48"/>
      <c r="N1293" s="49"/>
      <c r="O1293" s="46"/>
      <c r="P1293" s="46"/>
      <c r="Q1293" s="41"/>
      <c r="R1293" s="10"/>
      <c r="S1293" s="10"/>
      <c r="T1293" s="10"/>
      <c r="U1293" s="22"/>
      <c r="V1293" s="22"/>
      <c r="W1293" s="22"/>
      <c r="X1293" s="22"/>
      <c r="Y1293" s="22"/>
      <c r="Z1293" s="22"/>
      <c r="AA1293" s="22"/>
      <c r="AB1293" s="22"/>
      <c r="AC1293" s="22"/>
      <c r="AD1293" s="22"/>
      <c r="AE1293" s="22"/>
      <c r="AF1293" s="22"/>
      <c r="AG1293" s="22"/>
      <c r="AH1293" s="22"/>
      <c r="AI1293" s="22"/>
      <c r="AJ1293" s="22"/>
      <c r="AK1293" s="22"/>
      <c r="AL1293" s="22"/>
      <c r="AM1293" s="22"/>
      <c r="AN1293" s="22"/>
      <c r="AO1293" s="22"/>
      <c r="AP1293" s="22"/>
      <c r="AQ1293" s="22"/>
      <c r="AR1293" s="22"/>
      <c r="AS1293" s="22"/>
      <c r="AT1293" s="22"/>
      <c r="AU1293" s="22"/>
    </row>
    <row r="1294" ht="17.25" customHeight="1">
      <c r="A1294" s="41"/>
      <c r="B1294" s="42"/>
      <c r="C1294" s="41"/>
      <c r="D1294" s="43"/>
      <c r="E1294" s="43"/>
      <c r="F1294" s="41"/>
      <c r="G1294" s="45"/>
      <c r="H1294" s="46"/>
      <c r="I1294" s="43"/>
      <c r="J1294" s="47"/>
      <c r="K1294" s="46"/>
      <c r="L1294" s="46"/>
      <c r="M1294" s="48"/>
      <c r="N1294" s="49"/>
      <c r="O1294" s="46"/>
      <c r="P1294" s="46"/>
      <c r="Q1294" s="41"/>
      <c r="R1294" s="10"/>
      <c r="S1294" s="10"/>
      <c r="T1294" s="10"/>
      <c r="U1294" s="22"/>
      <c r="V1294" s="22"/>
      <c r="W1294" s="22"/>
      <c r="X1294" s="22"/>
      <c r="Y1294" s="22"/>
      <c r="Z1294" s="22"/>
      <c r="AA1294" s="22"/>
      <c r="AB1294" s="22"/>
      <c r="AC1294" s="22"/>
      <c r="AD1294" s="22"/>
      <c r="AE1294" s="22"/>
      <c r="AF1294" s="22"/>
      <c r="AG1294" s="22"/>
      <c r="AH1294" s="22"/>
      <c r="AI1294" s="22"/>
      <c r="AJ1294" s="22"/>
      <c r="AK1294" s="22"/>
      <c r="AL1294" s="22"/>
      <c r="AM1294" s="22"/>
      <c r="AN1294" s="22"/>
      <c r="AO1294" s="22"/>
      <c r="AP1294" s="22"/>
      <c r="AQ1294" s="22"/>
      <c r="AR1294" s="22"/>
      <c r="AS1294" s="22"/>
      <c r="AT1294" s="22"/>
      <c r="AU1294" s="22"/>
    </row>
    <row r="1295" ht="17.25" customHeight="1">
      <c r="A1295" s="41"/>
      <c r="B1295" s="42"/>
      <c r="C1295" s="41"/>
      <c r="D1295" s="43"/>
      <c r="E1295" s="43"/>
      <c r="F1295" s="41"/>
      <c r="G1295" s="45"/>
      <c r="H1295" s="46"/>
      <c r="I1295" s="43"/>
      <c r="J1295" s="47"/>
      <c r="K1295" s="46"/>
      <c r="L1295" s="46"/>
      <c r="M1295" s="48"/>
      <c r="N1295" s="49"/>
      <c r="O1295" s="46"/>
      <c r="P1295" s="46"/>
      <c r="Q1295" s="41"/>
      <c r="R1295" s="10"/>
      <c r="S1295" s="10"/>
      <c r="T1295" s="10"/>
      <c r="U1295" s="22"/>
      <c r="V1295" s="22"/>
      <c r="W1295" s="22"/>
      <c r="X1295" s="22"/>
      <c r="Y1295" s="22"/>
      <c r="Z1295" s="22"/>
      <c r="AA1295" s="22"/>
      <c r="AB1295" s="22"/>
      <c r="AC1295" s="22"/>
      <c r="AD1295" s="22"/>
      <c r="AE1295" s="22"/>
      <c r="AF1295" s="22"/>
      <c r="AG1295" s="22"/>
      <c r="AH1295" s="22"/>
      <c r="AI1295" s="22"/>
      <c r="AJ1295" s="22"/>
      <c r="AK1295" s="22"/>
      <c r="AL1295" s="22"/>
      <c r="AM1295" s="22"/>
      <c r="AN1295" s="22"/>
      <c r="AO1295" s="22"/>
      <c r="AP1295" s="22"/>
      <c r="AQ1295" s="22"/>
      <c r="AR1295" s="22"/>
      <c r="AS1295" s="22"/>
      <c r="AT1295" s="22"/>
      <c r="AU1295" s="22"/>
    </row>
    <row r="1296" ht="17.25" customHeight="1">
      <c r="A1296" s="41"/>
      <c r="B1296" s="42"/>
      <c r="C1296" s="41"/>
      <c r="D1296" s="43"/>
      <c r="E1296" s="43"/>
      <c r="F1296" s="41"/>
      <c r="G1296" s="45"/>
      <c r="H1296" s="46"/>
      <c r="I1296" s="43"/>
      <c r="J1296" s="47"/>
      <c r="K1296" s="46"/>
      <c r="L1296" s="46"/>
      <c r="M1296" s="48"/>
      <c r="N1296" s="49"/>
      <c r="O1296" s="46"/>
      <c r="P1296" s="46"/>
      <c r="Q1296" s="41"/>
      <c r="R1296" s="10"/>
      <c r="S1296" s="10"/>
      <c r="T1296" s="10"/>
      <c r="U1296" s="22"/>
      <c r="V1296" s="22"/>
      <c r="W1296" s="22"/>
      <c r="X1296" s="22"/>
      <c r="Y1296" s="22"/>
      <c r="Z1296" s="22"/>
      <c r="AA1296" s="22"/>
      <c r="AB1296" s="22"/>
      <c r="AC1296" s="22"/>
      <c r="AD1296" s="22"/>
      <c r="AE1296" s="22"/>
      <c r="AF1296" s="22"/>
      <c r="AG1296" s="22"/>
      <c r="AH1296" s="22"/>
      <c r="AI1296" s="22"/>
      <c r="AJ1296" s="22"/>
      <c r="AK1296" s="22"/>
      <c r="AL1296" s="22"/>
      <c r="AM1296" s="22"/>
      <c r="AN1296" s="22"/>
      <c r="AO1296" s="22"/>
      <c r="AP1296" s="22"/>
      <c r="AQ1296" s="22"/>
      <c r="AR1296" s="22"/>
      <c r="AS1296" s="22"/>
      <c r="AT1296" s="22"/>
      <c r="AU1296" s="22"/>
    </row>
    <row r="1297" ht="17.25" customHeight="1">
      <c r="A1297" s="41"/>
      <c r="B1297" s="42"/>
      <c r="C1297" s="41"/>
      <c r="D1297" s="43"/>
      <c r="E1297" s="43"/>
      <c r="F1297" s="41"/>
      <c r="G1297" s="45"/>
      <c r="H1297" s="46"/>
      <c r="I1297" s="43"/>
      <c r="J1297" s="47"/>
      <c r="K1297" s="46"/>
      <c r="L1297" s="46"/>
      <c r="M1297" s="48"/>
      <c r="N1297" s="49"/>
      <c r="O1297" s="46"/>
      <c r="P1297" s="46"/>
      <c r="Q1297" s="41"/>
      <c r="R1297" s="10"/>
      <c r="S1297" s="10"/>
      <c r="T1297" s="10"/>
      <c r="U1297" s="22"/>
      <c r="V1297" s="22"/>
      <c r="W1297" s="22"/>
      <c r="X1297" s="22"/>
      <c r="Y1297" s="22"/>
      <c r="Z1297" s="22"/>
      <c r="AA1297" s="22"/>
      <c r="AB1297" s="22"/>
      <c r="AC1297" s="22"/>
      <c r="AD1297" s="22"/>
      <c r="AE1297" s="22"/>
      <c r="AF1297" s="22"/>
      <c r="AG1297" s="22"/>
      <c r="AH1297" s="22"/>
      <c r="AI1297" s="22"/>
      <c r="AJ1297" s="22"/>
      <c r="AK1297" s="22"/>
      <c r="AL1297" s="22"/>
      <c r="AM1297" s="22"/>
      <c r="AN1297" s="22"/>
      <c r="AO1297" s="22"/>
      <c r="AP1297" s="22"/>
      <c r="AQ1297" s="22"/>
      <c r="AR1297" s="22"/>
      <c r="AS1297" s="22"/>
      <c r="AT1297" s="22"/>
      <c r="AU1297" s="22"/>
    </row>
    <row r="1298" ht="17.25" customHeight="1">
      <c r="A1298" s="41"/>
      <c r="B1298" s="42"/>
      <c r="C1298" s="41"/>
      <c r="D1298" s="43"/>
      <c r="E1298" s="43"/>
      <c r="F1298" s="41"/>
      <c r="G1298" s="45"/>
      <c r="H1298" s="46"/>
      <c r="I1298" s="43"/>
      <c r="J1298" s="47"/>
      <c r="K1298" s="46"/>
      <c r="L1298" s="46"/>
      <c r="M1298" s="48"/>
      <c r="N1298" s="49"/>
      <c r="O1298" s="46"/>
      <c r="P1298" s="46"/>
      <c r="Q1298" s="41"/>
      <c r="R1298" s="10"/>
      <c r="S1298" s="10"/>
      <c r="T1298" s="10"/>
      <c r="U1298" s="22"/>
      <c r="V1298" s="22"/>
      <c r="W1298" s="22"/>
      <c r="X1298" s="22"/>
      <c r="Y1298" s="22"/>
      <c r="Z1298" s="22"/>
      <c r="AA1298" s="22"/>
      <c r="AB1298" s="22"/>
      <c r="AC1298" s="22"/>
      <c r="AD1298" s="22"/>
      <c r="AE1298" s="22"/>
      <c r="AF1298" s="22"/>
      <c r="AG1298" s="22"/>
      <c r="AH1298" s="22"/>
      <c r="AI1298" s="22"/>
      <c r="AJ1298" s="22"/>
      <c r="AK1298" s="22"/>
      <c r="AL1298" s="22"/>
      <c r="AM1298" s="22"/>
      <c r="AN1298" s="22"/>
      <c r="AO1298" s="22"/>
      <c r="AP1298" s="22"/>
      <c r="AQ1298" s="22"/>
      <c r="AR1298" s="22"/>
      <c r="AS1298" s="22"/>
      <c r="AT1298" s="22"/>
      <c r="AU1298" s="22"/>
    </row>
    <row r="1299" ht="17.25" customHeight="1">
      <c r="A1299" s="41"/>
      <c r="B1299" s="42"/>
      <c r="C1299" s="41"/>
      <c r="D1299" s="43"/>
      <c r="E1299" s="43"/>
      <c r="F1299" s="41"/>
      <c r="G1299" s="45"/>
      <c r="H1299" s="46"/>
      <c r="I1299" s="43"/>
      <c r="J1299" s="47"/>
      <c r="K1299" s="46"/>
      <c r="L1299" s="46"/>
      <c r="M1299" s="48"/>
      <c r="N1299" s="49"/>
      <c r="O1299" s="46"/>
      <c r="P1299" s="46"/>
      <c r="Q1299" s="41"/>
      <c r="R1299" s="10"/>
      <c r="S1299" s="10"/>
      <c r="T1299" s="10"/>
      <c r="U1299" s="22"/>
      <c r="V1299" s="22"/>
      <c r="W1299" s="22"/>
      <c r="X1299" s="22"/>
      <c r="Y1299" s="22"/>
      <c r="Z1299" s="22"/>
      <c r="AA1299" s="22"/>
      <c r="AB1299" s="22"/>
      <c r="AC1299" s="22"/>
      <c r="AD1299" s="22"/>
      <c r="AE1299" s="22"/>
      <c r="AF1299" s="22"/>
      <c r="AG1299" s="22"/>
      <c r="AH1299" s="22"/>
      <c r="AI1299" s="22"/>
      <c r="AJ1299" s="22"/>
      <c r="AK1299" s="22"/>
      <c r="AL1299" s="22"/>
      <c r="AM1299" s="22"/>
      <c r="AN1299" s="22"/>
      <c r="AO1299" s="22"/>
      <c r="AP1299" s="22"/>
      <c r="AQ1299" s="22"/>
      <c r="AR1299" s="22"/>
      <c r="AS1299" s="22"/>
      <c r="AT1299" s="22"/>
      <c r="AU1299" s="22"/>
    </row>
    <row r="1300" ht="17.25" customHeight="1">
      <c r="A1300" s="41"/>
      <c r="B1300" s="42"/>
      <c r="C1300" s="41"/>
      <c r="D1300" s="43"/>
      <c r="E1300" s="43"/>
      <c r="F1300" s="41"/>
      <c r="G1300" s="45"/>
      <c r="H1300" s="46"/>
      <c r="I1300" s="43"/>
      <c r="J1300" s="47"/>
      <c r="K1300" s="46"/>
      <c r="L1300" s="46"/>
      <c r="M1300" s="48"/>
      <c r="N1300" s="49"/>
      <c r="O1300" s="46"/>
      <c r="P1300" s="46"/>
      <c r="Q1300" s="41"/>
      <c r="R1300" s="10"/>
      <c r="S1300" s="10"/>
      <c r="T1300" s="10"/>
      <c r="U1300" s="22"/>
      <c r="V1300" s="22"/>
      <c r="W1300" s="22"/>
      <c r="X1300" s="22"/>
      <c r="Y1300" s="22"/>
      <c r="Z1300" s="22"/>
      <c r="AA1300" s="22"/>
      <c r="AB1300" s="22"/>
      <c r="AC1300" s="22"/>
      <c r="AD1300" s="22"/>
      <c r="AE1300" s="22"/>
      <c r="AF1300" s="22"/>
      <c r="AG1300" s="22"/>
      <c r="AH1300" s="22"/>
      <c r="AI1300" s="22"/>
      <c r="AJ1300" s="22"/>
      <c r="AK1300" s="22"/>
      <c r="AL1300" s="22"/>
      <c r="AM1300" s="22"/>
      <c r="AN1300" s="22"/>
      <c r="AO1300" s="22"/>
      <c r="AP1300" s="22"/>
      <c r="AQ1300" s="22"/>
      <c r="AR1300" s="22"/>
      <c r="AS1300" s="22"/>
      <c r="AT1300" s="22"/>
      <c r="AU1300" s="22"/>
    </row>
    <row r="1301" ht="17.25" customHeight="1">
      <c r="A1301" s="41"/>
      <c r="B1301" s="42"/>
      <c r="C1301" s="41"/>
      <c r="D1301" s="43"/>
      <c r="E1301" s="43"/>
      <c r="F1301" s="41"/>
      <c r="G1301" s="45"/>
      <c r="H1301" s="46"/>
      <c r="I1301" s="43"/>
      <c r="J1301" s="47"/>
      <c r="K1301" s="46"/>
      <c r="L1301" s="46"/>
      <c r="M1301" s="48"/>
      <c r="N1301" s="49"/>
      <c r="O1301" s="46"/>
      <c r="P1301" s="46"/>
      <c r="Q1301" s="41"/>
      <c r="R1301" s="10"/>
      <c r="S1301" s="10"/>
      <c r="T1301" s="10"/>
      <c r="U1301" s="22"/>
      <c r="V1301" s="22"/>
      <c r="W1301" s="22"/>
      <c r="X1301" s="22"/>
      <c r="Y1301" s="22"/>
      <c r="Z1301" s="22"/>
      <c r="AA1301" s="22"/>
      <c r="AB1301" s="22"/>
      <c r="AC1301" s="22"/>
      <c r="AD1301" s="22"/>
      <c r="AE1301" s="22"/>
      <c r="AF1301" s="22"/>
      <c r="AG1301" s="22"/>
      <c r="AH1301" s="22"/>
      <c r="AI1301" s="22"/>
      <c r="AJ1301" s="22"/>
      <c r="AK1301" s="22"/>
      <c r="AL1301" s="22"/>
      <c r="AM1301" s="22"/>
      <c r="AN1301" s="22"/>
      <c r="AO1301" s="22"/>
      <c r="AP1301" s="22"/>
      <c r="AQ1301" s="22"/>
      <c r="AR1301" s="22"/>
      <c r="AS1301" s="22"/>
      <c r="AT1301" s="22"/>
      <c r="AU1301" s="22"/>
    </row>
    <row r="1302" ht="17.25" customHeight="1">
      <c r="A1302" s="41"/>
      <c r="B1302" s="42"/>
      <c r="C1302" s="41"/>
      <c r="D1302" s="43"/>
      <c r="E1302" s="43"/>
      <c r="F1302" s="41"/>
      <c r="G1302" s="45"/>
      <c r="H1302" s="46"/>
      <c r="I1302" s="43"/>
      <c r="J1302" s="47"/>
      <c r="K1302" s="46"/>
      <c r="L1302" s="46"/>
      <c r="M1302" s="48"/>
      <c r="N1302" s="49"/>
      <c r="O1302" s="46"/>
      <c r="P1302" s="46"/>
      <c r="Q1302" s="41"/>
      <c r="R1302" s="10"/>
      <c r="S1302" s="10"/>
      <c r="T1302" s="10"/>
      <c r="U1302" s="22"/>
      <c r="V1302" s="22"/>
      <c r="W1302" s="22"/>
      <c r="X1302" s="22"/>
      <c r="Y1302" s="22"/>
      <c r="Z1302" s="22"/>
      <c r="AA1302" s="22"/>
      <c r="AB1302" s="22"/>
      <c r="AC1302" s="22"/>
      <c r="AD1302" s="22"/>
      <c r="AE1302" s="22"/>
      <c r="AF1302" s="22"/>
      <c r="AG1302" s="22"/>
      <c r="AH1302" s="22"/>
      <c r="AI1302" s="22"/>
      <c r="AJ1302" s="22"/>
      <c r="AK1302" s="22"/>
      <c r="AL1302" s="22"/>
      <c r="AM1302" s="22"/>
      <c r="AN1302" s="22"/>
      <c r="AO1302" s="22"/>
      <c r="AP1302" s="22"/>
      <c r="AQ1302" s="22"/>
      <c r="AR1302" s="22"/>
      <c r="AS1302" s="22"/>
      <c r="AT1302" s="22"/>
      <c r="AU1302" s="22"/>
    </row>
    <row r="1303" ht="17.25" customHeight="1">
      <c r="A1303" s="41"/>
      <c r="B1303" s="42"/>
      <c r="C1303" s="41"/>
      <c r="D1303" s="43"/>
      <c r="E1303" s="43"/>
      <c r="F1303" s="41"/>
      <c r="G1303" s="45"/>
      <c r="H1303" s="46"/>
      <c r="I1303" s="43"/>
      <c r="J1303" s="47"/>
      <c r="K1303" s="46"/>
      <c r="L1303" s="46"/>
      <c r="M1303" s="48"/>
      <c r="N1303" s="49"/>
      <c r="O1303" s="46"/>
      <c r="P1303" s="46"/>
      <c r="Q1303" s="41"/>
      <c r="R1303" s="10"/>
      <c r="S1303" s="10"/>
      <c r="T1303" s="10"/>
      <c r="U1303" s="22"/>
      <c r="V1303" s="22"/>
      <c r="W1303" s="22"/>
      <c r="X1303" s="22"/>
      <c r="Y1303" s="22"/>
      <c r="Z1303" s="22"/>
      <c r="AA1303" s="22"/>
      <c r="AB1303" s="22"/>
      <c r="AC1303" s="22"/>
      <c r="AD1303" s="22"/>
      <c r="AE1303" s="22"/>
      <c r="AF1303" s="22"/>
      <c r="AG1303" s="22"/>
      <c r="AH1303" s="22"/>
      <c r="AI1303" s="22"/>
      <c r="AJ1303" s="22"/>
      <c r="AK1303" s="22"/>
      <c r="AL1303" s="22"/>
      <c r="AM1303" s="22"/>
      <c r="AN1303" s="22"/>
      <c r="AO1303" s="22"/>
      <c r="AP1303" s="22"/>
      <c r="AQ1303" s="22"/>
      <c r="AR1303" s="22"/>
      <c r="AS1303" s="22"/>
      <c r="AT1303" s="22"/>
      <c r="AU1303" s="22"/>
    </row>
    <row r="1304" ht="17.25" customHeight="1">
      <c r="A1304" s="41"/>
      <c r="B1304" s="42"/>
      <c r="C1304" s="41"/>
      <c r="D1304" s="43"/>
      <c r="E1304" s="43"/>
      <c r="F1304" s="41"/>
      <c r="G1304" s="45"/>
      <c r="H1304" s="46"/>
      <c r="I1304" s="43"/>
      <c r="J1304" s="47"/>
      <c r="K1304" s="46"/>
      <c r="L1304" s="46"/>
      <c r="M1304" s="48"/>
      <c r="N1304" s="49"/>
      <c r="O1304" s="46"/>
      <c r="P1304" s="46"/>
      <c r="Q1304" s="41"/>
      <c r="R1304" s="10"/>
      <c r="S1304" s="10"/>
      <c r="T1304" s="10"/>
      <c r="U1304" s="22"/>
      <c r="V1304" s="22"/>
      <c r="W1304" s="22"/>
      <c r="X1304" s="22"/>
      <c r="Y1304" s="22"/>
      <c r="Z1304" s="22"/>
      <c r="AA1304" s="22"/>
      <c r="AB1304" s="22"/>
      <c r="AC1304" s="22"/>
      <c r="AD1304" s="22"/>
      <c r="AE1304" s="22"/>
      <c r="AF1304" s="22"/>
      <c r="AG1304" s="22"/>
      <c r="AH1304" s="22"/>
      <c r="AI1304" s="22"/>
      <c r="AJ1304" s="22"/>
      <c r="AK1304" s="22"/>
      <c r="AL1304" s="22"/>
      <c r="AM1304" s="22"/>
      <c r="AN1304" s="22"/>
      <c r="AO1304" s="22"/>
      <c r="AP1304" s="22"/>
      <c r="AQ1304" s="22"/>
      <c r="AR1304" s="22"/>
      <c r="AS1304" s="22"/>
      <c r="AT1304" s="22"/>
      <c r="AU1304" s="22"/>
    </row>
    <row r="1305" ht="17.25" customHeight="1">
      <c r="A1305" s="41"/>
      <c r="B1305" s="42"/>
      <c r="C1305" s="41"/>
      <c r="D1305" s="43"/>
      <c r="E1305" s="43"/>
      <c r="F1305" s="41"/>
      <c r="G1305" s="45"/>
      <c r="H1305" s="46"/>
      <c r="I1305" s="43"/>
      <c r="J1305" s="47"/>
      <c r="K1305" s="46"/>
      <c r="L1305" s="46"/>
      <c r="M1305" s="48"/>
      <c r="N1305" s="49"/>
      <c r="O1305" s="46"/>
      <c r="P1305" s="46"/>
      <c r="Q1305" s="41"/>
      <c r="R1305" s="10"/>
      <c r="S1305" s="10"/>
      <c r="T1305" s="10"/>
      <c r="U1305" s="22"/>
      <c r="V1305" s="22"/>
      <c r="W1305" s="22"/>
      <c r="X1305" s="22"/>
      <c r="Y1305" s="22"/>
      <c r="Z1305" s="22"/>
      <c r="AA1305" s="22"/>
      <c r="AB1305" s="22"/>
      <c r="AC1305" s="22"/>
      <c r="AD1305" s="22"/>
      <c r="AE1305" s="22"/>
      <c r="AF1305" s="22"/>
      <c r="AG1305" s="22"/>
      <c r="AH1305" s="22"/>
      <c r="AI1305" s="22"/>
      <c r="AJ1305" s="22"/>
      <c r="AK1305" s="22"/>
      <c r="AL1305" s="22"/>
      <c r="AM1305" s="22"/>
      <c r="AN1305" s="22"/>
      <c r="AO1305" s="22"/>
      <c r="AP1305" s="22"/>
      <c r="AQ1305" s="22"/>
      <c r="AR1305" s="22"/>
      <c r="AS1305" s="22"/>
      <c r="AT1305" s="22"/>
      <c r="AU1305" s="22"/>
    </row>
    <row r="1306" ht="17.25" customHeight="1">
      <c r="A1306" s="41"/>
      <c r="B1306" s="42"/>
      <c r="C1306" s="41"/>
      <c r="D1306" s="43"/>
      <c r="E1306" s="43"/>
      <c r="F1306" s="41"/>
      <c r="G1306" s="45"/>
      <c r="H1306" s="46"/>
      <c r="I1306" s="43"/>
      <c r="J1306" s="47"/>
      <c r="K1306" s="46"/>
      <c r="L1306" s="46"/>
      <c r="M1306" s="48"/>
      <c r="N1306" s="49"/>
      <c r="O1306" s="46"/>
      <c r="P1306" s="46"/>
      <c r="Q1306" s="41"/>
      <c r="R1306" s="10"/>
      <c r="S1306" s="10"/>
      <c r="T1306" s="10"/>
      <c r="U1306" s="22"/>
      <c r="V1306" s="22"/>
      <c r="W1306" s="22"/>
      <c r="X1306" s="22"/>
      <c r="Y1306" s="22"/>
      <c r="Z1306" s="22"/>
      <c r="AA1306" s="22"/>
      <c r="AB1306" s="22"/>
      <c r="AC1306" s="22"/>
      <c r="AD1306" s="22"/>
      <c r="AE1306" s="22"/>
      <c r="AF1306" s="22"/>
      <c r="AG1306" s="22"/>
      <c r="AH1306" s="22"/>
      <c r="AI1306" s="22"/>
      <c r="AJ1306" s="22"/>
      <c r="AK1306" s="22"/>
      <c r="AL1306" s="22"/>
      <c r="AM1306" s="22"/>
      <c r="AN1306" s="22"/>
      <c r="AO1306" s="22"/>
      <c r="AP1306" s="22"/>
      <c r="AQ1306" s="22"/>
      <c r="AR1306" s="22"/>
      <c r="AS1306" s="22"/>
      <c r="AT1306" s="22"/>
      <c r="AU1306" s="22"/>
    </row>
    <row r="1307" ht="17.25" customHeight="1">
      <c r="A1307" s="41"/>
      <c r="B1307" s="42"/>
      <c r="C1307" s="41"/>
      <c r="D1307" s="43"/>
      <c r="E1307" s="43"/>
      <c r="F1307" s="41"/>
      <c r="G1307" s="45"/>
      <c r="H1307" s="46"/>
      <c r="I1307" s="43"/>
      <c r="J1307" s="47"/>
      <c r="K1307" s="46"/>
      <c r="L1307" s="46"/>
      <c r="M1307" s="48"/>
      <c r="N1307" s="49"/>
      <c r="O1307" s="46"/>
      <c r="P1307" s="46"/>
      <c r="Q1307" s="41"/>
      <c r="R1307" s="10"/>
      <c r="S1307" s="10"/>
      <c r="T1307" s="10"/>
      <c r="U1307" s="22"/>
      <c r="V1307" s="22"/>
      <c r="W1307" s="22"/>
      <c r="X1307" s="22"/>
      <c r="Y1307" s="22"/>
      <c r="Z1307" s="22"/>
      <c r="AA1307" s="22"/>
      <c r="AB1307" s="22"/>
      <c r="AC1307" s="22"/>
      <c r="AD1307" s="22"/>
      <c r="AE1307" s="22"/>
      <c r="AF1307" s="22"/>
      <c r="AG1307" s="22"/>
      <c r="AH1307" s="22"/>
      <c r="AI1307" s="22"/>
      <c r="AJ1307" s="22"/>
      <c r="AK1307" s="22"/>
      <c r="AL1307" s="22"/>
      <c r="AM1307" s="22"/>
      <c r="AN1307" s="22"/>
      <c r="AO1307" s="22"/>
      <c r="AP1307" s="22"/>
      <c r="AQ1307" s="22"/>
      <c r="AR1307" s="22"/>
      <c r="AS1307" s="22"/>
      <c r="AT1307" s="22"/>
      <c r="AU1307" s="22"/>
    </row>
    <row r="1308" ht="17.25" customHeight="1">
      <c r="A1308" s="41"/>
      <c r="B1308" s="42"/>
      <c r="C1308" s="41"/>
      <c r="D1308" s="43"/>
      <c r="E1308" s="43"/>
      <c r="F1308" s="41"/>
      <c r="G1308" s="45"/>
      <c r="H1308" s="46"/>
      <c r="I1308" s="43"/>
      <c r="J1308" s="47"/>
      <c r="K1308" s="46"/>
      <c r="L1308" s="46"/>
      <c r="M1308" s="48"/>
      <c r="N1308" s="49"/>
      <c r="O1308" s="46"/>
      <c r="P1308" s="46"/>
      <c r="Q1308" s="41"/>
      <c r="R1308" s="10"/>
      <c r="S1308" s="10"/>
      <c r="T1308" s="10"/>
      <c r="U1308" s="22"/>
      <c r="V1308" s="22"/>
      <c r="W1308" s="22"/>
      <c r="X1308" s="22"/>
      <c r="Y1308" s="22"/>
      <c r="Z1308" s="22"/>
      <c r="AA1308" s="22"/>
      <c r="AB1308" s="22"/>
      <c r="AC1308" s="22"/>
      <c r="AD1308" s="22"/>
      <c r="AE1308" s="22"/>
      <c r="AF1308" s="22"/>
      <c r="AG1308" s="22"/>
      <c r="AH1308" s="22"/>
      <c r="AI1308" s="22"/>
      <c r="AJ1308" s="22"/>
      <c r="AK1308" s="22"/>
      <c r="AL1308" s="22"/>
      <c r="AM1308" s="22"/>
      <c r="AN1308" s="22"/>
      <c r="AO1308" s="22"/>
      <c r="AP1308" s="22"/>
      <c r="AQ1308" s="22"/>
      <c r="AR1308" s="22"/>
      <c r="AS1308" s="22"/>
      <c r="AT1308" s="22"/>
      <c r="AU1308" s="22"/>
    </row>
    <row r="1309" ht="17.25" customHeight="1">
      <c r="A1309" s="41"/>
      <c r="B1309" s="42"/>
      <c r="C1309" s="41"/>
      <c r="D1309" s="43"/>
      <c r="E1309" s="43"/>
      <c r="F1309" s="41"/>
      <c r="G1309" s="45"/>
      <c r="H1309" s="46"/>
      <c r="I1309" s="43"/>
      <c r="J1309" s="47"/>
      <c r="K1309" s="46"/>
      <c r="L1309" s="46"/>
      <c r="M1309" s="48"/>
      <c r="N1309" s="49"/>
      <c r="O1309" s="46"/>
      <c r="P1309" s="46"/>
      <c r="Q1309" s="41"/>
      <c r="R1309" s="10"/>
      <c r="S1309" s="10"/>
      <c r="T1309" s="10"/>
      <c r="U1309" s="22"/>
      <c r="V1309" s="22"/>
      <c r="W1309" s="22"/>
      <c r="X1309" s="22"/>
      <c r="Y1309" s="22"/>
      <c r="Z1309" s="22"/>
      <c r="AA1309" s="22"/>
      <c r="AB1309" s="22"/>
      <c r="AC1309" s="22"/>
      <c r="AD1309" s="22"/>
      <c r="AE1309" s="22"/>
      <c r="AF1309" s="22"/>
      <c r="AG1309" s="22"/>
      <c r="AH1309" s="22"/>
      <c r="AI1309" s="22"/>
      <c r="AJ1309" s="22"/>
      <c r="AK1309" s="22"/>
      <c r="AL1309" s="22"/>
      <c r="AM1309" s="22"/>
      <c r="AN1309" s="22"/>
      <c r="AO1309" s="22"/>
      <c r="AP1309" s="22"/>
      <c r="AQ1309" s="22"/>
      <c r="AR1309" s="22"/>
      <c r="AS1309" s="22"/>
      <c r="AT1309" s="22"/>
      <c r="AU1309" s="22"/>
    </row>
    <row r="1310" ht="17.25" customHeight="1">
      <c r="A1310" s="41"/>
      <c r="B1310" s="42"/>
      <c r="C1310" s="41"/>
      <c r="D1310" s="43"/>
      <c r="E1310" s="43"/>
      <c r="F1310" s="41"/>
      <c r="G1310" s="45"/>
      <c r="H1310" s="46"/>
      <c r="I1310" s="43"/>
      <c r="J1310" s="47"/>
      <c r="K1310" s="46"/>
      <c r="L1310" s="46"/>
      <c r="M1310" s="48"/>
      <c r="N1310" s="49"/>
      <c r="O1310" s="46"/>
      <c r="P1310" s="46"/>
      <c r="Q1310" s="41"/>
      <c r="R1310" s="10"/>
      <c r="S1310" s="10"/>
      <c r="T1310" s="10"/>
      <c r="U1310" s="22"/>
      <c r="V1310" s="22"/>
      <c r="W1310" s="22"/>
      <c r="X1310" s="22"/>
      <c r="Y1310" s="22"/>
      <c r="Z1310" s="22"/>
      <c r="AA1310" s="22"/>
      <c r="AB1310" s="22"/>
      <c r="AC1310" s="22"/>
      <c r="AD1310" s="22"/>
      <c r="AE1310" s="22"/>
      <c r="AF1310" s="22"/>
      <c r="AG1310" s="22"/>
      <c r="AH1310" s="22"/>
      <c r="AI1310" s="22"/>
      <c r="AJ1310" s="22"/>
      <c r="AK1310" s="22"/>
      <c r="AL1310" s="22"/>
      <c r="AM1310" s="22"/>
      <c r="AN1310" s="22"/>
      <c r="AO1310" s="22"/>
      <c r="AP1310" s="22"/>
      <c r="AQ1310" s="22"/>
      <c r="AR1310" s="22"/>
      <c r="AS1310" s="22"/>
      <c r="AT1310" s="22"/>
      <c r="AU1310" s="22"/>
    </row>
    <row r="1311" ht="17.25" customHeight="1">
      <c r="A1311" s="41"/>
      <c r="B1311" s="42"/>
      <c r="C1311" s="41"/>
      <c r="D1311" s="43"/>
      <c r="E1311" s="43"/>
      <c r="F1311" s="41"/>
      <c r="G1311" s="45"/>
      <c r="H1311" s="46"/>
      <c r="I1311" s="43"/>
      <c r="J1311" s="47"/>
      <c r="K1311" s="46"/>
      <c r="L1311" s="46"/>
      <c r="M1311" s="48"/>
      <c r="N1311" s="49"/>
      <c r="O1311" s="46"/>
      <c r="P1311" s="46"/>
      <c r="Q1311" s="41"/>
      <c r="R1311" s="10"/>
      <c r="S1311" s="10"/>
      <c r="T1311" s="10"/>
      <c r="U1311" s="22"/>
      <c r="V1311" s="22"/>
      <c r="W1311" s="22"/>
      <c r="X1311" s="22"/>
      <c r="Y1311" s="22"/>
      <c r="Z1311" s="22"/>
      <c r="AA1311" s="22"/>
      <c r="AB1311" s="22"/>
      <c r="AC1311" s="22"/>
      <c r="AD1311" s="22"/>
      <c r="AE1311" s="22"/>
      <c r="AF1311" s="22"/>
      <c r="AG1311" s="22"/>
      <c r="AH1311" s="22"/>
      <c r="AI1311" s="22"/>
      <c r="AJ1311" s="22"/>
      <c r="AK1311" s="22"/>
      <c r="AL1311" s="22"/>
      <c r="AM1311" s="22"/>
      <c r="AN1311" s="22"/>
      <c r="AO1311" s="22"/>
      <c r="AP1311" s="22"/>
      <c r="AQ1311" s="22"/>
      <c r="AR1311" s="22"/>
      <c r="AS1311" s="22"/>
      <c r="AT1311" s="22"/>
      <c r="AU1311" s="22"/>
    </row>
    <row r="1312" ht="17.25" customHeight="1">
      <c r="A1312" s="41"/>
      <c r="B1312" s="42"/>
      <c r="C1312" s="41"/>
      <c r="D1312" s="43"/>
      <c r="E1312" s="43"/>
      <c r="F1312" s="41"/>
      <c r="G1312" s="45"/>
      <c r="H1312" s="46"/>
      <c r="I1312" s="43"/>
      <c r="J1312" s="47"/>
      <c r="K1312" s="46"/>
      <c r="L1312" s="46"/>
      <c r="M1312" s="48"/>
      <c r="N1312" s="49"/>
      <c r="O1312" s="46"/>
      <c r="P1312" s="46"/>
      <c r="Q1312" s="41"/>
      <c r="R1312" s="10"/>
      <c r="S1312" s="10"/>
      <c r="T1312" s="10"/>
      <c r="U1312" s="22"/>
      <c r="V1312" s="22"/>
      <c r="W1312" s="22"/>
      <c r="X1312" s="22"/>
      <c r="Y1312" s="22"/>
      <c r="Z1312" s="22"/>
      <c r="AA1312" s="22"/>
      <c r="AB1312" s="22"/>
      <c r="AC1312" s="22"/>
      <c r="AD1312" s="22"/>
      <c r="AE1312" s="22"/>
      <c r="AF1312" s="22"/>
      <c r="AG1312" s="22"/>
      <c r="AH1312" s="22"/>
      <c r="AI1312" s="22"/>
      <c r="AJ1312" s="22"/>
      <c r="AK1312" s="22"/>
      <c r="AL1312" s="22"/>
      <c r="AM1312" s="22"/>
      <c r="AN1312" s="22"/>
      <c r="AO1312" s="22"/>
      <c r="AP1312" s="22"/>
      <c r="AQ1312" s="22"/>
      <c r="AR1312" s="22"/>
      <c r="AS1312" s="22"/>
      <c r="AT1312" s="22"/>
      <c r="AU1312" s="22"/>
    </row>
    <row r="1313" ht="17.25" customHeight="1">
      <c r="A1313" s="41"/>
      <c r="B1313" s="42"/>
      <c r="C1313" s="41"/>
      <c r="D1313" s="43"/>
      <c r="E1313" s="43"/>
      <c r="F1313" s="41"/>
      <c r="G1313" s="45"/>
      <c r="H1313" s="46"/>
      <c r="I1313" s="43"/>
      <c r="J1313" s="47"/>
      <c r="K1313" s="46"/>
      <c r="L1313" s="46"/>
      <c r="M1313" s="48"/>
      <c r="N1313" s="49"/>
      <c r="O1313" s="46"/>
      <c r="P1313" s="46"/>
      <c r="Q1313" s="41"/>
      <c r="R1313" s="10"/>
      <c r="S1313" s="10"/>
      <c r="T1313" s="10"/>
      <c r="U1313" s="22"/>
      <c r="V1313" s="22"/>
      <c r="W1313" s="22"/>
      <c r="X1313" s="22"/>
      <c r="Y1313" s="22"/>
      <c r="Z1313" s="22"/>
      <c r="AA1313" s="22"/>
      <c r="AB1313" s="22"/>
      <c r="AC1313" s="22"/>
      <c r="AD1313" s="22"/>
      <c r="AE1313" s="22"/>
      <c r="AF1313" s="22"/>
      <c r="AG1313" s="22"/>
      <c r="AH1313" s="22"/>
      <c r="AI1313" s="22"/>
      <c r="AJ1313" s="22"/>
      <c r="AK1313" s="22"/>
      <c r="AL1313" s="22"/>
      <c r="AM1313" s="22"/>
      <c r="AN1313" s="22"/>
      <c r="AO1313" s="22"/>
      <c r="AP1313" s="22"/>
      <c r="AQ1313" s="22"/>
      <c r="AR1313" s="22"/>
      <c r="AS1313" s="22"/>
      <c r="AT1313" s="22"/>
      <c r="AU1313" s="22"/>
    </row>
    <row r="1314" ht="17.25" customHeight="1">
      <c r="A1314" s="41"/>
      <c r="B1314" s="42"/>
      <c r="C1314" s="41"/>
      <c r="D1314" s="43"/>
      <c r="E1314" s="43"/>
      <c r="F1314" s="41"/>
      <c r="G1314" s="45"/>
      <c r="H1314" s="46"/>
      <c r="I1314" s="43"/>
      <c r="J1314" s="47"/>
      <c r="K1314" s="46"/>
      <c r="L1314" s="46"/>
      <c r="M1314" s="48"/>
      <c r="N1314" s="49"/>
      <c r="O1314" s="46"/>
      <c r="P1314" s="46"/>
      <c r="Q1314" s="41"/>
      <c r="R1314" s="10"/>
      <c r="S1314" s="10"/>
      <c r="T1314" s="10"/>
      <c r="U1314" s="22"/>
      <c r="V1314" s="22"/>
      <c r="W1314" s="22"/>
      <c r="X1314" s="22"/>
      <c r="Y1314" s="22"/>
      <c r="Z1314" s="22"/>
      <c r="AA1314" s="22"/>
      <c r="AB1314" s="22"/>
      <c r="AC1314" s="22"/>
      <c r="AD1314" s="22"/>
      <c r="AE1314" s="22"/>
      <c r="AF1314" s="22"/>
      <c r="AG1314" s="22"/>
      <c r="AH1314" s="22"/>
      <c r="AI1314" s="22"/>
      <c r="AJ1314" s="22"/>
      <c r="AK1314" s="22"/>
      <c r="AL1314" s="22"/>
      <c r="AM1314" s="22"/>
      <c r="AN1314" s="22"/>
      <c r="AO1314" s="22"/>
      <c r="AP1314" s="22"/>
      <c r="AQ1314" s="22"/>
      <c r="AR1314" s="22"/>
      <c r="AS1314" s="22"/>
      <c r="AT1314" s="22"/>
      <c r="AU1314" s="22"/>
    </row>
    <row r="1315" ht="17.25" customHeight="1">
      <c r="A1315" s="41"/>
      <c r="B1315" s="42"/>
      <c r="C1315" s="41"/>
      <c r="D1315" s="43"/>
      <c r="E1315" s="43"/>
      <c r="F1315" s="41"/>
      <c r="G1315" s="45"/>
      <c r="H1315" s="46"/>
      <c r="I1315" s="43"/>
      <c r="J1315" s="47"/>
      <c r="K1315" s="46"/>
      <c r="L1315" s="46"/>
      <c r="M1315" s="48"/>
      <c r="N1315" s="49"/>
      <c r="O1315" s="46"/>
      <c r="P1315" s="46"/>
      <c r="Q1315" s="41"/>
      <c r="R1315" s="10"/>
      <c r="S1315" s="10"/>
      <c r="T1315" s="10"/>
      <c r="U1315" s="22"/>
      <c r="V1315" s="22"/>
      <c r="W1315" s="22"/>
      <c r="X1315" s="22"/>
      <c r="Y1315" s="22"/>
      <c r="Z1315" s="22"/>
      <c r="AA1315" s="22"/>
      <c r="AB1315" s="22"/>
      <c r="AC1315" s="22"/>
      <c r="AD1315" s="22"/>
      <c r="AE1315" s="22"/>
      <c r="AF1315" s="22"/>
      <c r="AG1315" s="22"/>
      <c r="AH1315" s="22"/>
      <c r="AI1315" s="22"/>
      <c r="AJ1315" s="22"/>
      <c r="AK1315" s="22"/>
      <c r="AL1315" s="22"/>
      <c r="AM1315" s="22"/>
      <c r="AN1315" s="22"/>
      <c r="AO1315" s="22"/>
      <c r="AP1315" s="22"/>
      <c r="AQ1315" s="22"/>
      <c r="AR1315" s="22"/>
      <c r="AS1315" s="22"/>
      <c r="AT1315" s="22"/>
      <c r="AU1315" s="22"/>
    </row>
    <row r="1316" ht="17.25" customHeight="1">
      <c r="A1316" s="41"/>
      <c r="B1316" s="42"/>
      <c r="C1316" s="41"/>
      <c r="D1316" s="43"/>
      <c r="E1316" s="43"/>
      <c r="F1316" s="41"/>
      <c r="G1316" s="45"/>
      <c r="H1316" s="46"/>
      <c r="I1316" s="43"/>
      <c r="J1316" s="47"/>
      <c r="K1316" s="46"/>
      <c r="L1316" s="46"/>
      <c r="M1316" s="48"/>
      <c r="N1316" s="49"/>
      <c r="O1316" s="46"/>
      <c r="P1316" s="46"/>
      <c r="Q1316" s="41"/>
      <c r="R1316" s="10"/>
      <c r="S1316" s="10"/>
      <c r="T1316" s="10"/>
      <c r="U1316" s="22"/>
      <c r="V1316" s="22"/>
      <c r="W1316" s="22"/>
      <c r="X1316" s="22"/>
      <c r="Y1316" s="22"/>
      <c r="Z1316" s="22"/>
      <c r="AA1316" s="22"/>
      <c r="AB1316" s="22"/>
      <c r="AC1316" s="22"/>
      <c r="AD1316" s="22"/>
      <c r="AE1316" s="22"/>
      <c r="AF1316" s="22"/>
      <c r="AG1316" s="22"/>
      <c r="AH1316" s="22"/>
      <c r="AI1316" s="22"/>
      <c r="AJ1316" s="22"/>
      <c r="AK1316" s="22"/>
      <c r="AL1316" s="22"/>
      <c r="AM1316" s="22"/>
      <c r="AN1316" s="22"/>
      <c r="AO1316" s="22"/>
      <c r="AP1316" s="22"/>
      <c r="AQ1316" s="22"/>
      <c r="AR1316" s="22"/>
      <c r="AS1316" s="22"/>
      <c r="AT1316" s="22"/>
      <c r="AU1316" s="22"/>
    </row>
    <row r="1317" ht="17.25" customHeight="1">
      <c r="A1317" s="41"/>
      <c r="B1317" s="42"/>
      <c r="C1317" s="41"/>
      <c r="D1317" s="43"/>
      <c r="E1317" s="43"/>
      <c r="F1317" s="41"/>
      <c r="G1317" s="45"/>
      <c r="H1317" s="46"/>
      <c r="I1317" s="43"/>
      <c r="J1317" s="47"/>
      <c r="K1317" s="46"/>
      <c r="L1317" s="46"/>
      <c r="M1317" s="48"/>
      <c r="N1317" s="49"/>
      <c r="O1317" s="46"/>
      <c r="P1317" s="46"/>
      <c r="Q1317" s="41"/>
      <c r="R1317" s="10"/>
      <c r="S1317" s="10"/>
      <c r="T1317" s="10"/>
      <c r="U1317" s="22"/>
      <c r="V1317" s="22"/>
      <c r="W1317" s="22"/>
      <c r="X1317" s="22"/>
      <c r="Y1317" s="22"/>
      <c r="Z1317" s="22"/>
      <c r="AA1317" s="22"/>
      <c r="AB1317" s="22"/>
      <c r="AC1317" s="22"/>
      <c r="AD1317" s="22"/>
      <c r="AE1317" s="22"/>
      <c r="AF1317" s="22"/>
      <c r="AG1317" s="22"/>
      <c r="AH1317" s="22"/>
      <c r="AI1317" s="22"/>
      <c r="AJ1317" s="22"/>
      <c r="AK1317" s="22"/>
      <c r="AL1317" s="22"/>
      <c r="AM1317" s="22"/>
      <c r="AN1317" s="22"/>
      <c r="AO1317" s="22"/>
      <c r="AP1317" s="22"/>
      <c r="AQ1317" s="22"/>
      <c r="AR1317" s="22"/>
      <c r="AS1317" s="22"/>
      <c r="AT1317" s="22"/>
      <c r="AU1317" s="22"/>
    </row>
    <row r="1318" ht="17.25" customHeight="1">
      <c r="A1318" s="41"/>
      <c r="B1318" s="42"/>
      <c r="C1318" s="41"/>
      <c r="D1318" s="43"/>
      <c r="E1318" s="43"/>
      <c r="F1318" s="41"/>
      <c r="G1318" s="45"/>
      <c r="H1318" s="46"/>
      <c r="I1318" s="43"/>
      <c r="J1318" s="47"/>
      <c r="K1318" s="46"/>
      <c r="L1318" s="46"/>
      <c r="M1318" s="48"/>
      <c r="N1318" s="49"/>
      <c r="O1318" s="46"/>
      <c r="P1318" s="46"/>
      <c r="Q1318" s="41"/>
      <c r="R1318" s="10"/>
      <c r="S1318" s="10"/>
      <c r="T1318" s="10"/>
      <c r="U1318" s="22"/>
      <c r="V1318" s="22"/>
      <c r="W1318" s="22"/>
      <c r="X1318" s="22"/>
      <c r="Y1318" s="22"/>
      <c r="Z1318" s="22"/>
      <c r="AA1318" s="22"/>
      <c r="AB1318" s="22"/>
      <c r="AC1318" s="22"/>
      <c r="AD1318" s="22"/>
      <c r="AE1318" s="22"/>
      <c r="AF1318" s="22"/>
      <c r="AG1318" s="22"/>
      <c r="AH1318" s="22"/>
      <c r="AI1318" s="22"/>
      <c r="AJ1318" s="22"/>
      <c r="AK1318" s="22"/>
      <c r="AL1318" s="22"/>
      <c r="AM1318" s="22"/>
      <c r="AN1318" s="22"/>
      <c r="AO1318" s="22"/>
      <c r="AP1318" s="22"/>
      <c r="AQ1318" s="22"/>
      <c r="AR1318" s="22"/>
      <c r="AS1318" s="22"/>
      <c r="AT1318" s="22"/>
      <c r="AU1318" s="22"/>
    </row>
    <row r="1319" ht="17.25" customHeight="1">
      <c r="A1319" s="41"/>
      <c r="B1319" s="42"/>
      <c r="C1319" s="41"/>
      <c r="D1319" s="43"/>
      <c r="E1319" s="43"/>
      <c r="F1319" s="41"/>
      <c r="G1319" s="45"/>
      <c r="H1319" s="46"/>
      <c r="I1319" s="43"/>
      <c r="J1319" s="47"/>
      <c r="K1319" s="46"/>
      <c r="L1319" s="46"/>
      <c r="M1319" s="48"/>
      <c r="N1319" s="49"/>
      <c r="O1319" s="46"/>
      <c r="P1319" s="46"/>
      <c r="Q1319" s="41"/>
      <c r="R1319" s="10"/>
      <c r="S1319" s="10"/>
      <c r="T1319" s="10"/>
      <c r="U1319" s="22"/>
      <c r="V1319" s="22"/>
      <c r="W1319" s="22"/>
      <c r="X1319" s="22"/>
      <c r="Y1319" s="22"/>
      <c r="Z1319" s="22"/>
      <c r="AA1319" s="22"/>
      <c r="AB1319" s="22"/>
      <c r="AC1319" s="22"/>
      <c r="AD1319" s="22"/>
      <c r="AE1319" s="22"/>
      <c r="AF1319" s="22"/>
      <c r="AG1319" s="22"/>
      <c r="AH1319" s="22"/>
      <c r="AI1319" s="22"/>
      <c r="AJ1319" s="22"/>
      <c r="AK1319" s="22"/>
      <c r="AL1319" s="22"/>
      <c r="AM1319" s="22"/>
      <c r="AN1319" s="22"/>
      <c r="AO1319" s="22"/>
      <c r="AP1319" s="22"/>
      <c r="AQ1319" s="22"/>
      <c r="AR1319" s="22"/>
      <c r="AS1319" s="22"/>
      <c r="AT1319" s="22"/>
      <c r="AU1319" s="22"/>
    </row>
    <row r="1320" ht="17.25" customHeight="1">
      <c r="A1320" s="41"/>
      <c r="B1320" s="42"/>
      <c r="C1320" s="41"/>
      <c r="D1320" s="43"/>
      <c r="E1320" s="43"/>
      <c r="F1320" s="41"/>
      <c r="G1320" s="45"/>
      <c r="H1320" s="46"/>
      <c r="I1320" s="43"/>
      <c r="J1320" s="47"/>
      <c r="K1320" s="46"/>
      <c r="L1320" s="46"/>
      <c r="M1320" s="48"/>
      <c r="N1320" s="49"/>
      <c r="O1320" s="46"/>
      <c r="P1320" s="46"/>
      <c r="Q1320" s="41"/>
      <c r="R1320" s="10"/>
      <c r="S1320" s="10"/>
      <c r="T1320" s="10"/>
      <c r="U1320" s="22"/>
      <c r="V1320" s="22"/>
      <c r="W1320" s="22"/>
      <c r="X1320" s="22"/>
      <c r="Y1320" s="22"/>
      <c r="Z1320" s="22"/>
      <c r="AA1320" s="22"/>
      <c r="AB1320" s="22"/>
      <c r="AC1320" s="22"/>
      <c r="AD1320" s="22"/>
      <c r="AE1320" s="22"/>
      <c r="AF1320" s="22"/>
      <c r="AG1320" s="22"/>
      <c r="AH1320" s="22"/>
      <c r="AI1320" s="22"/>
      <c r="AJ1320" s="22"/>
      <c r="AK1320" s="22"/>
      <c r="AL1320" s="22"/>
      <c r="AM1320" s="22"/>
      <c r="AN1320" s="22"/>
      <c r="AO1320" s="22"/>
      <c r="AP1320" s="22"/>
      <c r="AQ1320" s="22"/>
      <c r="AR1320" s="22"/>
      <c r="AS1320" s="22"/>
      <c r="AT1320" s="22"/>
      <c r="AU1320" s="22"/>
    </row>
    <row r="1321" ht="17.25" customHeight="1">
      <c r="A1321" s="41"/>
      <c r="B1321" s="42"/>
      <c r="C1321" s="41"/>
      <c r="D1321" s="43"/>
      <c r="E1321" s="43"/>
      <c r="F1321" s="41"/>
      <c r="G1321" s="45"/>
      <c r="H1321" s="46"/>
      <c r="I1321" s="43"/>
      <c r="J1321" s="47"/>
      <c r="K1321" s="46"/>
      <c r="L1321" s="46"/>
      <c r="M1321" s="48"/>
      <c r="N1321" s="49"/>
      <c r="O1321" s="46"/>
      <c r="P1321" s="46"/>
      <c r="Q1321" s="41"/>
      <c r="R1321" s="10"/>
      <c r="S1321" s="10"/>
      <c r="T1321" s="10"/>
      <c r="U1321" s="22"/>
      <c r="V1321" s="22"/>
      <c r="W1321" s="22"/>
      <c r="X1321" s="22"/>
      <c r="Y1321" s="22"/>
      <c r="Z1321" s="22"/>
      <c r="AA1321" s="22"/>
      <c r="AB1321" s="22"/>
      <c r="AC1321" s="22"/>
      <c r="AD1321" s="22"/>
      <c r="AE1321" s="22"/>
      <c r="AF1321" s="22"/>
      <c r="AG1321" s="22"/>
      <c r="AH1321" s="22"/>
      <c r="AI1321" s="22"/>
      <c r="AJ1321" s="22"/>
      <c r="AK1321" s="22"/>
      <c r="AL1321" s="22"/>
      <c r="AM1321" s="22"/>
      <c r="AN1321" s="22"/>
      <c r="AO1321" s="22"/>
      <c r="AP1321" s="22"/>
      <c r="AQ1321" s="22"/>
      <c r="AR1321" s="22"/>
      <c r="AS1321" s="22"/>
      <c r="AT1321" s="22"/>
      <c r="AU1321" s="22"/>
    </row>
    <row r="1322" ht="17.25" customHeight="1">
      <c r="A1322" s="41"/>
      <c r="B1322" s="42"/>
      <c r="C1322" s="41"/>
      <c r="D1322" s="43"/>
      <c r="E1322" s="43"/>
      <c r="F1322" s="41"/>
      <c r="G1322" s="45"/>
      <c r="H1322" s="46"/>
      <c r="I1322" s="43"/>
      <c r="J1322" s="47"/>
      <c r="K1322" s="46"/>
      <c r="L1322" s="46"/>
      <c r="M1322" s="48"/>
      <c r="N1322" s="49"/>
      <c r="O1322" s="46"/>
      <c r="P1322" s="46"/>
      <c r="Q1322" s="41"/>
      <c r="R1322" s="10"/>
      <c r="S1322" s="10"/>
      <c r="T1322" s="10"/>
      <c r="U1322" s="22"/>
      <c r="V1322" s="22"/>
      <c r="W1322" s="22"/>
      <c r="X1322" s="22"/>
      <c r="Y1322" s="22"/>
      <c r="Z1322" s="22"/>
      <c r="AA1322" s="22"/>
      <c r="AB1322" s="22"/>
      <c r="AC1322" s="22"/>
      <c r="AD1322" s="22"/>
      <c r="AE1322" s="22"/>
      <c r="AF1322" s="22"/>
      <c r="AG1322" s="22"/>
      <c r="AH1322" s="22"/>
      <c r="AI1322" s="22"/>
      <c r="AJ1322" s="22"/>
      <c r="AK1322" s="22"/>
      <c r="AL1322" s="22"/>
      <c r="AM1322" s="22"/>
      <c r="AN1322" s="22"/>
      <c r="AO1322" s="22"/>
      <c r="AP1322" s="22"/>
      <c r="AQ1322" s="22"/>
      <c r="AR1322" s="22"/>
      <c r="AS1322" s="22"/>
      <c r="AT1322" s="22"/>
      <c r="AU1322" s="22"/>
    </row>
    <row r="1323" ht="17.25" customHeight="1">
      <c r="A1323" s="41"/>
      <c r="B1323" s="42"/>
      <c r="C1323" s="41"/>
      <c r="D1323" s="43"/>
      <c r="E1323" s="43"/>
      <c r="F1323" s="41"/>
      <c r="G1323" s="45"/>
      <c r="H1323" s="46"/>
      <c r="I1323" s="43"/>
      <c r="J1323" s="47"/>
      <c r="K1323" s="46"/>
      <c r="L1323" s="46"/>
      <c r="M1323" s="48"/>
      <c r="N1323" s="49"/>
      <c r="O1323" s="46"/>
      <c r="P1323" s="46"/>
      <c r="Q1323" s="41"/>
      <c r="R1323" s="10"/>
      <c r="S1323" s="10"/>
      <c r="T1323" s="10"/>
      <c r="U1323" s="22"/>
      <c r="V1323" s="22"/>
      <c r="W1323" s="22"/>
      <c r="X1323" s="22"/>
      <c r="Y1323" s="22"/>
      <c r="Z1323" s="22"/>
      <c r="AA1323" s="22"/>
      <c r="AB1323" s="22"/>
      <c r="AC1323" s="22"/>
      <c r="AD1323" s="22"/>
      <c r="AE1323" s="22"/>
      <c r="AF1323" s="22"/>
      <c r="AG1323" s="22"/>
      <c r="AH1323" s="22"/>
      <c r="AI1323" s="22"/>
      <c r="AJ1323" s="22"/>
      <c r="AK1323" s="22"/>
      <c r="AL1323" s="22"/>
      <c r="AM1323" s="22"/>
      <c r="AN1323" s="22"/>
      <c r="AO1323" s="22"/>
      <c r="AP1323" s="22"/>
      <c r="AQ1323" s="22"/>
      <c r="AR1323" s="22"/>
      <c r="AS1323" s="22"/>
      <c r="AT1323" s="22"/>
      <c r="AU1323" s="22"/>
    </row>
    <row r="1324" ht="17.25" customHeight="1">
      <c r="A1324" s="41"/>
      <c r="B1324" s="42"/>
      <c r="C1324" s="41"/>
      <c r="D1324" s="43"/>
      <c r="E1324" s="43"/>
      <c r="F1324" s="41"/>
      <c r="G1324" s="45"/>
      <c r="H1324" s="46"/>
      <c r="I1324" s="43"/>
      <c r="J1324" s="47"/>
      <c r="K1324" s="46"/>
      <c r="L1324" s="46"/>
      <c r="M1324" s="48"/>
      <c r="N1324" s="49"/>
      <c r="O1324" s="46"/>
      <c r="P1324" s="46"/>
      <c r="Q1324" s="41"/>
      <c r="R1324" s="10"/>
      <c r="S1324" s="10"/>
      <c r="T1324" s="10"/>
      <c r="U1324" s="22"/>
      <c r="V1324" s="22"/>
      <c r="W1324" s="22"/>
      <c r="X1324" s="22"/>
      <c r="Y1324" s="22"/>
      <c r="Z1324" s="22"/>
      <c r="AA1324" s="22"/>
      <c r="AB1324" s="22"/>
      <c r="AC1324" s="22"/>
      <c r="AD1324" s="22"/>
      <c r="AE1324" s="22"/>
      <c r="AF1324" s="22"/>
      <c r="AG1324" s="22"/>
      <c r="AH1324" s="22"/>
      <c r="AI1324" s="22"/>
      <c r="AJ1324" s="22"/>
      <c r="AK1324" s="22"/>
      <c r="AL1324" s="22"/>
      <c r="AM1324" s="22"/>
      <c r="AN1324" s="22"/>
      <c r="AO1324" s="22"/>
      <c r="AP1324" s="22"/>
      <c r="AQ1324" s="22"/>
      <c r="AR1324" s="22"/>
      <c r="AS1324" s="22"/>
      <c r="AT1324" s="22"/>
      <c r="AU1324" s="22"/>
    </row>
    <row r="1325" ht="17.25" customHeight="1">
      <c r="A1325" s="41"/>
      <c r="B1325" s="42"/>
      <c r="C1325" s="41"/>
      <c r="D1325" s="43"/>
      <c r="E1325" s="43"/>
      <c r="F1325" s="41"/>
      <c r="G1325" s="45"/>
      <c r="H1325" s="46"/>
      <c r="I1325" s="43"/>
      <c r="J1325" s="47"/>
      <c r="K1325" s="46"/>
      <c r="L1325" s="46"/>
      <c r="M1325" s="48"/>
      <c r="N1325" s="49"/>
      <c r="O1325" s="46"/>
      <c r="P1325" s="46"/>
      <c r="Q1325" s="41"/>
      <c r="R1325" s="10"/>
      <c r="S1325" s="10"/>
      <c r="T1325" s="10"/>
      <c r="U1325" s="22"/>
      <c r="V1325" s="22"/>
      <c r="W1325" s="22"/>
      <c r="X1325" s="22"/>
      <c r="Y1325" s="22"/>
      <c r="Z1325" s="22"/>
      <c r="AA1325" s="22"/>
      <c r="AB1325" s="22"/>
      <c r="AC1325" s="22"/>
      <c r="AD1325" s="22"/>
      <c r="AE1325" s="22"/>
      <c r="AF1325" s="22"/>
      <c r="AG1325" s="22"/>
      <c r="AH1325" s="22"/>
      <c r="AI1325" s="22"/>
      <c r="AJ1325" s="22"/>
      <c r="AK1325" s="22"/>
      <c r="AL1325" s="22"/>
      <c r="AM1325" s="22"/>
      <c r="AN1325" s="22"/>
      <c r="AO1325" s="22"/>
      <c r="AP1325" s="22"/>
      <c r="AQ1325" s="22"/>
      <c r="AR1325" s="22"/>
      <c r="AS1325" s="22"/>
      <c r="AT1325" s="22"/>
      <c r="AU1325" s="22"/>
    </row>
    <row r="1326" ht="17.25" customHeight="1">
      <c r="A1326" s="41"/>
      <c r="B1326" s="42"/>
      <c r="C1326" s="41"/>
      <c r="D1326" s="43"/>
      <c r="E1326" s="43"/>
      <c r="F1326" s="41"/>
      <c r="G1326" s="45"/>
      <c r="H1326" s="46"/>
      <c r="I1326" s="43"/>
      <c r="J1326" s="47"/>
      <c r="K1326" s="46"/>
      <c r="L1326" s="46"/>
      <c r="M1326" s="48"/>
      <c r="N1326" s="49"/>
      <c r="O1326" s="46"/>
      <c r="P1326" s="46"/>
      <c r="Q1326" s="41"/>
      <c r="R1326" s="10"/>
      <c r="S1326" s="10"/>
      <c r="T1326" s="10"/>
      <c r="U1326" s="22"/>
      <c r="V1326" s="22"/>
      <c r="W1326" s="22"/>
      <c r="X1326" s="22"/>
      <c r="Y1326" s="22"/>
      <c r="Z1326" s="22"/>
      <c r="AA1326" s="22"/>
      <c r="AB1326" s="22"/>
      <c r="AC1326" s="22"/>
      <c r="AD1326" s="22"/>
      <c r="AE1326" s="22"/>
      <c r="AF1326" s="22"/>
      <c r="AG1326" s="22"/>
      <c r="AH1326" s="22"/>
      <c r="AI1326" s="22"/>
      <c r="AJ1326" s="22"/>
      <c r="AK1326" s="22"/>
      <c r="AL1326" s="22"/>
      <c r="AM1326" s="22"/>
      <c r="AN1326" s="22"/>
      <c r="AO1326" s="22"/>
      <c r="AP1326" s="22"/>
      <c r="AQ1326" s="22"/>
      <c r="AR1326" s="22"/>
      <c r="AS1326" s="22"/>
      <c r="AT1326" s="22"/>
      <c r="AU1326" s="22"/>
    </row>
    <row r="1327" ht="17.25" customHeight="1">
      <c r="A1327" s="41"/>
      <c r="B1327" s="42"/>
      <c r="C1327" s="41"/>
      <c r="D1327" s="43"/>
      <c r="E1327" s="43"/>
      <c r="F1327" s="41"/>
      <c r="G1327" s="45"/>
      <c r="H1327" s="46"/>
      <c r="I1327" s="43"/>
      <c r="J1327" s="47"/>
      <c r="K1327" s="46"/>
      <c r="L1327" s="46"/>
      <c r="M1327" s="48"/>
      <c r="N1327" s="49"/>
      <c r="O1327" s="46"/>
      <c r="P1327" s="46"/>
      <c r="Q1327" s="41"/>
      <c r="R1327" s="10"/>
      <c r="S1327" s="10"/>
      <c r="T1327" s="10"/>
      <c r="U1327" s="22"/>
      <c r="V1327" s="22"/>
      <c r="W1327" s="22"/>
      <c r="X1327" s="22"/>
      <c r="Y1327" s="22"/>
      <c r="Z1327" s="22"/>
      <c r="AA1327" s="22"/>
      <c r="AB1327" s="22"/>
      <c r="AC1327" s="22"/>
      <c r="AD1327" s="22"/>
      <c r="AE1327" s="22"/>
      <c r="AF1327" s="22"/>
      <c r="AG1327" s="22"/>
      <c r="AH1327" s="22"/>
      <c r="AI1327" s="22"/>
      <c r="AJ1327" s="22"/>
      <c r="AK1327" s="22"/>
      <c r="AL1327" s="22"/>
      <c r="AM1327" s="22"/>
      <c r="AN1327" s="22"/>
      <c r="AO1327" s="22"/>
      <c r="AP1327" s="22"/>
      <c r="AQ1327" s="22"/>
      <c r="AR1327" s="22"/>
      <c r="AS1327" s="22"/>
      <c r="AT1327" s="22"/>
      <c r="AU1327" s="22"/>
    </row>
    <row r="1328" ht="17.25" customHeight="1">
      <c r="A1328" s="41"/>
      <c r="B1328" s="42"/>
      <c r="C1328" s="41"/>
      <c r="D1328" s="43"/>
      <c r="E1328" s="43"/>
      <c r="F1328" s="41"/>
      <c r="G1328" s="45"/>
      <c r="H1328" s="46"/>
      <c r="I1328" s="43"/>
      <c r="J1328" s="47"/>
      <c r="K1328" s="46"/>
      <c r="L1328" s="46"/>
      <c r="M1328" s="48"/>
      <c r="N1328" s="49"/>
      <c r="O1328" s="46"/>
      <c r="P1328" s="46"/>
      <c r="Q1328" s="41"/>
      <c r="R1328" s="10"/>
      <c r="S1328" s="10"/>
      <c r="T1328" s="10"/>
      <c r="U1328" s="22"/>
      <c r="V1328" s="22"/>
      <c r="W1328" s="22"/>
      <c r="X1328" s="22"/>
      <c r="Y1328" s="22"/>
      <c r="Z1328" s="22"/>
      <c r="AA1328" s="22"/>
      <c r="AB1328" s="22"/>
      <c r="AC1328" s="22"/>
      <c r="AD1328" s="22"/>
      <c r="AE1328" s="22"/>
      <c r="AF1328" s="22"/>
      <c r="AG1328" s="22"/>
      <c r="AH1328" s="22"/>
      <c r="AI1328" s="22"/>
      <c r="AJ1328" s="22"/>
      <c r="AK1328" s="22"/>
      <c r="AL1328" s="22"/>
      <c r="AM1328" s="22"/>
      <c r="AN1328" s="22"/>
      <c r="AO1328" s="22"/>
      <c r="AP1328" s="22"/>
      <c r="AQ1328" s="22"/>
      <c r="AR1328" s="22"/>
      <c r="AS1328" s="22"/>
      <c r="AT1328" s="22"/>
      <c r="AU1328" s="22"/>
    </row>
    <row r="1329" ht="17.25" customHeight="1">
      <c r="A1329" s="41"/>
      <c r="B1329" s="42"/>
      <c r="C1329" s="41"/>
      <c r="D1329" s="43"/>
      <c r="E1329" s="43"/>
      <c r="F1329" s="41"/>
      <c r="G1329" s="45"/>
      <c r="H1329" s="46"/>
      <c r="I1329" s="43"/>
      <c r="J1329" s="47"/>
      <c r="K1329" s="46"/>
      <c r="L1329" s="46"/>
      <c r="M1329" s="48"/>
      <c r="N1329" s="49"/>
      <c r="O1329" s="46"/>
      <c r="P1329" s="46"/>
      <c r="Q1329" s="41"/>
      <c r="R1329" s="10"/>
      <c r="S1329" s="10"/>
      <c r="T1329" s="10"/>
      <c r="U1329" s="22"/>
      <c r="V1329" s="22"/>
      <c r="W1329" s="22"/>
      <c r="X1329" s="22"/>
      <c r="Y1329" s="22"/>
      <c r="Z1329" s="22"/>
      <c r="AA1329" s="22"/>
      <c r="AB1329" s="22"/>
      <c r="AC1329" s="22"/>
      <c r="AD1329" s="22"/>
      <c r="AE1329" s="22"/>
      <c r="AF1329" s="22"/>
      <c r="AG1329" s="22"/>
      <c r="AH1329" s="22"/>
      <c r="AI1329" s="22"/>
      <c r="AJ1329" s="22"/>
      <c r="AK1329" s="22"/>
      <c r="AL1329" s="22"/>
      <c r="AM1329" s="22"/>
      <c r="AN1329" s="22"/>
      <c r="AO1329" s="22"/>
      <c r="AP1329" s="22"/>
      <c r="AQ1329" s="22"/>
      <c r="AR1329" s="22"/>
      <c r="AS1329" s="22"/>
      <c r="AT1329" s="22"/>
      <c r="AU1329" s="22"/>
    </row>
    <row r="1330" ht="17.25" customHeight="1">
      <c r="A1330" s="41"/>
      <c r="B1330" s="42"/>
      <c r="C1330" s="41"/>
      <c r="D1330" s="43"/>
      <c r="E1330" s="43"/>
      <c r="F1330" s="41"/>
      <c r="G1330" s="45"/>
      <c r="H1330" s="46"/>
      <c r="I1330" s="43"/>
      <c r="J1330" s="47"/>
      <c r="K1330" s="46"/>
      <c r="L1330" s="46"/>
      <c r="M1330" s="48"/>
      <c r="N1330" s="49"/>
      <c r="O1330" s="46"/>
      <c r="P1330" s="46"/>
      <c r="Q1330" s="41"/>
      <c r="R1330" s="10"/>
      <c r="S1330" s="10"/>
      <c r="T1330" s="10"/>
      <c r="U1330" s="22"/>
      <c r="V1330" s="22"/>
      <c r="W1330" s="22"/>
      <c r="X1330" s="22"/>
      <c r="Y1330" s="22"/>
      <c r="Z1330" s="22"/>
      <c r="AA1330" s="22"/>
      <c r="AB1330" s="22"/>
      <c r="AC1330" s="22"/>
      <c r="AD1330" s="22"/>
      <c r="AE1330" s="22"/>
      <c r="AF1330" s="22"/>
      <c r="AG1330" s="22"/>
      <c r="AH1330" s="22"/>
      <c r="AI1330" s="22"/>
      <c r="AJ1330" s="22"/>
      <c r="AK1330" s="22"/>
      <c r="AL1330" s="22"/>
      <c r="AM1330" s="22"/>
      <c r="AN1330" s="22"/>
      <c r="AO1330" s="22"/>
      <c r="AP1330" s="22"/>
      <c r="AQ1330" s="22"/>
      <c r="AR1330" s="22"/>
      <c r="AS1330" s="22"/>
      <c r="AT1330" s="22"/>
      <c r="AU1330" s="22"/>
    </row>
    <row r="1331" ht="17.25" customHeight="1">
      <c r="A1331" s="41"/>
      <c r="B1331" s="42"/>
      <c r="C1331" s="41"/>
      <c r="D1331" s="43"/>
      <c r="E1331" s="43"/>
      <c r="F1331" s="41"/>
      <c r="G1331" s="45"/>
      <c r="H1331" s="46"/>
      <c r="I1331" s="43"/>
      <c r="J1331" s="47"/>
      <c r="K1331" s="46"/>
      <c r="L1331" s="46"/>
      <c r="M1331" s="48"/>
      <c r="N1331" s="49"/>
      <c r="O1331" s="46"/>
      <c r="P1331" s="46"/>
      <c r="Q1331" s="41"/>
      <c r="R1331" s="10"/>
      <c r="S1331" s="10"/>
      <c r="T1331" s="10"/>
      <c r="U1331" s="22"/>
      <c r="V1331" s="22"/>
      <c r="W1331" s="22"/>
      <c r="X1331" s="22"/>
      <c r="Y1331" s="22"/>
      <c r="Z1331" s="22"/>
      <c r="AA1331" s="22"/>
      <c r="AB1331" s="22"/>
      <c r="AC1331" s="22"/>
      <c r="AD1331" s="22"/>
      <c r="AE1331" s="22"/>
      <c r="AF1331" s="22"/>
      <c r="AG1331" s="22"/>
      <c r="AH1331" s="22"/>
      <c r="AI1331" s="22"/>
      <c r="AJ1331" s="22"/>
      <c r="AK1331" s="22"/>
      <c r="AL1331" s="22"/>
      <c r="AM1331" s="22"/>
      <c r="AN1331" s="22"/>
      <c r="AO1331" s="22"/>
      <c r="AP1331" s="22"/>
      <c r="AQ1331" s="22"/>
      <c r="AR1331" s="22"/>
      <c r="AS1331" s="22"/>
      <c r="AT1331" s="22"/>
      <c r="AU1331" s="22"/>
    </row>
    <row r="1332" ht="17.25" customHeight="1">
      <c r="A1332" s="41"/>
      <c r="B1332" s="42"/>
      <c r="C1332" s="41"/>
      <c r="D1332" s="43"/>
      <c r="E1332" s="43"/>
      <c r="F1332" s="41"/>
      <c r="G1332" s="45"/>
      <c r="H1332" s="46"/>
      <c r="I1332" s="43"/>
      <c r="J1332" s="47"/>
      <c r="K1332" s="46"/>
      <c r="L1332" s="46"/>
      <c r="M1332" s="48"/>
      <c r="N1332" s="49"/>
      <c r="O1332" s="46"/>
      <c r="P1332" s="46"/>
      <c r="Q1332" s="41"/>
      <c r="R1332" s="10"/>
      <c r="S1332" s="10"/>
      <c r="T1332" s="10"/>
      <c r="U1332" s="22"/>
      <c r="V1332" s="22"/>
      <c r="W1332" s="22"/>
      <c r="X1332" s="22"/>
      <c r="Y1332" s="22"/>
      <c r="Z1332" s="22"/>
      <c r="AA1332" s="22"/>
      <c r="AB1332" s="22"/>
      <c r="AC1332" s="22"/>
      <c r="AD1332" s="22"/>
      <c r="AE1332" s="22"/>
      <c r="AF1332" s="22"/>
      <c r="AG1332" s="22"/>
      <c r="AH1332" s="22"/>
      <c r="AI1332" s="22"/>
      <c r="AJ1332" s="22"/>
      <c r="AK1332" s="22"/>
      <c r="AL1332" s="22"/>
      <c r="AM1332" s="22"/>
      <c r="AN1332" s="22"/>
      <c r="AO1332" s="22"/>
      <c r="AP1332" s="22"/>
      <c r="AQ1332" s="22"/>
      <c r="AR1332" s="22"/>
      <c r="AS1332" s="22"/>
      <c r="AT1332" s="22"/>
      <c r="AU1332" s="22"/>
    </row>
    <row r="1333" ht="17.25" customHeight="1">
      <c r="A1333" s="41"/>
      <c r="B1333" s="42"/>
      <c r="C1333" s="41"/>
      <c r="D1333" s="43"/>
      <c r="E1333" s="43"/>
      <c r="F1333" s="41"/>
      <c r="G1333" s="45"/>
      <c r="H1333" s="46"/>
      <c r="I1333" s="43"/>
      <c r="J1333" s="47"/>
      <c r="K1333" s="46"/>
      <c r="L1333" s="46"/>
      <c r="M1333" s="48"/>
      <c r="N1333" s="49"/>
      <c r="O1333" s="46"/>
      <c r="P1333" s="46"/>
      <c r="Q1333" s="41"/>
      <c r="R1333" s="10"/>
      <c r="S1333" s="10"/>
      <c r="T1333" s="10"/>
      <c r="U1333" s="22"/>
      <c r="V1333" s="22"/>
      <c r="W1333" s="22"/>
      <c r="X1333" s="22"/>
      <c r="Y1333" s="22"/>
      <c r="Z1333" s="22"/>
      <c r="AA1333" s="22"/>
      <c r="AB1333" s="22"/>
      <c r="AC1333" s="22"/>
      <c r="AD1333" s="22"/>
      <c r="AE1333" s="22"/>
      <c r="AF1333" s="22"/>
      <c r="AG1333" s="22"/>
      <c r="AH1333" s="22"/>
      <c r="AI1333" s="22"/>
      <c r="AJ1333" s="22"/>
      <c r="AK1333" s="22"/>
      <c r="AL1333" s="22"/>
      <c r="AM1333" s="22"/>
      <c r="AN1333" s="22"/>
      <c r="AO1333" s="22"/>
      <c r="AP1333" s="22"/>
      <c r="AQ1333" s="22"/>
      <c r="AR1333" s="22"/>
      <c r="AS1333" s="22"/>
      <c r="AT1333" s="22"/>
      <c r="AU1333" s="22"/>
    </row>
    <row r="1334" ht="17.25" customHeight="1">
      <c r="A1334" s="41"/>
      <c r="B1334" s="42"/>
      <c r="C1334" s="41"/>
      <c r="D1334" s="43"/>
      <c r="E1334" s="43"/>
      <c r="F1334" s="41"/>
      <c r="G1334" s="45"/>
      <c r="H1334" s="46"/>
      <c r="I1334" s="43"/>
      <c r="J1334" s="47"/>
      <c r="K1334" s="46"/>
      <c r="L1334" s="46"/>
      <c r="M1334" s="48"/>
      <c r="N1334" s="49"/>
      <c r="O1334" s="46"/>
      <c r="P1334" s="46"/>
      <c r="Q1334" s="41"/>
      <c r="R1334" s="10"/>
      <c r="S1334" s="10"/>
      <c r="T1334" s="10"/>
      <c r="U1334" s="22"/>
      <c r="V1334" s="22"/>
      <c r="W1334" s="22"/>
      <c r="X1334" s="22"/>
      <c r="Y1334" s="22"/>
      <c r="Z1334" s="22"/>
      <c r="AA1334" s="22"/>
      <c r="AB1334" s="22"/>
      <c r="AC1334" s="22"/>
      <c r="AD1334" s="22"/>
      <c r="AE1334" s="22"/>
      <c r="AF1334" s="22"/>
      <c r="AG1334" s="22"/>
      <c r="AH1334" s="22"/>
      <c r="AI1334" s="22"/>
      <c r="AJ1334" s="22"/>
      <c r="AK1334" s="22"/>
      <c r="AL1334" s="22"/>
      <c r="AM1334" s="22"/>
      <c r="AN1334" s="22"/>
      <c r="AO1334" s="22"/>
      <c r="AP1334" s="22"/>
      <c r="AQ1334" s="22"/>
      <c r="AR1334" s="22"/>
      <c r="AS1334" s="22"/>
      <c r="AT1334" s="22"/>
      <c r="AU1334" s="22"/>
    </row>
    <row r="1335" ht="17.25" customHeight="1">
      <c r="A1335" s="41"/>
      <c r="B1335" s="42"/>
      <c r="C1335" s="41"/>
      <c r="D1335" s="43"/>
      <c r="E1335" s="43"/>
      <c r="F1335" s="41"/>
      <c r="G1335" s="45"/>
      <c r="H1335" s="46"/>
      <c r="I1335" s="43"/>
      <c r="J1335" s="47"/>
      <c r="K1335" s="46"/>
      <c r="L1335" s="46"/>
      <c r="M1335" s="48"/>
      <c r="N1335" s="49"/>
      <c r="O1335" s="46"/>
      <c r="P1335" s="46"/>
      <c r="Q1335" s="41"/>
      <c r="R1335" s="10"/>
      <c r="S1335" s="10"/>
      <c r="T1335" s="10"/>
      <c r="U1335" s="22"/>
      <c r="V1335" s="22"/>
      <c r="W1335" s="22"/>
      <c r="X1335" s="22"/>
      <c r="Y1335" s="22"/>
      <c r="Z1335" s="22"/>
      <c r="AA1335" s="22"/>
      <c r="AB1335" s="22"/>
      <c r="AC1335" s="22"/>
      <c r="AD1335" s="22"/>
      <c r="AE1335" s="22"/>
      <c r="AF1335" s="22"/>
      <c r="AG1335" s="22"/>
      <c r="AH1335" s="22"/>
      <c r="AI1335" s="22"/>
      <c r="AJ1335" s="22"/>
      <c r="AK1335" s="22"/>
      <c r="AL1335" s="22"/>
      <c r="AM1335" s="22"/>
      <c r="AN1335" s="22"/>
      <c r="AO1335" s="22"/>
      <c r="AP1335" s="22"/>
      <c r="AQ1335" s="22"/>
      <c r="AR1335" s="22"/>
      <c r="AS1335" s="22"/>
      <c r="AT1335" s="22"/>
      <c r="AU1335" s="22"/>
    </row>
    <row r="1336" ht="17.25" customHeight="1">
      <c r="A1336" s="41"/>
      <c r="B1336" s="42"/>
      <c r="C1336" s="41"/>
      <c r="D1336" s="43"/>
      <c r="E1336" s="43"/>
      <c r="F1336" s="41"/>
      <c r="G1336" s="45"/>
      <c r="H1336" s="46"/>
      <c r="I1336" s="43"/>
      <c r="J1336" s="47"/>
      <c r="K1336" s="46"/>
      <c r="L1336" s="46"/>
      <c r="M1336" s="48"/>
      <c r="N1336" s="49"/>
      <c r="O1336" s="46"/>
      <c r="P1336" s="46"/>
      <c r="Q1336" s="41"/>
      <c r="R1336" s="10"/>
      <c r="S1336" s="10"/>
      <c r="T1336" s="10"/>
      <c r="U1336" s="22"/>
      <c r="V1336" s="22"/>
      <c r="W1336" s="22"/>
      <c r="X1336" s="22"/>
      <c r="Y1336" s="22"/>
      <c r="Z1336" s="22"/>
      <c r="AA1336" s="22"/>
      <c r="AB1336" s="22"/>
      <c r="AC1336" s="22"/>
      <c r="AD1336" s="22"/>
      <c r="AE1336" s="22"/>
      <c r="AF1336" s="22"/>
      <c r="AG1336" s="22"/>
      <c r="AH1336" s="22"/>
      <c r="AI1336" s="22"/>
      <c r="AJ1336" s="22"/>
      <c r="AK1336" s="22"/>
      <c r="AL1336" s="22"/>
      <c r="AM1336" s="22"/>
      <c r="AN1336" s="22"/>
      <c r="AO1336" s="22"/>
      <c r="AP1336" s="22"/>
      <c r="AQ1336" s="22"/>
      <c r="AR1336" s="22"/>
      <c r="AS1336" s="22"/>
      <c r="AT1336" s="22"/>
      <c r="AU1336" s="22"/>
    </row>
    <row r="1337" ht="17.25" customHeight="1">
      <c r="A1337" s="41"/>
      <c r="B1337" s="42"/>
      <c r="C1337" s="41"/>
      <c r="D1337" s="43"/>
      <c r="E1337" s="43"/>
      <c r="F1337" s="41"/>
      <c r="G1337" s="45"/>
      <c r="H1337" s="46"/>
      <c r="I1337" s="43"/>
      <c r="J1337" s="47"/>
      <c r="K1337" s="46"/>
      <c r="L1337" s="46"/>
      <c r="M1337" s="48"/>
      <c r="N1337" s="49"/>
      <c r="O1337" s="46"/>
      <c r="P1337" s="46"/>
      <c r="Q1337" s="41"/>
      <c r="R1337" s="10"/>
      <c r="S1337" s="10"/>
      <c r="T1337" s="10"/>
      <c r="U1337" s="22"/>
      <c r="V1337" s="22"/>
      <c r="W1337" s="22"/>
      <c r="X1337" s="22"/>
      <c r="Y1337" s="22"/>
      <c r="Z1337" s="22"/>
      <c r="AA1337" s="22"/>
      <c r="AB1337" s="22"/>
      <c r="AC1337" s="22"/>
      <c r="AD1337" s="22"/>
      <c r="AE1337" s="22"/>
      <c r="AF1337" s="22"/>
      <c r="AG1337" s="22"/>
      <c r="AH1337" s="22"/>
      <c r="AI1337" s="22"/>
      <c r="AJ1337" s="22"/>
      <c r="AK1337" s="22"/>
      <c r="AL1337" s="22"/>
      <c r="AM1337" s="22"/>
      <c r="AN1337" s="22"/>
      <c r="AO1337" s="22"/>
      <c r="AP1337" s="22"/>
      <c r="AQ1337" s="22"/>
      <c r="AR1337" s="22"/>
      <c r="AS1337" s="22"/>
      <c r="AT1337" s="22"/>
      <c r="AU1337" s="22"/>
    </row>
    <row r="1338" ht="17.25" customHeight="1">
      <c r="A1338" s="41"/>
      <c r="B1338" s="42"/>
      <c r="C1338" s="41"/>
      <c r="D1338" s="43"/>
      <c r="E1338" s="43"/>
      <c r="F1338" s="41"/>
      <c r="G1338" s="45"/>
      <c r="H1338" s="46"/>
      <c r="I1338" s="43"/>
      <c r="J1338" s="47"/>
      <c r="K1338" s="46"/>
      <c r="L1338" s="46"/>
      <c r="M1338" s="48"/>
      <c r="N1338" s="49"/>
      <c r="O1338" s="46"/>
      <c r="P1338" s="46"/>
      <c r="Q1338" s="41"/>
      <c r="R1338" s="10"/>
      <c r="S1338" s="10"/>
      <c r="T1338" s="10"/>
      <c r="U1338" s="22"/>
      <c r="V1338" s="22"/>
      <c r="W1338" s="22"/>
      <c r="X1338" s="22"/>
      <c r="Y1338" s="22"/>
      <c r="Z1338" s="22"/>
      <c r="AA1338" s="22"/>
      <c r="AB1338" s="22"/>
      <c r="AC1338" s="22"/>
      <c r="AD1338" s="22"/>
      <c r="AE1338" s="22"/>
      <c r="AF1338" s="22"/>
      <c r="AG1338" s="22"/>
      <c r="AH1338" s="22"/>
      <c r="AI1338" s="22"/>
      <c r="AJ1338" s="22"/>
      <c r="AK1338" s="22"/>
      <c r="AL1338" s="22"/>
      <c r="AM1338" s="22"/>
      <c r="AN1338" s="22"/>
      <c r="AO1338" s="22"/>
      <c r="AP1338" s="22"/>
      <c r="AQ1338" s="22"/>
      <c r="AR1338" s="22"/>
      <c r="AS1338" s="22"/>
      <c r="AT1338" s="22"/>
      <c r="AU1338" s="22"/>
    </row>
    <row r="1339" ht="17.25" customHeight="1">
      <c r="A1339" s="41"/>
      <c r="B1339" s="42"/>
      <c r="C1339" s="41"/>
      <c r="D1339" s="43"/>
      <c r="E1339" s="43"/>
      <c r="F1339" s="41"/>
      <c r="G1339" s="45"/>
      <c r="H1339" s="46"/>
      <c r="I1339" s="43"/>
      <c r="J1339" s="47"/>
      <c r="K1339" s="46"/>
      <c r="L1339" s="46"/>
      <c r="M1339" s="48"/>
      <c r="N1339" s="49"/>
      <c r="O1339" s="46"/>
      <c r="P1339" s="46"/>
      <c r="Q1339" s="41"/>
      <c r="R1339" s="10"/>
      <c r="S1339" s="10"/>
      <c r="T1339" s="10"/>
      <c r="U1339" s="22"/>
      <c r="V1339" s="22"/>
      <c r="W1339" s="22"/>
      <c r="X1339" s="22"/>
      <c r="Y1339" s="22"/>
      <c r="Z1339" s="22"/>
      <c r="AA1339" s="22"/>
      <c r="AB1339" s="22"/>
      <c r="AC1339" s="22"/>
      <c r="AD1339" s="22"/>
      <c r="AE1339" s="22"/>
      <c r="AF1339" s="22"/>
      <c r="AG1339" s="22"/>
      <c r="AH1339" s="22"/>
      <c r="AI1339" s="22"/>
      <c r="AJ1339" s="22"/>
      <c r="AK1339" s="22"/>
      <c r="AL1339" s="22"/>
      <c r="AM1339" s="22"/>
      <c r="AN1339" s="22"/>
      <c r="AO1339" s="22"/>
      <c r="AP1339" s="22"/>
      <c r="AQ1339" s="22"/>
      <c r="AR1339" s="22"/>
      <c r="AS1339" s="22"/>
      <c r="AT1339" s="22"/>
      <c r="AU1339" s="22"/>
    </row>
    <row r="1340" ht="17.25" customHeight="1">
      <c r="A1340" s="41"/>
      <c r="B1340" s="42"/>
      <c r="C1340" s="41"/>
      <c r="D1340" s="43"/>
      <c r="E1340" s="43"/>
      <c r="F1340" s="41"/>
      <c r="G1340" s="45"/>
      <c r="H1340" s="46"/>
      <c r="I1340" s="43"/>
      <c r="J1340" s="47"/>
      <c r="K1340" s="46"/>
      <c r="L1340" s="46"/>
      <c r="M1340" s="48"/>
      <c r="N1340" s="49"/>
      <c r="O1340" s="46"/>
      <c r="P1340" s="46"/>
      <c r="Q1340" s="41"/>
      <c r="R1340" s="10"/>
      <c r="S1340" s="10"/>
      <c r="T1340" s="10"/>
      <c r="U1340" s="22"/>
      <c r="V1340" s="22"/>
      <c r="W1340" s="22"/>
      <c r="X1340" s="22"/>
      <c r="Y1340" s="22"/>
      <c r="Z1340" s="22"/>
      <c r="AA1340" s="22"/>
      <c r="AB1340" s="22"/>
      <c r="AC1340" s="22"/>
      <c r="AD1340" s="22"/>
      <c r="AE1340" s="22"/>
      <c r="AF1340" s="22"/>
      <c r="AG1340" s="22"/>
      <c r="AH1340" s="22"/>
      <c r="AI1340" s="22"/>
      <c r="AJ1340" s="22"/>
      <c r="AK1340" s="22"/>
      <c r="AL1340" s="22"/>
      <c r="AM1340" s="22"/>
      <c r="AN1340" s="22"/>
      <c r="AO1340" s="22"/>
      <c r="AP1340" s="22"/>
      <c r="AQ1340" s="22"/>
      <c r="AR1340" s="22"/>
      <c r="AS1340" s="22"/>
      <c r="AT1340" s="22"/>
      <c r="AU1340" s="22"/>
    </row>
    <row r="1341" ht="17.25" customHeight="1">
      <c r="A1341" s="41"/>
      <c r="B1341" s="42"/>
      <c r="C1341" s="41"/>
      <c r="D1341" s="43"/>
      <c r="E1341" s="43"/>
      <c r="F1341" s="41"/>
      <c r="G1341" s="45"/>
      <c r="H1341" s="46"/>
      <c r="I1341" s="43"/>
      <c r="J1341" s="47"/>
      <c r="K1341" s="46"/>
      <c r="L1341" s="46"/>
      <c r="M1341" s="48"/>
      <c r="N1341" s="49"/>
      <c r="O1341" s="46"/>
      <c r="P1341" s="46"/>
      <c r="Q1341" s="41"/>
      <c r="R1341" s="10"/>
      <c r="S1341" s="10"/>
      <c r="T1341" s="10"/>
      <c r="U1341" s="22"/>
      <c r="V1341" s="22"/>
      <c r="W1341" s="22"/>
      <c r="X1341" s="22"/>
      <c r="Y1341" s="22"/>
      <c r="Z1341" s="22"/>
      <c r="AA1341" s="22"/>
      <c r="AB1341" s="22"/>
      <c r="AC1341" s="22"/>
      <c r="AD1341" s="22"/>
      <c r="AE1341" s="22"/>
      <c r="AF1341" s="22"/>
      <c r="AG1341" s="22"/>
      <c r="AH1341" s="22"/>
      <c r="AI1341" s="22"/>
      <c r="AJ1341" s="22"/>
      <c r="AK1341" s="22"/>
      <c r="AL1341" s="22"/>
      <c r="AM1341" s="22"/>
      <c r="AN1341" s="22"/>
      <c r="AO1341" s="22"/>
      <c r="AP1341" s="22"/>
      <c r="AQ1341" s="22"/>
      <c r="AR1341" s="22"/>
      <c r="AS1341" s="22"/>
      <c r="AT1341" s="22"/>
      <c r="AU1341" s="22"/>
    </row>
    <row r="1342" ht="17.25" customHeight="1">
      <c r="A1342" s="41"/>
      <c r="B1342" s="42"/>
      <c r="C1342" s="41"/>
      <c r="D1342" s="43"/>
      <c r="E1342" s="43"/>
      <c r="F1342" s="41"/>
      <c r="G1342" s="45"/>
      <c r="H1342" s="46"/>
      <c r="I1342" s="43"/>
      <c r="J1342" s="47"/>
      <c r="K1342" s="46"/>
      <c r="L1342" s="46"/>
      <c r="M1342" s="48"/>
      <c r="N1342" s="49"/>
      <c r="O1342" s="46"/>
      <c r="P1342" s="46"/>
      <c r="Q1342" s="41"/>
      <c r="R1342" s="10"/>
      <c r="S1342" s="10"/>
      <c r="T1342" s="10"/>
      <c r="U1342" s="22"/>
      <c r="V1342" s="22"/>
      <c r="W1342" s="22"/>
      <c r="X1342" s="22"/>
      <c r="Y1342" s="22"/>
      <c r="Z1342" s="22"/>
      <c r="AA1342" s="22"/>
      <c r="AB1342" s="22"/>
      <c r="AC1342" s="22"/>
      <c r="AD1342" s="22"/>
      <c r="AE1342" s="22"/>
      <c r="AF1342" s="22"/>
      <c r="AG1342" s="22"/>
      <c r="AH1342" s="22"/>
      <c r="AI1342" s="22"/>
      <c r="AJ1342" s="22"/>
      <c r="AK1342" s="22"/>
      <c r="AL1342" s="22"/>
      <c r="AM1342" s="22"/>
      <c r="AN1342" s="22"/>
      <c r="AO1342" s="22"/>
      <c r="AP1342" s="22"/>
      <c r="AQ1342" s="22"/>
      <c r="AR1342" s="22"/>
      <c r="AS1342" s="22"/>
      <c r="AT1342" s="22"/>
      <c r="AU1342" s="22"/>
    </row>
    <row r="1343" ht="17.25" customHeight="1">
      <c r="A1343" s="41"/>
      <c r="B1343" s="42"/>
      <c r="C1343" s="41"/>
      <c r="D1343" s="43"/>
      <c r="E1343" s="43"/>
      <c r="F1343" s="41"/>
      <c r="G1343" s="45"/>
      <c r="H1343" s="46"/>
      <c r="I1343" s="43"/>
      <c r="J1343" s="47"/>
      <c r="K1343" s="46"/>
      <c r="L1343" s="46"/>
      <c r="M1343" s="48"/>
      <c r="N1343" s="49"/>
      <c r="O1343" s="46"/>
      <c r="P1343" s="46"/>
      <c r="Q1343" s="41"/>
      <c r="R1343" s="10"/>
      <c r="S1343" s="10"/>
      <c r="T1343" s="10"/>
      <c r="U1343" s="22"/>
      <c r="V1343" s="22"/>
      <c r="W1343" s="22"/>
      <c r="X1343" s="22"/>
      <c r="Y1343" s="22"/>
      <c r="Z1343" s="22"/>
      <c r="AA1343" s="22"/>
      <c r="AB1343" s="22"/>
      <c r="AC1343" s="22"/>
      <c r="AD1343" s="22"/>
      <c r="AE1343" s="22"/>
      <c r="AF1343" s="22"/>
      <c r="AG1343" s="22"/>
      <c r="AH1343" s="22"/>
      <c r="AI1343" s="22"/>
      <c r="AJ1343" s="22"/>
      <c r="AK1343" s="22"/>
      <c r="AL1343" s="22"/>
      <c r="AM1343" s="22"/>
      <c r="AN1343" s="22"/>
      <c r="AO1343" s="22"/>
      <c r="AP1343" s="22"/>
      <c r="AQ1343" s="22"/>
      <c r="AR1343" s="22"/>
      <c r="AS1343" s="22"/>
      <c r="AT1343" s="22"/>
      <c r="AU1343" s="22"/>
    </row>
    <row r="1344" ht="17.25" customHeight="1">
      <c r="A1344" s="41"/>
      <c r="B1344" s="42"/>
      <c r="C1344" s="41"/>
      <c r="D1344" s="43"/>
      <c r="E1344" s="43"/>
      <c r="F1344" s="41"/>
      <c r="G1344" s="45"/>
      <c r="H1344" s="46"/>
      <c r="I1344" s="43"/>
      <c r="J1344" s="47"/>
      <c r="K1344" s="46"/>
      <c r="L1344" s="46"/>
      <c r="M1344" s="48"/>
      <c r="N1344" s="49"/>
      <c r="O1344" s="46"/>
      <c r="P1344" s="46"/>
      <c r="Q1344" s="41"/>
      <c r="R1344" s="10"/>
      <c r="S1344" s="10"/>
      <c r="T1344" s="10"/>
      <c r="U1344" s="22"/>
      <c r="V1344" s="22"/>
      <c r="W1344" s="22"/>
      <c r="X1344" s="22"/>
      <c r="Y1344" s="22"/>
      <c r="Z1344" s="22"/>
      <c r="AA1344" s="22"/>
      <c r="AB1344" s="22"/>
      <c r="AC1344" s="22"/>
      <c r="AD1344" s="22"/>
      <c r="AE1344" s="22"/>
      <c r="AF1344" s="22"/>
      <c r="AG1344" s="22"/>
      <c r="AH1344" s="22"/>
      <c r="AI1344" s="22"/>
      <c r="AJ1344" s="22"/>
      <c r="AK1344" s="22"/>
      <c r="AL1344" s="22"/>
      <c r="AM1344" s="22"/>
      <c r="AN1344" s="22"/>
      <c r="AO1344" s="22"/>
      <c r="AP1344" s="22"/>
      <c r="AQ1344" s="22"/>
      <c r="AR1344" s="22"/>
      <c r="AS1344" s="22"/>
      <c r="AT1344" s="22"/>
      <c r="AU1344" s="22"/>
    </row>
    <row r="1345" ht="17.25" customHeight="1">
      <c r="A1345" s="41"/>
      <c r="B1345" s="42"/>
      <c r="C1345" s="41"/>
      <c r="D1345" s="43"/>
      <c r="E1345" s="43"/>
      <c r="F1345" s="41"/>
      <c r="G1345" s="45"/>
      <c r="H1345" s="46"/>
      <c r="I1345" s="43"/>
      <c r="J1345" s="47"/>
      <c r="K1345" s="46"/>
      <c r="L1345" s="46"/>
      <c r="M1345" s="48"/>
      <c r="N1345" s="49"/>
      <c r="O1345" s="46"/>
      <c r="P1345" s="46"/>
      <c r="Q1345" s="41"/>
      <c r="R1345" s="10"/>
      <c r="S1345" s="10"/>
      <c r="T1345" s="10"/>
      <c r="U1345" s="22"/>
      <c r="V1345" s="22"/>
      <c r="W1345" s="22"/>
      <c r="X1345" s="22"/>
      <c r="Y1345" s="22"/>
      <c r="Z1345" s="22"/>
      <c r="AA1345" s="22"/>
      <c r="AB1345" s="22"/>
      <c r="AC1345" s="22"/>
      <c r="AD1345" s="22"/>
      <c r="AE1345" s="22"/>
      <c r="AF1345" s="22"/>
      <c r="AG1345" s="22"/>
      <c r="AH1345" s="22"/>
      <c r="AI1345" s="22"/>
      <c r="AJ1345" s="22"/>
      <c r="AK1345" s="22"/>
      <c r="AL1345" s="22"/>
      <c r="AM1345" s="22"/>
      <c r="AN1345" s="22"/>
      <c r="AO1345" s="22"/>
      <c r="AP1345" s="22"/>
      <c r="AQ1345" s="22"/>
      <c r="AR1345" s="22"/>
      <c r="AS1345" s="22"/>
      <c r="AT1345" s="22"/>
      <c r="AU1345" s="22"/>
    </row>
    <row r="1346" ht="17.25" customHeight="1">
      <c r="A1346" s="41"/>
      <c r="B1346" s="42"/>
      <c r="C1346" s="41"/>
      <c r="D1346" s="43"/>
      <c r="E1346" s="43"/>
      <c r="F1346" s="41"/>
      <c r="G1346" s="45"/>
      <c r="H1346" s="46"/>
      <c r="I1346" s="43"/>
      <c r="J1346" s="47"/>
      <c r="K1346" s="46"/>
      <c r="L1346" s="46"/>
      <c r="M1346" s="48"/>
      <c r="N1346" s="49"/>
      <c r="O1346" s="46"/>
      <c r="P1346" s="46"/>
      <c r="Q1346" s="41"/>
      <c r="R1346" s="10"/>
      <c r="S1346" s="10"/>
      <c r="T1346" s="10"/>
      <c r="U1346" s="22"/>
      <c r="V1346" s="22"/>
      <c r="W1346" s="22"/>
      <c r="X1346" s="22"/>
      <c r="Y1346" s="22"/>
      <c r="Z1346" s="22"/>
      <c r="AA1346" s="22"/>
      <c r="AB1346" s="22"/>
      <c r="AC1346" s="22"/>
      <c r="AD1346" s="22"/>
      <c r="AE1346" s="22"/>
      <c r="AF1346" s="22"/>
      <c r="AG1346" s="22"/>
      <c r="AH1346" s="22"/>
      <c r="AI1346" s="22"/>
      <c r="AJ1346" s="22"/>
      <c r="AK1346" s="22"/>
      <c r="AL1346" s="22"/>
      <c r="AM1346" s="22"/>
      <c r="AN1346" s="22"/>
      <c r="AO1346" s="22"/>
      <c r="AP1346" s="22"/>
      <c r="AQ1346" s="22"/>
      <c r="AR1346" s="22"/>
      <c r="AS1346" s="22"/>
      <c r="AT1346" s="22"/>
      <c r="AU1346" s="22"/>
    </row>
    <row r="1347" ht="17.25" customHeight="1">
      <c r="A1347" s="41"/>
      <c r="B1347" s="42"/>
      <c r="C1347" s="41"/>
      <c r="D1347" s="43"/>
      <c r="E1347" s="43"/>
      <c r="F1347" s="41"/>
      <c r="G1347" s="45"/>
      <c r="H1347" s="46"/>
      <c r="I1347" s="43"/>
      <c r="J1347" s="47"/>
      <c r="K1347" s="46"/>
      <c r="L1347" s="46"/>
      <c r="M1347" s="48"/>
      <c r="N1347" s="49"/>
      <c r="O1347" s="46"/>
      <c r="P1347" s="46"/>
      <c r="Q1347" s="41"/>
      <c r="R1347" s="10"/>
      <c r="S1347" s="10"/>
      <c r="T1347" s="10"/>
      <c r="U1347" s="22"/>
      <c r="V1347" s="22"/>
      <c r="W1347" s="22"/>
      <c r="X1347" s="22"/>
      <c r="Y1347" s="22"/>
      <c r="Z1347" s="22"/>
      <c r="AA1347" s="22"/>
      <c r="AB1347" s="22"/>
      <c r="AC1347" s="22"/>
      <c r="AD1347" s="22"/>
      <c r="AE1347" s="22"/>
      <c r="AF1347" s="22"/>
      <c r="AG1347" s="22"/>
      <c r="AH1347" s="22"/>
      <c r="AI1347" s="22"/>
      <c r="AJ1347" s="22"/>
      <c r="AK1347" s="22"/>
      <c r="AL1347" s="22"/>
      <c r="AM1347" s="22"/>
      <c r="AN1347" s="22"/>
      <c r="AO1347" s="22"/>
      <c r="AP1347" s="22"/>
      <c r="AQ1347" s="22"/>
      <c r="AR1347" s="22"/>
      <c r="AS1347" s="22"/>
      <c r="AT1347" s="22"/>
      <c r="AU1347" s="22"/>
    </row>
    <row r="1348" ht="17.25" customHeight="1">
      <c r="A1348" s="41"/>
      <c r="B1348" s="42"/>
      <c r="C1348" s="41"/>
      <c r="D1348" s="43"/>
      <c r="E1348" s="43"/>
      <c r="F1348" s="41"/>
      <c r="G1348" s="45"/>
      <c r="H1348" s="46"/>
      <c r="I1348" s="43"/>
      <c r="J1348" s="47"/>
      <c r="K1348" s="46"/>
      <c r="L1348" s="46"/>
      <c r="M1348" s="48"/>
      <c r="N1348" s="49"/>
      <c r="O1348" s="46"/>
      <c r="P1348" s="46"/>
      <c r="Q1348" s="41"/>
      <c r="R1348" s="10"/>
      <c r="S1348" s="10"/>
      <c r="T1348" s="10"/>
      <c r="U1348" s="22"/>
      <c r="V1348" s="22"/>
      <c r="W1348" s="22"/>
      <c r="X1348" s="22"/>
      <c r="Y1348" s="22"/>
      <c r="Z1348" s="22"/>
      <c r="AA1348" s="22"/>
      <c r="AB1348" s="22"/>
      <c r="AC1348" s="22"/>
      <c r="AD1348" s="22"/>
      <c r="AE1348" s="22"/>
      <c r="AF1348" s="22"/>
      <c r="AG1348" s="22"/>
      <c r="AH1348" s="22"/>
      <c r="AI1348" s="22"/>
      <c r="AJ1348" s="22"/>
      <c r="AK1348" s="22"/>
      <c r="AL1348" s="22"/>
      <c r="AM1348" s="22"/>
      <c r="AN1348" s="22"/>
      <c r="AO1348" s="22"/>
      <c r="AP1348" s="22"/>
      <c r="AQ1348" s="22"/>
      <c r="AR1348" s="22"/>
      <c r="AS1348" s="22"/>
      <c r="AT1348" s="22"/>
      <c r="AU1348" s="22"/>
    </row>
    <row r="1349" ht="17.25" customHeight="1">
      <c r="A1349" s="41"/>
      <c r="B1349" s="42"/>
      <c r="C1349" s="41"/>
      <c r="D1349" s="43"/>
      <c r="E1349" s="43"/>
      <c r="F1349" s="41"/>
      <c r="G1349" s="45"/>
      <c r="H1349" s="46"/>
      <c r="I1349" s="43"/>
      <c r="J1349" s="47"/>
      <c r="K1349" s="46"/>
      <c r="L1349" s="46"/>
      <c r="M1349" s="48"/>
      <c r="N1349" s="49"/>
      <c r="O1349" s="46"/>
      <c r="P1349" s="46"/>
      <c r="Q1349" s="41"/>
      <c r="R1349" s="10"/>
      <c r="S1349" s="10"/>
      <c r="T1349" s="10"/>
      <c r="U1349" s="22"/>
      <c r="V1349" s="22"/>
      <c r="W1349" s="22"/>
      <c r="X1349" s="22"/>
      <c r="Y1349" s="22"/>
      <c r="Z1349" s="22"/>
      <c r="AA1349" s="22"/>
      <c r="AB1349" s="22"/>
      <c r="AC1349" s="22"/>
      <c r="AD1349" s="22"/>
      <c r="AE1349" s="22"/>
      <c r="AF1349" s="22"/>
      <c r="AG1349" s="22"/>
      <c r="AH1349" s="22"/>
      <c r="AI1349" s="22"/>
      <c r="AJ1349" s="22"/>
      <c r="AK1349" s="22"/>
      <c r="AL1349" s="22"/>
      <c r="AM1349" s="22"/>
      <c r="AN1349" s="22"/>
      <c r="AO1349" s="22"/>
      <c r="AP1349" s="22"/>
      <c r="AQ1349" s="22"/>
      <c r="AR1349" s="22"/>
      <c r="AS1349" s="22"/>
      <c r="AT1349" s="22"/>
      <c r="AU1349" s="22"/>
    </row>
    <row r="1350" ht="17.25" customHeight="1">
      <c r="A1350" s="41"/>
      <c r="B1350" s="42"/>
      <c r="C1350" s="41"/>
      <c r="D1350" s="43"/>
      <c r="E1350" s="43"/>
      <c r="F1350" s="41"/>
      <c r="G1350" s="45"/>
      <c r="H1350" s="46"/>
      <c r="I1350" s="43"/>
      <c r="J1350" s="47"/>
      <c r="K1350" s="46"/>
      <c r="L1350" s="46"/>
      <c r="M1350" s="48"/>
      <c r="N1350" s="49"/>
      <c r="O1350" s="46"/>
      <c r="P1350" s="46"/>
      <c r="Q1350" s="41"/>
      <c r="R1350" s="10"/>
      <c r="S1350" s="10"/>
      <c r="T1350" s="10"/>
      <c r="U1350" s="22"/>
      <c r="V1350" s="22"/>
      <c r="W1350" s="22"/>
      <c r="X1350" s="22"/>
      <c r="Y1350" s="22"/>
      <c r="Z1350" s="22"/>
      <c r="AA1350" s="22"/>
      <c r="AB1350" s="22"/>
      <c r="AC1350" s="22"/>
      <c r="AD1350" s="22"/>
      <c r="AE1350" s="22"/>
      <c r="AF1350" s="22"/>
      <c r="AG1350" s="22"/>
      <c r="AH1350" s="22"/>
      <c r="AI1350" s="22"/>
      <c r="AJ1350" s="22"/>
      <c r="AK1350" s="22"/>
      <c r="AL1350" s="22"/>
      <c r="AM1350" s="22"/>
      <c r="AN1350" s="22"/>
      <c r="AO1350" s="22"/>
      <c r="AP1350" s="22"/>
      <c r="AQ1350" s="22"/>
      <c r="AR1350" s="22"/>
      <c r="AS1350" s="22"/>
      <c r="AT1350" s="22"/>
      <c r="AU1350" s="22"/>
    </row>
    <row r="1351" ht="17.25" customHeight="1">
      <c r="A1351" s="41"/>
      <c r="B1351" s="42"/>
      <c r="C1351" s="41"/>
      <c r="D1351" s="43"/>
      <c r="E1351" s="43"/>
      <c r="F1351" s="41"/>
      <c r="G1351" s="45"/>
      <c r="H1351" s="46"/>
      <c r="I1351" s="43"/>
      <c r="J1351" s="47"/>
      <c r="K1351" s="46"/>
      <c r="L1351" s="46"/>
      <c r="M1351" s="48"/>
      <c r="N1351" s="49"/>
      <c r="O1351" s="46"/>
      <c r="P1351" s="46"/>
      <c r="Q1351" s="41"/>
      <c r="R1351" s="10"/>
      <c r="S1351" s="10"/>
      <c r="T1351" s="10"/>
      <c r="U1351" s="22"/>
      <c r="V1351" s="22"/>
      <c r="W1351" s="22"/>
      <c r="X1351" s="22"/>
      <c r="Y1351" s="22"/>
      <c r="Z1351" s="22"/>
      <c r="AA1351" s="22"/>
      <c r="AB1351" s="22"/>
      <c r="AC1351" s="22"/>
      <c r="AD1351" s="22"/>
      <c r="AE1351" s="22"/>
      <c r="AF1351" s="22"/>
      <c r="AG1351" s="22"/>
      <c r="AH1351" s="22"/>
      <c r="AI1351" s="22"/>
      <c r="AJ1351" s="22"/>
      <c r="AK1351" s="22"/>
      <c r="AL1351" s="22"/>
      <c r="AM1351" s="22"/>
      <c r="AN1351" s="22"/>
      <c r="AO1351" s="22"/>
      <c r="AP1351" s="22"/>
      <c r="AQ1351" s="22"/>
      <c r="AR1351" s="22"/>
      <c r="AS1351" s="22"/>
      <c r="AT1351" s="22"/>
      <c r="AU1351" s="22"/>
    </row>
    <row r="1352" ht="17.25" customHeight="1">
      <c r="A1352" s="41"/>
      <c r="B1352" s="42"/>
      <c r="C1352" s="41"/>
      <c r="D1352" s="43"/>
      <c r="E1352" s="43"/>
      <c r="F1352" s="41"/>
      <c r="G1352" s="45"/>
      <c r="H1352" s="46"/>
      <c r="I1352" s="43"/>
      <c r="J1352" s="47"/>
      <c r="K1352" s="46"/>
      <c r="L1352" s="46"/>
      <c r="M1352" s="48"/>
      <c r="N1352" s="49"/>
      <c r="O1352" s="46"/>
      <c r="P1352" s="46"/>
      <c r="Q1352" s="41"/>
      <c r="R1352" s="10"/>
      <c r="S1352" s="10"/>
      <c r="T1352" s="10"/>
      <c r="U1352" s="22"/>
      <c r="V1352" s="22"/>
      <c r="W1352" s="22"/>
      <c r="X1352" s="22"/>
      <c r="Y1352" s="22"/>
      <c r="Z1352" s="22"/>
      <c r="AA1352" s="22"/>
      <c r="AB1352" s="22"/>
      <c r="AC1352" s="22"/>
      <c r="AD1352" s="22"/>
      <c r="AE1352" s="22"/>
      <c r="AF1352" s="22"/>
      <c r="AG1352" s="22"/>
      <c r="AH1352" s="22"/>
      <c r="AI1352" s="22"/>
      <c r="AJ1352" s="22"/>
      <c r="AK1352" s="22"/>
      <c r="AL1352" s="22"/>
      <c r="AM1352" s="22"/>
      <c r="AN1352" s="22"/>
      <c r="AO1352" s="22"/>
      <c r="AP1352" s="22"/>
      <c r="AQ1352" s="22"/>
      <c r="AR1352" s="22"/>
      <c r="AS1352" s="22"/>
      <c r="AT1352" s="22"/>
      <c r="AU1352" s="22"/>
    </row>
    <row r="1353" ht="17.25" customHeight="1">
      <c r="A1353" s="41"/>
      <c r="B1353" s="42"/>
      <c r="C1353" s="41"/>
      <c r="D1353" s="43"/>
      <c r="E1353" s="43"/>
      <c r="F1353" s="41"/>
      <c r="G1353" s="45"/>
      <c r="H1353" s="46"/>
      <c r="I1353" s="43"/>
      <c r="J1353" s="47"/>
      <c r="K1353" s="46"/>
      <c r="L1353" s="46"/>
      <c r="M1353" s="48"/>
      <c r="N1353" s="49"/>
      <c r="O1353" s="46"/>
      <c r="P1353" s="46"/>
      <c r="Q1353" s="41"/>
      <c r="R1353" s="10"/>
      <c r="S1353" s="10"/>
      <c r="T1353" s="10"/>
      <c r="U1353" s="22"/>
      <c r="V1353" s="22"/>
      <c r="W1353" s="22"/>
      <c r="X1353" s="22"/>
      <c r="Y1353" s="22"/>
      <c r="Z1353" s="22"/>
      <c r="AA1353" s="22"/>
      <c r="AB1353" s="22"/>
      <c r="AC1353" s="22"/>
      <c r="AD1353" s="22"/>
      <c r="AE1353" s="22"/>
      <c r="AF1353" s="22"/>
      <c r="AG1353" s="22"/>
      <c r="AH1353" s="22"/>
      <c r="AI1353" s="22"/>
      <c r="AJ1353" s="22"/>
      <c r="AK1353" s="22"/>
      <c r="AL1353" s="22"/>
      <c r="AM1353" s="22"/>
      <c r="AN1353" s="22"/>
      <c r="AO1353" s="22"/>
      <c r="AP1353" s="22"/>
      <c r="AQ1353" s="22"/>
      <c r="AR1353" s="22"/>
      <c r="AS1353" s="22"/>
      <c r="AT1353" s="22"/>
      <c r="AU1353" s="22"/>
    </row>
    <row r="1354" ht="17.25" customHeight="1">
      <c r="A1354" s="41"/>
      <c r="B1354" s="42"/>
      <c r="C1354" s="41"/>
      <c r="D1354" s="43"/>
      <c r="E1354" s="43"/>
      <c r="F1354" s="41"/>
      <c r="G1354" s="45"/>
      <c r="H1354" s="46"/>
      <c r="I1354" s="43"/>
      <c r="J1354" s="47"/>
      <c r="K1354" s="46"/>
      <c r="L1354" s="46"/>
      <c r="M1354" s="48"/>
      <c r="N1354" s="49"/>
      <c r="O1354" s="46"/>
      <c r="P1354" s="46"/>
      <c r="Q1354" s="41"/>
      <c r="R1354" s="10"/>
      <c r="S1354" s="10"/>
      <c r="T1354" s="10"/>
      <c r="U1354" s="22"/>
      <c r="V1354" s="22"/>
      <c r="W1354" s="22"/>
      <c r="X1354" s="22"/>
      <c r="Y1354" s="22"/>
      <c r="Z1354" s="22"/>
      <c r="AA1354" s="22"/>
      <c r="AB1354" s="22"/>
      <c r="AC1354" s="22"/>
      <c r="AD1354" s="22"/>
      <c r="AE1354" s="22"/>
      <c r="AF1354" s="22"/>
      <c r="AG1354" s="22"/>
      <c r="AH1354" s="22"/>
      <c r="AI1354" s="22"/>
      <c r="AJ1354" s="22"/>
      <c r="AK1354" s="22"/>
      <c r="AL1354" s="22"/>
      <c r="AM1354" s="22"/>
      <c r="AN1354" s="22"/>
      <c r="AO1354" s="22"/>
      <c r="AP1354" s="22"/>
      <c r="AQ1354" s="22"/>
      <c r="AR1354" s="22"/>
      <c r="AS1354" s="22"/>
      <c r="AT1354" s="22"/>
      <c r="AU1354" s="22"/>
    </row>
    <row r="1355" ht="17.25" customHeight="1">
      <c r="A1355" s="41"/>
      <c r="B1355" s="42"/>
      <c r="C1355" s="41"/>
      <c r="D1355" s="43"/>
      <c r="E1355" s="43"/>
      <c r="F1355" s="41"/>
      <c r="G1355" s="45"/>
      <c r="H1355" s="46"/>
      <c r="I1355" s="43"/>
      <c r="J1355" s="47"/>
      <c r="K1355" s="46"/>
      <c r="L1355" s="46"/>
      <c r="M1355" s="48"/>
      <c r="N1355" s="49"/>
      <c r="O1355" s="46"/>
      <c r="P1355" s="46"/>
      <c r="Q1355" s="41"/>
      <c r="R1355" s="10"/>
      <c r="S1355" s="10"/>
      <c r="T1355" s="10"/>
      <c r="U1355" s="22"/>
      <c r="V1355" s="22"/>
      <c r="W1355" s="22"/>
      <c r="X1355" s="22"/>
      <c r="Y1355" s="22"/>
      <c r="Z1355" s="22"/>
      <c r="AA1355" s="22"/>
      <c r="AB1355" s="22"/>
      <c r="AC1355" s="22"/>
      <c r="AD1355" s="22"/>
      <c r="AE1355" s="22"/>
      <c r="AF1355" s="22"/>
      <c r="AG1355" s="22"/>
      <c r="AH1355" s="22"/>
      <c r="AI1355" s="22"/>
      <c r="AJ1355" s="22"/>
      <c r="AK1355" s="22"/>
      <c r="AL1355" s="22"/>
      <c r="AM1355" s="22"/>
      <c r="AN1355" s="22"/>
      <c r="AO1355" s="22"/>
      <c r="AP1355" s="22"/>
      <c r="AQ1355" s="22"/>
      <c r="AR1355" s="22"/>
      <c r="AS1355" s="22"/>
      <c r="AT1355" s="22"/>
      <c r="AU1355" s="22"/>
    </row>
    <row r="1356" ht="17.25" customHeight="1">
      <c r="A1356" s="41"/>
      <c r="B1356" s="42"/>
      <c r="C1356" s="41"/>
      <c r="D1356" s="43"/>
      <c r="E1356" s="43"/>
      <c r="F1356" s="41"/>
      <c r="G1356" s="45"/>
      <c r="H1356" s="46"/>
      <c r="I1356" s="43"/>
      <c r="J1356" s="47"/>
      <c r="K1356" s="46"/>
      <c r="L1356" s="46"/>
      <c r="M1356" s="48"/>
      <c r="N1356" s="49"/>
      <c r="O1356" s="46"/>
      <c r="P1356" s="46"/>
      <c r="Q1356" s="41"/>
      <c r="R1356" s="10"/>
      <c r="S1356" s="10"/>
      <c r="T1356" s="10"/>
      <c r="U1356" s="22"/>
      <c r="V1356" s="22"/>
      <c r="W1356" s="22"/>
      <c r="X1356" s="22"/>
      <c r="Y1356" s="22"/>
      <c r="Z1356" s="22"/>
      <c r="AA1356" s="22"/>
      <c r="AB1356" s="22"/>
      <c r="AC1356" s="22"/>
      <c r="AD1356" s="22"/>
      <c r="AE1356" s="22"/>
      <c r="AF1356" s="22"/>
      <c r="AG1356" s="22"/>
      <c r="AH1356" s="22"/>
      <c r="AI1356" s="22"/>
      <c r="AJ1356" s="22"/>
      <c r="AK1356" s="22"/>
      <c r="AL1356" s="22"/>
      <c r="AM1356" s="22"/>
      <c r="AN1356" s="22"/>
      <c r="AO1356" s="22"/>
      <c r="AP1356" s="22"/>
      <c r="AQ1356" s="22"/>
      <c r="AR1356" s="22"/>
      <c r="AS1356" s="22"/>
      <c r="AT1356" s="22"/>
      <c r="AU1356" s="22"/>
    </row>
    <row r="1357" ht="17.25" customHeight="1">
      <c r="A1357" s="41"/>
      <c r="B1357" s="42"/>
      <c r="C1357" s="41"/>
      <c r="D1357" s="43"/>
      <c r="E1357" s="43"/>
      <c r="F1357" s="41"/>
      <c r="G1357" s="45"/>
      <c r="H1357" s="46"/>
      <c r="I1357" s="43"/>
      <c r="J1357" s="47"/>
      <c r="K1357" s="46"/>
      <c r="L1357" s="46"/>
      <c r="M1357" s="48"/>
      <c r="N1357" s="49"/>
      <c r="O1357" s="46"/>
      <c r="P1357" s="46"/>
      <c r="Q1357" s="41"/>
      <c r="R1357" s="10"/>
      <c r="S1357" s="10"/>
      <c r="T1357" s="10"/>
      <c r="U1357" s="22"/>
      <c r="V1357" s="22"/>
      <c r="W1357" s="22"/>
      <c r="X1357" s="22"/>
      <c r="Y1357" s="22"/>
      <c r="Z1357" s="22"/>
      <c r="AA1357" s="22"/>
      <c r="AB1357" s="22"/>
      <c r="AC1357" s="22"/>
      <c r="AD1357" s="22"/>
      <c r="AE1357" s="22"/>
      <c r="AF1357" s="22"/>
      <c r="AG1357" s="22"/>
      <c r="AH1357" s="22"/>
      <c r="AI1357" s="22"/>
      <c r="AJ1357" s="22"/>
      <c r="AK1357" s="22"/>
      <c r="AL1357" s="22"/>
      <c r="AM1357" s="22"/>
      <c r="AN1357" s="22"/>
      <c r="AO1357" s="22"/>
      <c r="AP1357" s="22"/>
      <c r="AQ1357" s="22"/>
      <c r="AR1357" s="22"/>
      <c r="AS1357" s="22"/>
      <c r="AT1357" s="22"/>
      <c r="AU1357" s="22"/>
    </row>
    <row r="1358" ht="17.25" customHeight="1">
      <c r="A1358" s="41"/>
      <c r="B1358" s="42"/>
      <c r="C1358" s="41"/>
      <c r="D1358" s="43"/>
      <c r="E1358" s="43"/>
      <c r="F1358" s="41"/>
      <c r="G1358" s="45"/>
      <c r="H1358" s="46"/>
      <c r="I1358" s="43"/>
      <c r="J1358" s="47"/>
      <c r="K1358" s="46"/>
      <c r="L1358" s="46"/>
      <c r="M1358" s="48"/>
      <c r="N1358" s="49"/>
      <c r="O1358" s="46"/>
      <c r="P1358" s="46"/>
      <c r="Q1358" s="41"/>
      <c r="R1358" s="10"/>
      <c r="S1358" s="10"/>
      <c r="T1358" s="10"/>
      <c r="U1358" s="22"/>
      <c r="V1358" s="22"/>
      <c r="W1358" s="22"/>
      <c r="X1358" s="22"/>
      <c r="Y1358" s="22"/>
      <c r="Z1358" s="22"/>
      <c r="AA1358" s="22"/>
      <c r="AB1358" s="22"/>
      <c r="AC1358" s="22"/>
      <c r="AD1358" s="22"/>
      <c r="AE1358" s="22"/>
      <c r="AF1358" s="22"/>
      <c r="AG1358" s="22"/>
      <c r="AH1358" s="22"/>
      <c r="AI1358" s="22"/>
      <c r="AJ1358" s="22"/>
      <c r="AK1358" s="22"/>
      <c r="AL1358" s="22"/>
      <c r="AM1358" s="22"/>
      <c r="AN1358" s="22"/>
      <c r="AO1358" s="22"/>
      <c r="AP1358" s="22"/>
      <c r="AQ1358" s="22"/>
      <c r="AR1358" s="22"/>
      <c r="AS1358" s="22"/>
      <c r="AT1358" s="22"/>
      <c r="AU1358" s="22"/>
    </row>
    <row r="1359" ht="17.25" customHeight="1">
      <c r="A1359" s="41"/>
      <c r="B1359" s="42"/>
      <c r="C1359" s="41"/>
      <c r="D1359" s="43"/>
      <c r="E1359" s="43"/>
      <c r="F1359" s="41"/>
      <c r="G1359" s="45"/>
      <c r="H1359" s="46"/>
      <c r="I1359" s="43"/>
      <c r="J1359" s="47"/>
      <c r="K1359" s="46"/>
      <c r="L1359" s="46"/>
      <c r="M1359" s="48"/>
      <c r="N1359" s="49"/>
      <c r="O1359" s="46"/>
      <c r="P1359" s="46"/>
      <c r="Q1359" s="41"/>
      <c r="R1359" s="10"/>
      <c r="S1359" s="10"/>
      <c r="T1359" s="10"/>
      <c r="U1359" s="22"/>
      <c r="V1359" s="22"/>
      <c r="W1359" s="22"/>
      <c r="X1359" s="22"/>
      <c r="Y1359" s="22"/>
      <c r="Z1359" s="22"/>
      <c r="AA1359" s="22"/>
      <c r="AB1359" s="22"/>
      <c r="AC1359" s="22"/>
      <c r="AD1359" s="22"/>
      <c r="AE1359" s="22"/>
      <c r="AF1359" s="22"/>
      <c r="AG1359" s="22"/>
      <c r="AH1359" s="22"/>
      <c r="AI1359" s="22"/>
      <c r="AJ1359" s="22"/>
      <c r="AK1359" s="22"/>
      <c r="AL1359" s="22"/>
      <c r="AM1359" s="22"/>
      <c r="AN1359" s="22"/>
      <c r="AO1359" s="22"/>
      <c r="AP1359" s="22"/>
      <c r="AQ1359" s="22"/>
      <c r="AR1359" s="22"/>
      <c r="AS1359" s="22"/>
      <c r="AT1359" s="22"/>
      <c r="AU1359" s="22"/>
    </row>
    <row r="1360" ht="17.25" customHeight="1">
      <c r="A1360" s="41"/>
      <c r="B1360" s="42"/>
      <c r="C1360" s="41"/>
      <c r="D1360" s="43"/>
      <c r="E1360" s="43"/>
      <c r="F1360" s="41"/>
      <c r="G1360" s="45"/>
      <c r="H1360" s="46"/>
      <c r="I1360" s="43"/>
      <c r="J1360" s="47"/>
      <c r="K1360" s="46"/>
      <c r="L1360" s="46"/>
      <c r="M1360" s="48"/>
      <c r="N1360" s="49"/>
      <c r="O1360" s="46"/>
      <c r="P1360" s="46"/>
      <c r="Q1360" s="41"/>
      <c r="R1360" s="10"/>
      <c r="S1360" s="10"/>
      <c r="T1360" s="10"/>
      <c r="U1360" s="22"/>
      <c r="V1360" s="22"/>
      <c r="W1360" s="22"/>
      <c r="X1360" s="22"/>
      <c r="Y1360" s="22"/>
      <c r="Z1360" s="22"/>
      <c r="AA1360" s="22"/>
      <c r="AB1360" s="22"/>
      <c r="AC1360" s="22"/>
      <c r="AD1360" s="22"/>
      <c r="AE1360" s="22"/>
      <c r="AF1360" s="22"/>
      <c r="AG1360" s="22"/>
      <c r="AH1360" s="22"/>
      <c r="AI1360" s="22"/>
      <c r="AJ1360" s="22"/>
      <c r="AK1360" s="22"/>
      <c r="AL1360" s="22"/>
      <c r="AM1360" s="22"/>
      <c r="AN1360" s="22"/>
      <c r="AO1360" s="22"/>
      <c r="AP1360" s="22"/>
      <c r="AQ1360" s="22"/>
      <c r="AR1360" s="22"/>
      <c r="AS1360" s="22"/>
      <c r="AT1360" s="22"/>
      <c r="AU1360" s="22"/>
    </row>
    <row r="1361" ht="17.25" customHeight="1">
      <c r="A1361" s="41"/>
      <c r="B1361" s="42"/>
      <c r="C1361" s="41"/>
      <c r="D1361" s="43"/>
      <c r="E1361" s="43"/>
      <c r="F1361" s="41"/>
      <c r="G1361" s="45"/>
      <c r="H1361" s="46"/>
      <c r="I1361" s="43"/>
      <c r="J1361" s="47"/>
      <c r="K1361" s="46"/>
      <c r="L1361" s="46"/>
      <c r="M1361" s="48"/>
      <c r="N1361" s="49"/>
      <c r="O1361" s="46"/>
      <c r="P1361" s="46"/>
      <c r="Q1361" s="41"/>
      <c r="R1361" s="10"/>
      <c r="S1361" s="10"/>
      <c r="T1361" s="10"/>
      <c r="U1361" s="22"/>
      <c r="V1361" s="22"/>
      <c r="W1361" s="22"/>
      <c r="X1361" s="22"/>
      <c r="Y1361" s="22"/>
      <c r="Z1361" s="22"/>
      <c r="AA1361" s="22"/>
      <c r="AB1361" s="22"/>
      <c r="AC1361" s="22"/>
      <c r="AD1361" s="22"/>
      <c r="AE1361" s="22"/>
      <c r="AF1361" s="22"/>
      <c r="AG1361" s="22"/>
      <c r="AH1361" s="22"/>
      <c r="AI1361" s="22"/>
      <c r="AJ1361" s="22"/>
      <c r="AK1361" s="22"/>
      <c r="AL1361" s="22"/>
      <c r="AM1361" s="22"/>
      <c r="AN1361" s="22"/>
      <c r="AO1361" s="22"/>
      <c r="AP1361" s="22"/>
      <c r="AQ1361" s="22"/>
      <c r="AR1361" s="22"/>
      <c r="AS1361" s="22"/>
      <c r="AT1361" s="22"/>
      <c r="AU1361" s="22"/>
    </row>
    <row r="1362" ht="17.25" customHeight="1">
      <c r="A1362" s="41"/>
      <c r="B1362" s="42"/>
      <c r="C1362" s="41"/>
      <c r="D1362" s="43"/>
      <c r="E1362" s="43"/>
      <c r="F1362" s="41"/>
      <c r="G1362" s="45"/>
      <c r="H1362" s="46"/>
      <c r="I1362" s="43"/>
      <c r="J1362" s="47"/>
      <c r="K1362" s="46"/>
      <c r="L1362" s="46"/>
      <c r="M1362" s="48"/>
      <c r="N1362" s="49"/>
      <c r="O1362" s="46"/>
      <c r="P1362" s="46"/>
      <c r="Q1362" s="41"/>
      <c r="R1362" s="10"/>
      <c r="S1362" s="10"/>
      <c r="T1362" s="10"/>
      <c r="U1362" s="22"/>
      <c r="V1362" s="22"/>
      <c r="W1362" s="22"/>
      <c r="X1362" s="22"/>
      <c r="Y1362" s="22"/>
      <c r="Z1362" s="22"/>
      <c r="AA1362" s="22"/>
      <c r="AB1362" s="22"/>
      <c r="AC1362" s="22"/>
      <c r="AD1362" s="22"/>
      <c r="AE1362" s="22"/>
      <c r="AF1362" s="22"/>
      <c r="AG1362" s="22"/>
      <c r="AH1362" s="22"/>
      <c r="AI1362" s="22"/>
      <c r="AJ1362" s="22"/>
      <c r="AK1362" s="22"/>
      <c r="AL1362" s="22"/>
      <c r="AM1362" s="22"/>
      <c r="AN1362" s="22"/>
      <c r="AO1362" s="22"/>
      <c r="AP1362" s="22"/>
      <c r="AQ1362" s="22"/>
      <c r="AR1362" s="22"/>
      <c r="AS1362" s="22"/>
      <c r="AT1362" s="22"/>
      <c r="AU1362" s="22"/>
    </row>
    <row r="1363" ht="17.25" customHeight="1">
      <c r="A1363" s="41"/>
      <c r="B1363" s="42"/>
      <c r="C1363" s="41"/>
      <c r="D1363" s="43"/>
      <c r="E1363" s="43"/>
      <c r="F1363" s="41"/>
      <c r="G1363" s="45"/>
      <c r="H1363" s="46"/>
      <c r="I1363" s="43"/>
      <c r="J1363" s="47"/>
      <c r="K1363" s="46"/>
      <c r="L1363" s="46"/>
      <c r="M1363" s="48"/>
      <c r="N1363" s="49"/>
      <c r="O1363" s="46"/>
      <c r="P1363" s="46"/>
      <c r="Q1363" s="41"/>
      <c r="R1363" s="10"/>
      <c r="S1363" s="10"/>
      <c r="T1363" s="10"/>
      <c r="U1363" s="22"/>
      <c r="V1363" s="22"/>
      <c r="W1363" s="22"/>
      <c r="X1363" s="22"/>
      <c r="Y1363" s="22"/>
      <c r="Z1363" s="22"/>
      <c r="AA1363" s="22"/>
      <c r="AB1363" s="22"/>
      <c r="AC1363" s="22"/>
      <c r="AD1363" s="22"/>
      <c r="AE1363" s="22"/>
      <c r="AF1363" s="22"/>
      <c r="AG1363" s="22"/>
      <c r="AH1363" s="22"/>
      <c r="AI1363" s="22"/>
      <c r="AJ1363" s="22"/>
      <c r="AK1363" s="22"/>
      <c r="AL1363" s="22"/>
      <c r="AM1363" s="22"/>
      <c r="AN1363" s="22"/>
      <c r="AO1363" s="22"/>
      <c r="AP1363" s="22"/>
      <c r="AQ1363" s="22"/>
      <c r="AR1363" s="22"/>
      <c r="AS1363" s="22"/>
      <c r="AT1363" s="22"/>
      <c r="AU1363" s="22"/>
    </row>
    <row r="1364" ht="17.25" customHeight="1">
      <c r="A1364" s="41"/>
      <c r="B1364" s="42"/>
      <c r="C1364" s="41"/>
      <c r="D1364" s="43"/>
      <c r="E1364" s="43"/>
      <c r="F1364" s="41"/>
      <c r="G1364" s="45"/>
      <c r="H1364" s="46"/>
      <c r="I1364" s="43"/>
      <c r="J1364" s="47"/>
      <c r="K1364" s="46"/>
      <c r="L1364" s="46"/>
      <c r="M1364" s="48"/>
      <c r="N1364" s="49"/>
      <c r="O1364" s="46"/>
      <c r="P1364" s="46"/>
      <c r="Q1364" s="41"/>
      <c r="R1364" s="10"/>
      <c r="S1364" s="10"/>
      <c r="T1364" s="10"/>
      <c r="U1364" s="22"/>
      <c r="V1364" s="22"/>
      <c r="W1364" s="22"/>
      <c r="X1364" s="22"/>
      <c r="Y1364" s="22"/>
      <c r="Z1364" s="22"/>
      <c r="AA1364" s="22"/>
      <c r="AB1364" s="22"/>
      <c r="AC1364" s="22"/>
      <c r="AD1364" s="22"/>
      <c r="AE1364" s="22"/>
      <c r="AF1364" s="22"/>
      <c r="AG1364" s="22"/>
      <c r="AH1364" s="22"/>
      <c r="AI1364" s="22"/>
      <c r="AJ1364" s="22"/>
      <c r="AK1364" s="22"/>
      <c r="AL1364" s="22"/>
      <c r="AM1364" s="22"/>
      <c r="AN1364" s="22"/>
      <c r="AO1364" s="22"/>
      <c r="AP1364" s="22"/>
      <c r="AQ1364" s="22"/>
      <c r="AR1364" s="22"/>
      <c r="AS1364" s="22"/>
      <c r="AT1364" s="22"/>
      <c r="AU1364" s="22"/>
    </row>
    <row r="1365" ht="17.25" customHeight="1">
      <c r="A1365" s="41"/>
      <c r="B1365" s="42"/>
      <c r="C1365" s="41"/>
      <c r="D1365" s="43"/>
      <c r="E1365" s="43"/>
      <c r="F1365" s="41"/>
      <c r="G1365" s="45"/>
      <c r="H1365" s="46"/>
      <c r="I1365" s="43"/>
      <c r="J1365" s="47"/>
      <c r="K1365" s="46"/>
      <c r="L1365" s="46"/>
      <c r="M1365" s="48"/>
      <c r="N1365" s="49"/>
      <c r="O1365" s="46"/>
      <c r="P1365" s="46"/>
      <c r="Q1365" s="41"/>
      <c r="R1365" s="10"/>
      <c r="S1365" s="10"/>
      <c r="T1365" s="10"/>
      <c r="U1365" s="22"/>
      <c r="V1365" s="22"/>
      <c r="W1365" s="22"/>
      <c r="X1365" s="22"/>
      <c r="Y1365" s="22"/>
      <c r="Z1365" s="22"/>
      <c r="AA1365" s="22"/>
      <c r="AB1365" s="22"/>
      <c r="AC1365" s="22"/>
      <c r="AD1365" s="22"/>
      <c r="AE1365" s="22"/>
      <c r="AF1365" s="22"/>
      <c r="AG1365" s="22"/>
      <c r="AH1365" s="22"/>
      <c r="AI1365" s="22"/>
      <c r="AJ1365" s="22"/>
      <c r="AK1365" s="22"/>
      <c r="AL1365" s="22"/>
      <c r="AM1365" s="22"/>
      <c r="AN1365" s="22"/>
      <c r="AO1365" s="22"/>
      <c r="AP1365" s="22"/>
      <c r="AQ1365" s="22"/>
      <c r="AR1365" s="22"/>
      <c r="AS1365" s="22"/>
      <c r="AT1365" s="22"/>
      <c r="AU1365" s="22"/>
    </row>
    <row r="1366" ht="17.25" customHeight="1">
      <c r="A1366" s="41"/>
      <c r="B1366" s="42"/>
      <c r="C1366" s="41"/>
      <c r="D1366" s="43"/>
      <c r="E1366" s="43"/>
      <c r="F1366" s="41"/>
      <c r="G1366" s="45"/>
      <c r="H1366" s="46"/>
      <c r="I1366" s="43"/>
      <c r="J1366" s="47"/>
      <c r="K1366" s="46"/>
      <c r="L1366" s="46"/>
      <c r="M1366" s="48"/>
      <c r="N1366" s="49"/>
      <c r="O1366" s="46"/>
      <c r="P1366" s="46"/>
      <c r="Q1366" s="41"/>
      <c r="R1366" s="10"/>
      <c r="S1366" s="10"/>
      <c r="T1366" s="10"/>
      <c r="U1366" s="22"/>
      <c r="V1366" s="22"/>
      <c r="W1366" s="22"/>
      <c r="X1366" s="22"/>
      <c r="Y1366" s="22"/>
      <c r="Z1366" s="22"/>
      <c r="AA1366" s="22"/>
      <c r="AB1366" s="22"/>
      <c r="AC1366" s="22"/>
      <c r="AD1366" s="22"/>
      <c r="AE1366" s="22"/>
      <c r="AF1366" s="22"/>
      <c r="AG1366" s="22"/>
      <c r="AH1366" s="22"/>
      <c r="AI1366" s="22"/>
      <c r="AJ1366" s="22"/>
      <c r="AK1366" s="22"/>
      <c r="AL1366" s="22"/>
      <c r="AM1366" s="22"/>
      <c r="AN1366" s="22"/>
      <c r="AO1366" s="22"/>
      <c r="AP1366" s="22"/>
      <c r="AQ1366" s="22"/>
      <c r="AR1366" s="22"/>
      <c r="AS1366" s="22"/>
      <c r="AT1366" s="22"/>
      <c r="AU1366" s="22"/>
    </row>
    <row r="1367" ht="17.25" customHeight="1">
      <c r="A1367" s="41"/>
      <c r="B1367" s="42"/>
      <c r="C1367" s="41"/>
      <c r="D1367" s="43"/>
      <c r="E1367" s="43"/>
      <c r="F1367" s="41"/>
      <c r="G1367" s="45"/>
      <c r="H1367" s="46"/>
      <c r="I1367" s="43"/>
      <c r="J1367" s="47"/>
      <c r="K1367" s="46"/>
      <c r="L1367" s="46"/>
      <c r="M1367" s="48"/>
      <c r="N1367" s="49"/>
      <c r="O1367" s="46"/>
      <c r="P1367" s="46"/>
      <c r="Q1367" s="41"/>
      <c r="R1367" s="10"/>
      <c r="S1367" s="10"/>
      <c r="T1367" s="10"/>
      <c r="U1367" s="22"/>
      <c r="V1367" s="22"/>
      <c r="W1367" s="22"/>
      <c r="X1367" s="22"/>
      <c r="Y1367" s="22"/>
      <c r="Z1367" s="22"/>
      <c r="AA1367" s="22"/>
      <c r="AB1367" s="22"/>
      <c r="AC1367" s="22"/>
      <c r="AD1367" s="22"/>
      <c r="AE1367" s="22"/>
      <c r="AF1367" s="22"/>
      <c r="AG1367" s="22"/>
      <c r="AH1367" s="22"/>
      <c r="AI1367" s="22"/>
      <c r="AJ1367" s="22"/>
      <c r="AK1367" s="22"/>
      <c r="AL1367" s="22"/>
      <c r="AM1367" s="22"/>
      <c r="AN1367" s="22"/>
      <c r="AO1367" s="22"/>
      <c r="AP1367" s="22"/>
      <c r="AQ1367" s="22"/>
      <c r="AR1367" s="22"/>
      <c r="AS1367" s="22"/>
      <c r="AT1367" s="22"/>
      <c r="AU1367" s="22"/>
    </row>
    <row r="1368" ht="17.25" customHeight="1">
      <c r="A1368" s="41"/>
      <c r="B1368" s="42"/>
      <c r="C1368" s="41"/>
      <c r="D1368" s="43"/>
      <c r="E1368" s="43"/>
      <c r="F1368" s="41"/>
      <c r="G1368" s="45"/>
      <c r="H1368" s="46"/>
      <c r="I1368" s="43"/>
      <c r="J1368" s="47"/>
      <c r="K1368" s="46"/>
      <c r="L1368" s="46"/>
      <c r="M1368" s="48"/>
      <c r="N1368" s="49"/>
      <c r="O1368" s="46"/>
      <c r="P1368" s="46"/>
      <c r="Q1368" s="41"/>
      <c r="R1368" s="10"/>
      <c r="S1368" s="10"/>
      <c r="T1368" s="10"/>
      <c r="U1368" s="22"/>
      <c r="V1368" s="22"/>
      <c r="W1368" s="22"/>
      <c r="X1368" s="22"/>
      <c r="Y1368" s="22"/>
      <c r="Z1368" s="22"/>
      <c r="AA1368" s="22"/>
      <c r="AB1368" s="22"/>
      <c r="AC1368" s="22"/>
      <c r="AD1368" s="22"/>
      <c r="AE1368" s="22"/>
      <c r="AF1368" s="22"/>
      <c r="AG1368" s="22"/>
      <c r="AH1368" s="22"/>
      <c r="AI1368" s="22"/>
      <c r="AJ1368" s="22"/>
      <c r="AK1368" s="22"/>
      <c r="AL1368" s="22"/>
      <c r="AM1368" s="22"/>
      <c r="AN1368" s="22"/>
      <c r="AO1368" s="22"/>
      <c r="AP1368" s="22"/>
      <c r="AQ1368" s="22"/>
      <c r="AR1368" s="22"/>
      <c r="AS1368" s="22"/>
      <c r="AT1368" s="22"/>
      <c r="AU1368" s="22"/>
    </row>
    <row r="1369" ht="17.25" customHeight="1">
      <c r="A1369" s="41"/>
      <c r="B1369" s="42"/>
      <c r="C1369" s="41"/>
      <c r="D1369" s="43"/>
      <c r="E1369" s="43"/>
      <c r="F1369" s="41"/>
      <c r="G1369" s="45"/>
      <c r="H1369" s="46"/>
      <c r="I1369" s="43"/>
      <c r="J1369" s="47"/>
      <c r="K1369" s="46"/>
      <c r="L1369" s="46"/>
      <c r="M1369" s="48"/>
      <c r="N1369" s="49"/>
      <c r="O1369" s="46"/>
      <c r="P1369" s="46"/>
      <c r="Q1369" s="41"/>
      <c r="R1369" s="10"/>
      <c r="S1369" s="10"/>
      <c r="T1369" s="10"/>
      <c r="U1369" s="22"/>
      <c r="V1369" s="22"/>
      <c r="W1369" s="22"/>
      <c r="X1369" s="22"/>
      <c r="Y1369" s="22"/>
      <c r="Z1369" s="22"/>
      <c r="AA1369" s="22"/>
      <c r="AB1369" s="22"/>
      <c r="AC1369" s="22"/>
      <c r="AD1369" s="22"/>
      <c r="AE1369" s="22"/>
      <c r="AF1369" s="22"/>
      <c r="AG1369" s="22"/>
      <c r="AH1369" s="22"/>
      <c r="AI1369" s="22"/>
      <c r="AJ1369" s="22"/>
      <c r="AK1369" s="22"/>
      <c r="AL1369" s="22"/>
      <c r="AM1369" s="22"/>
      <c r="AN1369" s="22"/>
      <c r="AO1369" s="22"/>
      <c r="AP1369" s="22"/>
      <c r="AQ1369" s="22"/>
      <c r="AR1369" s="22"/>
      <c r="AS1369" s="22"/>
      <c r="AT1369" s="22"/>
      <c r="AU1369" s="22"/>
    </row>
    <row r="1370" ht="17.25" customHeight="1">
      <c r="A1370" s="41"/>
      <c r="B1370" s="42"/>
      <c r="C1370" s="41"/>
      <c r="D1370" s="43"/>
      <c r="E1370" s="43"/>
      <c r="F1370" s="41"/>
      <c r="G1370" s="45"/>
      <c r="H1370" s="46"/>
      <c r="I1370" s="43"/>
      <c r="J1370" s="47"/>
      <c r="K1370" s="46"/>
      <c r="L1370" s="46"/>
      <c r="M1370" s="48"/>
      <c r="N1370" s="49"/>
      <c r="O1370" s="46"/>
      <c r="P1370" s="46"/>
      <c r="Q1370" s="41"/>
      <c r="R1370" s="10"/>
      <c r="S1370" s="10"/>
      <c r="T1370" s="10"/>
      <c r="U1370" s="22"/>
      <c r="V1370" s="22"/>
      <c r="W1370" s="22"/>
      <c r="X1370" s="22"/>
      <c r="Y1370" s="22"/>
      <c r="Z1370" s="22"/>
      <c r="AA1370" s="22"/>
      <c r="AB1370" s="22"/>
      <c r="AC1370" s="22"/>
      <c r="AD1370" s="22"/>
      <c r="AE1370" s="22"/>
      <c r="AF1370" s="22"/>
      <c r="AG1370" s="22"/>
      <c r="AH1370" s="22"/>
      <c r="AI1370" s="22"/>
      <c r="AJ1370" s="22"/>
      <c r="AK1370" s="22"/>
      <c r="AL1370" s="22"/>
      <c r="AM1370" s="22"/>
      <c r="AN1370" s="22"/>
      <c r="AO1370" s="22"/>
      <c r="AP1370" s="22"/>
      <c r="AQ1370" s="22"/>
      <c r="AR1370" s="22"/>
      <c r="AS1370" s="22"/>
      <c r="AT1370" s="22"/>
      <c r="AU1370" s="22"/>
    </row>
    <row r="1371" ht="17.25" customHeight="1">
      <c r="A1371" s="41"/>
      <c r="B1371" s="42"/>
      <c r="C1371" s="41"/>
      <c r="D1371" s="43"/>
      <c r="E1371" s="43"/>
      <c r="F1371" s="41"/>
      <c r="G1371" s="45"/>
      <c r="H1371" s="46"/>
      <c r="I1371" s="43"/>
      <c r="J1371" s="47"/>
      <c r="K1371" s="46"/>
      <c r="L1371" s="46"/>
      <c r="M1371" s="48"/>
      <c r="N1371" s="49"/>
      <c r="O1371" s="46"/>
      <c r="P1371" s="46"/>
      <c r="Q1371" s="41"/>
      <c r="R1371" s="10"/>
      <c r="S1371" s="10"/>
      <c r="T1371" s="10"/>
      <c r="U1371" s="22"/>
      <c r="V1371" s="22"/>
      <c r="W1371" s="22"/>
      <c r="X1371" s="22"/>
      <c r="Y1371" s="22"/>
      <c r="Z1371" s="22"/>
      <c r="AA1371" s="22"/>
      <c r="AB1371" s="22"/>
      <c r="AC1371" s="22"/>
      <c r="AD1371" s="22"/>
      <c r="AE1371" s="22"/>
      <c r="AF1371" s="22"/>
      <c r="AG1371" s="22"/>
      <c r="AH1371" s="22"/>
      <c r="AI1371" s="22"/>
      <c r="AJ1371" s="22"/>
      <c r="AK1371" s="22"/>
      <c r="AL1371" s="22"/>
      <c r="AM1371" s="22"/>
      <c r="AN1371" s="22"/>
      <c r="AO1371" s="22"/>
      <c r="AP1371" s="22"/>
      <c r="AQ1371" s="22"/>
      <c r="AR1371" s="22"/>
      <c r="AS1371" s="22"/>
      <c r="AT1371" s="22"/>
      <c r="AU1371" s="22"/>
    </row>
    <row r="1372" ht="17.25" customHeight="1">
      <c r="A1372" s="41"/>
      <c r="B1372" s="42"/>
      <c r="C1372" s="41"/>
      <c r="D1372" s="43"/>
      <c r="E1372" s="43"/>
      <c r="F1372" s="41"/>
      <c r="G1372" s="45"/>
      <c r="H1372" s="46"/>
      <c r="I1372" s="43"/>
      <c r="J1372" s="47"/>
      <c r="K1372" s="46"/>
      <c r="L1372" s="46"/>
      <c r="M1372" s="48"/>
      <c r="N1372" s="49"/>
      <c r="O1372" s="46"/>
      <c r="P1372" s="46"/>
      <c r="Q1372" s="41"/>
      <c r="R1372" s="10"/>
      <c r="S1372" s="10"/>
      <c r="T1372" s="10"/>
      <c r="U1372" s="22"/>
      <c r="V1372" s="22"/>
      <c r="W1372" s="22"/>
      <c r="X1372" s="22"/>
      <c r="Y1372" s="22"/>
      <c r="Z1372" s="22"/>
      <c r="AA1372" s="22"/>
      <c r="AB1372" s="22"/>
      <c r="AC1372" s="22"/>
      <c r="AD1372" s="22"/>
      <c r="AE1372" s="22"/>
      <c r="AF1372" s="22"/>
      <c r="AG1372" s="22"/>
      <c r="AH1372" s="22"/>
      <c r="AI1372" s="22"/>
      <c r="AJ1372" s="22"/>
      <c r="AK1372" s="22"/>
      <c r="AL1372" s="22"/>
      <c r="AM1372" s="22"/>
      <c r="AN1372" s="22"/>
      <c r="AO1372" s="22"/>
      <c r="AP1372" s="22"/>
      <c r="AQ1372" s="22"/>
      <c r="AR1372" s="22"/>
      <c r="AS1372" s="22"/>
      <c r="AT1372" s="22"/>
      <c r="AU1372" s="22"/>
    </row>
    <row r="1373" ht="17.25" customHeight="1">
      <c r="A1373" s="41"/>
      <c r="B1373" s="42"/>
      <c r="C1373" s="41"/>
      <c r="D1373" s="43"/>
      <c r="E1373" s="43"/>
      <c r="F1373" s="41"/>
      <c r="G1373" s="45"/>
      <c r="H1373" s="46"/>
      <c r="I1373" s="43"/>
      <c r="J1373" s="47"/>
      <c r="K1373" s="46"/>
      <c r="L1373" s="46"/>
      <c r="M1373" s="48"/>
      <c r="N1373" s="49"/>
      <c r="O1373" s="46"/>
      <c r="P1373" s="46"/>
      <c r="Q1373" s="41"/>
      <c r="R1373" s="10"/>
      <c r="S1373" s="10"/>
      <c r="T1373" s="10"/>
      <c r="U1373" s="22"/>
      <c r="V1373" s="22"/>
      <c r="W1373" s="22"/>
      <c r="X1373" s="22"/>
      <c r="Y1373" s="22"/>
      <c r="Z1373" s="22"/>
      <c r="AA1373" s="22"/>
      <c r="AB1373" s="22"/>
      <c r="AC1373" s="22"/>
      <c r="AD1373" s="22"/>
      <c r="AE1373" s="22"/>
      <c r="AF1373" s="22"/>
      <c r="AG1373" s="22"/>
      <c r="AH1373" s="22"/>
      <c r="AI1373" s="22"/>
      <c r="AJ1373" s="22"/>
      <c r="AK1373" s="22"/>
      <c r="AL1373" s="22"/>
      <c r="AM1373" s="22"/>
      <c r="AN1373" s="22"/>
      <c r="AO1373" s="22"/>
      <c r="AP1373" s="22"/>
      <c r="AQ1373" s="22"/>
      <c r="AR1373" s="22"/>
      <c r="AS1373" s="22"/>
      <c r="AT1373" s="22"/>
      <c r="AU1373" s="22"/>
    </row>
    <row r="1374" ht="17.25" customHeight="1">
      <c r="A1374" s="41"/>
      <c r="B1374" s="42"/>
      <c r="C1374" s="41"/>
      <c r="D1374" s="43"/>
      <c r="E1374" s="43"/>
      <c r="F1374" s="41"/>
      <c r="G1374" s="45"/>
      <c r="H1374" s="46"/>
      <c r="I1374" s="43"/>
      <c r="J1374" s="47"/>
      <c r="K1374" s="46"/>
      <c r="L1374" s="46"/>
      <c r="M1374" s="48"/>
      <c r="N1374" s="49"/>
      <c r="O1374" s="46"/>
      <c r="P1374" s="46"/>
      <c r="Q1374" s="41"/>
      <c r="R1374" s="10"/>
      <c r="S1374" s="10"/>
      <c r="T1374" s="10"/>
      <c r="U1374" s="22"/>
      <c r="V1374" s="22"/>
      <c r="W1374" s="22"/>
      <c r="X1374" s="22"/>
      <c r="Y1374" s="22"/>
      <c r="Z1374" s="22"/>
      <c r="AA1374" s="22"/>
      <c r="AB1374" s="22"/>
      <c r="AC1374" s="22"/>
      <c r="AD1374" s="22"/>
      <c r="AE1374" s="22"/>
      <c r="AF1374" s="22"/>
      <c r="AG1374" s="22"/>
      <c r="AH1374" s="22"/>
      <c r="AI1374" s="22"/>
      <c r="AJ1374" s="22"/>
      <c r="AK1374" s="22"/>
      <c r="AL1374" s="22"/>
      <c r="AM1374" s="22"/>
      <c r="AN1374" s="22"/>
      <c r="AO1374" s="22"/>
      <c r="AP1374" s="22"/>
      <c r="AQ1374" s="22"/>
      <c r="AR1374" s="22"/>
      <c r="AS1374" s="22"/>
      <c r="AT1374" s="22"/>
      <c r="AU1374" s="22"/>
    </row>
    <row r="1375" ht="17.25" customHeight="1">
      <c r="A1375" s="41"/>
      <c r="B1375" s="42"/>
      <c r="C1375" s="41"/>
      <c r="D1375" s="43"/>
      <c r="E1375" s="43"/>
      <c r="F1375" s="41"/>
      <c r="G1375" s="45"/>
      <c r="H1375" s="46"/>
      <c r="I1375" s="43"/>
      <c r="J1375" s="47"/>
      <c r="K1375" s="46"/>
      <c r="L1375" s="46"/>
      <c r="M1375" s="48"/>
      <c r="N1375" s="49"/>
      <c r="O1375" s="46"/>
      <c r="P1375" s="46"/>
      <c r="Q1375" s="41"/>
      <c r="R1375" s="10"/>
      <c r="S1375" s="10"/>
      <c r="T1375" s="10"/>
      <c r="U1375" s="22"/>
      <c r="V1375" s="22"/>
      <c r="W1375" s="22"/>
      <c r="X1375" s="22"/>
      <c r="Y1375" s="22"/>
      <c r="Z1375" s="22"/>
      <c r="AA1375" s="22"/>
      <c r="AB1375" s="22"/>
      <c r="AC1375" s="22"/>
      <c r="AD1375" s="22"/>
      <c r="AE1375" s="22"/>
      <c r="AF1375" s="22"/>
      <c r="AG1375" s="22"/>
      <c r="AH1375" s="22"/>
      <c r="AI1375" s="22"/>
      <c r="AJ1375" s="22"/>
      <c r="AK1375" s="22"/>
      <c r="AL1375" s="22"/>
      <c r="AM1375" s="22"/>
      <c r="AN1375" s="22"/>
      <c r="AO1375" s="22"/>
      <c r="AP1375" s="22"/>
      <c r="AQ1375" s="22"/>
      <c r="AR1375" s="22"/>
      <c r="AS1375" s="22"/>
      <c r="AT1375" s="22"/>
      <c r="AU1375" s="22"/>
    </row>
    <row r="1376" ht="17.25" customHeight="1">
      <c r="A1376" s="41"/>
      <c r="B1376" s="42"/>
      <c r="C1376" s="41"/>
      <c r="D1376" s="43"/>
      <c r="E1376" s="43"/>
      <c r="F1376" s="41"/>
      <c r="G1376" s="45"/>
      <c r="H1376" s="46"/>
      <c r="I1376" s="43"/>
      <c r="J1376" s="47"/>
      <c r="K1376" s="46"/>
      <c r="L1376" s="46"/>
      <c r="M1376" s="48"/>
      <c r="N1376" s="49"/>
      <c r="O1376" s="46"/>
      <c r="P1376" s="46"/>
      <c r="Q1376" s="41"/>
      <c r="R1376" s="10"/>
      <c r="S1376" s="10"/>
      <c r="T1376" s="10"/>
      <c r="U1376" s="22"/>
      <c r="V1376" s="22"/>
      <c r="W1376" s="22"/>
      <c r="X1376" s="22"/>
      <c r="Y1376" s="22"/>
      <c r="Z1376" s="22"/>
      <c r="AA1376" s="22"/>
      <c r="AB1376" s="22"/>
      <c r="AC1376" s="22"/>
      <c r="AD1376" s="22"/>
      <c r="AE1376" s="22"/>
      <c r="AF1376" s="22"/>
      <c r="AG1376" s="22"/>
      <c r="AH1376" s="22"/>
      <c r="AI1376" s="22"/>
      <c r="AJ1376" s="22"/>
      <c r="AK1376" s="22"/>
      <c r="AL1376" s="22"/>
      <c r="AM1376" s="22"/>
      <c r="AN1376" s="22"/>
      <c r="AO1376" s="22"/>
      <c r="AP1376" s="22"/>
      <c r="AQ1376" s="22"/>
      <c r="AR1376" s="22"/>
      <c r="AS1376" s="22"/>
      <c r="AT1376" s="22"/>
      <c r="AU1376" s="22"/>
    </row>
    <row r="1377" ht="17.25" customHeight="1">
      <c r="A1377" s="41"/>
      <c r="B1377" s="42"/>
      <c r="C1377" s="41"/>
      <c r="D1377" s="43"/>
      <c r="E1377" s="43"/>
      <c r="F1377" s="41"/>
      <c r="G1377" s="45"/>
      <c r="H1377" s="46"/>
      <c r="I1377" s="43"/>
      <c r="J1377" s="47"/>
      <c r="K1377" s="46"/>
      <c r="L1377" s="46"/>
      <c r="M1377" s="48"/>
      <c r="N1377" s="49"/>
      <c r="O1377" s="46"/>
      <c r="P1377" s="46"/>
      <c r="Q1377" s="41"/>
      <c r="R1377" s="10"/>
      <c r="S1377" s="10"/>
      <c r="T1377" s="10"/>
      <c r="U1377" s="22"/>
      <c r="V1377" s="22"/>
      <c r="W1377" s="22"/>
      <c r="X1377" s="22"/>
      <c r="Y1377" s="22"/>
      <c r="Z1377" s="22"/>
      <c r="AA1377" s="22"/>
      <c r="AB1377" s="22"/>
      <c r="AC1377" s="22"/>
      <c r="AD1377" s="22"/>
      <c r="AE1377" s="22"/>
      <c r="AF1377" s="22"/>
      <c r="AG1377" s="22"/>
      <c r="AH1377" s="22"/>
      <c r="AI1377" s="22"/>
      <c r="AJ1377" s="22"/>
      <c r="AK1377" s="22"/>
      <c r="AL1377" s="22"/>
      <c r="AM1377" s="22"/>
      <c r="AN1377" s="22"/>
      <c r="AO1377" s="22"/>
      <c r="AP1377" s="22"/>
      <c r="AQ1377" s="22"/>
      <c r="AR1377" s="22"/>
      <c r="AS1377" s="22"/>
      <c r="AT1377" s="22"/>
      <c r="AU1377" s="22"/>
    </row>
    <row r="1378" ht="17.25" customHeight="1">
      <c r="A1378" s="41"/>
      <c r="B1378" s="42"/>
      <c r="C1378" s="41"/>
      <c r="D1378" s="43"/>
      <c r="E1378" s="43"/>
      <c r="F1378" s="41"/>
      <c r="G1378" s="45"/>
      <c r="H1378" s="46"/>
      <c r="I1378" s="43"/>
      <c r="J1378" s="47"/>
      <c r="K1378" s="46"/>
      <c r="L1378" s="46"/>
      <c r="M1378" s="48"/>
      <c r="N1378" s="49"/>
      <c r="O1378" s="46"/>
      <c r="P1378" s="46"/>
      <c r="Q1378" s="41"/>
      <c r="R1378" s="10"/>
      <c r="S1378" s="10"/>
      <c r="T1378" s="10"/>
      <c r="U1378" s="22"/>
      <c r="V1378" s="22"/>
      <c r="W1378" s="22"/>
      <c r="X1378" s="22"/>
      <c r="Y1378" s="22"/>
      <c r="Z1378" s="22"/>
      <c r="AA1378" s="22"/>
      <c r="AB1378" s="22"/>
      <c r="AC1378" s="22"/>
      <c r="AD1378" s="22"/>
      <c r="AE1378" s="22"/>
      <c r="AF1378" s="22"/>
      <c r="AG1378" s="22"/>
      <c r="AH1378" s="22"/>
      <c r="AI1378" s="22"/>
      <c r="AJ1378" s="22"/>
      <c r="AK1378" s="22"/>
      <c r="AL1378" s="22"/>
      <c r="AM1378" s="22"/>
      <c r="AN1378" s="22"/>
      <c r="AO1378" s="22"/>
      <c r="AP1378" s="22"/>
      <c r="AQ1378" s="22"/>
      <c r="AR1378" s="22"/>
      <c r="AS1378" s="22"/>
      <c r="AT1378" s="22"/>
      <c r="AU1378" s="22"/>
    </row>
    <row r="1379" ht="17.25" customHeight="1">
      <c r="A1379" s="41"/>
      <c r="B1379" s="42"/>
      <c r="C1379" s="41"/>
      <c r="D1379" s="43"/>
      <c r="E1379" s="43"/>
      <c r="F1379" s="41"/>
      <c r="G1379" s="45"/>
      <c r="H1379" s="46"/>
      <c r="I1379" s="43"/>
      <c r="J1379" s="47"/>
      <c r="K1379" s="46"/>
      <c r="L1379" s="46"/>
      <c r="M1379" s="48"/>
      <c r="N1379" s="49"/>
      <c r="O1379" s="46"/>
      <c r="P1379" s="46"/>
      <c r="Q1379" s="41"/>
      <c r="R1379" s="10"/>
      <c r="S1379" s="10"/>
      <c r="T1379" s="10"/>
      <c r="U1379" s="22"/>
      <c r="V1379" s="22"/>
      <c r="W1379" s="22"/>
      <c r="X1379" s="22"/>
      <c r="Y1379" s="22"/>
      <c r="Z1379" s="22"/>
      <c r="AA1379" s="22"/>
      <c r="AB1379" s="22"/>
      <c r="AC1379" s="22"/>
      <c r="AD1379" s="22"/>
      <c r="AE1379" s="22"/>
      <c r="AF1379" s="22"/>
      <c r="AG1379" s="22"/>
      <c r="AH1379" s="22"/>
      <c r="AI1379" s="22"/>
      <c r="AJ1379" s="22"/>
      <c r="AK1379" s="22"/>
      <c r="AL1379" s="22"/>
      <c r="AM1379" s="22"/>
      <c r="AN1379" s="22"/>
      <c r="AO1379" s="22"/>
      <c r="AP1379" s="22"/>
      <c r="AQ1379" s="22"/>
      <c r="AR1379" s="22"/>
      <c r="AS1379" s="22"/>
      <c r="AT1379" s="22"/>
      <c r="AU1379" s="22"/>
    </row>
    <row r="1380" ht="17.25" customHeight="1">
      <c r="A1380" s="41"/>
      <c r="B1380" s="42"/>
      <c r="C1380" s="41"/>
      <c r="D1380" s="43"/>
      <c r="E1380" s="43"/>
      <c r="F1380" s="41"/>
      <c r="G1380" s="45"/>
      <c r="H1380" s="46"/>
      <c r="I1380" s="43"/>
      <c r="J1380" s="47"/>
      <c r="K1380" s="46"/>
      <c r="L1380" s="46"/>
      <c r="M1380" s="48"/>
      <c r="N1380" s="49"/>
      <c r="O1380" s="46"/>
      <c r="P1380" s="46"/>
      <c r="Q1380" s="41"/>
      <c r="R1380" s="10"/>
      <c r="S1380" s="10"/>
      <c r="T1380" s="10"/>
      <c r="U1380" s="22"/>
      <c r="V1380" s="22"/>
      <c r="W1380" s="22"/>
      <c r="X1380" s="22"/>
      <c r="Y1380" s="22"/>
      <c r="Z1380" s="22"/>
      <c r="AA1380" s="22"/>
      <c r="AB1380" s="22"/>
      <c r="AC1380" s="22"/>
      <c r="AD1380" s="22"/>
      <c r="AE1380" s="22"/>
      <c r="AF1380" s="22"/>
      <c r="AG1380" s="22"/>
      <c r="AH1380" s="22"/>
      <c r="AI1380" s="22"/>
      <c r="AJ1380" s="22"/>
      <c r="AK1380" s="22"/>
      <c r="AL1380" s="22"/>
      <c r="AM1380" s="22"/>
      <c r="AN1380" s="22"/>
      <c r="AO1380" s="22"/>
      <c r="AP1380" s="22"/>
      <c r="AQ1380" s="22"/>
      <c r="AR1380" s="22"/>
      <c r="AS1380" s="22"/>
      <c r="AT1380" s="22"/>
      <c r="AU1380" s="22"/>
    </row>
    <row r="1381" ht="17.25" customHeight="1">
      <c r="A1381" s="41"/>
      <c r="B1381" s="42"/>
      <c r="C1381" s="41"/>
      <c r="D1381" s="43"/>
      <c r="E1381" s="43"/>
      <c r="F1381" s="41"/>
      <c r="G1381" s="45"/>
      <c r="H1381" s="46"/>
      <c r="I1381" s="43"/>
      <c r="J1381" s="47"/>
      <c r="K1381" s="46"/>
      <c r="L1381" s="46"/>
      <c r="M1381" s="48"/>
      <c r="N1381" s="49"/>
      <c r="O1381" s="46"/>
      <c r="P1381" s="46"/>
      <c r="Q1381" s="41"/>
      <c r="R1381" s="10"/>
      <c r="S1381" s="10"/>
      <c r="T1381" s="10"/>
      <c r="U1381" s="22"/>
      <c r="V1381" s="22"/>
      <c r="W1381" s="22"/>
      <c r="X1381" s="22"/>
      <c r="Y1381" s="22"/>
      <c r="Z1381" s="22"/>
      <c r="AA1381" s="22"/>
      <c r="AB1381" s="22"/>
      <c r="AC1381" s="22"/>
      <c r="AD1381" s="22"/>
      <c r="AE1381" s="22"/>
      <c r="AF1381" s="22"/>
      <c r="AG1381" s="22"/>
      <c r="AH1381" s="22"/>
      <c r="AI1381" s="22"/>
      <c r="AJ1381" s="22"/>
      <c r="AK1381" s="22"/>
      <c r="AL1381" s="22"/>
      <c r="AM1381" s="22"/>
      <c r="AN1381" s="22"/>
      <c r="AO1381" s="22"/>
      <c r="AP1381" s="22"/>
      <c r="AQ1381" s="22"/>
      <c r="AR1381" s="22"/>
      <c r="AS1381" s="22"/>
      <c r="AT1381" s="22"/>
      <c r="AU1381" s="22"/>
    </row>
    <row r="1382" ht="17.25" customHeight="1">
      <c r="A1382" s="41"/>
      <c r="B1382" s="42"/>
      <c r="C1382" s="41"/>
      <c r="D1382" s="43"/>
      <c r="E1382" s="43"/>
      <c r="F1382" s="41"/>
      <c r="G1382" s="45"/>
      <c r="H1382" s="46"/>
      <c r="I1382" s="43"/>
      <c r="J1382" s="47"/>
      <c r="K1382" s="46"/>
      <c r="L1382" s="46"/>
      <c r="M1382" s="48"/>
      <c r="N1382" s="49"/>
      <c r="O1382" s="46"/>
      <c r="P1382" s="46"/>
      <c r="Q1382" s="41"/>
      <c r="R1382" s="10"/>
      <c r="S1382" s="10"/>
      <c r="T1382" s="10"/>
      <c r="U1382" s="22"/>
      <c r="V1382" s="22"/>
      <c r="W1382" s="22"/>
      <c r="X1382" s="22"/>
      <c r="Y1382" s="22"/>
      <c r="Z1382" s="22"/>
      <c r="AA1382" s="22"/>
      <c r="AB1382" s="22"/>
      <c r="AC1382" s="22"/>
      <c r="AD1382" s="22"/>
      <c r="AE1382" s="22"/>
      <c r="AF1382" s="22"/>
      <c r="AG1382" s="22"/>
      <c r="AH1382" s="22"/>
      <c r="AI1382" s="22"/>
      <c r="AJ1382" s="22"/>
      <c r="AK1382" s="22"/>
      <c r="AL1382" s="22"/>
      <c r="AM1382" s="22"/>
      <c r="AN1382" s="22"/>
      <c r="AO1382" s="22"/>
      <c r="AP1382" s="22"/>
      <c r="AQ1382" s="22"/>
      <c r="AR1382" s="22"/>
      <c r="AS1382" s="22"/>
      <c r="AT1382" s="22"/>
      <c r="AU1382" s="22"/>
    </row>
    <row r="1383" ht="17.25" customHeight="1">
      <c r="A1383" s="41"/>
      <c r="B1383" s="42"/>
      <c r="C1383" s="41"/>
      <c r="D1383" s="43"/>
      <c r="E1383" s="43"/>
      <c r="F1383" s="41"/>
      <c r="G1383" s="45"/>
      <c r="H1383" s="46"/>
      <c r="I1383" s="43"/>
      <c r="J1383" s="47"/>
      <c r="K1383" s="46"/>
      <c r="L1383" s="46"/>
      <c r="M1383" s="48"/>
      <c r="N1383" s="49"/>
      <c r="O1383" s="46"/>
      <c r="P1383" s="46"/>
      <c r="Q1383" s="41"/>
      <c r="R1383" s="10"/>
      <c r="S1383" s="10"/>
      <c r="T1383" s="10"/>
      <c r="U1383" s="22"/>
      <c r="V1383" s="22"/>
      <c r="W1383" s="22"/>
      <c r="X1383" s="22"/>
      <c r="Y1383" s="22"/>
      <c r="Z1383" s="22"/>
      <c r="AA1383" s="22"/>
      <c r="AB1383" s="22"/>
      <c r="AC1383" s="22"/>
      <c r="AD1383" s="22"/>
      <c r="AE1383" s="22"/>
      <c r="AF1383" s="22"/>
      <c r="AG1383" s="22"/>
      <c r="AH1383" s="22"/>
      <c r="AI1383" s="22"/>
      <c r="AJ1383" s="22"/>
      <c r="AK1383" s="22"/>
      <c r="AL1383" s="22"/>
      <c r="AM1383" s="22"/>
      <c r="AN1383" s="22"/>
      <c r="AO1383" s="22"/>
      <c r="AP1383" s="22"/>
      <c r="AQ1383" s="22"/>
      <c r="AR1383" s="22"/>
      <c r="AS1383" s="22"/>
      <c r="AT1383" s="22"/>
      <c r="AU1383" s="22"/>
    </row>
    <row r="1384" ht="17.25" customHeight="1">
      <c r="A1384" s="41"/>
      <c r="B1384" s="42"/>
      <c r="C1384" s="41"/>
      <c r="D1384" s="43"/>
      <c r="E1384" s="43"/>
      <c r="F1384" s="41"/>
      <c r="G1384" s="45"/>
      <c r="H1384" s="46"/>
      <c r="I1384" s="43"/>
      <c r="J1384" s="47"/>
      <c r="K1384" s="46"/>
      <c r="L1384" s="46"/>
      <c r="M1384" s="48"/>
      <c r="N1384" s="49"/>
      <c r="O1384" s="46"/>
      <c r="P1384" s="46"/>
      <c r="Q1384" s="41"/>
      <c r="R1384" s="10"/>
      <c r="S1384" s="10"/>
      <c r="T1384" s="10"/>
      <c r="U1384" s="22"/>
      <c r="V1384" s="22"/>
      <c r="W1384" s="22"/>
      <c r="X1384" s="22"/>
      <c r="Y1384" s="22"/>
      <c r="Z1384" s="22"/>
      <c r="AA1384" s="22"/>
      <c r="AB1384" s="22"/>
      <c r="AC1384" s="22"/>
      <c r="AD1384" s="22"/>
      <c r="AE1384" s="22"/>
      <c r="AF1384" s="22"/>
      <c r="AG1384" s="22"/>
      <c r="AH1384" s="22"/>
      <c r="AI1384" s="22"/>
      <c r="AJ1384" s="22"/>
      <c r="AK1384" s="22"/>
      <c r="AL1384" s="22"/>
      <c r="AM1384" s="22"/>
      <c r="AN1384" s="22"/>
      <c r="AO1384" s="22"/>
      <c r="AP1384" s="22"/>
      <c r="AQ1384" s="22"/>
      <c r="AR1384" s="22"/>
      <c r="AS1384" s="22"/>
      <c r="AT1384" s="22"/>
      <c r="AU1384" s="22"/>
    </row>
    <row r="1385" ht="17.25" customHeight="1">
      <c r="A1385" s="41"/>
      <c r="B1385" s="42"/>
      <c r="C1385" s="41"/>
      <c r="D1385" s="43"/>
      <c r="E1385" s="43"/>
      <c r="F1385" s="41"/>
      <c r="G1385" s="45"/>
      <c r="H1385" s="46"/>
      <c r="I1385" s="43"/>
      <c r="J1385" s="47"/>
      <c r="K1385" s="46"/>
      <c r="L1385" s="46"/>
      <c r="M1385" s="48"/>
      <c r="N1385" s="49"/>
      <c r="O1385" s="46"/>
      <c r="P1385" s="46"/>
      <c r="Q1385" s="41"/>
      <c r="R1385" s="10"/>
      <c r="S1385" s="10"/>
      <c r="T1385" s="10"/>
      <c r="U1385" s="22"/>
      <c r="V1385" s="22"/>
      <c r="W1385" s="22"/>
      <c r="X1385" s="22"/>
      <c r="Y1385" s="22"/>
      <c r="Z1385" s="22"/>
      <c r="AA1385" s="22"/>
      <c r="AB1385" s="22"/>
      <c r="AC1385" s="22"/>
      <c r="AD1385" s="22"/>
      <c r="AE1385" s="22"/>
      <c r="AF1385" s="22"/>
      <c r="AG1385" s="22"/>
      <c r="AH1385" s="22"/>
      <c r="AI1385" s="22"/>
      <c r="AJ1385" s="22"/>
      <c r="AK1385" s="22"/>
      <c r="AL1385" s="22"/>
      <c r="AM1385" s="22"/>
      <c r="AN1385" s="22"/>
      <c r="AO1385" s="22"/>
      <c r="AP1385" s="22"/>
      <c r="AQ1385" s="22"/>
      <c r="AR1385" s="22"/>
      <c r="AS1385" s="22"/>
      <c r="AT1385" s="22"/>
      <c r="AU1385" s="22"/>
    </row>
    <row r="1386" ht="17.25" customHeight="1">
      <c r="A1386" s="41"/>
      <c r="B1386" s="42"/>
      <c r="C1386" s="41"/>
      <c r="D1386" s="43"/>
      <c r="E1386" s="43"/>
      <c r="F1386" s="41"/>
      <c r="G1386" s="45"/>
      <c r="H1386" s="46"/>
      <c r="I1386" s="43"/>
      <c r="J1386" s="47"/>
      <c r="K1386" s="46"/>
      <c r="L1386" s="46"/>
      <c r="M1386" s="48"/>
      <c r="N1386" s="49"/>
      <c r="O1386" s="46"/>
      <c r="P1386" s="46"/>
      <c r="Q1386" s="41"/>
      <c r="R1386" s="10"/>
      <c r="S1386" s="10"/>
      <c r="T1386" s="10"/>
      <c r="U1386" s="22"/>
      <c r="V1386" s="22"/>
      <c r="W1386" s="22"/>
      <c r="X1386" s="22"/>
      <c r="Y1386" s="22"/>
      <c r="Z1386" s="22"/>
      <c r="AA1386" s="22"/>
      <c r="AB1386" s="22"/>
      <c r="AC1386" s="22"/>
      <c r="AD1386" s="22"/>
      <c r="AE1386" s="22"/>
      <c r="AF1386" s="22"/>
      <c r="AG1386" s="22"/>
      <c r="AH1386" s="22"/>
      <c r="AI1386" s="22"/>
      <c r="AJ1386" s="22"/>
      <c r="AK1386" s="22"/>
      <c r="AL1386" s="22"/>
      <c r="AM1386" s="22"/>
      <c r="AN1386" s="22"/>
      <c r="AO1386" s="22"/>
      <c r="AP1386" s="22"/>
      <c r="AQ1386" s="22"/>
      <c r="AR1386" s="22"/>
      <c r="AS1386" s="22"/>
      <c r="AT1386" s="22"/>
      <c r="AU1386" s="22"/>
    </row>
    <row r="1387" ht="17.25" customHeight="1">
      <c r="A1387" s="41"/>
      <c r="B1387" s="42"/>
      <c r="C1387" s="41"/>
      <c r="D1387" s="43"/>
      <c r="E1387" s="43"/>
      <c r="F1387" s="41"/>
      <c r="G1387" s="45"/>
      <c r="H1387" s="46"/>
      <c r="I1387" s="43"/>
      <c r="J1387" s="47"/>
      <c r="K1387" s="46"/>
      <c r="L1387" s="46"/>
      <c r="M1387" s="48"/>
      <c r="N1387" s="49"/>
      <c r="O1387" s="46"/>
      <c r="P1387" s="46"/>
      <c r="Q1387" s="41"/>
      <c r="R1387" s="10"/>
      <c r="S1387" s="10"/>
      <c r="T1387" s="10"/>
      <c r="U1387" s="22"/>
      <c r="V1387" s="22"/>
      <c r="W1387" s="22"/>
      <c r="X1387" s="22"/>
      <c r="Y1387" s="22"/>
      <c r="Z1387" s="22"/>
      <c r="AA1387" s="22"/>
      <c r="AB1387" s="22"/>
      <c r="AC1387" s="22"/>
      <c r="AD1387" s="22"/>
      <c r="AE1387" s="22"/>
      <c r="AF1387" s="22"/>
      <c r="AG1387" s="22"/>
      <c r="AH1387" s="22"/>
      <c r="AI1387" s="22"/>
      <c r="AJ1387" s="22"/>
      <c r="AK1387" s="22"/>
      <c r="AL1387" s="22"/>
      <c r="AM1387" s="22"/>
      <c r="AN1387" s="22"/>
      <c r="AO1387" s="22"/>
      <c r="AP1387" s="22"/>
      <c r="AQ1387" s="22"/>
      <c r="AR1387" s="22"/>
      <c r="AS1387" s="22"/>
      <c r="AT1387" s="22"/>
      <c r="AU1387" s="22"/>
    </row>
    <row r="1388" ht="17.25" customHeight="1">
      <c r="A1388" s="41"/>
      <c r="B1388" s="42"/>
      <c r="C1388" s="41"/>
      <c r="D1388" s="43"/>
      <c r="E1388" s="43"/>
      <c r="F1388" s="41"/>
      <c r="G1388" s="45"/>
      <c r="H1388" s="46"/>
      <c r="I1388" s="43"/>
      <c r="J1388" s="47"/>
      <c r="K1388" s="46"/>
      <c r="L1388" s="46"/>
      <c r="M1388" s="48"/>
      <c r="N1388" s="49"/>
      <c r="O1388" s="46"/>
      <c r="P1388" s="46"/>
      <c r="Q1388" s="41"/>
      <c r="R1388" s="10"/>
      <c r="S1388" s="10"/>
      <c r="T1388" s="10"/>
      <c r="U1388" s="22"/>
      <c r="V1388" s="22"/>
      <c r="W1388" s="22"/>
      <c r="X1388" s="22"/>
      <c r="Y1388" s="22"/>
      <c r="Z1388" s="22"/>
      <c r="AA1388" s="22"/>
      <c r="AB1388" s="22"/>
      <c r="AC1388" s="22"/>
      <c r="AD1388" s="22"/>
      <c r="AE1388" s="22"/>
      <c r="AF1388" s="22"/>
      <c r="AG1388" s="22"/>
      <c r="AH1388" s="22"/>
      <c r="AI1388" s="22"/>
      <c r="AJ1388" s="22"/>
      <c r="AK1388" s="22"/>
      <c r="AL1388" s="22"/>
      <c r="AM1388" s="22"/>
      <c r="AN1388" s="22"/>
      <c r="AO1388" s="22"/>
      <c r="AP1388" s="22"/>
      <c r="AQ1388" s="22"/>
      <c r="AR1388" s="22"/>
      <c r="AS1388" s="22"/>
      <c r="AT1388" s="22"/>
      <c r="AU1388" s="22"/>
    </row>
    <row r="1389" ht="17.25" customHeight="1">
      <c r="A1389" s="41"/>
      <c r="B1389" s="42"/>
      <c r="C1389" s="41"/>
      <c r="D1389" s="43"/>
      <c r="E1389" s="43"/>
      <c r="F1389" s="41"/>
      <c r="G1389" s="45"/>
      <c r="H1389" s="46"/>
      <c r="I1389" s="43"/>
      <c r="J1389" s="47"/>
      <c r="K1389" s="46"/>
      <c r="L1389" s="46"/>
      <c r="M1389" s="48"/>
      <c r="N1389" s="49"/>
      <c r="O1389" s="46"/>
      <c r="P1389" s="46"/>
      <c r="Q1389" s="41"/>
      <c r="R1389" s="10"/>
      <c r="S1389" s="10"/>
      <c r="T1389" s="10"/>
      <c r="U1389" s="22"/>
      <c r="V1389" s="22"/>
      <c r="W1389" s="22"/>
      <c r="X1389" s="22"/>
      <c r="Y1389" s="22"/>
      <c r="Z1389" s="22"/>
      <c r="AA1389" s="22"/>
      <c r="AB1389" s="22"/>
      <c r="AC1389" s="22"/>
      <c r="AD1389" s="22"/>
      <c r="AE1389" s="22"/>
      <c r="AF1389" s="22"/>
      <c r="AG1389" s="22"/>
      <c r="AH1389" s="22"/>
      <c r="AI1389" s="22"/>
      <c r="AJ1389" s="22"/>
      <c r="AK1389" s="22"/>
      <c r="AL1389" s="22"/>
      <c r="AM1389" s="22"/>
      <c r="AN1389" s="22"/>
      <c r="AO1389" s="22"/>
      <c r="AP1389" s="22"/>
      <c r="AQ1389" s="22"/>
      <c r="AR1389" s="22"/>
      <c r="AS1389" s="22"/>
      <c r="AT1389" s="22"/>
      <c r="AU1389" s="22"/>
    </row>
    <row r="1390" ht="17.25" customHeight="1">
      <c r="A1390" s="41"/>
      <c r="B1390" s="42"/>
      <c r="C1390" s="41"/>
      <c r="D1390" s="43"/>
      <c r="E1390" s="43"/>
      <c r="F1390" s="41"/>
      <c r="G1390" s="45"/>
      <c r="H1390" s="46"/>
      <c r="I1390" s="43"/>
      <c r="J1390" s="47"/>
      <c r="K1390" s="46"/>
      <c r="L1390" s="46"/>
      <c r="M1390" s="48"/>
      <c r="N1390" s="49"/>
      <c r="O1390" s="46"/>
      <c r="P1390" s="46"/>
      <c r="Q1390" s="41"/>
      <c r="R1390" s="10"/>
      <c r="S1390" s="10"/>
      <c r="T1390" s="10"/>
      <c r="U1390" s="22"/>
      <c r="V1390" s="22"/>
      <c r="W1390" s="22"/>
      <c r="X1390" s="22"/>
      <c r="Y1390" s="22"/>
      <c r="Z1390" s="22"/>
      <c r="AA1390" s="22"/>
      <c r="AB1390" s="22"/>
      <c r="AC1390" s="22"/>
      <c r="AD1390" s="22"/>
      <c r="AE1390" s="22"/>
      <c r="AF1390" s="22"/>
      <c r="AG1390" s="22"/>
      <c r="AH1390" s="22"/>
      <c r="AI1390" s="22"/>
      <c r="AJ1390" s="22"/>
      <c r="AK1390" s="22"/>
      <c r="AL1390" s="22"/>
      <c r="AM1390" s="22"/>
      <c r="AN1390" s="22"/>
      <c r="AO1390" s="22"/>
      <c r="AP1390" s="22"/>
      <c r="AQ1390" s="22"/>
      <c r="AR1390" s="22"/>
      <c r="AS1390" s="22"/>
      <c r="AT1390" s="22"/>
      <c r="AU1390" s="22"/>
    </row>
    <row r="1391" ht="17.25" customHeight="1">
      <c r="A1391" s="41"/>
      <c r="B1391" s="42"/>
      <c r="C1391" s="41"/>
      <c r="D1391" s="43"/>
      <c r="E1391" s="43"/>
      <c r="F1391" s="41"/>
      <c r="G1391" s="45"/>
      <c r="H1391" s="46"/>
      <c r="I1391" s="43"/>
      <c r="J1391" s="47"/>
      <c r="K1391" s="46"/>
      <c r="L1391" s="46"/>
      <c r="M1391" s="48"/>
      <c r="N1391" s="49"/>
      <c r="O1391" s="46"/>
      <c r="P1391" s="46"/>
      <c r="Q1391" s="41"/>
      <c r="R1391" s="10"/>
      <c r="S1391" s="10"/>
      <c r="T1391" s="10"/>
      <c r="U1391" s="22"/>
      <c r="V1391" s="22"/>
      <c r="W1391" s="22"/>
      <c r="X1391" s="22"/>
      <c r="Y1391" s="22"/>
      <c r="Z1391" s="22"/>
      <c r="AA1391" s="22"/>
      <c r="AB1391" s="22"/>
      <c r="AC1391" s="22"/>
      <c r="AD1391" s="22"/>
      <c r="AE1391" s="22"/>
      <c r="AF1391" s="22"/>
      <c r="AG1391" s="22"/>
      <c r="AH1391" s="22"/>
      <c r="AI1391" s="22"/>
      <c r="AJ1391" s="22"/>
      <c r="AK1391" s="22"/>
      <c r="AL1391" s="22"/>
      <c r="AM1391" s="22"/>
      <c r="AN1391" s="22"/>
      <c r="AO1391" s="22"/>
      <c r="AP1391" s="22"/>
      <c r="AQ1391" s="22"/>
      <c r="AR1391" s="22"/>
      <c r="AS1391" s="22"/>
      <c r="AT1391" s="22"/>
      <c r="AU1391" s="22"/>
    </row>
    <row r="1392" ht="17.25" customHeight="1">
      <c r="A1392" s="41"/>
      <c r="B1392" s="42"/>
      <c r="C1392" s="41"/>
      <c r="D1392" s="43"/>
      <c r="E1392" s="43"/>
      <c r="F1392" s="41"/>
      <c r="G1392" s="45"/>
      <c r="H1392" s="46"/>
      <c r="I1392" s="43"/>
      <c r="J1392" s="47"/>
      <c r="K1392" s="46"/>
      <c r="L1392" s="46"/>
      <c r="M1392" s="48"/>
      <c r="N1392" s="49"/>
      <c r="O1392" s="46"/>
      <c r="P1392" s="46"/>
      <c r="Q1392" s="41"/>
      <c r="R1392" s="10"/>
      <c r="S1392" s="10"/>
      <c r="T1392" s="10"/>
      <c r="U1392" s="22"/>
      <c r="V1392" s="22"/>
      <c r="W1392" s="22"/>
      <c r="X1392" s="22"/>
      <c r="Y1392" s="22"/>
      <c r="Z1392" s="22"/>
      <c r="AA1392" s="22"/>
      <c r="AB1392" s="22"/>
      <c r="AC1392" s="22"/>
      <c r="AD1392" s="22"/>
      <c r="AE1392" s="22"/>
      <c r="AF1392" s="22"/>
      <c r="AG1392" s="22"/>
      <c r="AH1392" s="22"/>
      <c r="AI1392" s="22"/>
      <c r="AJ1392" s="22"/>
      <c r="AK1392" s="22"/>
      <c r="AL1392" s="22"/>
      <c r="AM1392" s="22"/>
      <c r="AN1392" s="22"/>
      <c r="AO1392" s="22"/>
      <c r="AP1392" s="22"/>
      <c r="AQ1392" s="22"/>
      <c r="AR1392" s="22"/>
      <c r="AS1392" s="22"/>
      <c r="AT1392" s="22"/>
      <c r="AU1392" s="22"/>
    </row>
    <row r="1393" ht="17.25" customHeight="1">
      <c r="A1393" s="41"/>
      <c r="B1393" s="42"/>
      <c r="C1393" s="41"/>
      <c r="D1393" s="43"/>
      <c r="E1393" s="43"/>
      <c r="F1393" s="41"/>
      <c r="G1393" s="45"/>
      <c r="H1393" s="46"/>
      <c r="I1393" s="43"/>
      <c r="J1393" s="47"/>
      <c r="K1393" s="46"/>
      <c r="L1393" s="46"/>
      <c r="M1393" s="48"/>
      <c r="N1393" s="49"/>
      <c r="O1393" s="46"/>
      <c r="P1393" s="46"/>
      <c r="Q1393" s="41"/>
      <c r="R1393" s="10"/>
      <c r="S1393" s="10"/>
      <c r="T1393" s="10"/>
      <c r="U1393" s="22"/>
      <c r="V1393" s="22"/>
      <c r="W1393" s="22"/>
      <c r="X1393" s="22"/>
      <c r="Y1393" s="22"/>
      <c r="Z1393" s="22"/>
      <c r="AA1393" s="22"/>
      <c r="AB1393" s="22"/>
      <c r="AC1393" s="22"/>
      <c r="AD1393" s="22"/>
      <c r="AE1393" s="22"/>
      <c r="AF1393" s="22"/>
      <c r="AG1393" s="22"/>
      <c r="AH1393" s="22"/>
      <c r="AI1393" s="22"/>
      <c r="AJ1393" s="22"/>
      <c r="AK1393" s="22"/>
      <c r="AL1393" s="22"/>
      <c r="AM1393" s="22"/>
      <c r="AN1393" s="22"/>
      <c r="AO1393" s="22"/>
      <c r="AP1393" s="22"/>
      <c r="AQ1393" s="22"/>
      <c r="AR1393" s="22"/>
      <c r="AS1393" s="22"/>
      <c r="AT1393" s="22"/>
      <c r="AU1393" s="22"/>
    </row>
    <row r="1394" ht="17.25" customHeight="1">
      <c r="A1394" s="41"/>
      <c r="B1394" s="42"/>
      <c r="C1394" s="41"/>
      <c r="D1394" s="43"/>
      <c r="E1394" s="43"/>
      <c r="F1394" s="41"/>
      <c r="G1394" s="45"/>
      <c r="H1394" s="46"/>
      <c r="I1394" s="43"/>
      <c r="J1394" s="47"/>
      <c r="K1394" s="46"/>
      <c r="L1394" s="46"/>
      <c r="M1394" s="48"/>
      <c r="N1394" s="49"/>
      <c r="O1394" s="46"/>
      <c r="P1394" s="46"/>
      <c r="Q1394" s="41"/>
      <c r="R1394" s="10"/>
      <c r="S1394" s="10"/>
      <c r="T1394" s="10"/>
      <c r="U1394" s="22"/>
      <c r="V1394" s="22"/>
      <c r="W1394" s="22"/>
      <c r="X1394" s="22"/>
      <c r="Y1394" s="22"/>
      <c r="Z1394" s="22"/>
      <c r="AA1394" s="22"/>
      <c r="AB1394" s="22"/>
      <c r="AC1394" s="22"/>
      <c r="AD1394" s="22"/>
      <c r="AE1394" s="22"/>
      <c r="AF1394" s="22"/>
      <c r="AG1394" s="22"/>
      <c r="AH1394" s="22"/>
      <c r="AI1394" s="22"/>
      <c r="AJ1394" s="22"/>
      <c r="AK1394" s="22"/>
      <c r="AL1394" s="22"/>
      <c r="AM1394" s="22"/>
      <c r="AN1394" s="22"/>
      <c r="AO1394" s="22"/>
      <c r="AP1394" s="22"/>
      <c r="AQ1394" s="22"/>
      <c r="AR1394" s="22"/>
      <c r="AS1394" s="22"/>
      <c r="AT1394" s="22"/>
      <c r="AU1394" s="22"/>
    </row>
    <row r="1395" ht="17.25" customHeight="1">
      <c r="A1395" s="41"/>
      <c r="B1395" s="42"/>
      <c r="C1395" s="41"/>
      <c r="D1395" s="43"/>
      <c r="E1395" s="43"/>
      <c r="F1395" s="41"/>
      <c r="G1395" s="45"/>
      <c r="H1395" s="46"/>
      <c r="I1395" s="43"/>
      <c r="J1395" s="47"/>
      <c r="K1395" s="46"/>
      <c r="L1395" s="46"/>
      <c r="M1395" s="48"/>
      <c r="N1395" s="49"/>
      <c r="O1395" s="46"/>
      <c r="P1395" s="46"/>
      <c r="Q1395" s="41"/>
      <c r="R1395" s="10"/>
      <c r="S1395" s="10"/>
      <c r="T1395" s="10"/>
      <c r="U1395" s="22"/>
      <c r="V1395" s="22"/>
      <c r="W1395" s="22"/>
      <c r="X1395" s="22"/>
      <c r="Y1395" s="22"/>
      <c r="Z1395" s="22"/>
      <c r="AA1395" s="22"/>
      <c r="AB1395" s="22"/>
      <c r="AC1395" s="22"/>
      <c r="AD1395" s="22"/>
      <c r="AE1395" s="22"/>
      <c r="AF1395" s="22"/>
      <c r="AG1395" s="22"/>
      <c r="AH1395" s="22"/>
      <c r="AI1395" s="22"/>
      <c r="AJ1395" s="22"/>
      <c r="AK1395" s="22"/>
      <c r="AL1395" s="22"/>
      <c r="AM1395" s="22"/>
      <c r="AN1395" s="22"/>
      <c r="AO1395" s="22"/>
      <c r="AP1395" s="22"/>
      <c r="AQ1395" s="22"/>
      <c r="AR1395" s="22"/>
      <c r="AS1395" s="22"/>
      <c r="AT1395" s="22"/>
      <c r="AU1395" s="22"/>
    </row>
    <row r="1396" ht="17.25" customHeight="1">
      <c r="A1396" s="41"/>
      <c r="B1396" s="42"/>
      <c r="C1396" s="41"/>
      <c r="D1396" s="43"/>
      <c r="E1396" s="43"/>
      <c r="F1396" s="41"/>
      <c r="G1396" s="45"/>
      <c r="H1396" s="46"/>
      <c r="I1396" s="43"/>
      <c r="J1396" s="47"/>
      <c r="K1396" s="46"/>
      <c r="L1396" s="46"/>
      <c r="M1396" s="48"/>
      <c r="N1396" s="49"/>
      <c r="O1396" s="46"/>
      <c r="P1396" s="46"/>
      <c r="Q1396" s="41"/>
      <c r="R1396" s="10"/>
      <c r="S1396" s="10"/>
      <c r="T1396" s="10"/>
      <c r="U1396" s="22"/>
      <c r="V1396" s="22"/>
      <c r="W1396" s="22"/>
      <c r="X1396" s="22"/>
      <c r="Y1396" s="22"/>
      <c r="Z1396" s="22"/>
      <c r="AA1396" s="22"/>
      <c r="AB1396" s="22"/>
      <c r="AC1396" s="22"/>
      <c r="AD1396" s="22"/>
      <c r="AE1396" s="22"/>
      <c r="AF1396" s="22"/>
      <c r="AG1396" s="22"/>
      <c r="AH1396" s="22"/>
      <c r="AI1396" s="22"/>
      <c r="AJ1396" s="22"/>
      <c r="AK1396" s="22"/>
      <c r="AL1396" s="22"/>
      <c r="AM1396" s="22"/>
      <c r="AN1396" s="22"/>
      <c r="AO1396" s="22"/>
      <c r="AP1396" s="22"/>
      <c r="AQ1396" s="22"/>
      <c r="AR1396" s="22"/>
      <c r="AS1396" s="22"/>
      <c r="AT1396" s="22"/>
      <c r="AU1396" s="22"/>
    </row>
    <row r="1397" ht="17.25" customHeight="1">
      <c r="A1397" s="41"/>
      <c r="B1397" s="42"/>
      <c r="C1397" s="41"/>
      <c r="D1397" s="43"/>
      <c r="E1397" s="43"/>
      <c r="F1397" s="41"/>
      <c r="G1397" s="45"/>
      <c r="H1397" s="46"/>
      <c r="I1397" s="43"/>
      <c r="J1397" s="47"/>
      <c r="K1397" s="46"/>
      <c r="L1397" s="46"/>
      <c r="M1397" s="48"/>
      <c r="N1397" s="49"/>
      <c r="O1397" s="46"/>
      <c r="P1397" s="46"/>
      <c r="Q1397" s="41"/>
      <c r="R1397" s="10"/>
      <c r="S1397" s="10"/>
      <c r="T1397" s="10"/>
      <c r="U1397" s="22"/>
      <c r="V1397" s="22"/>
      <c r="W1397" s="22"/>
      <c r="X1397" s="22"/>
      <c r="Y1397" s="22"/>
      <c r="Z1397" s="22"/>
      <c r="AA1397" s="22"/>
      <c r="AB1397" s="22"/>
      <c r="AC1397" s="22"/>
      <c r="AD1397" s="22"/>
      <c r="AE1397" s="22"/>
      <c r="AF1397" s="22"/>
      <c r="AG1397" s="22"/>
      <c r="AH1397" s="22"/>
      <c r="AI1397" s="22"/>
      <c r="AJ1397" s="22"/>
      <c r="AK1397" s="22"/>
      <c r="AL1397" s="22"/>
      <c r="AM1397" s="22"/>
      <c r="AN1397" s="22"/>
      <c r="AO1397" s="22"/>
      <c r="AP1397" s="22"/>
      <c r="AQ1397" s="22"/>
      <c r="AR1397" s="22"/>
      <c r="AS1397" s="22"/>
      <c r="AT1397" s="22"/>
      <c r="AU1397" s="22"/>
    </row>
    <row r="1398" ht="17.25" customHeight="1">
      <c r="A1398" s="41"/>
      <c r="B1398" s="42"/>
      <c r="C1398" s="41"/>
      <c r="D1398" s="43"/>
      <c r="E1398" s="43"/>
      <c r="F1398" s="41"/>
      <c r="G1398" s="45"/>
      <c r="H1398" s="46"/>
      <c r="I1398" s="43"/>
      <c r="J1398" s="47"/>
      <c r="K1398" s="46"/>
      <c r="L1398" s="46"/>
      <c r="M1398" s="48"/>
      <c r="N1398" s="49"/>
      <c r="O1398" s="46"/>
      <c r="P1398" s="46"/>
      <c r="Q1398" s="41"/>
      <c r="R1398" s="10"/>
      <c r="S1398" s="10"/>
      <c r="T1398" s="10"/>
      <c r="U1398" s="22"/>
      <c r="V1398" s="22"/>
      <c r="W1398" s="22"/>
      <c r="X1398" s="22"/>
      <c r="Y1398" s="22"/>
      <c r="Z1398" s="22"/>
      <c r="AA1398" s="22"/>
      <c r="AB1398" s="22"/>
      <c r="AC1398" s="22"/>
      <c r="AD1398" s="22"/>
      <c r="AE1398" s="22"/>
      <c r="AF1398" s="22"/>
      <c r="AG1398" s="22"/>
      <c r="AH1398" s="22"/>
      <c r="AI1398" s="22"/>
      <c r="AJ1398" s="22"/>
      <c r="AK1398" s="22"/>
      <c r="AL1398" s="22"/>
      <c r="AM1398" s="22"/>
      <c r="AN1398" s="22"/>
      <c r="AO1398" s="22"/>
      <c r="AP1398" s="22"/>
      <c r="AQ1398" s="22"/>
      <c r="AR1398" s="22"/>
      <c r="AS1398" s="22"/>
      <c r="AT1398" s="22"/>
      <c r="AU1398" s="22"/>
    </row>
    <row r="1399" ht="17.25" customHeight="1">
      <c r="A1399" s="41"/>
      <c r="B1399" s="42"/>
      <c r="C1399" s="41"/>
      <c r="D1399" s="43"/>
      <c r="E1399" s="43"/>
      <c r="F1399" s="41"/>
      <c r="G1399" s="45"/>
      <c r="H1399" s="46"/>
      <c r="I1399" s="43"/>
      <c r="J1399" s="47"/>
      <c r="K1399" s="46"/>
      <c r="L1399" s="46"/>
      <c r="M1399" s="48"/>
      <c r="N1399" s="49"/>
      <c r="O1399" s="46"/>
      <c r="P1399" s="46"/>
      <c r="Q1399" s="41"/>
      <c r="R1399" s="10"/>
      <c r="S1399" s="10"/>
      <c r="T1399" s="10"/>
      <c r="U1399" s="22"/>
      <c r="V1399" s="22"/>
      <c r="W1399" s="22"/>
      <c r="X1399" s="22"/>
      <c r="Y1399" s="22"/>
      <c r="Z1399" s="22"/>
      <c r="AA1399" s="22"/>
      <c r="AB1399" s="22"/>
      <c r="AC1399" s="22"/>
      <c r="AD1399" s="22"/>
      <c r="AE1399" s="22"/>
      <c r="AF1399" s="22"/>
      <c r="AG1399" s="22"/>
      <c r="AH1399" s="22"/>
      <c r="AI1399" s="22"/>
      <c r="AJ1399" s="22"/>
      <c r="AK1399" s="22"/>
      <c r="AL1399" s="22"/>
      <c r="AM1399" s="22"/>
      <c r="AN1399" s="22"/>
      <c r="AO1399" s="22"/>
      <c r="AP1399" s="22"/>
      <c r="AQ1399" s="22"/>
      <c r="AR1399" s="22"/>
      <c r="AS1399" s="22"/>
      <c r="AT1399" s="22"/>
      <c r="AU1399" s="22"/>
    </row>
    <row r="1400" ht="17.25" customHeight="1">
      <c r="A1400" s="41"/>
      <c r="B1400" s="42"/>
      <c r="C1400" s="41"/>
      <c r="D1400" s="43"/>
      <c r="E1400" s="43"/>
      <c r="F1400" s="41"/>
      <c r="G1400" s="45"/>
      <c r="H1400" s="46"/>
      <c r="I1400" s="43"/>
      <c r="J1400" s="47"/>
      <c r="K1400" s="46"/>
      <c r="L1400" s="46"/>
      <c r="M1400" s="48"/>
      <c r="N1400" s="49"/>
      <c r="O1400" s="46"/>
      <c r="P1400" s="46"/>
      <c r="Q1400" s="41"/>
      <c r="R1400" s="10"/>
      <c r="S1400" s="10"/>
      <c r="T1400" s="10"/>
      <c r="U1400" s="22"/>
      <c r="V1400" s="22"/>
      <c r="W1400" s="22"/>
      <c r="X1400" s="22"/>
      <c r="Y1400" s="22"/>
      <c r="Z1400" s="22"/>
      <c r="AA1400" s="22"/>
      <c r="AB1400" s="22"/>
      <c r="AC1400" s="22"/>
      <c r="AD1400" s="22"/>
      <c r="AE1400" s="22"/>
      <c r="AF1400" s="22"/>
      <c r="AG1400" s="22"/>
      <c r="AH1400" s="22"/>
      <c r="AI1400" s="22"/>
      <c r="AJ1400" s="22"/>
      <c r="AK1400" s="22"/>
      <c r="AL1400" s="22"/>
      <c r="AM1400" s="22"/>
      <c r="AN1400" s="22"/>
      <c r="AO1400" s="22"/>
      <c r="AP1400" s="22"/>
      <c r="AQ1400" s="22"/>
      <c r="AR1400" s="22"/>
      <c r="AS1400" s="22"/>
      <c r="AT1400" s="22"/>
      <c r="AU1400" s="22"/>
    </row>
    <row r="1401" ht="17.25" customHeight="1">
      <c r="A1401" s="41"/>
      <c r="B1401" s="42"/>
      <c r="C1401" s="41"/>
      <c r="D1401" s="43"/>
      <c r="E1401" s="43"/>
      <c r="F1401" s="41"/>
      <c r="G1401" s="45"/>
      <c r="H1401" s="46"/>
      <c r="I1401" s="43"/>
      <c r="J1401" s="47"/>
      <c r="K1401" s="46"/>
      <c r="L1401" s="46"/>
      <c r="M1401" s="48"/>
      <c r="N1401" s="49"/>
      <c r="O1401" s="46"/>
      <c r="P1401" s="46"/>
      <c r="Q1401" s="41"/>
      <c r="R1401" s="10"/>
      <c r="S1401" s="10"/>
      <c r="T1401" s="10"/>
      <c r="U1401" s="22"/>
      <c r="V1401" s="22"/>
      <c r="W1401" s="22"/>
      <c r="X1401" s="22"/>
      <c r="Y1401" s="22"/>
      <c r="Z1401" s="22"/>
      <c r="AA1401" s="22"/>
      <c r="AB1401" s="22"/>
      <c r="AC1401" s="22"/>
      <c r="AD1401" s="22"/>
      <c r="AE1401" s="22"/>
      <c r="AF1401" s="22"/>
      <c r="AG1401" s="22"/>
      <c r="AH1401" s="22"/>
      <c r="AI1401" s="22"/>
      <c r="AJ1401" s="22"/>
      <c r="AK1401" s="22"/>
      <c r="AL1401" s="22"/>
      <c r="AM1401" s="22"/>
      <c r="AN1401" s="22"/>
      <c r="AO1401" s="22"/>
      <c r="AP1401" s="22"/>
      <c r="AQ1401" s="22"/>
      <c r="AR1401" s="22"/>
      <c r="AS1401" s="22"/>
      <c r="AT1401" s="22"/>
      <c r="AU1401" s="22"/>
    </row>
    <row r="1402" ht="17.25" customHeight="1">
      <c r="A1402" s="41"/>
      <c r="B1402" s="42"/>
      <c r="C1402" s="41"/>
      <c r="D1402" s="43"/>
      <c r="E1402" s="43"/>
      <c r="F1402" s="41"/>
      <c r="G1402" s="45"/>
      <c r="H1402" s="46"/>
      <c r="I1402" s="43"/>
      <c r="J1402" s="47"/>
      <c r="K1402" s="46"/>
      <c r="L1402" s="46"/>
      <c r="M1402" s="48"/>
      <c r="N1402" s="49"/>
      <c r="O1402" s="46"/>
      <c r="P1402" s="46"/>
      <c r="Q1402" s="41"/>
      <c r="R1402" s="10"/>
      <c r="S1402" s="10"/>
      <c r="T1402" s="10"/>
      <c r="U1402" s="22"/>
      <c r="V1402" s="22"/>
      <c r="W1402" s="22"/>
      <c r="X1402" s="22"/>
      <c r="Y1402" s="22"/>
      <c r="Z1402" s="22"/>
      <c r="AA1402" s="22"/>
      <c r="AB1402" s="22"/>
      <c r="AC1402" s="22"/>
      <c r="AD1402" s="22"/>
      <c r="AE1402" s="22"/>
      <c r="AF1402" s="22"/>
      <c r="AG1402" s="22"/>
      <c r="AH1402" s="22"/>
      <c r="AI1402" s="22"/>
      <c r="AJ1402" s="22"/>
      <c r="AK1402" s="22"/>
      <c r="AL1402" s="22"/>
      <c r="AM1402" s="22"/>
      <c r="AN1402" s="22"/>
      <c r="AO1402" s="22"/>
      <c r="AP1402" s="22"/>
      <c r="AQ1402" s="22"/>
      <c r="AR1402" s="22"/>
      <c r="AS1402" s="22"/>
      <c r="AT1402" s="22"/>
      <c r="AU1402" s="22"/>
    </row>
    <row r="1403" ht="17.25" customHeight="1">
      <c r="A1403" s="41"/>
      <c r="B1403" s="42"/>
      <c r="C1403" s="41"/>
      <c r="D1403" s="43"/>
      <c r="E1403" s="43"/>
      <c r="F1403" s="41"/>
      <c r="G1403" s="45"/>
      <c r="H1403" s="46"/>
      <c r="I1403" s="43"/>
      <c r="J1403" s="47"/>
      <c r="K1403" s="46"/>
      <c r="L1403" s="46"/>
      <c r="M1403" s="48"/>
      <c r="N1403" s="49"/>
      <c r="O1403" s="46"/>
      <c r="P1403" s="46"/>
      <c r="Q1403" s="41"/>
      <c r="R1403" s="10"/>
      <c r="S1403" s="10"/>
      <c r="T1403" s="10"/>
      <c r="U1403" s="22"/>
      <c r="V1403" s="22"/>
      <c r="W1403" s="22"/>
      <c r="X1403" s="22"/>
      <c r="Y1403" s="22"/>
      <c r="Z1403" s="22"/>
      <c r="AA1403" s="22"/>
      <c r="AB1403" s="22"/>
      <c r="AC1403" s="22"/>
      <c r="AD1403" s="22"/>
      <c r="AE1403" s="22"/>
      <c r="AF1403" s="22"/>
      <c r="AG1403" s="22"/>
      <c r="AH1403" s="22"/>
      <c r="AI1403" s="22"/>
      <c r="AJ1403" s="22"/>
      <c r="AK1403" s="22"/>
      <c r="AL1403" s="22"/>
      <c r="AM1403" s="22"/>
      <c r="AN1403" s="22"/>
      <c r="AO1403" s="22"/>
      <c r="AP1403" s="22"/>
      <c r="AQ1403" s="22"/>
      <c r="AR1403" s="22"/>
      <c r="AS1403" s="22"/>
      <c r="AT1403" s="22"/>
      <c r="AU1403" s="22"/>
    </row>
    <row r="1404" ht="17.25" customHeight="1">
      <c r="A1404" s="41"/>
      <c r="B1404" s="42"/>
      <c r="C1404" s="41"/>
      <c r="D1404" s="43"/>
      <c r="E1404" s="43"/>
      <c r="F1404" s="41"/>
      <c r="G1404" s="45"/>
      <c r="H1404" s="46"/>
      <c r="I1404" s="43"/>
      <c r="J1404" s="47"/>
      <c r="K1404" s="46"/>
      <c r="L1404" s="46"/>
      <c r="M1404" s="48"/>
      <c r="N1404" s="49"/>
      <c r="O1404" s="46"/>
      <c r="P1404" s="46"/>
      <c r="Q1404" s="41"/>
      <c r="R1404" s="10"/>
      <c r="S1404" s="10"/>
      <c r="T1404" s="10"/>
      <c r="U1404" s="22"/>
      <c r="V1404" s="22"/>
      <c r="W1404" s="22"/>
      <c r="X1404" s="22"/>
      <c r="Y1404" s="22"/>
      <c r="Z1404" s="22"/>
      <c r="AA1404" s="22"/>
      <c r="AB1404" s="22"/>
      <c r="AC1404" s="22"/>
      <c r="AD1404" s="22"/>
      <c r="AE1404" s="22"/>
      <c r="AF1404" s="22"/>
      <c r="AG1404" s="22"/>
      <c r="AH1404" s="22"/>
      <c r="AI1404" s="22"/>
      <c r="AJ1404" s="22"/>
      <c r="AK1404" s="22"/>
      <c r="AL1404" s="22"/>
      <c r="AM1404" s="22"/>
      <c r="AN1404" s="22"/>
      <c r="AO1404" s="22"/>
      <c r="AP1404" s="22"/>
      <c r="AQ1404" s="22"/>
      <c r="AR1404" s="22"/>
      <c r="AS1404" s="22"/>
      <c r="AT1404" s="22"/>
      <c r="AU1404" s="22"/>
    </row>
    <row r="1405" ht="17.25" customHeight="1">
      <c r="A1405" s="41"/>
      <c r="B1405" s="42"/>
      <c r="C1405" s="41"/>
      <c r="D1405" s="43"/>
      <c r="E1405" s="43"/>
      <c r="F1405" s="41"/>
      <c r="G1405" s="45"/>
      <c r="H1405" s="46"/>
      <c r="I1405" s="43"/>
      <c r="J1405" s="47"/>
      <c r="K1405" s="46"/>
      <c r="L1405" s="46"/>
      <c r="M1405" s="48"/>
      <c r="N1405" s="49"/>
      <c r="O1405" s="46"/>
      <c r="P1405" s="46"/>
      <c r="Q1405" s="41"/>
      <c r="R1405" s="10"/>
      <c r="S1405" s="10"/>
      <c r="T1405" s="10"/>
      <c r="U1405" s="22"/>
      <c r="V1405" s="22"/>
      <c r="W1405" s="22"/>
      <c r="X1405" s="22"/>
      <c r="Y1405" s="22"/>
      <c r="Z1405" s="22"/>
      <c r="AA1405" s="22"/>
      <c r="AB1405" s="22"/>
      <c r="AC1405" s="22"/>
      <c r="AD1405" s="22"/>
      <c r="AE1405" s="22"/>
      <c r="AF1405" s="22"/>
      <c r="AG1405" s="22"/>
      <c r="AH1405" s="22"/>
      <c r="AI1405" s="22"/>
      <c r="AJ1405" s="22"/>
      <c r="AK1405" s="22"/>
      <c r="AL1405" s="22"/>
      <c r="AM1405" s="22"/>
      <c r="AN1405" s="22"/>
      <c r="AO1405" s="22"/>
      <c r="AP1405" s="22"/>
      <c r="AQ1405" s="22"/>
      <c r="AR1405" s="22"/>
      <c r="AS1405" s="22"/>
      <c r="AT1405" s="22"/>
      <c r="AU1405" s="22"/>
    </row>
    <row r="1406" ht="17.25" customHeight="1">
      <c r="A1406" s="41"/>
      <c r="B1406" s="42"/>
      <c r="C1406" s="41"/>
      <c r="D1406" s="43"/>
      <c r="E1406" s="43"/>
      <c r="F1406" s="41"/>
      <c r="G1406" s="45"/>
      <c r="H1406" s="46"/>
      <c r="I1406" s="43"/>
      <c r="J1406" s="47"/>
      <c r="K1406" s="46"/>
      <c r="L1406" s="46"/>
      <c r="M1406" s="48"/>
      <c r="N1406" s="49"/>
      <c r="O1406" s="46"/>
      <c r="P1406" s="46"/>
      <c r="Q1406" s="41"/>
      <c r="R1406" s="10"/>
      <c r="S1406" s="10"/>
      <c r="T1406" s="10"/>
      <c r="U1406" s="22"/>
      <c r="V1406" s="22"/>
      <c r="W1406" s="22"/>
      <c r="X1406" s="22"/>
      <c r="Y1406" s="22"/>
      <c r="Z1406" s="22"/>
      <c r="AA1406" s="22"/>
      <c r="AB1406" s="22"/>
      <c r="AC1406" s="22"/>
      <c r="AD1406" s="22"/>
      <c r="AE1406" s="22"/>
      <c r="AF1406" s="22"/>
      <c r="AG1406" s="22"/>
      <c r="AH1406" s="22"/>
      <c r="AI1406" s="22"/>
      <c r="AJ1406" s="22"/>
      <c r="AK1406" s="22"/>
      <c r="AL1406" s="22"/>
      <c r="AM1406" s="22"/>
      <c r="AN1406" s="22"/>
      <c r="AO1406" s="22"/>
      <c r="AP1406" s="22"/>
      <c r="AQ1406" s="22"/>
      <c r="AR1406" s="22"/>
      <c r="AS1406" s="22"/>
      <c r="AT1406" s="22"/>
      <c r="AU1406" s="22"/>
    </row>
    <row r="1407" ht="17.25" customHeight="1">
      <c r="A1407" s="41"/>
      <c r="B1407" s="42"/>
      <c r="C1407" s="41"/>
      <c r="D1407" s="43"/>
      <c r="E1407" s="43"/>
      <c r="F1407" s="41"/>
      <c r="G1407" s="45"/>
      <c r="H1407" s="46"/>
      <c r="I1407" s="43"/>
      <c r="J1407" s="47"/>
      <c r="K1407" s="46"/>
      <c r="L1407" s="46"/>
      <c r="M1407" s="48"/>
      <c r="N1407" s="49"/>
      <c r="O1407" s="46"/>
      <c r="P1407" s="46"/>
      <c r="Q1407" s="41"/>
      <c r="R1407" s="10"/>
      <c r="S1407" s="10"/>
      <c r="T1407" s="10"/>
      <c r="U1407" s="22"/>
      <c r="V1407" s="22"/>
      <c r="W1407" s="22"/>
      <c r="X1407" s="22"/>
      <c r="Y1407" s="22"/>
      <c r="Z1407" s="22"/>
      <c r="AA1407" s="22"/>
      <c r="AB1407" s="22"/>
      <c r="AC1407" s="22"/>
      <c r="AD1407" s="22"/>
      <c r="AE1407" s="22"/>
      <c r="AF1407" s="22"/>
      <c r="AG1407" s="22"/>
      <c r="AH1407" s="22"/>
      <c r="AI1407" s="22"/>
      <c r="AJ1407" s="22"/>
      <c r="AK1407" s="22"/>
      <c r="AL1407" s="22"/>
      <c r="AM1407" s="22"/>
      <c r="AN1407" s="22"/>
      <c r="AO1407" s="22"/>
      <c r="AP1407" s="22"/>
      <c r="AQ1407" s="22"/>
      <c r="AR1407" s="22"/>
      <c r="AS1407" s="22"/>
      <c r="AT1407" s="22"/>
      <c r="AU1407" s="22"/>
    </row>
    <row r="1408" ht="17.25" customHeight="1">
      <c r="A1408" s="41"/>
      <c r="B1408" s="42"/>
      <c r="C1408" s="41"/>
      <c r="D1408" s="43"/>
      <c r="E1408" s="43"/>
      <c r="F1408" s="41"/>
      <c r="G1408" s="45"/>
      <c r="H1408" s="46"/>
      <c r="I1408" s="43"/>
      <c r="J1408" s="47"/>
      <c r="K1408" s="46"/>
      <c r="L1408" s="46"/>
      <c r="M1408" s="48"/>
      <c r="N1408" s="49"/>
      <c r="O1408" s="46"/>
      <c r="P1408" s="46"/>
      <c r="Q1408" s="41"/>
      <c r="R1408" s="10"/>
      <c r="S1408" s="10"/>
      <c r="T1408" s="10"/>
      <c r="U1408" s="22"/>
      <c r="V1408" s="22"/>
      <c r="W1408" s="22"/>
      <c r="X1408" s="22"/>
      <c r="Y1408" s="22"/>
      <c r="Z1408" s="22"/>
      <c r="AA1408" s="22"/>
      <c r="AB1408" s="22"/>
      <c r="AC1408" s="22"/>
      <c r="AD1408" s="22"/>
      <c r="AE1408" s="22"/>
      <c r="AF1408" s="22"/>
      <c r="AG1408" s="22"/>
      <c r="AH1408" s="22"/>
      <c r="AI1408" s="22"/>
      <c r="AJ1408" s="22"/>
      <c r="AK1408" s="22"/>
      <c r="AL1408" s="22"/>
      <c r="AM1408" s="22"/>
      <c r="AN1408" s="22"/>
      <c r="AO1408" s="22"/>
      <c r="AP1408" s="22"/>
      <c r="AQ1408" s="22"/>
      <c r="AR1408" s="22"/>
      <c r="AS1408" s="22"/>
      <c r="AT1408" s="22"/>
      <c r="AU1408" s="22"/>
    </row>
    <row r="1409" ht="17.25" customHeight="1">
      <c r="A1409" s="41"/>
      <c r="B1409" s="42"/>
      <c r="C1409" s="41"/>
      <c r="D1409" s="43"/>
      <c r="E1409" s="43"/>
      <c r="F1409" s="41"/>
      <c r="G1409" s="45"/>
      <c r="H1409" s="46"/>
      <c r="I1409" s="43"/>
      <c r="J1409" s="47"/>
      <c r="K1409" s="46"/>
      <c r="L1409" s="46"/>
      <c r="M1409" s="48"/>
      <c r="N1409" s="49"/>
      <c r="O1409" s="46"/>
      <c r="P1409" s="46"/>
      <c r="Q1409" s="41"/>
      <c r="R1409" s="10"/>
      <c r="S1409" s="10"/>
      <c r="T1409" s="10"/>
      <c r="U1409" s="22"/>
      <c r="V1409" s="22"/>
      <c r="W1409" s="22"/>
      <c r="X1409" s="22"/>
      <c r="Y1409" s="22"/>
      <c r="Z1409" s="22"/>
      <c r="AA1409" s="22"/>
      <c r="AB1409" s="22"/>
      <c r="AC1409" s="22"/>
      <c r="AD1409" s="22"/>
      <c r="AE1409" s="22"/>
      <c r="AF1409" s="22"/>
      <c r="AG1409" s="22"/>
      <c r="AH1409" s="22"/>
      <c r="AI1409" s="22"/>
      <c r="AJ1409" s="22"/>
      <c r="AK1409" s="22"/>
      <c r="AL1409" s="22"/>
      <c r="AM1409" s="22"/>
      <c r="AN1409" s="22"/>
      <c r="AO1409" s="22"/>
      <c r="AP1409" s="22"/>
      <c r="AQ1409" s="22"/>
      <c r="AR1409" s="22"/>
      <c r="AS1409" s="22"/>
      <c r="AT1409" s="22"/>
      <c r="AU1409" s="22"/>
    </row>
    <row r="1410" ht="17.25" customHeight="1">
      <c r="A1410" s="41"/>
      <c r="B1410" s="42"/>
      <c r="C1410" s="41"/>
      <c r="D1410" s="43"/>
      <c r="E1410" s="43"/>
      <c r="F1410" s="41"/>
      <c r="G1410" s="45"/>
      <c r="H1410" s="46"/>
      <c r="I1410" s="43"/>
      <c r="J1410" s="47"/>
      <c r="K1410" s="46"/>
      <c r="L1410" s="46"/>
      <c r="M1410" s="48"/>
      <c r="N1410" s="49"/>
      <c r="O1410" s="46"/>
      <c r="P1410" s="46"/>
      <c r="Q1410" s="41"/>
      <c r="R1410" s="10"/>
      <c r="S1410" s="10"/>
      <c r="T1410" s="10"/>
      <c r="U1410" s="22"/>
      <c r="V1410" s="22"/>
      <c r="W1410" s="22"/>
      <c r="X1410" s="22"/>
      <c r="Y1410" s="22"/>
      <c r="Z1410" s="22"/>
      <c r="AA1410" s="22"/>
      <c r="AB1410" s="22"/>
      <c r="AC1410" s="22"/>
      <c r="AD1410" s="22"/>
      <c r="AE1410" s="22"/>
      <c r="AF1410" s="22"/>
      <c r="AG1410" s="22"/>
      <c r="AH1410" s="22"/>
      <c r="AI1410" s="22"/>
      <c r="AJ1410" s="22"/>
      <c r="AK1410" s="22"/>
      <c r="AL1410" s="22"/>
      <c r="AM1410" s="22"/>
      <c r="AN1410" s="22"/>
      <c r="AO1410" s="22"/>
      <c r="AP1410" s="22"/>
      <c r="AQ1410" s="22"/>
      <c r="AR1410" s="22"/>
      <c r="AS1410" s="22"/>
      <c r="AT1410" s="22"/>
      <c r="AU1410" s="22"/>
    </row>
    <row r="1411" ht="17.25" customHeight="1">
      <c r="A1411" s="41"/>
      <c r="B1411" s="42"/>
      <c r="C1411" s="41"/>
      <c r="D1411" s="43"/>
      <c r="E1411" s="43"/>
      <c r="F1411" s="41"/>
      <c r="G1411" s="45"/>
      <c r="H1411" s="46"/>
      <c r="I1411" s="43"/>
      <c r="J1411" s="47"/>
      <c r="K1411" s="46"/>
      <c r="L1411" s="46"/>
      <c r="M1411" s="48"/>
      <c r="N1411" s="49"/>
      <c r="O1411" s="46"/>
      <c r="P1411" s="46"/>
      <c r="Q1411" s="41"/>
      <c r="R1411" s="10"/>
      <c r="S1411" s="10"/>
      <c r="T1411" s="10"/>
      <c r="U1411" s="22"/>
      <c r="V1411" s="22"/>
      <c r="W1411" s="22"/>
      <c r="X1411" s="22"/>
      <c r="Y1411" s="22"/>
      <c r="Z1411" s="22"/>
      <c r="AA1411" s="22"/>
      <c r="AB1411" s="22"/>
      <c r="AC1411" s="22"/>
      <c r="AD1411" s="22"/>
      <c r="AE1411" s="22"/>
      <c r="AF1411" s="22"/>
      <c r="AG1411" s="22"/>
      <c r="AH1411" s="22"/>
      <c r="AI1411" s="22"/>
      <c r="AJ1411" s="22"/>
      <c r="AK1411" s="22"/>
      <c r="AL1411" s="22"/>
      <c r="AM1411" s="22"/>
      <c r="AN1411" s="22"/>
      <c r="AO1411" s="22"/>
      <c r="AP1411" s="22"/>
      <c r="AQ1411" s="22"/>
      <c r="AR1411" s="22"/>
      <c r="AS1411" s="22"/>
      <c r="AT1411" s="22"/>
      <c r="AU1411" s="22"/>
    </row>
    <row r="1412" ht="17.25" customHeight="1">
      <c r="A1412" s="41"/>
      <c r="B1412" s="42"/>
      <c r="C1412" s="41"/>
      <c r="D1412" s="43"/>
      <c r="E1412" s="43"/>
      <c r="F1412" s="41"/>
      <c r="G1412" s="45"/>
      <c r="H1412" s="46"/>
      <c r="I1412" s="43"/>
      <c r="J1412" s="47"/>
      <c r="K1412" s="46"/>
      <c r="L1412" s="46"/>
      <c r="M1412" s="48"/>
      <c r="N1412" s="49"/>
      <c r="O1412" s="46"/>
      <c r="P1412" s="46"/>
      <c r="Q1412" s="41"/>
      <c r="R1412" s="10"/>
      <c r="S1412" s="10"/>
      <c r="T1412" s="10"/>
      <c r="U1412" s="22"/>
      <c r="V1412" s="22"/>
      <c r="W1412" s="22"/>
      <c r="X1412" s="22"/>
      <c r="Y1412" s="22"/>
      <c r="Z1412" s="22"/>
      <c r="AA1412" s="22"/>
      <c r="AB1412" s="22"/>
      <c r="AC1412" s="22"/>
      <c r="AD1412" s="22"/>
      <c r="AE1412" s="22"/>
      <c r="AF1412" s="22"/>
      <c r="AG1412" s="22"/>
      <c r="AH1412" s="22"/>
      <c r="AI1412" s="22"/>
      <c r="AJ1412" s="22"/>
      <c r="AK1412" s="22"/>
      <c r="AL1412" s="22"/>
      <c r="AM1412" s="22"/>
      <c r="AN1412" s="22"/>
      <c r="AO1412" s="22"/>
      <c r="AP1412" s="22"/>
      <c r="AQ1412" s="22"/>
      <c r="AR1412" s="22"/>
      <c r="AS1412" s="22"/>
      <c r="AT1412" s="22"/>
      <c r="AU1412" s="22"/>
    </row>
    <row r="1413" ht="17.25" customHeight="1">
      <c r="A1413" s="41"/>
      <c r="B1413" s="42"/>
      <c r="C1413" s="41"/>
      <c r="D1413" s="43"/>
      <c r="E1413" s="43"/>
      <c r="F1413" s="41"/>
      <c r="G1413" s="45"/>
      <c r="H1413" s="46"/>
      <c r="I1413" s="43"/>
      <c r="J1413" s="47"/>
      <c r="K1413" s="46"/>
      <c r="L1413" s="46"/>
      <c r="M1413" s="48"/>
      <c r="N1413" s="49"/>
      <c r="O1413" s="46"/>
      <c r="P1413" s="46"/>
      <c r="Q1413" s="41"/>
      <c r="R1413" s="10"/>
      <c r="S1413" s="10"/>
      <c r="T1413" s="10"/>
      <c r="U1413" s="22"/>
      <c r="V1413" s="22"/>
      <c r="W1413" s="22"/>
      <c r="X1413" s="22"/>
      <c r="Y1413" s="22"/>
      <c r="Z1413" s="22"/>
      <c r="AA1413" s="22"/>
      <c r="AB1413" s="22"/>
      <c r="AC1413" s="22"/>
      <c r="AD1413" s="22"/>
      <c r="AE1413" s="22"/>
      <c r="AF1413" s="22"/>
      <c r="AG1413" s="22"/>
      <c r="AH1413" s="22"/>
      <c r="AI1413" s="22"/>
      <c r="AJ1413" s="22"/>
      <c r="AK1413" s="22"/>
      <c r="AL1413" s="22"/>
      <c r="AM1413" s="22"/>
      <c r="AN1413" s="22"/>
      <c r="AO1413" s="22"/>
      <c r="AP1413" s="22"/>
      <c r="AQ1413" s="22"/>
      <c r="AR1413" s="22"/>
      <c r="AS1413" s="22"/>
      <c r="AT1413" s="22"/>
      <c r="AU1413" s="22"/>
    </row>
    <row r="1414" ht="17.25" customHeight="1">
      <c r="A1414" s="41"/>
      <c r="B1414" s="42"/>
      <c r="C1414" s="41"/>
      <c r="D1414" s="43"/>
      <c r="E1414" s="43"/>
      <c r="F1414" s="41"/>
      <c r="G1414" s="45"/>
      <c r="H1414" s="46"/>
      <c r="I1414" s="43"/>
      <c r="J1414" s="47"/>
      <c r="K1414" s="46"/>
      <c r="L1414" s="46"/>
      <c r="M1414" s="48"/>
      <c r="N1414" s="49"/>
      <c r="O1414" s="46"/>
      <c r="P1414" s="46"/>
      <c r="Q1414" s="41"/>
      <c r="R1414" s="10"/>
      <c r="S1414" s="10"/>
      <c r="T1414" s="10"/>
      <c r="U1414" s="22"/>
      <c r="V1414" s="22"/>
      <c r="W1414" s="22"/>
      <c r="X1414" s="22"/>
      <c r="Y1414" s="22"/>
      <c r="Z1414" s="22"/>
      <c r="AA1414" s="22"/>
      <c r="AB1414" s="22"/>
      <c r="AC1414" s="22"/>
      <c r="AD1414" s="22"/>
      <c r="AE1414" s="22"/>
      <c r="AF1414" s="22"/>
      <c r="AG1414" s="22"/>
      <c r="AH1414" s="22"/>
      <c r="AI1414" s="22"/>
      <c r="AJ1414" s="22"/>
      <c r="AK1414" s="22"/>
      <c r="AL1414" s="22"/>
      <c r="AM1414" s="22"/>
      <c r="AN1414" s="22"/>
      <c r="AO1414" s="22"/>
      <c r="AP1414" s="22"/>
      <c r="AQ1414" s="22"/>
      <c r="AR1414" s="22"/>
      <c r="AS1414" s="22"/>
      <c r="AT1414" s="22"/>
      <c r="AU1414" s="22"/>
    </row>
    <row r="1415" ht="17.25" customHeight="1">
      <c r="A1415" s="41"/>
      <c r="B1415" s="42"/>
      <c r="C1415" s="41"/>
      <c r="D1415" s="43"/>
      <c r="E1415" s="43"/>
      <c r="F1415" s="41"/>
      <c r="G1415" s="45"/>
      <c r="H1415" s="46"/>
      <c r="I1415" s="43"/>
      <c r="J1415" s="47"/>
      <c r="K1415" s="46"/>
      <c r="L1415" s="46"/>
      <c r="M1415" s="48"/>
      <c r="N1415" s="49"/>
      <c r="O1415" s="46"/>
      <c r="P1415" s="46"/>
      <c r="Q1415" s="41"/>
      <c r="R1415" s="10"/>
      <c r="S1415" s="10"/>
      <c r="T1415" s="10"/>
      <c r="U1415" s="22"/>
      <c r="V1415" s="22"/>
      <c r="W1415" s="22"/>
      <c r="X1415" s="22"/>
      <c r="Y1415" s="22"/>
      <c r="Z1415" s="22"/>
      <c r="AA1415" s="22"/>
      <c r="AB1415" s="22"/>
      <c r="AC1415" s="22"/>
      <c r="AD1415" s="22"/>
      <c r="AE1415" s="22"/>
      <c r="AF1415" s="22"/>
      <c r="AG1415" s="22"/>
      <c r="AH1415" s="22"/>
      <c r="AI1415" s="22"/>
      <c r="AJ1415" s="22"/>
      <c r="AK1415" s="22"/>
      <c r="AL1415" s="22"/>
      <c r="AM1415" s="22"/>
      <c r="AN1415" s="22"/>
      <c r="AO1415" s="22"/>
      <c r="AP1415" s="22"/>
      <c r="AQ1415" s="22"/>
      <c r="AR1415" s="22"/>
      <c r="AS1415" s="22"/>
      <c r="AT1415" s="22"/>
      <c r="AU1415" s="22"/>
    </row>
    <row r="1416" ht="17.25" customHeight="1">
      <c r="A1416" s="41"/>
      <c r="B1416" s="42"/>
      <c r="C1416" s="41"/>
      <c r="D1416" s="43"/>
      <c r="E1416" s="43"/>
      <c r="F1416" s="41"/>
      <c r="G1416" s="45"/>
      <c r="H1416" s="46"/>
      <c r="I1416" s="43"/>
      <c r="J1416" s="47"/>
      <c r="K1416" s="46"/>
      <c r="L1416" s="46"/>
      <c r="M1416" s="48"/>
      <c r="N1416" s="49"/>
      <c r="O1416" s="46"/>
      <c r="P1416" s="46"/>
      <c r="Q1416" s="41"/>
      <c r="R1416" s="10"/>
      <c r="S1416" s="10"/>
      <c r="T1416" s="10"/>
      <c r="U1416" s="22"/>
      <c r="V1416" s="22"/>
      <c r="W1416" s="22"/>
      <c r="X1416" s="22"/>
      <c r="Y1416" s="22"/>
      <c r="Z1416" s="22"/>
      <c r="AA1416" s="22"/>
      <c r="AB1416" s="22"/>
      <c r="AC1416" s="22"/>
      <c r="AD1416" s="22"/>
      <c r="AE1416" s="22"/>
      <c r="AF1416" s="22"/>
      <c r="AG1416" s="22"/>
      <c r="AH1416" s="22"/>
      <c r="AI1416" s="22"/>
      <c r="AJ1416" s="22"/>
      <c r="AK1416" s="22"/>
      <c r="AL1416" s="22"/>
      <c r="AM1416" s="22"/>
      <c r="AN1416" s="22"/>
      <c r="AO1416" s="22"/>
      <c r="AP1416" s="22"/>
      <c r="AQ1416" s="22"/>
      <c r="AR1416" s="22"/>
      <c r="AS1416" s="22"/>
      <c r="AT1416" s="22"/>
      <c r="AU1416" s="22"/>
    </row>
    <row r="1417" ht="17.25" customHeight="1">
      <c r="A1417" s="41"/>
      <c r="B1417" s="42"/>
      <c r="C1417" s="41"/>
      <c r="D1417" s="43"/>
      <c r="E1417" s="43"/>
      <c r="F1417" s="41"/>
      <c r="G1417" s="45"/>
      <c r="H1417" s="46"/>
      <c r="I1417" s="43"/>
      <c r="J1417" s="47"/>
      <c r="K1417" s="46"/>
      <c r="L1417" s="46"/>
      <c r="M1417" s="48"/>
      <c r="N1417" s="49"/>
      <c r="O1417" s="46"/>
      <c r="P1417" s="46"/>
      <c r="Q1417" s="41"/>
      <c r="R1417" s="10"/>
      <c r="S1417" s="10"/>
      <c r="T1417" s="10"/>
      <c r="U1417" s="22"/>
      <c r="V1417" s="22"/>
      <c r="W1417" s="22"/>
      <c r="X1417" s="22"/>
      <c r="Y1417" s="22"/>
      <c r="Z1417" s="22"/>
      <c r="AA1417" s="22"/>
      <c r="AB1417" s="22"/>
      <c r="AC1417" s="22"/>
      <c r="AD1417" s="22"/>
      <c r="AE1417" s="22"/>
      <c r="AF1417" s="22"/>
      <c r="AG1417" s="22"/>
      <c r="AH1417" s="22"/>
      <c r="AI1417" s="22"/>
      <c r="AJ1417" s="22"/>
      <c r="AK1417" s="22"/>
      <c r="AL1417" s="22"/>
      <c r="AM1417" s="22"/>
      <c r="AN1417" s="22"/>
      <c r="AO1417" s="22"/>
      <c r="AP1417" s="22"/>
      <c r="AQ1417" s="22"/>
      <c r="AR1417" s="22"/>
      <c r="AS1417" s="22"/>
      <c r="AT1417" s="22"/>
      <c r="AU1417" s="22"/>
    </row>
    <row r="1418" ht="17.25" customHeight="1">
      <c r="A1418" s="41"/>
      <c r="B1418" s="42"/>
      <c r="C1418" s="41"/>
      <c r="D1418" s="43"/>
      <c r="E1418" s="43"/>
      <c r="F1418" s="41"/>
      <c r="G1418" s="45"/>
      <c r="H1418" s="46"/>
      <c r="I1418" s="43"/>
      <c r="J1418" s="47"/>
      <c r="K1418" s="46"/>
      <c r="L1418" s="46"/>
      <c r="M1418" s="48"/>
      <c r="N1418" s="49"/>
      <c r="O1418" s="46"/>
      <c r="P1418" s="46"/>
      <c r="Q1418" s="41"/>
      <c r="R1418" s="10"/>
      <c r="S1418" s="10"/>
      <c r="T1418" s="10"/>
      <c r="U1418" s="22"/>
      <c r="V1418" s="22"/>
      <c r="W1418" s="22"/>
      <c r="X1418" s="22"/>
      <c r="Y1418" s="22"/>
      <c r="Z1418" s="22"/>
      <c r="AA1418" s="22"/>
      <c r="AB1418" s="22"/>
      <c r="AC1418" s="22"/>
      <c r="AD1418" s="22"/>
      <c r="AE1418" s="22"/>
      <c r="AF1418" s="22"/>
      <c r="AG1418" s="22"/>
      <c r="AH1418" s="22"/>
      <c r="AI1418" s="22"/>
      <c r="AJ1418" s="22"/>
      <c r="AK1418" s="22"/>
      <c r="AL1418" s="22"/>
      <c r="AM1418" s="22"/>
      <c r="AN1418" s="22"/>
      <c r="AO1418" s="22"/>
      <c r="AP1418" s="22"/>
      <c r="AQ1418" s="22"/>
      <c r="AR1418" s="22"/>
      <c r="AS1418" s="22"/>
      <c r="AT1418" s="22"/>
      <c r="AU1418" s="22"/>
    </row>
    <row r="1419" ht="17.25" customHeight="1">
      <c r="A1419" s="41"/>
      <c r="B1419" s="42"/>
      <c r="C1419" s="41"/>
      <c r="D1419" s="43"/>
      <c r="E1419" s="43"/>
      <c r="F1419" s="41"/>
      <c r="G1419" s="45"/>
      <c r="H1419" s="46"/>
      <c r="I1419" s="43"/>
      <c r="J1419" s="47"/>
      <c r="K1419" s="46"/>
      <c r="L1419" s="46"/>
      <c r="M1419" s="48"/>
      <c r="N1419" s="49"/>
      <c r="O1419" s="46"/>
      <c r="P1419" s="46"/>
      <c r="Q1419" s="41"/>
      <c r="R1419" s="10"/>
      <c r="S1419" s="10"/>
      <c r="T1419" s="10"/>
      <c r="U1419" s="22"/>
      <c r="V1419" s="22"/>
      <c r="W1419" s="22"/>
      <c r="X1419" s="22"/>
      <c r="Y1419" s="22"/>
      <c r="Z1419" s="22"/>
      <c r="AA1419" s="22"/>
      <c r="AB1419" s="22"/>
      <c r="AC1419" s="22"/>
      <c r="AD1419" s="22"/>
      <c r="AE1419" s="22"/>
      <c r="AF1419" s="22"/>
      <c r="AG1419" s="22"/>
      <c r="AH1419" s="22"/>
      <c r="AI1419" s="22"/>
      <c r="AJ1419" s="22"/>
      <c r="AK1419" s="22"/>
      <c r="AL1419" s="22"/>
      <c r="AM1419" s="22"/>
      <c r="AN1419" s="22"/>
      <c r="AO1419" s="22"/>
      <c r="AP1419" s="22"/>
      <c r="AQ1419" s="22"/>
      <c r="AR1419" s="22"/>
      <c r="AS1419" s="22"/>
      <c r="AT1419" s="22"/>
      <c r="AU1419" s="22"/>
    </row>
    <row r="1420" ht="17.25" customHeight="1">
      <c r="A1420" s="41"/>
      <c r="B1420" s="42"/>
      <c r="C1420" s="41"/>
      <c r="D1420" s="43"/>
      <c r="E1420" s="43"/>
      <c r="F1420" s="41"/>
      <c r="G1420" s="45"/>
      <c r="H1420" s="46"/>
      <c r="I1420" s="43"/>
      <c r="J1420" s="47"/>
      <c r="K1420" s="46"/>
      <c r="L1420" s="46"/>
      <c r="M1420" s="48"/>
      <c r="N1420" s="49"/>
      <c r="O1420" s="46"/>
      <c r="P1420" s="46"/>
      <c r="Q1420" s="41"/>
      <c r="R1420" s="10"/>
      <c r="S1420" s="10"/>
      <c r="T1420" s="10"/>
      <c r="U1420" s="22"/>
      <c r="V1420" s="22"/>
      <c r="W1420" s="22"/>
      <c r="X1420" s="22"/>
      <c r="Y1420" s="22"/>
      <c r="Z1420" s="22"/>
      <c r="AA1420" s="22"/>
      <c r="AB1420" s="22"/>
      <c r="AC1420" s="22"/>
      <c r="AD1420" s="22"/>
      <c r="AE1420" s="22"/>
      <c r="AF1420" s="22"/>
      <c r="AG1420" s="22"/>
      <c r="AH1420" s="22"/>
      <c r="AI1420" s="22"/>
      <c r="AJ1420" s="22"/>
      <c r="AK1420" s="22"/>
      <c r="AL1420" s="22"/>
      <c r="AM1420" s="22"/>
      <c r="AN1420" s="22"/>
      <c r="AO1420" s="22"/>
      <c r="AP1420" s="22"/>
      <c r="AQ1420" s="22"/>
      <c r="AR1420" s="22"/>
      <c r="AS1420" s="22"/>
      <c r="AT1420" s="22"/>
      <c r="AU1420" s="22"/>
    </row>
    <row r="1421" ht="17.25" customHeight="1">
      <c r="A1421" s="41"/>
      <c r="B1421" s="42"/>
      <c r="C1421" s="41"/>
      <c r="D1421" s="43"/>
      <c r="E1421" s="43"/>
      <c r="F1421" s="41"/>
      <c r="G1421" s="45"/>
      <c r="H1421" s="46"/>
      <c r="I1421" s="43"/>
      <c r="J1421" s="47"/>
      <c r="K1421" s="46"/>
      <c r="L1421" s="46"/>
      <c r="M1421" s="48"/>
      <c r="N1421" s="49"/>
      <c r="O1421" s="46"/>
      <c r="P1421" s="46"/>
      <c r="Q1421" s="41"/>
      <c r="R1421" s="10"/>
      <c r="S1421" s="10"/>
      <c r="T1421" s="10"/>
      <c r="U1421" s="22"/>
      <c r="V1421" s="22"/>
      <c r="W1421" s="22"/>
      <c r="X1421" s="22"/>
      <c r="Y1421" s="22"/>
      <c r="Z1421" s="22"/>
      <c r="AA1421" s="22"/>
      <c r="AB1421" s="22"/>
      <c r="AC1421" s="22"/>
      <c r="AD1421" s="22"/>
      <c r="AE1421" s="22"/>
      <c r="AF1421" s="22"/>
      <c r="AG1421" s="22"/>
      <c r="AH1421" s="22"/>
      <c r="AI1421" s="22"/>
      <c r="AJ1421" s="22"/>
      <c r="AK1421" s="22"/>
      <c r="AL1421" s="22"/>
      <c r="AM1421" s="22"/>
      <c r="AN1421" s="22"/>
      <c r="AO1421" s="22"/>
      <c r="AP1421" s="22"/>
      <c r="AQ1421" s="22"/>
      <c r="AR1421" s="22"/>
      <c r="AS1421" s="22"/>
      <c r="AT1421" s="22"/>
      <c r="AU1421" s="22"/>
    </row>
    <row r="1422" ht="17.25" customHeight="1">
      <c r="A1422" s="41"/>
      <c r="B1422" s="42"/>
      <c r="C1422" s="41"/>
      <c r="D1422" s="43"/>
      <c r="E1422" s="43"/>
      <c r="F1422" s="41"/>
      <c r="G1422" s="45"/>
      <c r="H1422" s="46"/>
      <c r="I1422" s="43"/>
      <c r="J1422" s="47"/>
      <c r="K1422" s="46"/>
      <c r="L1422" s="46"/>
      <c r="M1422" s="48"/>
      <c r="N1422" s="49"/>
      <c r="O1422" s="46"/>
      <c r="P1422" s="46"/>
      <c r="Q1422" s="41"/>
      <c r="R1422" s="10"/>
      <c r="S1422" s="10"/>
      <c r="T1422" s="10"/>
      <c r="U1422" s="22"/>
      <c r="V1422" s="22"/>
      <c r="W1422" s="22"/>
      <c r="X1422" s="22"/>
      <c r="Y1422" s="22"/>
      <c r="Z1422" s="22"/>
      <c r="AA1422" s="22"/>
      <c r="AB1422" s="22"/>
      <c r="AC1422" s="22"/>
      <c r="AD1422" s="22"/>
      <c r="AE1422" s="22"/>
      <c r="AF1422" s="22"/>
      <c r="AG1422" s="22"/>
      <c r="AH1422" s="22"/>
      <c r="AI1422" s="22"/>
      <c r="AJ1422" s="22"/>
      <c r="AK1422" s="22"/>
      <c r="AL1422" s="22"/>
      <c r="AM1422" s="22"/>
      <c r="AN1422" s="22"/>
      <c r="AO1422" s="22"/>
      <c r="AP1422" s="22"/>
      <c r="AQ1422" s="22"/>
      <c r="AR1422" s="22"/>
      <c r="AS1422" s="22"/>
      <c r="AT1422" s="22"/>
      <c r="AU1422" s="22"/>
    </row>
    <row r="1423" ht="17.25" customHeight="1">
      <c r="A1423" s="41"/>
      <c r="B1423" s="42"/>
      <c r="C1423" s="41"/>
      <c r="D1423" s="43"/>
      <c r="E1423" s="43"/>
      <c r="F1423" s="41"/>
      <c r="G1423" s="45"/>
      <c r="H1423" s="46"/>
      <c r="I1423" s="43"/>
      <c r="J1423" s="47"/>
      <c r="K1423" s="46"/>
      <c r="L1423" s="46"/>
      <c r="M1423" s="48"/>
      <c r="N1423" s="49"/>
      <c r="O1423" s="46"/>
      <c r="P1423" s="46"/>
      <c r="Q1423" s="41"/>
      <c r="R1423" s="10"/>
      <c r="S1423" s="10"/>
      <c r="T1423" s="10"/>
      <c r="U1423" s="22"/>
      <c r="V1423" s="22"/>
      <c r="W1423" s="22"/>
      <c r="X1423" s="22"/>
      <c r="Y1423" s="22"/>
      <c r="Z1423" s="22"/>
      <c r="AA1423" s="22"/>
      <c r="AB1423" s="22"/>
      <c r="AC1423" s="22"/>
      <c r="AD1423" s="22"/>
      <c r="AE1423" s="22"/>
      <c r="AF1423" s="22"/>
      <c r="AG1423" s="22"/>
      <c r="AH1423" s="22"/>
      <c r="AI1423" s="22"/>
      <c r="AJ1423" s="22"/>
      <c r="AK1423" s="22"/>
      <c r="AL1423" s="22"/>
      <c r="AM1423" s="22"/>
      <c r="AN1423" s="22"/>
      <c r="AO1423" s="22"/>
      <c r="AP1423" s="22"/>
      <c r="AQ1423" s="22"/>
      <c r="AR1423" s="22"/>
      <c r="AS1423" s="22"/>
      <c r="AT1423" s="22"/>
      <c r="AU1423" s="22"/>
    </row>
    <row r="1424" ht="17.25" customHeight="1">
      <c r="A1424" s="41"/>
      <c r="B1424" s="42"/>
      <c r="C1424" s="41"/>
      <c r="D1424" s="43"/>
      <c r="E1424" s="43"/>
      <c r="F1424" s="41"/>
      <c r="G1424" s="45"/>
      <c r="H1424" s="46"/>
      <c r="I1424" s="43"/>
      <c r="J1424" s="47"/>
      <c r="K1424" s="46"/>
      <c r="L1424" s="46"/>
      <c r="M1424" s="48"/>
      <c r="N1424" s="49"/>
      <c r="O1424" s="46"/>
      <c r="P1424" s="46"/>
      <c r="Q1424" s="41"/>
      <c r="R1424" s="10"/>
      <c r="S1424" s="10"/>
      <c r="T1424" s="10"/>
      <c r="U1424" s="22"/>
      <c r="V1424" s="22"/>
      <c r="W1424" s="22"/>
      <c r="X1424" s="22"/>
      <c r="Y1424" s="22"/>
      <c r="Z1424" s="22"/>
      <c r="AA1424" s="22"/>
      <c r="AB1424" s="22"/>
      <c r="AC1424" s="22"/>
      <c r="AD1424" s="22"/>
      <c r="AE1424" s="22"/>
      <c r="AF1424" s="22"/>
      <c r="AG1424" s="22"/>
      <c r="AH1424" s="22"/>
      <c r="AI1424" s="22"/>
      <c r="AJ1424" s="22"/>
      <c r="AK1424" s="22"/>
      <c r="AL1424" s="22"/>
      <c r="AM1424" s="22"/>
      <c r="AN1424" s="22"/>
      <c r="AO1424" s="22"/>
      <c r="AP1424" s="22"/>
      <c r="AQ1424" s="22"/>
      <c r="AR1424" s="22"/>
      <c r="AS1424" s="22"/>
      <c r="AT1424" s="22"/>
      <c r="AU1424" s="22"/>
    </row>
    <row r="1425" ht="17.25" customHeight="1">
      <c r="A1425" s="41"/>
      <c r="B1425" s="42"/>
      <c r="C1425" s="41"/>
      <c r="D1425" s="43"/>
      <c r="E1425" s="43"/>
      <c r="F1425" s="41"/>
      <c r="G1425" s="45"/>
      <c r="H1425" s="46"/>
      <c r="I1425" s="43"/>
      <c r="J1425" s="47"/>
      <c r="K1425" s="46"/>
      <c r="L1425" s="46"/>
      <c r="M1425" s="48"/>
      <c r="N1425" s="49"/>
      <c r="O1425" s="46"/>
      <c r="P1425" s="46"/>
      <c r="Q1425" s="41"/>
      <c r="R1425" s="10"/>
      <c r="S1425" s="10"/>
      <c r="T1425" s="10"/>
      <c r="U1425" s="22"/>
      <c r="V1425" s="22"/>
      <c r="W1425" s="22"/>
      <c r="X1425" s="22"/>
      <c r="Y1425" s="22"/>
      <c r="Z1425" s="22"/>
      <c r="AA1425" s="22"/>
      <c r="AB1425" s="22"/>
      <c r="AC1425" s="22"/>
      <c r="AD1425" s="22"/>
      <c r="AE1425" s="22"/>
      <c r="AF1425" s="22"/>
      <c r="AG1425" s="22"/>
      <c r="AH1425" s="22"/>
      <c r="AI1425" s="22"/>
      <c r="AJ1425" s="22"/>
      <c r="AK1425" s="22"/>
      <c r="AL1425" s="22"/>
      <c r="AM1425" s="22"/>
      <c r="AN1425" s="22"/>
      <c r="AO1425" s="22"/>
      <c r="AP1425" s="22"/>
      <c r="AQ1425" s="22"/>
      <c r="AR1425" s="22"/>
      <c r="AS1425" s="22"/>
      <c r="AT1425" s="22"/>
      <c r="AU1425" s="22"/>
    </row>
    <row r="1426" ht="17.25" customHeight="1">
      <c r="A1426" s="41"/>
      <c r="B1426" s="42"/>
      <c r="C1426" s="41"/>
      <c r="D1426" s="43"/>
      <c r="E1426" s="43"/>
      <c r="F1426" s="41"/>
      <c r="G1426" s="45"/>
      <c r="H1426" s="46"/>
      <c r="I1426" s="43"/>
      <c r="J1426" s="47"/>
      <c r="K1426" s="11" t="s">
        <v>23</v>
      </c>
      <c r="L1426" s="46"/>
      <c r="M1426" s="48"/>
      <c r="N1426" s="49"/>
      <c r="O1426" s="46"/>
      <c r="P1426" s="46"/>
      <c r="Q1426" s="41"/>
      <c r="R1426" s="10"/>
      <c r="S1426" s="10"/>
      <c r="T1426" s="10"/>
      <c r="U1426" s="22"/>
      <c r="V1426" s="22"/>
      <c r="W1426" s="22"/>
      <c r="X1426" s="22"/>
      <c r="Y1426" s="22"/>
      <c r="Z1426" s="22"/>
      <c r="AA1426" s="22"/>
      <c r="AB1426" s="22"/>
      <c r="AC1426" s="22"/>
      <c r="AD1426" s="22"/>
      <c r="AE1426" s="22"/>
      <c r="AF1426" s="22"/>
      <c r="AG1426" s="22"/>
      <c r="AH1426" s="22"/>
      <c r="AI1426" s="22"/>
      <c r="AJ1426" s="22"/>
      <c r="AK1426" s="22"/>
      <c r="AL1426" s="22"/>
      <c r="AM1426" s="22"/>
      <c r="AN1426" s="22"/>
      <c r="AO1426" s="22"/>
      <c r="AP1426" s="22"/>
      <c r="AQ1426" s="22"/>
      <c r="AR1426" s="22"/>
      <c r="AS1426" s="22"/>
      <c r="AT1426" s="22"/>
      <c r="AU1426" s="22"/>
    </row>
  </sheetData>
  <autoFilter ref="$A$1:$T$464">
    <filterColumn colId="15">
      <filters>
        <filter val="Alejandro"/>
      </filters>
    </filterColumn>
  </autoFilter>
  <mergeCells count="25">
    <mergeCell ref="C2:C22"/>
    <mergeCell ref="C23:C31"/>
    <mergeCell ref="C32:C39"/>
    <mergeCell ref="C40:C59"/>
    <mergeCell ref="C60:C76"/>
    <mergeCell ref="C77:C78"/>
    <mergeCell ref="C79:C95"/>
    <mergeCell ref="C96:C108"/>
    <mergeCell ref="C109:C122"/>
    <mergeCell ref="C123:C129"/>
    <mergeCell ref="C130:C148"/>
    <mergeCell ref="C149:C156"/>
    <mergeCell ref="C157:C172"/>
    <mergeCell ref="C173:C186"/>
    <mergeCell ref="C275:C288"/>
    <mergeCell ref="C289:C300"/>
    <mergeCell ref="C309:C327"/>
    <mergeCell ref="C328:C335"/>
    <mergeCell ref="C187:C200"/>
    <mergeCell ref="C201:C210"/>
    <mergeCell ref="C211:C227"/>
    <mergeCell ref="C228:C231"/>
    <mergeCell ref="C232:C250"/>
    <mergeCell ref="C251:C263"/>
    <mergeCell ref="C264:C274"/>
  </mergeCells>
  <dataValidations>
    <dataValidation type="list" allowBlank="1" showErrorMessage="1" sqref="P2:P1426">
      <formula1>"Cristian Valencia,Juan Diego,Alejandro,Karina"</formula1>
    </dataValidation>
    <dataValidation type="list" allowBlank="1" showErrorMessage="1" sqref="G2:G1426">
      <formula1>"Cliente final,Institucional,Industrial,Intervid,Arquitecto"</formula1>
    </dataValidation>
    <dataValidation type="list" allowBlank="1" showErrorMessage="1" sqref="J2:J338">
      <formula1>"Cliente,Redes"</formula1>
    </dataValidation>
    <dataValidation type="list" allowBlank="1" showErrorMessage="1" sqref="O2:O1426">
      <formula1>"Aprobado,Seguimiento,Rechazado,Producto no disponible,Cotización"</formula1>
    </dataValidation>
    <dataValidation type="list" allowBlank="1" showErrorMessage="1" sqref="K2:K1426">
      <formula1>"No responde,Si,Espera de información"</formula1>
    </dataValidation>
    <dataValidation type="list" allowBlank="1" showErrorMessage="1" sqref="I2:I1426">
      <formula1>"WhatsApp,Celular,Correo electrónico,Sala de Ventas,Teléfono fijo,Página web"</formula1>
    </dataValidation>
    <dataValidation type="list" allowBlank="1" showErrorMessage="1" sqref="L2:L321 L323:L1426">
      <formula1>"-,Cabina de baño,Ventanas aluminio,Fachadas,División oficina,Pasamanos,Puerta batiente,Puerta corrediza,Espejos,Tablero,Puertas vidrieras,Pérgola,Puertas de vidrio,Tablero,Ventanería,Reposición vidrios,Ventas en la mano,Mantenimiento,Vidrio crudo,Otros,Vi"&amp;"drio Templado"</formula1>
    </dataValidation>
  </dataValidations>
  <printOptions gridLines="1" horizontalCentered="1"/>
  <pageMargins bottom="0.75" footer="0.0" header="0.0" left="0.7" right="0.7" top="0.75"/>
  <pageSetup fitToHeight="0" paperSize="3"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17.63"/>
    <col customWidth="1" min="4" max="4" width="7.13"/>
    <col customWidth="1" min="5" max="5" width="5.63"/>
    <col customWidth="1" min="8" max="8" width="9.75"/>
    <col customWidth="1" min="9" max="9" width="7.13"/>
    <col customWidth="1" min="10" max="10" width="18.13"/>
    <col customWidth="1" min="11" max="11" width="15.0"/>
    <col customWidth="1" min="12" max="12" width="11.38"/>
    <col customWidth="1" min="13" max="13" width="9.5"/>
    <col customWidth="1" min="14" max="14" width="8.63"/>
    <col customWidth="1" min="15" max="15" width="14.63"/>
    <col customWidth="1" min="16" max="18" width="8.63"/>
    <col customWidth="1" min="19" max="19" width="17.63"/>
    <col customWidth="1" min="20" max="20" width="11.38"/>
    <col customWidth="1" min="21" max="21" width="14.13"/>
    <col customWidth="1" min="22" max="23" width="8.63"/>
    <col customWidth="1" min="24" max="24" width="14.38"/>
  </cols>
  <sheetData>
    <row r="1">
      <c r="C1" s="51"/>
      <c r="D1" s="74"/>
      <c r="G1" s="51"/>
      <c r="H1" s="51"/>
      <c r="K1" s="51"/>
      <c r="M1" s="75"/>
      <c r="P1" s="51"/>
      <c r="Q1" s="51"/>
      <c r="R1" s="51"/>
      <c r="S1" s="51"/>
      <c r="T1" s="51"/>
      <c r="U1" s="51"/>
      <c r="V1" s="51"/>
      <c r="Y1" s="51"/>
    </row>
    <row r="2">
      <c r="D2" s="51" t="s">
        <v>2002</v>
      </c>
      <c r="H2" s="75"/>
      <c r="M2" s="67" t="s">
        <v>2002</v>
      </c>
    </row>
    <row r="3">
      <c r="D3" s="74">
        <f t="shared" ref="D3:D6" si="1">C3/$C$6</f>
        <v>0</v>
      </c>
      <c r="H3" s="75">
        <f t="shared" ref="H3:H9" si="2">G3/$G$9</f>
        <v>0</v>
      </c>
      <c r="M3" s="75">
        <f t="shared" ref="M3:M22" si="3">L3/$L$22</f>
        <v>0.00270314593</v>
      </c>
    </row>
    <row r="4">
      <c r="D4" s="74">
        <f t="shared" si="1"/>
        <v>0.004149377593</v>
      </c>
      <c r="H4" s="75">
        <f t="shared" si="2"/>
        <v>0.004405286344</v>
      </c>
      <c r="M4" s="75">
        <f t="shared" si="3"/>
        <v>0.0002632357451</v>
      </c>
    </row>
    <row r="5">
      <c r="D5" s="74">
        <f t="shared" si="1"/>
        <v>0.3112033195</v>
      </c>
      <c r="H5" s="75">
        <f t="shared" si="2"/>
        <v>0.6563876652</v>
      </c>
      <c r="M5" s="75">
        <f t="shared" si="3"/>
        <v>0.1762921506</v>
      </c>
    </row>
    <row r="6">
      <c r="D6" s="74">
        <f t="shared" si="1"/>
        <v>1</v>
      </c>
      <c r="H6" s="75">
        <f t="shared" si="2"/>
        <v>0.004405286344</v>
      </c>
      <c r="M6" s="75">
        <f t="shared" si="3"/>
        <v>0.1578968703</v>
      </c>
    </row>
    <row r="7">
      <c r="D7" s="74"/>
      <c r="H7" s="75">
        <f t="shared" si="2"/>
        <v>0.3303964758</v>
      </c>
      <c r="M7" s="75">
        <f t="shared" si="3"/>
        <v>0.0007004872768</v>
      </c>
    </row>
    <row r="8">
      <c r="C8" s="51"/>
      <c r="D8" s="74"/>
      <c r="H8" s="75">
        <f t="shared" si="2"/>
        <v>0.004405286344</v>
      </c>
      <c r="M8" s="75">
        <f t="shared" si="3"/>
        <v>0.01091372547</v>
      </c>
    </row>
    <row r="9">
      <c r="C9" s="51"/>
      <c r="D9" s="74"/>
      <c r="H9" s="75">
        <f t="shared" si="2"/>
        <v>1</v>
      </c>
      <c r="M9" s="75">
        <f t="shared" si="3"/>
        <v>0.004618381559</v>
      </c>
    </row>
    <row r="10">
      <c r="C10" s="51"/>
      <c r="D10" s="74"/>
      <c r="G10" s="51"/>
      <c r="H10" s="51"/>
      <c r="M10" s="75">
        <f t="shared" si="3"/>
        <v>0.08311899919</v>
      </c>
      <c r="Y10" s="51"/>
    </row>
    <row r="11">
      <c r="C11" s="51"/>
      <c r="D11" s="74"/>
      <c r="G11" s="51"/>
      <c r="H11" s="51"/>
      <c r="M11" s="75">
        <f t="shared" si="3"/>
        <v>0.01373518929</v>
      </c>
      <c r="Y11" s="51"/>
    </row>
    <row r="12">
      <c r="C12" s="51"/>
      <c r="D12" s="74"/>
      <c r="G12" s="51"/>
      <c r="H12" s="51"/>
      <c r="M12" s="75">
        <f t="shared" si="3"/>
        <v>0</v>
      </c>
      <c r="Y12" s="51"/>
    </row>
    <row r="13">
      <c r="C13" s="51"/>
      <c r="D13" s="74"/>
      <c r="G13" s="51"/>
      <c r="H13" s="51"/>
      <c r="M13" s="75">
        <f t="shared" si="3"/>
        <v>0</v>
      </c>
      <c r="Y13" s="51"/>
    </row>
    <row r="14">
      <c r="C14" s="51"/>
      <c r="D14" s="74"/>
      <c r="G14" s="51"/>
      <c r="H14" s="51"/>
      <c r="M14" s="75">
        <f t="shared" si="3"/>
        <v>0.07565785999</v>
      </c>
      <c r="Y14" s="51"/>
    </row>
    <row r="15">
      <c r="C15" s="51"/>
      <c r="D15" s="74"/>
      <c r="G15" s="51"/>
      <c r="H15" s="51"/>
      <c r="M15" s="75">
        <f t="shared" si="3"/>
        <v>0.04656659378</v>
      </c>
      <c r="Y15" s="51"/>
    </row>
    <row r="16">
      <c r="C16" s="51"/>
      <c r="D16" s="74"/>
      <c r="G16" s="51"/>
      <c r="H16" s="51"/>
      <c r="M16" s="75">
        <f t="shared" si="3"/>
        <v>0.03756671054</v>
      </c>
      <c r="Y16" s="51"/>
    </row>
    <row r="17">
      <c r="C17" s="51"/>
      <c r="D17" s="74"/>
      <c r="G17" s="51"/>
      <c r="H17" s="51"/>
      <c r="M17" s="75">
        <f t="shared" si="3"/>
        <v>0.02607769063</v>
      </c>
      <c r="Y17" s="51"/>
    </row>
    <row r="18">
      <c r="C18" s="51"/>
      <c r="D18" s="74"/>
      <c r="G18" s="51"/>
      <c r="H18" s="51"/>
      <c r="M18" s="75">
        <f t="shared" si="3"/>
        <v>0.07183040468</v>
      </c>
      <c r="Y18" s="51"/>
    </row>
    <row r="19">
      <c r="C19" s="51"/>
      <c r="D19" s="74"/>
      <c r="G19" s="51"/>
      <c r="H19" s="51"/>
      <c r="M19" s="75">
        <f t="shared" si="3"/>
        <v>0.1124475153</v>
      </c>
      <c r="Y19" s="51"/>
    </row>
    <row r="20">
      <c r="C20" s="51"/>
      <c r="D20" s="74"/>
      <c r="G20" s="51"/>
      <c r="H20" s="51"/>
      <c r="M20" s="75">
        <f t="shared" si="3"/>
        <v>0</v>
      </c>
      <c r="Y20" s="51"/>
    </row>
    <row r="21">
      <c r="C21" s="51"/>
      <c r="D21" s="74"/>
      <c r="G21" s="51"/>
      <c r="H21" s="51"/>
      <c r="M21" s="75">
        <f t="shared" si="3"/>
        <v>0.1796110397</v>
      </c>
      <c r="Y21" s="51"/>
    </row>
    <row r="22">
      <c r="C22" s="51"/>
      <c r="D22" s="74"/>
      <c r="G22" s="51"/>
      <c r="H22" s="51"/>
      <c r="M22" s="75">
        <f t="shared" si="3"/>
        <v>1</v>
      </c>
      <c r="Y22" s="51"/>
    </row>
    <row r="23">
      <c r="C23" s="51"/>
      <c r="D23" s="74"/>
      <c r="G23" s="51"/>
      <c r="H23" s="51"/>
      <c r="K23" s="51"/>
      <c r="M23" s="75"/>
      <c r="Y23" s="51"/>
    </row>
    <row r="24">
      <c r="C24" s="51"/>
      <c r="D24" s="74"/>
      <c r="G24" s="51"/>
      <c r="H24" s="51"/>
      <c r="K24" s="51"/>
      <c r="M24" s="75"/>
      <c r="P24" s="51"/>
      <c r="Q24" s="51"/>
      <c r="R24" s="51"/>
      <c r="S24" s="51"/>
      <c r="T24" s="51"/>
      <c r="U24" s="51"/>
      <c r="V24" s="51"/>
      <c r="Y24" s="51"/>
    </row>
    <row r="25">
      <c r="C25" s="51"/>
      <c r="D25" s="74"/>
      <c r="G25" s="51"/>
      <c r="H25" s="51"/>
      <c r="K25" s="51"/>
      <c r="M25" s="75"/>
      <c r="P25" s="51"/>
      <c r="Q25" s="51"/>
      <c r="R25" s="51"/>
      <c r="S25" s="51"/>
      <c r="T25" s="51"/>
      <c r="U25" s="51"/>
      <c r="V25" s="51"/>
      <c r="Y25" s="51"/>
    </row>
    <row r="26">
      <c r="C26" s="51"/>
      <c r="D26" s="74"/>
      <c r="G26" s="51"/>
      <c r="H26" s="51"/>
      <c r="K26" s="51"/>
      <c r="M26" s="75"/>
      <c r="P26" s="51"/>
      <c r="Q26" s="51"/>
      <c r="R26" s="51"/>
      <c r="S26" s="51"/>
      <c r="T26" s="51"/>
      <c r="U26" s="51"/>
      <c r="V26" s="51"/>
      <c r="Y26" s="51"/>
    </row>
    <row r="27">
      <c r="C27" s="51"/>
      <c r="D27" s="74"/>
      <c r="G27" s="51"/>
      <c r="H27" s="51"/>
      <c r="K27" s="51"/>
      <c r="M27" s="75"/>
      <c r="P27" s="51"/>
      <c r="Q27" s="51"/>
      <c r="R27" s="51"/>
      <c r="S27" s="51"/>
      <c r="T27" s="51"/>
      <c r="U27" s="51"/>
      <c r="V27" s="51"/>
      <c r="Y27" s="51"/>
    </row>
    <row r="28">
      <c r="C28" s="51"/>
      <c r="D28" s="74"/>
      <c r="G28" s="51"/>
      <c r="H28" s="51"/>
      <c r="K28" s="51"/>
      <c r="M28" s="75"/>
      <c r="P28" s="51"/>
      <c r="Q28" s="51"/>
      <c r="R28" s="51"/>
      <c r="S28" s="51"/>
      <c r="T28" s="51"/>
      <c r="U28" s="51"/>
      <c r="V28" s="51"/>
      <c r="Y28" s="51"/>
    </row>
    <row r="29">
      <c r="C29" s="51"/>
      <c r="D29" s="74"/>
      <c r="G29" s="51"/>
      <c r="H29" s="51"/>
      <c r="K29" s="51"/>
      <c r="M29" s="75"/>
      <c r="P29" s="51"/>
      <c r="Q29" s="51"/>
      <c r="R29" s="51"/>
      <c r="S29" s="51"/>
      <c r="T29" s="51"/>
      <c r="U29" s="51"/>
      <c r="V29" s="51"/>
      <c r="Y29" s="51"/>
    </row>
    <row r="30">
      <c r="C30" s="51"/>
      <c r="D30" s="74"/>
      <c r="G30" s="51"/>
      <c r="H30" s="51"/>
      <c r="K30" s="51"/>
      <c r="M30" s="75"/>
      <c r="P30" s="51"/>
      <c r="Q30" s="51"/>
      <c r="R30" s="51"/>
      <c r="S30" s="51"/>
      <c r="T30" s="51"/>
      <c r="U30" s="51"/>
      <c r="V30" s="51"/>
      <c r="Y30" s="51"/>
    </row>
    <row r="31">
      <c r="C31" s="51"/>
      <c r="D31" s="74"/>
      <c r="G31" s="51"/>
      <c r="H31" s="51"/>
      <c r="K31" s="51"/>
      <c r="M31" s="75"/>
      <c r="P31" s="51"/>
      <c r="Q31" s="51"/>
      <c r="R31" s="51"/>
      <c r="S31" s="51"/>
      <c r="T31" s="51"/>
      <c r="U31" s="51"/>
      <c r="V31" s="51"/>
      <c r="Y31" s="51"/>
    </row>
    <row r="32">
      <c r="C32" s="51"/>
      <c r="D32" s="74"/>
      <c r="G32" s="51"/>
      <c r="H32" s="51"/>
      <c r="K32" s="51"/>
      <c r="M32" s="75"/>
      <c r="P32" s="51"/>
      <c r="Q32" s="51"/>
      <c r="R32" s="51"/>
      <c r="S32" s="51"/>
      <c r="T32" s="51"/>
      <c r="U32" s="51"/>
      <c r="V32" s="51"/>
      <c r="Y32" s="51"/>
    </row>
    <row r="33">
      <c r="C33" s="51"/>
      <c r="D33" s="74"/>
      <c r="G33" s="51"/>
      <c r="H33" s="51"/>
      <c r="K33" s="51"/>
      <c r="M33" s="75"/>
      <c r="P33" s="51"/>
      <c r="Q33" s="51"/>
      <c r="R33" s="51"/>
      <c r="S33" s="51"/>
      <c r="T33" s="51"/>
      <c r="U33" s="51"/>
      <c r="V33" s="51"/>
      <c r="Y33" s="51"/>
    </row>
    <row r="34">
      <c r="C34" s="51"/>
      <c r="D34" s="74"/>
      <c r="G34" s="51"/>
      <c r="H34" s="51"/>
      <c r="K34" s="51"/>
      <c r="M34" s="75"/>
      <c r="P34" s="51"/>
      <c r="Q34" s="51"/>
      <c r="R34" s="51"/>
      <c r="S34" s="51"/>
      <c r="T34" s="51"/>
      <c r="U34" s="51"/>
      <c r="V34" s="51"/>
      <c r="Y34" s="51"/>
    </row>
    <row r="35">
      <c r="C35" s="51"/>
      <c r="D35" s="74"/>
      <c r="G35" s="51"/>
      <c r="H35" s="51"/>
      <c r="K35" s="51"/>
      <c r="M35" s="75"/>
      <c r="P35" s="51"/>
      <c r="Q35" s="51"/>
      <c r="R35" s="51"/>
      <c r="S35" s="51"/>
      <c r="T35" s="51"/>
      <c r="U35" s="51"/>
      <c r="V35" s="51"/>
      <c r="Y35" s="51"/>
    </row>
    <row r="36">
      <c r="C36" s="51"/>
      <c r="D36" s="74"/>
      <c r="G36" s="51"/>
      <c r="H36" s="51"/>
      <c r="K36" s="51"/>
      <c r="M36" s="75"/>
      <c r="P36" s="51"/>
      <c r="Q36" s="51"/>
      <c r="R36" s="51"/>
      <c r="S36" s="51"/>
      <c r="T36" s="51"/>
      <c r="U36" s="51"/>
      <c r="V36" s="51"/>
      <c r="Y36" s="51"/>
    </row>
    <row r="37">
      <c r="C37" s="51"/>
      <c r="D37" s="74"/>
      <c r="G37" s="51"/>
      <c r="H37" s="51"/>
      <c r="K37" s="51"/>
      <c r="M37" s="75"/>
      <c r="P37" s="51"/>
      <c r="Q37" s="51"/>
      <c r="R37" s="51"/>
      <c r="S37" s="51"/>
      <c r="T37" s="51"/>
      <c r="U37" s="51"/>
      <c r="V37" s="51"/>
      <c r="Y37" s="51"/>
    </row>
    <row r="38">
      <c r="C38" s="51"/>
      <c r="D38" s="74"/>
      <c r="G38" s="51"/>
      <c r="H38" s="51"/>
      <c r="K38" s="51"/>
      <c r="M38" s="75"/>
      <c r="P38" s="51"/>
      <c r="Q38" s="51"/>
      <c r="R38" s="51"/>
      <c r="S38" s="51"/>
      <c r="T38" s="51"/>
      <c r="U38" s="51"/>
      <c r="V38" s="51"/>
      <c r="Y38" s="51"/>
    </row>
    <row r="39">
      <c r="C39" s="51"/>
      <c r="D39" s="74"/>
      <c r="G39" s="51"/>
      <c r="H39" s="51"/>
      <c r="K39" s="51"/>
      <c r="M39" s="75"/>
      <c r="P39" s="51"/>
      <c r="Q39" s="51"/>
      <c r="R39" s="51"/>
      <c r="S39" s="51"/>
      <c r="T39" s="51"/>
      <c r="U39" s="51"/>
      <c r="V39" s="51"/>
      <c r="Y39" s="51"/>
    </row>
    <row r="40">
      <c r="C40" s="51"/>
      <c r="D40" s="74"/>
      <c r="G40" s="51"/>
      <c r="H40" s="51"/>
      <c r="K40" s="51"/>
      <c r="M40" s="75"/>
      <c r="P40" s="51"/>
      <c r="Q40" s="51"/>
      <c r="R40" s="51"/>
      <c r="S40" s="51"/>
      <c r="T40" s="51"/>
      <c r="U40" s="51"/>
      <c r="V40" s="51"/>
      <c r="Y40" s="51"/>
    </row>
    <row r="41">
      <c r="C41" s="51"/>
      <c r="D41" s="74"/>
      <c r="G41" s="51"/>
      <c r="H41" s="51"/>
      <c r="K41" s="51"/>
      <c r="M41" s="75"/>
      <c r="P41" s="51"/>
      <c r="Q41" s="51"/>
      <c r="R41" s="51"/>
      <c r="S41" s="51"/>
      <c r="T41" s="51"/>
      <c r="U41" s="51"/>
      <c r="V41" s="51"/>
      <c r="Y41" s="51"/>
    </row>
    <row r="42">
      <c r="C42" s="51"/>
      <c r="D42" s="74"/>
      <c r="G42" s="51"/>
      <c r="H42" s="51"/>
      <c r="K42" s="51"/>
      <c r="M42" s="75"/>
      <c r="P42" s="51"/>
      <c r="Q42" s="51"/>
      <c r="R42" s="51"/>
      <c r="S42" s="51"/>
      <c r="T42" s="51"/>
      <c r="U42" s="51"/>
      <c r="V42" s="51"/>
      <c r="Y42" s="51"/>
    </row>
    <row r="43">
      <c r="C43" s="51"/>
      <c r="D43" s="74"/>
      <c r="G43" s="51"/>
      <c r="H43" s="51"/>
      <c r="K43" s="51"/>
      <c r="M43" s="75"/>
      <c r="P43" s="51"/>
      <c r="Q43" s="51"/>
      <c r="R43" s="51"/>
      <c r="S43" s="51"/>
      <c r="T43" s="51"/>
      <c r="U43" s="51"/>
      <c r="V43" s="51"/>
      <c r="Y43" s="51"/>
    </row>
    <row r="44">
      <c r="C44" s="51"/>
      <c r="D44" s="74"/>
      <c r="G44" s="51"/>
      <c r="H44" s="51"/>
      <c r="K44" s="51"/>
      <c r="M44" s="75"/>
      <c r="P44" s="51"/>
      <c r="Q44" s="51"/>
      <c r="R44" s="51"/>
      <c r="S44" s="51"/>
      <c r="T44" s="51"/>
      <c r="U44" s="51"/>
      <c r="V44" s="51"/>
      <c r="Y44" s="51"/>
    </row>
    <row r="45">
      <c r="C45" s="51"/>
      <c r="D45" s="74"/>
      <c r="G45" s="51"/>
      <c r="H45" s="51"/>
      <c r="K45" s="51"/>
      <c r="M45" s="75"/>
      <c r="P45" s="51"/>
      <c r="Q45" s="51"/>
      <c r="R45" s="51"/>
      <c r="S45" s="51"/>
      <c r="T45" s="51"/>
      <c r="U45" s="51"/>
      <c r="V45" s="51"/>
      <c r="Y45" s="51"/>
    </row>
    <row r="46">
      <c r="C46" s="51"/>
      <c r="D46" s="74"/>
      <c r="G46" s="51"/>
      <c r="H46" s="51"/>
      <c r="K46" s="51"/>
      <c r="M46" s="75"/>
      <c r="P46" s="51"/>
      <c r="Q46" s="51"/>
      <c r="R46" s="51"/>
      <c r="S46" s="51"/>
      <c r="T46" s="51"/>
      <c r="U46" s="51"/>
      <c r="V46" s="51"/>
      <c r="Y46" s="51"/>
    </row>
    <row r="47">
      <c r="C47" s="51"/>
      <c r="D47" s="74"/>
      <c r="G47" s="51"/>
      <c r="H47" s="51"/>
      <c r="K47" s="51"/>
      <c r="M47" s="75"/>
      <c r="P47" s="51"/>
      <c r="Q47" s="51"/>
      <c r="R47" s="51"/>
      <c r="S47" s="51"/>
      <c r="T47" s="51"/>
      <c r="U47" s="51"/>
      <c r="V47" s="51"/>
      <c r="Y47" s="51"/>
    </row>
    <row r="48">
      <c r="C48" s="51"/>
      <c r="D48" s="74"/>
      <c r="G48" s="51"/>
      <c r="H48" s="51"/>
      <c r="K48" s="51"/>
      <c r="M48" s="75"/>
      <c r="P48" s="51"/>
      <c r="Q48" s="51"/>
      <c r="R48" s="51"/>
      <c r="S48" s="51"/>
      <c r="T48" s="51"/>
      <c r="U48" s="51"/>
      <c r="V48" s="51"/>
      <c r="Y48" s="51"/>
    </row>
    <row r="49">
      <c r="C49" s="51"/>
      <c r="D49" s="74"/>
      <c r="G49" s="51"/>
      <c r="H49" s="51"/>
      <c r="K49" s="51"/>
      <c r="M49" s="75"/>
      <c r="P49" s="51"/>
      <c r="Q49" s="51"/>
      <c r="R49" s="51"/>
      <c r="S49" s="51"/>
      <c r="T49" s="51"/>
      <c r="U49" s="51"/>
      <c r="V49" s="51"/>
      <c r="Y49" s="51"/>
    </row>
    <row r="50">
      <c r="C50" s="51"/>
      <c r="D50" s="74"/>
      <c r="G50" s="51"/>
      <c r="H50" s="51"/>
      <c r="K50" s="51"/>
      <c r="M50" s="75"/>
      <c r="P50" s="51"/>
      <c r="Q50" s="51"/>
      <c r="R50" s="51"/>
      <c r="S50" s="51"/>
      <c r="T50" s="51"/>
      <c r="U50" s="51"/>
      <c r="V50" s="51"/>
      <c r="Y50" s="51"/>
    </row>
    <row r="51">
      <c r="C51" s="51"/>
      <c r="D51" s="74"/>
      <c r="G51" s="51"/>
      <c r="H51" s="51"/>
      <c r="K51" s="51"/>
      <c r="M51" s="75"/>
      <c r="P51" s="51"/>
      <c r="Q51" s="51"/>
      <c r="R51" s="51"/>
      <c r="S51" s="51"/>
      <c r="T51" s="51"/>
      <c r="U51" s="51"/>
      <c r="V51" s="51"/>
      <c r="Y51" s="51"/>
    </row>
    <row r="52">
      <c r="C52" s="51"/>
      <c r="D52" s="74"/>
      <c r="G52" s="51"/>
      <c r="H52" s="51"/>
      <c r="K52" s="51"/>
      <c r="M52" s="75"/>
      <c r="P52" s="51"/>
      <c r="Q52" s="51"/>
      <c r="R52" s="51"/>
      <c r="S52" s="51"/>
      <c r="T52" s="51"/>
      <c r="U52" s="51"/>
      <c r="V52" s="51"/>
      <c r="Y52" s="51"/>
    </row>
    <row r="53">
      <c r="C53" s="51"/>
      <c r="D53" s="74"/>
      <c r="G53" s="51"/>
      <c r="H53" s="51"/>
      <c r="K53" s="51"/>
      <c r="M53" s="75"/>
      <c r="P53" s="51"/>
      <c r="Q53" s="51"/>
      <c r="R53" s="51"/>
      <c r="S53" s="51"/>
      <c r="T53" s="51"/>
      <c r="U53" s="51"/>
      <c r="V53" s="51"/>
      <c r="Y53" s="51"/>
    </row>
    <row r="54">
      <c r="C54" s="51"/>
      <c r="D54" s="74"/>
      <c r="G54" s="51"/>
      <c r="H54" s="51"/>
      <c r="K54" s="51"/>
      <c r="M54" s="75"/>
      <c r="P54" s="51"/>
      <c r="Q54" s="51"/>
      <c r="R54" s="51"/>
      <c r="S54" s="51"/>
      <c r="T54" s="51"/>
      <c r="U54" s="51"/>
      <c r="V54" s="51"/>
      <c r="Y54" s="51"/>
    </row>
    <row r="55">
      <c r="C55" s="51"/>
      <c r="D55" s="74"/>
      <c r="G55" s="51"/>
      <c r="H55" s="51"/>
      <c r="K55" s="51"/>
      <c r="M55" s="75"/>
      <c r="P55" s="51"/>
      <c r="Q55" s="51"/>
      <c r="R55" s="51"/>
      <c r="S55" s="51"/>
      <c r="T55" s="51"/>
      <c r="U55" s="51"/>
      <c r="V55" s="51"/>
      <c r="Y55" s="51"/>
    </row>
    <row r="56">
      <c r="C56" s="51"/>
      <c r="D56" s="74"/>
      <c r="G56" s="51"/>
      <c r="H56" s="51"/>
      <c r="K56" s="51"/>
      <c r="M56" s="75"/>
      <c r="P56" s="51"/>
      <c r="Q56" s="51"/>
      <c r="R56" s="51"/>
      <c r="S56" s="51"/>
      <c r="T56" s="51"/>
      <c r="U56" s="51"/>
      <c r="V56" s="51"/>
      <c r="Y56" s="51"/>
    </row>
    <row r="57">
      <c r="C57" s="51"/>
      <c r="D57" s="74"/>
      <c r="G57" s="51"/>
      <c r="H57" s="51"/>
      <c r="K57" s="51"/>
      <c r="M57" s="75"/>
      <c r="P57" s="51"/>
      <c r="Q57" s="51"/>
      <c r="R57" s="51"/>
      <c r="S57" s="51"/>
      <c r="T57" s="51"/>
      <c r="U57" s="51"/>
      <c r="V57" s="51"/>
      <c r="Y57" s="51"/>
    </row>
    <row r="58">
      <c r="C58" s="51"/>
      <c r="D58" s="74"/>
      <c r="G58" s="51"/>
      <c r="H58" s="51"/>
      <c r="K58" s="51"/>
      <c r="M58" s="75"/>
      <c r="P58" s="51"/>
      <c r="Q58" s="51"/>
      <c r="R58" s="51"/>
      <c r="S58" s="51"/>
      <c r="T58" s="51"/>
      <c r="U58" s="51"/>
      <c r="V58" s="51"/>
      <c r="Y58" s="51"/>
    </row>
    <row r="59">
      <c r="C59" s="51"/>
      <c r="D59" s="74"/>
      <c r="G59" s="51"/>
      <c r="H59" s="51"/>
      <c r="K59" s="51"/>
      <c r="M59" s="75"/>
      <c r="P59" s="51"/>
      <c r="Q59" s="51"/>
      <c r="R59" s="51"/>
      <c r="S59" s="51"/>
      <c r="T59" s="51"/>
      <c r="U59" s="51"/>
      <c r="V59" s="51"/>
      <c r="Y59" s="51"/>
    </row>
    <row r="60">
      <c r="C60" s="51"/>
      <c r="D60" s="74"/>
      <c r="G60" s="51"/>
      <c r="H60" s="51"/>
      <c r="K60" s="51"/>
      <c r="M60" s="75"/>
      <c r="P60" s="51"/>
      <c r="Q60" s="51"/>
      <c r="R60" s="51"/>
      <c r="S60" s="51"/>
      <c r="T60" s="51"/>
      <c r="U60" s="51"/>
      <c r="V60" s="51"/>
      <c r="Y60" s="51"/>
    </row>
    <row r="61">
      <c r="C61" s="51"/>
      <c r="D61" s="74"/>
      <c r="G61" s="51"/>
      <c r="H61" s="51"/>
      <c r="K61" s="51"/>
      <c r="M61" s="75"/>
      <c r="P61" s="51"/>
      <c r="Q61" s="51"/>
      <c r="R61" s="51"/>
      <c r="S61" s="51"/>
      <c r="T61" s="51"/>
      <c r="U61" s="51"/>
      <c r="V61" s="51"/>
      <c r="Y61" s="51"/>
    </row>
    <row r="62">
      <c r="C62" s="51"/>
      <c r="D62" s="74"/>
      <c r="G62" s="51"/>
      <c r="H62" s="51"/>
      <c r="K62" s="51"/>
      <c r="M62" s="75"/>
      <c r="P62" s="51"/>
      <c r="Q62" s="51"/>
      <c r="R62" s="51"/>
      <c r="S62" s="51"/>
      <c r="T62" s="51"/>
      <c r="U62" s="51"/>
      <c r="V62" s="51"/>
      <c r="Y62" s="51"/>
    </row>
    <row r="63">
      <c r="C63" s="51"/>
      <c r="D63" s="74"/>
      <c r="G63" s="51"/>
      <c r="H63" s="51"/>
      <c r="K63" s="51"/>
      <c r="M63" s="75"/>
      <c r="P63" s="51"/>
      <c r="Q63" s="51"/>
      <c r="R63" s="51"/>
      <c r="S63" s="51"/>
      <c r="T63" s="51"/>
      <c r="U63" s="51"/>
      <c r="V63" s="51"/>
      <c r="Y63" s="51"/>
    </row>
    <row r="64">
      <c r="C64" s="51"/>
      <c r="D64" s="74"/>
      <c r="G64" s="51"/>
      <c r="H64" s="51"/>
      <c r="K64" s="51"/>
      <c r="M64" s="75"/>
      <c r="P64" s="51"/>
      <c r="Q64" s="51"/>
      <c r="R64" s="51"/>
      <c r="S64" s="51"/>
      <c r="T64" s="51"/>
      <c r="U64" s="51"/>
      <c r="V64" s="51"/>
      <c r="Y64" s="51"/>
    </row>
    <row r="65">
      <c r="C65" s="51"/>
      <c r="D65" s="74"/>
      <c r="G65" s="51"/>
      <c r="H65" s="51"/>
      <c r="K65" s="51"/>
      <c r="M65" s="75"/>
      <c r="P65" s="51"/>
      <c r="Q65" s="51"/>
      <c r="R65" s="51"/>
      <c r="S65" s="51"/>
      <c r="T65" s="51"/>
      <c r="U65" s="51"/>
      <c r="V65" s="51"/>
      <c r="Y65" s="51"/>
    </row>
    <row r="66">
      <c r="C66" s="51"/>
      <c r="D66" s="74"/>
      <c r="G66" s="51"/>
      <c r="H66" s="51"/>
      <c r="K66" s="51"/>
      <c r="M66" s="75"/>
      <c r="P66" s="51"/>
      <c r="Q66" s="51"/>
      <c r="R66" s="51"/>
      <c r="S66" s="51"/>
      <c r="T66" s="51"/>
      <c r="U66" s="51"/>
      <c r="V66" s="51"/>
      <c r="Y66" s="51"/>
    </row>
    <row r="67">
      <c r="C67" s="51"/>
      <c r="D67" s="74"/>
      <c r="G67" s="51"/>
      <c r="H67" s="51"/>
      <c r="K67" s="51"/>
      <c r="M67" s="75"/>
      <c r="P67" s="51"/>
      <c r="Q67" s="51"/>
      <c r="R67" s="51"/>
      <c r="S67" s="51"/>
      <c r="T67" s="51"/>
      <c r="U67" s="51"/>
      <c r="V67" s="51"/>
      <c r="Y67" s="51"/>
    </row>
    <row r="68">
      <c r="C68" s="51"/>
      <c r="D68" s="74"/>
      <c r="G68" s="51"/>
      <c r="H68" s="51"/>
      <c r="K68" s="51"/>
      <c r="M68" s="75"/>
      <c r="P68" s="51"/>
      <c r="Q68" s="51"/>
      <c r="R68" s="51"/>
      <c r="S68" s="51"/>
      <c r="T68" s="51"/>
      <c r="U68" s="51"/>
      <c r="V68" s="51"/>
      <c r="Y68" s="51"/>
    </row>
    <row r="69">
      <c r="C69" s="51"/>
      <c r="D69" s="74"/>
      <c r="G69" s="51"/>
      <c r="H69" s="51"/>
      <c r="K69" s="51"/>
      <c r="M69" s="75"/>
      <c r="P69" s="51"/>
      <c r="Q69" s="51"/>
      <c r="R69" s="51"/>
      <c r="S69" s="51"/>
      <c r="T69" s="51"/>
      <c r="U69" s="51"/>
      <c r="V69" s="51"/>
      <c r="Y69" s="51"/>
    </row>
    <row r="70">
      <c r="C70" s="51"/>
      <c r="D70" s="74"/>
      <c r="G70" s="51"/>
      <c r="H70" s="51"/>
      <c r="K70" s="51"/>
      <c r="M70" s="75"/>
      <c r="P70" s="51"/>
      <c r="Q70" s="51"/>
      <c r="R70" s="51"/>
      <c r="S70" s="51"/>
      <c r="T70" s="51"/>
      <c r="U70" s="51"/>
      <c r="V70" s="51"/>
      <c r="Y70" s="51"/>
    </row>
    <row r="71">
      <c r="C71" s="51"/>
      <c r="D71" s="74"/>
      <c r="G71" s="51"/>
      <c r="H71" s="51"/>
      <c r="K71" s="51"/>
      <c r="M71" s="75"/>
      <c r="P71" s="51"/>
      <c r="Q71" s="51"/>
      <c r="R71" s="51"/>
      <c r="S71" s="51"/>
      <c r="T71" s="51"/>
      <c r="U71" s="51"/>
      <c r="V71" s="51"/>
      <c r="Y71" s="51"/>
    </row>
    <row r="72">
      <c r="C72" s="51"/>
      <c r="D72" s="74"/>
      <c r="G72" s="51"/>
      <c r="H72" s="51"/>
      <c r="K72" s="51"/>
      <c r="M72" s="75"/>
      <c r="P72" s="51"/>
      <c r="Q72" s="51"/>
      <c r="R72" s="51"/>
      <c r="S72" s="51"/>
      <c r="T72" s="51"/>
      <c r="U72" s="51"/>
      <c r="V72" s="51"/>
      <c r="Y72" s="51"/>
    </row>
    <row r="73">
      <c r="C73" s="51"/>
      <c r="D73" s="74"/>
      <c r="G73" s="51"/>
      <c r="H73" s="51"/>
      <c r="K73" s="51"/>
      <c r="M73" s="75"/>
      <c r="P73" s="51"/>
      <c r="Q73" s="51"/>
      <c r="R73" s="51"/>
      <c r="S73" s="51"/>
      <c r="T73" s="51"/>
      <c r="U73" s="51"/>
      <c r="V73" s="51"/>
      <c r="Y73" s="51"/>
    </row>
    <row r="74">
      <c r="C74" s="51"/>
      <c r="D74" s="74"/>
      <c r="G74" s="51"/>
      <c r="H74" s="51"/>
      <c r="K74" s="51"/>
      <c r="M74" s="75"/>
      <c r="P74" s="51"/>
      <c r="Q74" s="51"/>
      <c r="R74" s="51"/>
      <c r="S74" s="51"/>
      <c r="T74" s="51"/>
      <c r="U74" s="51"/>
      <c r="V74" s="51"/>
      <c r="Y74" s="51"/>
    </row>
    <row r="75">
      <c r="C75" s="51"/>
      <c r="D75" s="74"/>
      <c r="G75" s="51"/>
      <c r="H75" s="51"/>
      <c r="K75" s="51"/>
      <c r="M75" s="75"/>
      <c r="P75" s="51"/>
      <c r="Q75" s="51"/>
      <c r="R75" s="51"/>
      <c r="S75" s="51"/>
      <c r="T75" s="51"/>
      <c r="U75" s="51"/>
      <c r="V75" s="51"/>
      <c r="Y75" s="51"/>
    </row>
    <row r="76">
      <c r="C76" s="51"/>
      <c r="D76" s="74"/>
      <c r="G76" s="51"/>
      <c r="H76" s="51"/>
      <c r="K76" s="51"/>
      <c r="M76" s="75"/>
      <c r="P76" s="51"/>
      <c r="Q76" s="51"/>
      <c r="R76" s="51"/>
      <c r="S76" s="51"/>
      <c r="T76" s="51"/>
      <c r="U76" s="51"/>
      <c r="V76" s="51"/>
      <c r="Y76" s="51"/>
    </row>
    <row r="77">
      <c r="C77" s="51"/>
      <c r="D77" s="74"/>
      <c r="G77" s="51"/>
      <c r="H77" s="51"/>
      <c r="K77" s="51"/>
      <c r="M77" s="75"/>
      <c r="P77" s="51"/>
      <c r="Q77" s="51"/>
      <c r="R77" s="51"/>
      <c r="S77" s="51"/>
      <c r="T77" s="51"/>
      <c r="U77" s="51"/>
      <c r="V77" s="51"/>
      <c r="Y77" s="51"/>
    </row>
    <row r="78">
      <c r="C78" s="51"/>
      <c r="D78" s="74"/>
      <c r="G78" s="51"/>
      <c r="H78" s="51"/>
      <c r="K78" s="51"/>
      <c r="M78" s="75"/>
      <c r="P78" s="51"/>
      <c r="Q78" s="51"/>
      <c r="R78" s="51"/>
      <c r="S78" s="51"/>
      <c r="T78" s="51"/>
      <c r="U78" s="51"/>
      <c r="V78" s="51"/>
      <c r="Y78" s="51"/>
    </row>
    <row r="79">
      <c r="C79" s="51"/>
      <c r="D79" s="74"/>
      <c r="G79" s="51"/>
      <c r="H79" s="51"/>
      <c r="K79" s="51"/>
      <c r="M79" s="75"/>
      <c r="P79" s="51"/>
      <c r="Q79" s="51"/>
      <c r="R79" s="51"/>
      <c r="S79" s="51"/>
      <c r="T79" s="51"/>
      <c r="U79" s="51"/>
      <c r="V79" s="51"/>
      <c r="Y79" s="51"/>
    </row>
    <row r="80">
      <c r="C80" s="51"/>
      <c r="D80" s="74"/>
      <c r="G80" s="51"/>
      <c r="H80" s="51"/>
      <c r="K80" s="51"/>
      <c r="M80" s="75"/>
      <c r="P80" s="51"/>
      <c r="Q80" s="51"/>
      <c r="R80" s="51"/>
      <c r="S80" s="51"/>
      <c r="T80" s="51"/>
      <c r="U80" s="51"/>
      <c r="V80" s="51"/>
      <c r="Y80" s="51"/>
    </row>
    <row r="81">
      <c r="C81" s="51"/>
      <c r="D81" s="74"/>
      <c r="G81" s="51"/>
      <c r="H81" s="51"/>
      <c r="K81" s="51"/>
      <c r="M81" s="75"/>
      <c r="P81" s="51"/>
      <c r="Q81" s="51"/>
      <c r="R81" s="51"/>
      <c r="S81" s="51"/>
      <c r="T81" s="51"/>
      <c r="U81" s="51"/>
      <c r="V81" s="51"/>
      <c r="Y81" s="51"/>
    </row>
    <row r="82">
      <c r="C82" s="51"/>
      <c r="D82" s="74"/>
      <c r="G82" s="51"/>
      <c r="H82" s="51"/>
      <c r="K82" s="51"/>
      <c r="M82" s="75"/>
      <c r="P82" s="51"/>
      <c r="Q82" s="51"/>
      <c r="R82" s="51"/>
      <c r="S82" s="51"/>
      <c r="T82" s="51"/>
      <c r="U82" s="51"/>
      <c r="V82" s="51"/>
      <c r="Y82" s="51"/>
    </row>
    <row r="83">
      <c r="C83" s="51"/>
      <c r="D83" s="74"/>
      <c r="G83" s="51"/>
      <c r="H83" s="51"/>
      <c r="K83" s="51"/>
      <c r="M83" s="75"/>
      <c r="P83" s="51"/>
      <c r="Q83" s="51"/>
      <c r="R83" s="51"/>
      <c r="S83" s="51"/>
      <c r="T83" s="51"/>
      <c r="U83" s="51"/>
      <c r="V83" s="51"/>
      <c r="Y83" s="51"/>
    </row>
    <row r="84">
      <c r="C84" s="51"/>
      <c r="D84" s="74"/>
      <c r="G84" s="51"/>
      <c r="H84" s="51"/>
      <c r="K84" s="51"/>
      <c r="M84" s="75"/>
      <c r="P84" s="51"/>
      <c r="Q84" s="51"/>
      <c r="R84" s="51"/>
      <c r="S84" s="51"/>
      <c r="T84" s="51"/>
      <c r="U84" s="51"/>
      <c r="V84" s="51"/>
      <c r="Y84" s="51"/>
    </row>
    <row r="85">
      <c r="C85" s="51"/>
      <c r="D85" s="74"/>
      <c r="G85" s="51"/>
      <c r="H85" s="51"/>
      <c r="K85" s="51"/>
      <c r="M85" s="75"/>
      <c r="P85" s="51"/>
      <c r="Q85" s="51"/>
      <c r="R85" s="51"/>
      <c r="S85" s="51"/>
      <c r="T85" s="51"/>
      <c r="U85" s="51"/>
      <c r="V85" s="51"/>
      <c r="Y85" s="51"/>
    </row>
    <row r="86">
      <c r="C86" s="51"/>
      <c r="D86" s="74"/>
      <c r="G86" s="51"/>
      <c r="H86" s="51"/>
      <c r="K86" s="51"/>
      <c r="M86" s="75"/>
      <c r="P86" s="51"/>
      <c r="Q86" s="51"/>
      <c r="R86" s="51"/>
      <c r="S86" s="51"/>
      <c r="T86" s="51"/>
      <c r="U86" s="51"/>
      <c r="V86" s="51"/>
      <c r="Y86" s="51"/>
    </row>
    <row r="87">
      <c r="C87" s="51"/>
      <c r="D87" s="74"/>
      <c r="G87" s="51"/>
      <c r="H87" s="51"/>
      <c r="K87" s="51"/>
      <c r="M87" s="75"/>
      <c r="P87" s="51"/>
      <c r="Q87" s="51"/>
      <c r="R87" s="51"/>
      <c r="S87" s="51"/>
      <c r="T87" s="51"/>
      <c r="U87" s="51"/>
      <c r="V87" s="51"/>
      <c r="Y87" s="51"/>
    </row>
    <row r="88">
      <c r="C88" s="51"/>
      <c r="D88" s="74"/>
      <c r="G88" s="51"/>
      <c r="H88" s="51"/>
      <c r="K88" s="51"/>
      <c r="M88" s="75"/>
      <c r="P88" s="51"/>
      <c r="Q88" s="51"/>
      <c r="R88" s="51"/>
      <c r="S88" s="51"/>
      <c r="T88" s="51"/>
      <c r="U88" s="51"/>
      <c r="V88" s="51"/>
      <c r="Y88" s="51"/>
    </row>
    <row r="89">
      <c r="C89" s="51"/>
      <c r="D89" s="74"/>
      <c r="G89" s="51"/>
      <c r="H89" s="51"/>
      <c r="K89" s="51"/>
      <c r="M89" s="75"/>
      <c r="P89" s="51"/>
      <c r="Q89" s="51"/>
      <c r="R89" s="51"/>
      <c r="S89" s="51"/>
      <c r="T89" s="51"/>
      <c r="U89" s="51"/>
      <c r="V89" s="51"/>
      <c r="Y89" s="51"/>
    </row>
    <row r="90">
      <c r="C90" s="51"/>
      <c r="D90" s="74"/>
      <c r="G90" s="51"/>
      <c r="H90" s="51"/>
      <c r="K90" s="51"/>
      <c r="M90" s="75"/>
      <c r="P90" s="51"/>
      <c r="Q90" s="51"/>
      <c r="R90" s="51"/>
      <c r="S90" s="51"/>
      <c r="T90" s="51"/>
      <c r="U90" s="51"/>
      <c r="V90" s="51"/>
      <c r="Y90" s="51"/>
    </row>
    <row r="91">
      <c r="C91" s="51"/>
      <c r="D91" s="74"/>
      <c r="G91" s="51"/>
      <c r="H91" s="51"/>
      <c r="K91" s="51"/>
      <c r="M91" s="75"/>
      <c r="P91" s="51"/>
      <c r="Q91" s="51"/>
      <c r="R91" s="51"/>
      <c r="S91" s="51"/>
      <c r="T91" s="51"/>
      <c r="U91" s="51"/>
      <c r="V91" s="51"/>
      <c r="Y91" s="51"/>
    </row>
    <row r="92">
      <c r="C92" s="51"/>
      <c r="D92" s="74"/>
      <c r="G92" s="51"/>
      <c r="H92" s="51"/>
      <c r="K92" s="51"/>
      <c r="M92" s="75"/>
      <c r="P92" s="51"/>
      <c r="Q92" s="51"/>
      <c r="R92" s="51"/>
      <c r="S92" s="51"/>
      <c r="T92" s="51"/>
      <c r="U92" s="51"/>
      <c r="V92" s="51"/>
      <c r="Y92" s="51"/>
    </row>
    <row r="93">
      <c r="C93" s="51"/>
      <c r="D93" s="74"/>
      <c r="G93" s="51"/>
      <c r="H93" s="51"/>
      <c r="K93" s="51"/>
      <c r="M93" s="75"/>
      <c r="P93" s="51"/>
      <c r="Q93" s="51"/>
      <c r="R93" s="51"/>
      <c r="S93" s="51"/>
      <c r="T93" s="51"/>
      <c r="U93" s="51"/>
      <c r="V93" s="51"/>
      <c r="Y93" s="51"/>
    </row>
    <row r="94">
      <c r="C94" s="51"/>
      <c r="D94" s="74"/>
      <c r="G94" s="51"/>
      <c r="H94" s="51"/>
      <c r="K94" s="51"/>
      <c r="M94" s="75"/>
      <c r="P94" s="51"/>
      <c r="Q94" s="51"/>
      <c r="R94" s="51"/>
      <c r="S94" s="51"/>
      <c r="T94" s="51"/>
      <c r="U94" s="51"/>
      <c r="V94" s="51"/>
      <c r="Y94" s="51"/>
    </row>
    <row r="95">
      <c r="C95" s="51"/>
      <c r="D95" s="74"/>
      <c r="G95" s="51"/>
      <c r="H95" s="51"/>
      <c r="K95" s="51"/>
      <c r="M95" s="75"/>
      <c r="P95" s="51"/>
      <c r="Q95" s="51"/>
      <c r="R95" s="51"/>
      <c r="S95" s="51"/>
      <c r="T95" s="51"/>
      <c r="U95" s="51"/>
      <c r="V95" s="51"/>
      <c r="Y95" s="51"/>
    </row>
    <row r="96">
      <c r="C96" s="51"/>
      <c r="D96" s="74"/>
      <c r="G96" s="51"/>
      <c r="H96" s="51"/>
      <c r="K96" s="51"/>
      <c r="M96" s="75"/>
      <c r="P96" s="51"/>
      <c r="Q96" s="51"/>
      <c r="R96" s="51"/>
      <c r="S96" s="51"/>
      <c r="T96" s="51"/>
      <c r="U96" s="51"/>
      <c r="V96" s="51"/>
      <c r="Y96" s="51"/>
    </row>
    <row r="97">
      <c r="C97" s="51"/>
      <c r="D97" s="74"/>
      <c r="G97" s="51"/>
      <c r="H97" s="51"/>
      <c r="K97" s="51"/>
      <c r="M97" s="75"/>
      <c r="P97" s="51"/>
      <c r="Q97" s="51"/>
      <c r="R97" s="51"/>
      <c r="S97" s="51"/>
      <c r="T97" s="51"/>
      <c r="U97" s="51"/>
      <c r="V97" s="51"/>
      <c r="Y97" s="51"/>
    </row>
    <row r="98">
      <c r="C98" s="51"/>
      <c r="D98" s="74"/>
      <c r="G98" s="51"/>
      <c r="H98" s="51"/>
      <c r="K98" s="51"/>
      <c r="M98" s="75"/>
      <c r="P98" s="51"/>
      <c r="Q98" s="51"/>
      <c r="R98" s="51"/>
      <c r="S98" s="51"/>
      <c r="T98" s="51"/>
      <c r="U98" s="51"/>
      <c r="V98" s="51"/>
      <c r="Y98" s="51"/>
    </row>
    <row r="99">
      <c r="C99" s="51"/>
      <c r="D99" s="74"/>
      <c r="G99" s="51"/>
      <c r="H99" s="51"/>
      <c r="K99" s="51"/>
      <c r="M99" s="75"/>
      <c r="P99" s="51"/>
      <c r="Q99" s="51"/>
      <c r="R99" s="51"/>
      <c r="S99" s="51"/>
      <c r="T99" s="51"/>
      <c r="U99" s="51"/>
      <c r="V99" s="51"/>
      <c r="Y99" s="51"/>
    </row>
    <row r="100">
      <c r="C100" s="51"/>
      <c r="D100" s="74"/>
      <c r="G100" s="51"/>
      <c r="H100" s="51"/>
      <c r="K100" s="51"/>
      <c r="M100" s="75"/>
      <c r="P100" s="51"/>
      <c r="Q100" s="51"/>
      <c r="R100" s="51"/>
      <c r="S100" s="51"/>
      <c r="T100" s="51"/>
      <c r="U100" s="51"/>
      <c r="V100" s="51"/>
      <c r="Y100" s="51"/>
    </row>
    <row r="101">
      <c r="C101" s="51"/>
      <c r="D101" s="74"/>
      <c r="G101" s="51"/>
      <c r="H101" s="51"/>
      <c r="K101" s="51"/>
      <c r="M101" s="75"/>
      <c r="P101" s="51"/>
      <c r="Q101" s="51"/>
      <c r="R101" s="51"/>
      <c r="S101" s="51"/>
      <c r="T101" s="51"/>
      <c r="U101" s="51"/>
      <c r="V101" s="51"/>
      <c r="Y101" s="51"/>
    </row>
    <row r="102">
      <c r="C102" s="51"/>
      <c r="D102" s="74"/>
      <c r="G102" s="51"/>
      <c r="H102" s="51"/>
      <c r="K102" s="51"/>
      <c r="M102" s="75"/>
      <c r="P102" s="51"/>
      <c r="Q102" s="51"/>
      <c r="R102" s="51"/>
      <c r="S102" s="51"/>
      <c r="T102" s="51"/>
      <c r="U102" s="51"/>
      <c r="V102" s="51"/>
      <c r="Y102" s="51"/>
    </row>
    <row r="103">
      <c r="C103" s="51"/>
      <c r="D103" s="74"/>
      <c r="G103" s="51"/>
      <c r="H103" s="51"/>
      <c r="K103" s="51"/>
      <c r="M103" s="75"/>
      <c r="P103" s="51"/>
      <c r="Q103" s="51"/>
      <c r="R103" s="51"/>
      <c r="S103" s="51"/>
      <c r="T103" s="51"/>
      <c r="U103" s="51"/>
      <c r="V103" s="51"/>
      <c r="Y103" s="51"/>
    </row>
    <row r="104">
      <c r="C104" s="51"/>
      <c r="D104" s="74"/>
      <c r="G104" s="51"/>
      <c r="H104" s="51"/>
      <c r="K104" s="51"/>
      <c r="M104" s="75"/>
      <c r="P104" s="51"/>
      <c r="Q104" s="51"/>
      <c r="R104" s="51"/>
      <c r="S104" s="51"/>
      <c r="T104" s="51"/>
      <c r="U104" s="51"/>
      <c r="V104" s="51"/>
      <c r="Y104" s="51"/>
    </row>
    <row r="105">
      <c r="C105" s="51"/>
      <c r="D105" s="74"/>
      <c r="G105" s="51"/>
      <c r="H105" s="51"/>
      <c r="K105" s="51"/>
      <c r="M105" s="75"/>
      <c r="P105" s="51"/>
      <c r="Q105" s="51"/>
      <c r="R105" s="51"/>
      <c r="S105" s="51"/>
      <c r="T105" s="51"/>
      <c r="U105" s="51"/>
      <c r="V105" s="51"/>
      <c r="Y105" s="51"/>
    </row>
    <row r="106">
      <c r="C106" s="51"/>
      <c r="D106" s="74"/>
      <c r="G106" s="51"/>
      <c r="H106" s="51"/>
      <c r="K106" s="51"/>
      <c r="M106" s="75"/>
      <c r="P106" s="51"/>
      <c r="Q106" s="51"/>
      <c r="R106" s="51"/>
      <c r="S106" s="51"/>
      <c r="T106" s="51"/>
      <c r="U106" s="51"/>
      <c r="V106" s="51"/>
      <c r="Y106" s="51"/>
    </row>
    <row r="107">
      <c r="C107" s="51"/>
      <c r="D107" s="74"/>
      <c r="G107" s="51"/>
      <c r="H107" s="51"/>
      <c r="K107" s="51"/>
      <c r="M107" s="75"/>
      <c r="P107" s="51"/>
      <c r="Q107" s="51"/>
      <c r="R107" s="51"/>
      <c r="S107" s="51"/>
      <c r="T107" s="51"/>
      <c r="U107" s="51"/>
      <c r="V107" s="51"/>
      <c r="Y107" s="51"/>
    </row>
    <row r="108">
      <c r="C108" s="51"/>
      <c r="D108" s="74"/>
      <c r="G108" s="51"/>
      <c r="H108" s="51"/>
      <c r="K108" s="51"/>
      <c r="M108" s="75"/>
      <c r="P108" s="51"/>
      <c r="Q108" s="51"/>
      <c r="R108" s="51"/>
      <c r="S108" s="51"/>
      <c r="T108" s="51"/>
      <c r="U108" s="51"/>
      <c r="V108" s="51"/>
      <c r="Y108" s="51"/>
    </row>
    <row r="109">
      <c r="C109" s="51"/>
      <c r="D109" s="74"/>
      <c r="G109" s="51"/>
      <c r="H109" s="51"/>
      <c r="K109" s="51"/>
      <c r="M109" s="75"/>
      <c r="P109" s="51"/>
      <c r="Q109" s="51"/>
      <c r="R109" s="51"/>
      <c r="S109" s="51"/>
      <c r="T109" s="51"/>
      <c r="U109" s="51"/>
      <c r="V109" s="51"/>
      <c r="Y109" s="51"/>
    </row>
    <row r="110">
      <c r="C110" s="51"/>
      <c r="D110" s="74"/>
      <c r="G110" s="51"/>
      <c r="H110" s="51"/>
      <c r="K110" s="51"/>
      <c r="M110" s="75"/>
      <c r="P110" s="51"/>
      <c r="Q110" s="51"/>
      <c r="R110" s="51"/>
      <c r="S110" s="51"/>
      <c r="T110" s="51"/>
      <c r="U110" s="51"/>
      <c r="V110" s="51"/>
      <c r="Y110" s="51"/>
    </row>
    <row r="111">
      <c r="C111" s="51"/>
      <c r="D111" s="74"/>
      <c r="G111" s="51"/>
      <c r="H111" s="51"/>
      <c r="K111" s="51"/>
      <c r="M111" s="75"/>
      <c r="P111" s="51"/>
      <c r="Q111" s="51"/>
      <c r="R111" s="51"/>
      <c r="S111" s="51"/>
      <c r="T111" s="51"/>
      <c r="U111" s="51"/>
      <c r="V111" s="51"/>
      <c r="Y111" s="51"/>
    </row>
    <row r="112">
      <c r="C112" s="51"/>
      <c r="D112" s="74"/>
      <c r="G112" s="51"/>
      <c r="H112" s="51"/>
      <c r="K112" s="51"/>
      <c r="M112" s="75"/>
      <c r="P112" s="51"/>
      <c r="Q112" s="51"/>
      <c r="R112" s="51"/>
      <c r="S112" s="51"/>
      <c r="T112" s="51"/>
      <c r="U112" s="51"/>
      <c r="V112" s="51"/>
      <c r="Y112" s="51"/>
    </row>
    <row r="113">
      <c r="C113" s="51"/>
      <c r="D113" s="74"/>
      <c r="G113" s="51"/>
      <c r="H113" s="51"/>
      <c r="K113" s="51"/>
      <c r="M113" s="75"/>
      <c r="P113" s="51"/>
      <c r="Q113" s="51"/>
      <c r="R113" s="51"/>
      <c r="S113" s="51"/>
      <c r="T113" s="51"/>
      <c r="U113" s="51"/>
      <c r="V113" s="51"/>
      <c r="Y113" s="51"/>
    </row>
    <row r="114">
      <c r="C114" s="51"/>
      <c r="D114" s="74"/>
      <c r="G114" s="51"/>
      <c r="H114" s="51"/>
      <c r="K114" s="51"/>
      <c r="M114" s="75"/>
      <c r="P114" s="51"/>
      <c r="Q114" s="51"/>
      <c r="R114" s="51"/>
      <c r="S114" s="51"/>
      <c r="T114" s="51"/>
      <c r="U114" s="51"/>
      <c r="V114" s="51"/>
      <c r="Y114" s="51"/>
    </row>
    <row r="115">
      <c r="C115" s="51"/>
      <c r="D115" s="74"/>
      <c r="G115" s="51"/>
      <c r="H115" s="51"/>
      <c r="K115" s="51"/>
      <c r="M115" s="75"/>
      <c r="P115" s="51"/>
      <c r="Q115" s="51"/>
      <c r="R115" s="51"/>
      <c r="S115" s="51"/>
      <c r="T115" s="51"/>
      <c r="U115" s="51"/>
      <c r="V115" s="51"/>
      <c r="Y115" s="51"/>
    </row>
    <row r="116">
      <c r="C116" s="51"/>
      <c r="D116" s="74"/>
      <c r="G116" s="51"/>
      <c r="H116" s="51"/>
      <c r="K116" s="51"/>
      <c r="M116" s="75"/>
      <c r="P116" s="51"/>
      <c r="Q116" s="51"/>
      <c r="R116" s="51"/>
      <c r="S116" s="51"/>
      <c r="T116" s="51"/>
      <c r="U116" s="51"/>
      <c r="V116" s="51"/>
      <c r="Y116" s="51"/>
    </row>
    <row r="117">
      <c r="C117" s="51"/>
      <c r="D117" s="74"/>
      <c r="G117" s="51"/>
      <c r="H117" s="51"/>
      <c r="K117" s="51"/>
      <c r="M117" s="75"/>
      <c r="P117" s="51"/>
      <c r="Q117" s="51"/>
      <c r="R117" s="51"/>
      <c r="S117" s="51"/>
      <c r="T117" s="51"/>
      <c r="U117" s="51"/>
      <c r="V117" s="51"/>
      <c r="Y117" s="51"/>
    </row>
    <row r="118">
      <c r="C118" s="51"/>
      <c r="D118" s="74"/>
      <c r="G118" s="51"/>
      <c r="H118" s="51"/>
      <c r="K118" s="51"/>
      <c r="M118" s="75"/>
      <c r="P118" s="51"/>
      <c r="Q118" s="51"/>
      <c r="R118" s="51"/>
      <c r="S118" s="51"/>
      <c r="T118" s="51"/>
      <c r="U118" s="51"/>
      <c r="V118" s="51"/>
      <c r="Y118" s="51"/>
    </row>
    <row r="119">
      <c r="C119" s="51"/>
      <c r="D119" s="74"/>
      <c r="G119" s="51"/>
      <c r="H119" s="51"/>
      <c r="K119" s="51"/>
      <c r="M119" s="75"/>
      <c r="P119" s="51"/>
      <c r="Q119" s="51"/>
      <c r="R119" s="51"/>
      <c r="S119" s="51"/>
      <c r="T119" s="51"/>
      <c r="U119" s="51"/>
      <c r="V119" s="51"/>
      <c r="Y119" s="51"/>
    </row>
    <row r="120">
      <c r="C120" s="51"/>
      <c r="D120" s="74"/>
      <c r="G120" s="51"/>
      <c r="H120" s="51"/>
      <c r="K120" s="51"/>
      <c r="M120" s="75"/>
      <c r="P120" s="51"/>
      <c r="Q120" s="51"/>
      <c r="R120" s="51"/>
      <c r="S120" s="51"/>
      <c r="T120" s="51"/>
      <c r="U120" s="51"/>
      <c r="V120" s="51"/>
      <c r="Y120" s="51"/>
    </row>
    <row r="121">
      <c r="C121" s="51"/>
      <c r="D121" s="74"/>
      <c r="G121" s="51"/>
      <c r="H121" s="51"/>
      <c r="K121" s="51"/>
      <c r="M121" s="75"/>
      <c r="P121" s="51"/>
      <c r="Q121" s="51"/>
      <c r="R121" s="51"/>
      <c r="S121" s="51"/>
      <c r="T121" s="51"/>
      <c r="U121" s="51"/>
      <c r="V121" s="51"/>
      <c r="Y121" s="51"/>
    </row>
    <row r="122">
      <c r="C122" s="51"/>
      <c r="D122" s="74"/>
      <c r="G122" s="51"/>
      <c r="H122" s="51"/>
      <c r="K122" s="51"/>
      <c r="M122" s="75"/>
      <c r="P122" s="51"/>
      <c r="Q122" s="51"/>
      <c r="R122" s="51"/>
      <c r="S122" s="51"/>
      <c r="T122" s="51"/>
      <c r="U122" s="51"/>
      <c r="V122" s="51"/>
      <c r="Y122" s="51"/>
    </row>
    <row r="123">
      <c r="C123" s="51"/>
      <c r="D123" s="74"/>
      <c r="G123" s="51"/>
      <c r="H123" s="51"/>
      <c r="K123" s="51"/>
      <c r="M123" s="75"/>
      <c r="P123" s="51"/>
      <c r="Q123" s="51"/>
      <c r="R123" s="51"/>
      <c r="S123" s="51"/>
      <c r="T123" s="51"/>
      <c r="U123" s="51"/>
      <c r="V123" s="51"/>
      <c r="Y123" s="51"/>
    </row>
    <row r="124">
      <c r="C124" s="51"/>
      <c r="D124" s="74"/>
      <c r="G124" s="51"/>
      <c r="H124" s="51"/>
      <c r="K124" s="51"/>
      <c r="M124" s="75"/>
      <c r="P124" s="51"/>
      <c r="Q124" s="51"/>
      <c r="R124" s="51"/>
      <c r="S124" s="51"/>
      <c r="T124" s="51"/>
      <c r="U124" s="51"/>
      <c r="V124" s="51"/>
      <c r="Y124" s="51"/>
    </row>
    <row r="125">
      <c r="C125" s="51"/>
      <c r="D125" s="74"/>
      <c r="G125" s="51"/>
      <c r="H125" s="51"/>
      <c r="K125" s="51"/>
      <c r="M125" s="75"/>
      <c r="P125" s="51"/>
      <c r="Q125" s="51"/>
      <c r="R125" s="51"/>
      <c r="S125" s="51"/>
      <c r="T125" s="51"/>
      <c r="U125" s="51"/>
      <c r="V125" s="51"/>
      <c r="Y125" s="51"/>
    </row>
    <row r="126">
      <c r="C126" s="51"/>
      <c r="D126" s="74"/>
      <c r="G126" s="51"/>
      <c r="H126" s="51"/>
      <c r="K126" s="51"/>
      <c r="M126" s="75"/>
      <c r="P126" s="51"/>
      <c r="Q126" s="51"/>
      <c r="R126" s="51"/>
      <c r="S126" s="51"/>
      <c r="T126" s="51"/>
      <c r="U126" s="51"/>
      <c r="V126" s="51"/>
      <c r="Y126" s="51"/>
    </row>
    <row r="127">
      <c r="C127" s="51"/>
      <c r="D127" s="74"/>
      <c r="G127" s="51"/>
      <c r="H127" s="51"/>
      <c r="K127" s="51"/>
      <c r="M127" s="75"/>
      <c r="P127" s="51"/>
      <c r="Q127" s="51"/>
      <c r="R127" s="51"/>
      <c r="S127" s="51"/>
      <c r="T127" s="51"/>
      <c r="U127" s="51"/>
      <c r="V127" s="51"/>
      <c r="Y127" s="51"/>
    </row>
    <row r="128">
      <c r="C128" s="51"/>
      <c r="D128" s="74"/>
      <c r="G128" s="51"/>
      <c r="H128" s="51"/>
      <c r="K128" s="51"/>
      <c r="M128" s="75"/>
      <c r="P128" s="51"/>
      <c r="Q128" s="51"/>
      <c r="R128" s="51"/>
      <c r="S128" s="51"/>
      <c r="T128" s="51"/>
      <c r="U128" s="51"/>
      <c r="V128" s="51"/>
      <c r="Y128" s="51"/>
    </row>
    <row r="129">
      <c r="C129" s="51"/>
      <c r="D129" s="74"/>
      <c r="G129" s="51"/>
      <c r="H129" s="51"/>
      <c r="K129" s="51"/>
      <c r="M129" s="75"/>
      <c r="P129" s="51"/>
      <c r="Q129" s="51"/>
      <c r="R129" s="51"/>
      <c r="S129" s="51"/>
      <c r="T129" s="51"/>
      <c r="U129" s="51"/>
      <c r="V129" s="51"/>
      <c r="Y129" s="51"/>
    </row>
    <row r="130">
      <c r="C130" s="51"/>
      <c r="D130" s="74"/>
      <c r="G130" s="51"/>
      <c r="H130" s="51"/>
      <c r="K130" s="51"/>
      <c r="M130" s="75"/>
      <c r="P130" s="51"/>
      <c r="Q130" s="51"/>
      <c r="R130" s="51"/>
      <c r="S130" s="51"/>
      <c r="T130" s="51"/>
      <c r="U130" s="51"/>
      <c r="V130" s="51"/>
      <c r="Y130" s="51"/>
    </row>
    <row r="131">
      <c r="C131" s="51"/>
      <c r="D131" s="74"/>
      <c r="G131" s="51"/>
      <c r="H131" s="51"/>
      <c r="K131" s="51"/>
      <c r="M131" s="75"/>
      <c r="P131" s="51"/>
      <c r="Q131" s="51"/>
      <c r="R131" s="51"/>
      <c r="S131" s="51"/>
      <c r="T131" s="51"/>
      <c r="U131" s="51"/>
      <c r="V131" s="51"/>
      <c r="Y131" s="51"/>
    </row>
    <row r="132">
      <c r="C132" s="51"/>
      <c r="D132" s="74"/>
      <c r="G132" s="51"/>
      <c r="H132" s="51"/>
      <c r="K132" s="51"/>
      <c r="M132" s="75"/>
      <c r="P132" s="51"/>
      <c r="Q132" s="51"/>
      <c r="R132" s="51"/>
      <c r="S132" s="51"/>
      <c r="T132" s="51"/>
      <c r="U132" s="51"/>
      <c r="V132" s="51"/>
      <c r="Y132" s="51"/>
    </row>
    <row r="133">
      <c r="C133" s="51"/>
      <c r="D133" s="74"/>
      <c r="G133" s="51"/>
      <c r="H133" s="51"/>
      <c r="K133" s="51"/>
      <c r="M133" s="75"/>
      <c r="P133" s="51"/>
      <c r="Q133" s="51"/>
      <c r="R133" s="51"/>
      <c r="S133" s="51"/>
      <c r="T133" s="51"/>
      <c r="U133" s="51"/>
      <c r="V133" s="51"/>
      <c r="Y133" s="51"/>
    </row>
    <row r="134">
      <c r="C134" s="51"/>
      <c r="D134" s="74"/>
      <c r="G134" s="51"/>
      <c r="H134" s="51"/>
      <c r="K134" s="51"/>
      <c r="M134" s="75"/>
      <c r="P134" s="51"/>
      <c r="Q134" s="51"/>
      <c r="R134" s="51"/>
      <c r="S134" s="51"/>
      <c r="T134" s="51"/>
      <c r="U134" s="51"/>
      <c r="V134" s="51"/>
      <c r="Y134" s="51"/>
    </row>
    <row r="135">
      <c r="C135" s="51"/>
      <c r="D135" s="74"/>
      <c r="G135" s="51"/>
      <c r="H135" s="51"/>
      <c r="K135" s="51"/>
      <c r="M135" s="75"/>
      <c r="P135" s="51"/>
      <c r="Q135" s="51"/>
      <c r="R135" s="51"/>
      <c r="S135" s="51"/>
      <c r="T135" s="51"/>
      <c r="U135" s="51"/>
      <c r="V135" s="51"/>
      <c r="Y135" s="51"/>
    </row>
    <row r="136">
      <c r="C136" s="51"/>
      <c r="D136" s="74"/>
      <c r="G136" s="51"/>
      <c r="H136" s="51"/>
      <c r="K136" s="51"/>
      <c r="M136" s="75"/>
      <c r="P136" s="51"/>
      <c r="Q136" s="51"/>
      <c r="R136" s="51"/>
      <c r="S136" s="51"/>
      <c r="T136" s="51"/>
      <c r="U136" s="51"/>
      <c r="V136" s="51"/>
      <c r="Y136" s="51"/>
    </row>
    <row r="137">
      <c r="C137" s="51"/>
      <c r="D137" s="74"/>
      <c r="G137" s="51"/>
      <c r="H137" s="51"/>
      <c r="K137" s="51"/>
      <c r="M137" s="75"/>
      <c r="P137" s="51"/>
      <c r="Q137" s="51"/>
      <c r="R137" s="51"/>
      <c r="S137" s="51"/>
      <c r="T137" s="51"/>
      <c r="U137" s="51"/>
      <c r="V137" s="51"/>
      <c r="Y137" s="51"/>
    </row>
    <row r="138">
      <c r="C138" s="51"/>
      <c r="D138" s="74"/>
      <c r="G138" s="51"/>
      <c r="H138" s="51"/>
      <c r="K138" s="51"/>
      <c r="M138" s="75"/>
      <c r="P138" s="51"/>
      <c r="Q138" s="51"/>
      <c r="R138" s="51"/>
      <c r="S138" s="51"/>
      <c r="T138" s="51"/>
      <c r="U138" s="51"/>
      <c r="V138" s="51"/>
      <c r="Y138" s="51"/>
    </row>
    <row r="139">
      <c r="C139" s="51"/>
      <c r="D139" s="74"/>
      <c r="G139" s="51"/>
      <c r="H139" s="51"/>
      <c r="K139" s="51"/>
      <c r="M139" s="75"/>
      <c r="P139" s="51"/>
      <c r="Q139" s="51"/>
      <c r="R139" s="51"/>
      <c r="S139" s="51"/>
      <c r="T139" s="51"/>
      <c r="U139" s="51"/>
      <c r="V139" s="51"/>
      <c r="Y139" s="51"/>
    </row>
    <row r="140">
      <c r="C140" s="51"/>
      <c r="D140" s="74"/>
      <c r="G140" s="51"/>
      <c r="H140" s="51"/>
      <c r="K140" s="51"/>
      <c r="M140" s="75"/>
      <c r="P140" s="51"/>
      <c r="Q140" s="51"/>
      <c r="R140" s="51"/>
      <c r="S140" s="51"/>
      <c r="T140" s="51"/>
      <c r="U140" s="51"/>
      <c r="V140" s="51"/>
      <c r="Y140" s="51"/>
    </row>
    <row r="141">
      <c r="C141" s="51"/>
      <c r="D141" s="74"/>
      <c r="G141" s="51"/>
      <c r="H141" s="51"/>
      <c r="K141" s="51"/>
      <c r="M141" s="75"/>
      <c r="P141" s="51"/>
      <c r="Q141" s="51"/>
      <c r="R141" s="51"/>
      <c r="S141" s="51"/>
      <c r="T141" s="51"/>
      <c r="U141" s="51"/>
      <c r="V141" s="51"/>
      <c r="Y141" s="51"/>
    </row>
    <row r="142">
      <c r="C142" s="51"/>
      <c r="D142" s="74"/>
      <c r="G142" s="51"/>
      <c r="H142" s="51"/>
      <c r="K142" s="51"/>
      <c r="M142" s="75"/>
      <c r="P142" s="51"/>
      <c r="Q142" s="51"/>
      <c r="R142" s="51"/>
      <c r="S142" s="51"/>
      <c r="T142" s="51"/>
      <c r="U142" s="51"/>
      <c r="V142" s="51"/>
      <c r="Y142" s="51"/>
    </row>
    <row r="143">
      <c r="C143" s="51"/>
      <c r="D143" s="74"/>
      <c r="G143" s="51"/>
      <c r="H143" s="51"/>
      <c r="K143" s="51"/>
      <c r="M143" s="75"/>
      <c r="P143" s="51"/>
      <c r="Q143" s="51"/>
      <c r="R143" s="51"/>
      <c r="S143" s="51"/>
      <c r="T143" s="51"/>
      <c r="U143" s="51"/>
      <c r="V143" s="51"/>
      <c r="Y143" s="51"/>
    </row>
    <row r="144">
      <c r="C144" s="51"/>
      <c r="D144" s="74"/>
      <c r="G144" s="51"/>
      <c r="H144" s="51"/>
      <c r="K144" s="51"/>
      <c r="M144" s="75"/>
      <c r="P144" s="51"/>
      <c r="Q144" s="51"/>
      <c r="R144" s="51"/>
      <c r="S144" s="51"/>
      <c r="T144" s="51"/>
      <c r="U144" s="51"/>
      <c r="V144" s="51"/>
      <c r="Y144" s="51"/>
    </row>
    <row r="145">
      <c r="C145" s="51"/>
      <c r="D145" s="74"/>
      <c r="G145" s="51"/>
      <c r="H145" s="51"/>
      <c r="K145" s="51"/>
      <c r="M145" s="75"/>
      <c r="P145" s="51"/>
      <c r="Q145" s="51"/>
      <c r="R145" s="51"/>
      <c r="S145" s="51"/>
      <c r="T145" s="51"/>
      <c r="U145" s="51"/>
      <c r="V145" s="51"/>
      <c r="Y145" s="51"/>
    </row>
    <row r="146">
      <c r="C146" s="51"/>
      <c r="D146" s="74"/>
      <c r="G146" s="51"/>
      <c r="H146" s="51"/>
      <c r="K146" s="51"/>
      <c r="M146" s="75"/>
      <c r="P146" s="51"/>
      <c r="Q146" s="51"/>
      <c r="R146" s="51"/>
      <c r="S146" s="51"/>
      <c r="T146" s="51"/>
      <c r="U146" s="51"/>
      <c r="V146" s="51"/>
      <c r="Y146" s="51"/>
    </row>
    <row r="147">
      <c r="C147" s="51"/>
      <c r="D147" s="74"/>
      <c r="G147" s="51"/>
      <c r="H147" s="51"/>
      <c r="K147" s="51"/>
      <c r="M147" s="75"/>
      <c r="P147" s="51"/>
      <c r="Q147" s="51"/>
      <c r="R147" s="51"/>
      <c r="S147" s="51"/>
      <c r="T147" s="51"/>
      <c r="U147" s="51"/>
      <c r="V147" s="51"/>
      <c r="Y147" s="51"/>
    </row>
    <row r="148">
      <c r="C148" s="51"/>
      <c r="D148" s="74"/>
      <c r="G148" s="51"/>
      <c r="H148" s="51"/>
      <c r="K148" s="51"/>
      <c r="M148" s="75"/>
      <c r="P148" s="51"/>
      <c r="Q148" s="51"/>
      <c r="R148" s="51"/>
      <c r="S148" s="51"/>
      <c r="T148" s="51"/>
      <c r="U148" s="51"/>
      <c r="V148" s="51"/>
      <c r="Y148" s="51"/>
    </row>
    <row r="149">
      <c r="C149" s="51"/>
      <c r="D149" s="74"/>
      <c r="G149" s="51"/>
      <c r="H149" s="51"/>
      <c r="K149" s="51"/>
      <c r="M149" s="75"/>
      <c r="P149" s="51"/>
      <c r="Q149" s="51"/>
      <c r="R149" s="51"/>
      <c r="S149" s="51"/>
      <c r="T149" s="51"/>
      <c r="U149" s="51"/>
      <c r="V149" s="51"/>
      <c r="Y149" s="51"/>
    </row>
    <row r="150">
      <c r="C150" s="51"/>
      <c r="D150" s="74"/>
      <c r="G150" s="51"/>
      <c r="H150" s="51"/>
      <c r="K150" s="51"/>
      <c r="M150" s="75"/>
      <c r="P150" s="51"/>
      <c r="Q150" s="51"/>
      <c r="R150" s="51"/>
      <c r="S150" s="51"/>
      <c r="T150" s="51"/>
      <c r="U150" s="51"/>
      <c r="V150" s="51"/>
      <c r="Y150" s="51"/>
    </row>
    <row r="151">
      <c r="C151" s="51"/>
      <c r="D151" s="74"/>
      <c r="G151" s="51"/>
      <c r="H151" s="51"/>
      <c r="K151" s="51"/>
      <c r="M151" s="75"/>
      <c r="P151" s="51"/>
      <c r="Q151" s="51"/>
      <c r="R151" s="51"/>
      <c r="S151" s="51"/>
      <c r="T151" s="51"/>
      <c r="U151" s="51"/>
      <c r="V151" s="51"/>
      <c r="Y151" s="51"/>
    </row>
    <row r="152">
      <c r="C152" s="51"/>
      <c r="D152" s="74"/>
      <c r="G152" s="51"/>
      <c r="H152" s="51"/>
      <c r="K152" s="51"/>
      <c r="M152" s="75"/>
      <c r="P152" s="51"/>
      <c r="Q152" s="51"/>
      <c r="R152" s="51"/>
      <c r="S152" s="51"/>
      <c r="T152" s="51"/>
      <c r="U152" s="51"/>
      <c r="V152" s="51"/>
      <c r="Y152" s="51"/>
    </row>
    <row r="153">
      <c r="C153" s="51"/>
      <c r="D153" s="74"/>
      <c r="G153" s="51"/>
      <c r="H153" s="51"/>
      <c r="K153" s="51"/>
      <c r="M153" s="75"/>
      <c r="P153" s="51"/>
      <c r="Q153" s="51"/>
      <c r="R153" s="51"/>
      <c r="S153" s="51"/>
      <c r="T153" s="51"/>
      <c r="U153" s="51"/>
      <c r="V153" s="51"/>
      <c r="Y153" s="51"/>
    </row>
    <row r="154">
      <c r="C154" s="51"/>
      <c r="D154" s="74"/>
      <c r="G154" s="51"/>
      <c r="H154" s="51"/>
      <c r="K154" s="51"/>
      <c r="M154" s="75"/>
      <c r="P154" s="51"/>
      <c r="Q154" s="51"/>
      <c r="R154" s="51"/>
      <c r="S154" s="51"/>
      <c r="T154" s="51"/>
      <c r="U154" s="51"/>
      <c r="V154" s="51"/>
      <c r="Y154" s="51"/>
    </row>
    <row r="155">
      <c r="C155" s="51"/>
      <c r="D155" s="74"/>
      <c r="G155" s="51"/>
      <c r="H155" s="51"/>
      <c r="K155" s="51"/>
      <c r="M155" s="75"/>
      <c r="P155" s="51"/>
      <c r="Q155" s="51"/>
      <c r="R155" s="51"/>
      <c r="S155" s="51"/>
      <c r="T155" s="51"/>
      <c r="U155" s="51"/>
      <c r="V155" s="51"/>
      <c r="Y155" s="51"/>
    </row>
    <row r="156">
      <c r="C156" s="51"/>
      <c r="D156" s="74"/>
      <c r="G156" s="51"/>
      <c r="H156" s="51"/>
      <c r="K156" s="51"/>
      <c r="M156" s="75"/>
      <c r="P156" s="51"/>
      <c r="Q156" s="51"/>
      <c r="R156" s="51"/>
      <c r="S156" s="51"/>
      <c r="T156" s="51"/>
      <c r="U156" s="51"/>
      <c r="V156" s="51"/>
      <c r="Y156" s="51"/>
    </row>
    <row r="157">
      <c r="C157" s="51"/>
      <c r="D157" s="74"/>
      <c r="G157" s="51"/>
      <c r="H157" s="51"/>
      <c r="K157" s="51"/>
      <c r="M157" s="75"/>
      <c r="P157" s="51"/>
      <c r="Q157" s="51"/>
      <c r="R157" s="51"/>
      <c r="S157" s="51"/>
      <c r="T157" s="51"/>
      <c r="U157" s="51"/>
      <c r="V157" s="51"/>
      <c r="Y157" s="51"/>
    </row>
    <row r="158">
      <c r="C158" s="51"/>
      <c r="D158" s="74"/>
      <c r="G158" s="51"/>
      <c r="H158" s="51"/>
      <c r="K158" s="51"/>
      <c r="M158" s="75"/>
      <c r="P158" s="51"/>
      <c r="Q158" s="51"/>
      <c r="R158" s="51"/>
      <c r="S158" s="51"/>
      <c r="T158" s="51"/>
      <c r="U158" s="51"/>
      <c r="V158" s="51"/>
      <c r="Y158" s="51"/>
    </row>
    <row r="159">
      <c r="C159" s="51"/>
      <c r="D159" s="74"/>
      <c r="G159" s="51"/>
      <c r="H159" s="51"/>
      <c r="K159" s="51"/>
      <c r="M159" s="75"/>
      <c r="P159" s="51"/>
      <c r="Q159" s="51"/>
      <c r="R159" s="51"/>
      <c r="S159" s="51"/>
      <c r="T159" s="51"/>
      <c r="U159" s="51"/>
      <c r="V159" s="51"/>
      <c r="Y159" s="51"/>
    </row>
    <row r="160">
      <c r="C160" s="51"/>
      <c r="D160" s="74"/>
      <c r="G160" s="51"/>
      <c r="H160" s="51"/>
      <c r="K160" s="51"/>
      <c r="M160" s="75"/>
      <c r="P160" s="51"/>
      <c r="Q160" s="51"/>
      <c r="R160" s="51"/>
      <c r="S160" s="51"/>
      <c r="T160" s="51"/>
      <c r="U160" s="51"/>
      <c r="V160" s="51"/>
      <c r="Y160" s="51"/>
    </row>
    <row r="161">
      <c r="C161" s="51"/>
      <c r="D161" s="74"/>
      <c r="G161" s="51"/>
      <c r="H161" s="51"/>
      <c r="K161" s="51"/>
      <c r="M161" s="75"/>
      <c r="P161" s="51"/>
      <c r="Q161" s="51"/>
      <c r="R161" s="51"/>
      <c r="S161" s="51"/>
      <c r="T161" s="51"/>
      <c r="U161" s="51"/>
      <c r="V161" s="51"/>
      <c r="Y161" s="51"/>
    </row>
    <row r="162">
      <c r="C162" s="51"/>
      <c r="D162" s="74"/>
      <c r="G162" s="51"/>
      <c r="H162" s="51"/>
      <c r="K162" s="51"/>
      <c r="M162" s="75"/>
      <c r="P162" s="51"/>
      <c r="Q162" s="51"/>
      <c r="R162" s="51"/>
      <c r="S162" s="51"/>
      <c r="T162" s="51"/>
      <c r="U162" s="51"/>
      <c r="V162" s="51"/>
      <c r="Y162" s="51"/>
    </row>
    <row r="163">
      <c r="C163" s="51"/>
      <c r="D163" s="74"/>
      <c r="G163" s="51"/>
      <c r="H163" s="51"/>
      <c r="K163" s="51"/>
      <c r="M163" s="75"/>
      <c r="P163" s="51"/>
      <c r="Q163" s="51"/>
      <c r="R163" s="51"/>
      <c r="S163" s="51"/>
      <c r="T163" s="51"/>
      <c r="U163" s="51"/>
      <c r="V163" s="51"/>
      <c r="Y163" s="51"/>
    </row>
    <row r="164">
      <c r="C164" s="51"/>
      <c r="D164" s="74"/>
      <c r="G164" s="51"/>
      <c r="H164" s="51"/>
      <c r="K164" s="51"/>
      <c r="M164" s="75"/>
      <c r="P164" s="51"/>
      <c r="Q164" s="51"/>
      <c r="R164" s="51"/>
      <c r="S164" s="51"/>
      <c r="T164" s="51"/>
      <c r="U164" s="51"/>
      <c r="V164" s="51"/>
      <c r="Y164" s="51"/>
    </row>
    <row r="165">
      <c r="C165" s="51"/>
      <c r="D165" s="74"/>
      <c r="G165" s="51"/>
      <c r="H165" s="51"/>
      <c r="K165" s="51"/>
      <c r="M165" s="75"/>
      <c r="P165" s="51"/>
      <c r="Q165" s="51"/>
      <c r="R165" s="51"/>
      <c r="S165" s="51"/>
      <c r="T165" s="51"/>
      <c r="U165" s="51"/>
      <c r="V165" s="51"/>
      <c r="Y165" s="51"/>
    </row>
    <row r="166">
      <c r="C166" s="51"/>
      <c r="D166" s="74"/>
      <c r="G166" s="51"/>
      <c r="H166" s="51"/>
      <c r="K166" s="51"/>
      <c r="M166" s="75"/>
      <c r="P166" s="51"/>
      <c r="Q166" s="51"/>
      <c r="R166" s="51"/>
      <c r="S166" s="51"/>
      <c r="T166" s="51"/>
      <c r="U166" s="51"/>
      <c r="V166" s="51"/>
      <c r="Y166" s="51"/>
    </row>
    <row r="167">
      <c r="C167" s="51"/>
      <c r="D167" s="74"/>
      <c r="G167" s="51"/>
      <c r="H167" s="51"/>
      <c r="K167" s="51"/>
      <c r="M167" s="75"/>
      <c r="P167" s="51"/>
      <c r="Q167" s="51"/>
      <c r="R167" s="51"/>
      <c r="S167" s="51"/>
      <c r="T167" s="51"/>
      <c r="U167" s="51"/>
      <c r="V167" s="51"/>
      <c r="Y167" s="51"/>
    </row>
    <row r="168">
      <c r="C168" s="51"/>
      <c r="D168" s="74"/>
      <c r="G168" s="51"/>
      <c r="H168" s="51"/>
      <c r="K168" s="51"/>
      <c r="M168" s="75"/>
      <c r="P168" s="51"/>
      <c r="Q168" s="51"/>
      <c r="R168" s="51"/>
      <c r="S168" s="51"/>
      <c r="T168" s="51"/>
      <c r="U168" s="51"/>
      <c r="V168" s="51"/>
      <c r="Y168" s="51"/>
    </row>
    <row r="169">
      <c r="C169" s="51"/>
      <c r="D169" s="74"/>
      <c r="G169" s="51"/>
      <c r="H169" s="51"/>
      <c r="K169" s="51"/>
      <c r="M169" s="75"/>
      <c r="P169" s="51"/>
      <c r="Q169" s="51"/>
      <c r="R169" s="51"/>
      <c r="S169" s="51"/>
      <c r="T169" s="51"/>
      <c r="U169" s="51"/>
      <c r="V169" s="51"/>
      <c r="Y169" s="51"/>
    </row>
    <row r="170">
      <c r="C170" s="51"/>
      <c r="D170" s="74"/>
      <c r="G170" s="51"/>
      <c r="H170" s="51"/>
      <c r="K170" s="51"/>
      <c r="M170" s="75"/>
      <c r="P170" s="51"/>
      <c r="Q170" s="51"/>
      <c r="R170" s="51"/>
      <c r="S170" s="51"/>
      <c r="T170" s="51"/>
      <c r="U170" s="51"/>
      <c r="V170" s="51"/>
      <c r="Y170" s="51"/>
    </row>
    <row r="171">
      <c r="C171" s="51"/>
      <c r="D171" s="74"/>
      <c r="G171" s="51"/>
      <c r="H171" s="51"/>
      <c r="K171" s="51"/>
      <c r="M171" s="75"/>
      <c r="P171" s="51"/>
      <c r="Q171" s="51"/>
      <c r="R171" s="51"/>
      <c r="S171" s="51"/>
      <c r="T171" s="51"/>
      <c r="U171" s="51"/>
      <c r="V171" s="51"/>
      <c r="Y171" s="51"/>
    </row>
    <row r="172">
      <c r="C172" s="51"/>
      <c r="D172" s="74"/>
      <c r="G172" s="51"/>
      <c r="H172" s="51"/>
      <c r="K172" s="51"/>
      <c r="M172" s="75"/>
      <c r="P172" s="51"/>
      <c r="Q172" s="51"/>
      <c r="R172" s="51"/>
      <c r="S172" s="51"/>
      <c r="T172" s="51"/>
      <c r="U172" s="51"/>
      <c r="V172" s="51"/>
      <c r="Y172" s="51"/>
    </row>
    <row r="173">
      <c r="C173" s="51"/>
      <c r="D173" s="74"/>
      <c r="G173" s="51"/>
      <c r="H173" s="51"/>
      <c r="K173" s="51"/>
      <c r="M173" s="75"/>
      <c r="P173" s="51"/>
      <c r="Q173" s="51"/>
      <c r="R173" s="51"/>
      <c r="S173" s="51"/>
      <c r="T173" s="51"/>
      <c r="U173" s="51"/>
      <c r="V173" s="51"/>
      <c r="Y173" s="51"/>
    </row>
    <row r="174">
      <c r="C174" s="51"/>
      <c r="D174" s="74"/>
      <c r="G174" s="51"/>
      <c r="H174" s="51"/>
      <c r="K174" s="51"/>
      <c r="M174" s="75"/>
      <c r="P174" s="51"/>
      <c r="Q174" s="51"/>
      <c r="R174" s="51"/>
      <c r="S174" s="51"/>
      <c r="T174" s="51"/>
      <c r="U174" s="51"/>
      <c r="V174" s="51"/>
      <c r="Y174" s="51"/>
    </row>
    <row r="175">
      <c r="C175" s="51"/>
      <c r="D175" s="74"/>
      <c r="G175" s="51"/>
      <c r="H175" s="51"/>
      <c r="K175" s="51"/>
      <c r="M175" s="75"/>
      <c r="P175" s="51"/>
      <c r="Q175" s="51"/>
      <c r="R175" s="51"/>
      <c r="S175" s="51"/>
      <c r="T175" s="51"/>
      <c r="U175" s="51"/>
      <c r="V175" s="51"/>
      <c r="Y175" s="51"/>
    </row>
    <row r="176">
      <c r="C176" s="51"/>
      <c r="D176" s="74"/>
      <c r="G176" s="51"/>
      <c r="H176" s="51"/>
      <c r="K176" s="51"/>
      <c r="M176" s="75"/>
      <c r="P176" s="51"/>
      <c r="Q176" s="51"/>
      <c r="R176" s="51"/>
      <c r="S176" s="51"/>
      <c r="T176" s="51"/>
      <c r="U176" s="51"/>
      <c r="V176" s="51"/>
      <c r="Y176" s="51"/>
    </row>
    <row r="177">
      <c r="C177" s="51"/>
      <c r="D177" s="74"/>
      <c r="G177" s="51"/>
      <c r="H177" s="51"/>
      <c r="K177" s="51"/>
      <c r="M177" s="75"/>
      <c r="P177" s="51"/>
      <c r="Q177" s="51"/>
      <c r="R177" s="51"/>
      <c r="S177" s="51"/>
      <c r="T177" s="51"/>
      <c r="U177" s="51"/>
      <c r="V177" s="51"/>
      <c r="Y177" s="51"/>
    </row>
    <row r="178">
      <c r="C178" s="51"/>
      <c r="D178" s="74"/>
      <c r="G178" s="51"/>
      <c r="H178" s="51"/>
      <c r="K178" s="51"/>
      <c r="M178" s="75"/>
      <c r="P178" s="51"/>
      <c r="Q178" s="51"/>
      <c r="R178" s="51"/>
      <c r="S178" s="51"/>
      <c r="T178" s="51"/>
      <c r="U178" s="51"/>
      <c r="V178" s="51"/>
      <c r="Y178" s="51"/>
    </row>
    <row r="179">
      <c r="C179" s="51"/>
      <c r="D179" s="74"/>
      <c r="G179" s="51"/>
      <c r="H179" s="51"/>
      <c r="K179" s="51"/>
      <c r="M179" s="75"/>
      <c r="P179" s="51"/>
      <c r="Q179" s="51"/>
      <c r="R179" s="51"/>
      <c r="S179" s="51"/>
      <c r="T179" s="51"/>
      <c r="U179" s="51"/>
      <c r="V179" s="51"/>
      <c r="Y179" s="51"/>
    </row>
    <row r="180">
      <c r="C180" s="51"/>
      <c r="D180" s="74"/>
      <c r="G180" s="51"/>
      <c r="H180" s="51"/>
      <c r="K180" s="51"/>
      <c r="M180" s="75"/>
      <c r="P180" s="51"/>
      <c r="Q180" s="51"/>
      <c r="R180" s="51"/>
      <c r="S180" s="51"/>
      <c r="T180" s="51"/>
      <c r="U180" s="51"/>
      <c r="V180" s="51"/>
      <c r="Y180" s="51"/>
    </row>
    <row r="181">
      <c r="C181" s="51"/>
      <c r="D181" s="74"/>
      <c r="G181" s="51"/>
      <c r="H181" s="51"/>
      <c r="K181" s="51"/>
      <c r="M181" s="75"/>
      <c r="P181" s="51"/>
      <c r="Q181" s="51"/>
      <c r="R181" s="51"/>
      <c r="S181" s="51"/>
      <c r="T181" s="51"/>
      <c r="U181" s="51"/>
      <c r="V181" s="51"/>
      <c r="Y181" s="51"/>
    </row>
    <row r="182">
      <c r="C182" s="51"/>
      <c r="D182" s="74"/>
      <c r="G182" s="51"/>
      <c r="H182" s="51"/>
      <c r="K182" s="51"/>
      <c r="M182" s="75"/>
      <c r="P182" s="51"/>
      <c r="Q182" s="51"/>
      <c r="R182" s="51"/>
      <c r="S182" s="51"/>
      <c r="T182" s="51"/>
      <c r="U182" s="51"/>
      <c r="V182" s="51"/>
      <c r="Y182" s="51"/>
    </row>
    <row r="183">
      <c r="C183" s="51"/>
      <c r="D183" s="74"/>
      <c r="G183" s="51"/>
      <c r="H183" s="51"/>
      <c r="K183" s="51"/>
      <c r="M183" s="75"/>
      <c r="P183" s="51"/>
      <c r="Q183" s="51"/>
      <c r="R183" s="51"/>
      <c r="S183" s="51"/>
      <c r="T183" s="51"/>
      <c r="U183" s="51"/>
      <c r="V183" s="51"/>
      <c r="Y183" s="51"/>
    </row>
    <row r="184">
      <c r="C184" s="51"/>
      <c r="D184" s="74"/>
      <c r="G184" s="51"/>
      <c r="H184" s="51"/>
      <c r="K184" s="51"/>
      <c r="M184" s="75"/>
      <c r="P184" s="51"/>
      <c r="Q184" s="51"/>
      <c r="R184" s="51"/>
      <c r="S184" s="51"/>
      <c r="T184" s="51"/>
      <c r="U184" s="51"/>
      <c r="V184" s="51"/>
      <c r="Y184" s="51"/>
    </row>
    <row r="185">
      <c r="C185" s="51"/>
      <c r="D185" s="74"/>
      <c r="G185" s="51"/>
      <c r="H185" s="51"/>
      <c r="K185" s="51"/>
      <c r="M185" s="75"/>
      <c r="P185" s="51"/>
      <c r="Q185" s="51"/>
      <c r="R185" s="51"/>
      <c r="S185" s="51"/>
      <c r="T185" s="51"/>
      <c r="U185" s="51"/>
      <c r="V185" s="51"/>
      <c r="Y185" s="51"/>
    </row>
    <row r="186">
      <c r="C186" s="51"/>
      <c r="D186" s="74"/>
      <c r="G186" s="51"/>
      <c r="H186" s="51"/>
      <c r="K186" s="51"/>
      <c r="M186" s="75"/>
      <c r="P186" s="51"/>
      <c r="Q186" s="51"/>
      <c r="R186" s="51"/>
      <c r="S186" s="51"/>
      <c r="T186" s="51"/>
      <c r="U186" s="51"/>
      <c r="V186" s="51"/>
      <c r="Y186" s="51"/>
    </row>
    <row r="187">
      <c r="C187" s="51"/>
      <c r="D187" s="74"/>
      <c r="G187" s="51"/>
      <c r="H187" s="51"/>
      <c r="K187" s="51"/>
      <c r="M187" s="75"/>
      <c r="P187" s="51"/>
      <c r="Q187" s="51"/>
      <c r="R187" s="51"/>
      <c r="S187" s="51"/>
      <c r="T187" s="51"/>
      <c r="U187" s="51"/>
      <c r="V187" s="51"/>
      <c r="Y187" s="51"/>
    </row>
    <row r="188">
      <c r="C188" s="51"/>
      <c r="D188" s="74"/>
      <c r="G188" s="51"/>
      <c r="H188" s="51"/>
      <c r="K188" s="51"/>
      <c r="M188" s="75"/>
      <c r="P188" s="51"/>
      <c r="Q188" s="51"/>
      <c r="R188" s="51"/>
      <c r="S188" s="51"/>
      <c r="T188" s="51"/>
      <c r="U188" s="51"/>
      <c r="V188" s="51"/>
      <c r="Y188" s="51"/>
    </row>
    <row r="189">
      <c r="C189" s="51"/>
      <c r="D189" s="74"/>
      <c r="G189" s="51"/>
      <c r="H189" s="51"/>
      <c r="K189" s="51"/>
      <c r="M189" s="75"/>
      <c r="P189" s="51"/>
      <c r="Q189" s="51"/>
      <c r="R189" s="51"/>
      <c r="S189" s="51"/>
      <c r="T189" s="51"/>
      <c r="U189" s="51"/>
      <c r="V189" s="51"/>
      <c r="Y189" s="51"/>
    </row>
    <row r="190">
      <c r="C190" s="51"/>
      <c r="D190" s="74"/>
      <c r="G190" s="51"/>
      <c r="H190" s="51"/>
      <c r="K190" s="51"/>
      <c r="M190" s="75"/>
      <c r="P190" s="51"/>
      <c r="Q190" s="51"/>
      <c r="R190" s="51"/>
      <c r="S190" s="51"/>
      <c r="T190" s="51"/>
      <c r="U190" s="51"/>
      <c r="V190" s="51"/>
      <c r="Y190" s="51"/>
    </row>
    <row r="191">
      <c r="C191" s="51"/>
      <c r="D191" s="74"/>
      <c r="G191" s="51"/>
      <c r="H191" s="51"/>
      <c r="K191" s="51"/>
      <c r="M191" s="75"/>
      <c r="P191" s="51"/>
      <c r="Q191" s="51"/>
      <c r="R191" s="51"/>
      <c r="S191" s="51"/>
      <c r="T191" s="51"/>
      <c r="U191" s="51"/>
      <c r="V191" s="51"/>
      <c r="Y191" s="51"/>
    </row>
    <row r="192">
      <c r="C192" s="51"/>
      <c r="D192" s="74"/>
      <c r="G192" s="51"/>
      <c r="H192" s="51"/>
      <c r="K192" s="51"/>
      <c r="M192" s="75"/>
      <c r="P192" s="51"/>
      <c r="Q192" s="51"/>
      <c r="R192" s="51"/>
      <c r="S192" s="51"/>
      <c r="T192" s="51"/>
      <c r="U192" s="51"/>
      <c r="V192" s="51"/>
      <c r="Y192" s="51"/>
    </row>
    <row r="193">
      <c r="C193" s="51"/>
      <c r="D193" s="74"/>
      <c r="G193" s="51"/>
      <c r="H193" s="51"/>
      <c r="K193" s="51"/>
      <c r="M193" s="75"/>
      <c r="P193" s="51"/>
      <c r="Q193" s="51"/>
      <c r="R193" s="51"/>
      <c r="S193" s="51"/>
      <c r="T193" s="51"/>
      <c r="U193" s="51"/>
      <c r="V193" s="51"/>
      <c r="Y193" s="51"/>
    </row>
    <row r="194">
      <c r="C194" s="51"/>
      <c r="D194" s="74"/>
      <c r="G194" s="51"/>
      <c r="H194" s="51"/>
      <c r="K194" s="51"/>
      <c r="M194" s="75"/>
      <c r="P194" s="51"/>
      <c r="Q194" s="51"/>
      <c r="R194" s="51"/>
      <c r="S194" s="51"/>
      <c r="T194" s="51"/>
      <c r="U194" s="51"/>
      <c r="V194" s="51"/>
      <c r="Y194" s="51"/>
    </row>
    <row r="195">
      <c r="C195" s="51"/>
      <c r="D195" s="74"/>
      <c r="G195" s="51"/>
      <c r="H195" s="51"/>
      <c r="K195" s="51"/>
      <c r="M195" s="75"/>
      <c r="P195" s="51"/>
      <c r="Q195" s="51"/>
      <c r="R195" s="51"/>
      <c r="S195" s="51"/>
      <c r="T195" s="51"/>
      <c r="U195" s="51"/>
      <c r="V195" s="51"/>
      <c r="Y195" s="51"/>
    </row>
    <row r="196">
      <c r="C196" s="51"/>
      <c r="D196" s="74"/>
      <c r="G196" s="51"/>
      <c r="H196" s="51"/>
      <c r="K196" s="51"/>
      <c r="M196" s="75"/>
      <c r="P196" s="51"/>
      <c r="Q196" s="51"/>
      <c r="R196" s="51"/>
      <c r="S196" s="51"/>
      <c r="T196" s="51"/>
      <c r="U196" s="51"/>
      <c r="V196" s="51"/>
      <c r="Y196" s="51"/>
    </row>
    <row r="197">
      <c r="C197" s="51"/>
      <c r="D197" s="74"/>
      <c r="G197" s="51"/>
      <c r="H197" s="51"/>
      <c r="K197" s="51"/>
      <c r="M197" s="75"/>
      <c r="P197" s="51"/>
      <c r="Q197" s="51"/>
      <c r="R197" s="51"/>
      <c r="S197" s="51"/>
      <c r="T197" s="51"/>
      <c r="U197" s="51"/>
      <c r="V197" s="51"/>
      <c r="Y197" s="51"/>
    </row>
    <row r="198">
      <c r="C198" s="51"/>
      <c r="D198" s="74"/>
      <c r="G198" s="51"/>
      <c r="H198" s="51"/>
      <c r="K198" s="51"/>
      <c r="M198" s="75"/>
      <c r="P198" s="51"/>
      <c r="Q198" s="51"/>
      <c r="R198" s="51"/>
      <c r="S198" s="51"/>
      <c r="T198" s="51"/>
      <c r="U198" s="51"/>
      <c r="V198" s="51"/>
      <c r="Y198" s="51"/>
    </row>
    <row r="199">
      <c r="C199" s="51"/>
      <c r="D199" s="74"/>
      <c r="G199" s="51"/>
      <c r="H199" s="51"/>
      <c r="K199" s="51"/>
      <c r="M199" s="75"/>
      <c r="P199" s="51"/>
      <c r="Q199" s="51"/>
      <c r="R199" s="51"/>
      <c r="S199" s="51"/>
      <c r="T199" s="51"/>
      <c r="U199" s="51"/>
      <c r="V199" s="51"/>
      <c r="Y199" s="51"/>
    </row>
    <row r="200">
      <c r="C200" s="51"/>
      <c r="D200" s="74"/>
      <c r="G200" s="51"/>
      <c r="H200" s="51"/>
      <c r="K200" s="51"/>
      <c r="M200" s="75"/>
      <c r="P200" s="51"/>
      <c r="Q200" s="51"/>
      <c r="R200" s="51"/>
      <c r="S200" s="51"/>
      <c r="T200" s="51"/>
      <c r="U200" s="51"/>
      <c r="V200" s="51"/>
      <c r="Y200" s="51"/>
    </row>
    <row r="201">
      <c r="C201" s="51"/>
      <c r="D201" s="74"/>
      <c r="G201" s="51"/>
      <c r="H201" s="51"/>
      <c r="K201" s="51"/>
      <c r="M201" s="75"/>
      <c r="P201" s="51"/>
      <c r="Q201" s="51"/>
      <c r="R201" s="51"/>
      <c r="S201" s="51"/>
      <c r="T201" s="51"/>
      <c r="U201" s="51"/>
      <c r="V201" s="51"/>
      <c r="Y201" s="51"/>
    </row>
    <row r="202">
      <c r="C202" s="51"/>
      <c r="D202" s="74"/>
      <c r="G202" s="51"/>
      <c r="H202" s="51"/>
      <c r="K202" s="51"/>
      <c r="M202" s="75"/>
      <c r="P202" s="51"/>
      <c r="Q202" s="51"/>
      <c r="R202" s="51"/>
      <c r="S202" s="51"/>
      <c r="T202" s="51"/>
      <c r="U202" s="51"/>
      <c r="V202" s="51"/>
      <c r="Y202" s="51"/>
    </row>
    <row r="203">
      <c r="C203" s="51"/>
      <c r="D203" s="74"/>
      <c r="G203" s="51"/>
      <c r="H203" s="51"/>
      <c r="K203" s="51"/>
      <c r="M203" s="75"/>
      <c r="P203" s="51"/>
      <c r="Q203" s="51"/>
      <c r="R203" s="51"/>
      <c r="S203" s="51"/>
      <c r="T203" s="51"/>
      <c r="U203" s="51"/>
      <c r="V203" s="51"/>
      <c r="Y203" s="51"/>
    </row>
    <row r="204">
      <c r="C204" s="51"/>
      <c r="D204" s="74"/>
      <c r="G204" s="51"/>
      <c r="H204" s="51"/>
      <c r="K204" s="51"/>
      <c r="M204" s="75"/>
      <c r="P204" s="51"/>
      <c r="Q204" s="51"/>
      <c r="R204" s="51"/>
      <c r="S204" s="51"/>
      <c r="T204" s="51"/>
      <c r="U204" s="51"/>
      <c r="V204" s="51"/>
      <c r="Y204" s="51"/>
    </row>
    <row r="205">
      <c r="C205" s="51"/>
      <c r="D205" s="74"/>
      <c r="G205" s="51"/>
      <c r="H205" s="51"/>
      <c r="K205" s="51"/>
      <c r="M205" s="75"/>
      <c r="P205" s="51"/>
      <c r="Q205" s="51"/>
      <c r="R205" s="51"/>
      <c r="S205" s="51"/>
      <c r="T205" s="51"/>
      <c r="U205" s="51"/>
      <c r="V205" s="51"/>
      <c r="Y205" s="51"/>
    </row>
    <row r="206">
      <c r="C206" s="51"/>
      <c r="D206" s="74"/>
      <c r="G206" s="51"/>
      <c r="H206" s="51"/>
      <c r="K206" s="51"/>
      <c r="M206" s="75"/>
      <c r="P206" s="51"/>
      <c r="Q206" s="51"/>
      <c r="R206" s="51"/>
      <c r="S206" s="51"/>
      <c r="T206" s="51"/>
      <c r="U206" s="51"/>
      <c r="V206" s="51"/>
      <c r="Y206" s="51"/>
    </row>
    <row r="207">
      <c r="C207" s="51"/>
      <c r="D207" s="74"/>
      <c r="G207" s="51"/>
      <c r="H207" s="51"/>
      <c r="K207" s="51"/>
      <c r="M207" s="75"/>
      <c r="P207" s="51"/>
      <c r="Q207" s="51"/>
      <c r="R207" s="51"/>
      <c r="S207" s="51"/>
      <c r="T207" s="51"/>
      <c r="U207" s="51"/>
      <c r="V207" s="51"/>
      <c r="Y207" s="51"/>
    </row>
    <row r="208">
      <c r="C208" s="51"/>
      <c r="D208" s="74"/>
      <c r="G208" s="51"/>
      <c r="H208" s="51"/>
      <c r="K208" s="51"/>
      <c r="M208" s="75"/>
      <c r="P208" s="51"/>
      <c r="Q208" s="51"/>
      <c r="R208" s="51"/>
      <c r="S208" s="51"/>
      <c r="T208" s="51"/>
      <c r="U208" s="51"/>
      <c r="V208" s="51"/>
      <c r="Y208" s="51"/>
    </row>
    <row r="209">
      <c r="C209" s="51"/>
      <c r="D209" s="74"/>
      <c r="G209" s="51"/>
      <c r="H209" s="51"/>
      <c r="K209" s="51"/>
      <c r="M209" s="75"/>
      <c r="P209" s="51"/>
      <c r="Q209" s="51"/>
      <c r="R209" s="51"/>
      <c r="S209" s="51"/>
      <c r="T209" s="51"/>
      <c r="U209" s="51"/>
      <c r="V209" s="51"/>
      <c r="Y209" s="51"/>
    </row>
    <row r="210">
      <c r="C210" s="51"/>
      <c r="D210" s="74"/>
      <c r="G210" s="51"/>
      <c r="H210" s="51"/>
      <c r="K210" s="51"/>
      <c r="M210" s="75"/>
      <c r="P210" s="51"/>
      <c r="Q210" s="51"/>
      <c r="R210" s="51"/>
      <c r="S210" s="51"/>
      <c r="T210" s="51"/>
      <c r="U210" s="51"/>
      <c r="V210" s="51"/>
      <c r="Y210" s="51"/>
    </row>
    <row r="211">
      <c r="C211" s="51"/>
      <c r="D211" s="74"/>
      <c r="G211" s="51"/>
      <c r="H211" s="51"/>
      <c r="K211" s="51"/>
      <c r="M211" s="75"/>
      <c r="P211" s="51"/>
      <c r="Q211" s="51"/>
      <c r="R211" s="51"/>
      <c r="S211" s="51"/>
      <c r="T211" s="51"/>
      <c r="U211" s="51"/>
      <c r="V211" s="51"/>
      <c r="Y211" s="51"/>
    </row>
    <row r="212">
      <c r="C212" s="51"/>
      <c r="D212" s="74"/>
      <c r="G212" s="51"/>
      <c r="H212" s="51"/>
      <c r="K212" s="51"/>
      <c r="M212" s="75"/>
      <c r="P212" s="51"/>
      <c r="Q212" s="51"/>
      <c r="R212" s="51"/>
      <c r="S212" s="51"/>
      <c r="T212" s="51"/>
      <c r="U212" s="51"/>
      <c r="V212" s="51"/>
      <c r="Y212" s="51"/>
    </row>
    <row r="213">
      <c r="C213" s="51"/>
      <c r="D213" s="74"/>
      <c r="G213" s="51"/>
      <c r="H213" s="51"/>
      <c r="K213" s="51"/>
      <c r="M213" s="75"/>
      <c r="P213" s="51"/>
      <c r="Q213" s="51"/>
      <c r="R213" s="51"/>
      <c r="S213" s="51"/>
      <c r="T213" s="51"/>
      <c r="U213" s="51"/>
      <c r="V213" s="51"/>
      <c r="Y213" s="51"/>
    </row>
    <row r="214">
      <c r="C214" s="51"/>
      <c r="D214" s="74"/>
      <c r="G214" s="51"/>
      <c r="H214" s="51"/>
      <c r="K214" s="51"/>
      <c r="M214" s="75"/>
      <c r="P214" s="51"/>
      <c r="Q214" s="51"/>
      <c r="R214" s="51"/>
      <c r="S214" s="51"/>
      <c r="T214" s="51"/>
      <c r="U214" s="51"/>
      <c r="V214" s="51"/>
      <c r="Y214" s="51"/>
    </row>
    <row r="215">
      <c r="C215" s="51"/>
      <c r="D215" s="74"/>
      <c r="G215" s="51"/>
      <c r="H215" s="51"/>
      <c r="K215" s="51"/>
      <c r="M215" s="75"/>
      <c r="P215" s="51"/>
      <c r="Q215" s="51"/>
      <c r="R215" s="51"/>
      <c r="S215" s="51"/>
      <c r="T215" s="51"/>
      <c r="U215" s="51"/>
      <c r="V215" s="51"/>
      <c r="Y215" s="51"/>
    </row>
    <row r="216">
      <c r="C216" s="51"/>
      <c r="D216" s="74"/>
      <c r="G216" s="51"/>
      <c r="H216" s="51"/>
      <c r="K216" s="51"/>
      <c r="M216" s="75"/>
      <c r="P216" s="51"/>
      <c r="Q216" s="51"/>
      <c r="R216" s="51"/>
      <c r="S216" s="51"/>
      <c r="T216" s="51"/>
      <c r="U216" s="51"/>
      <c r="V216" s="51"/>
      <c r="Y216" s="51"/>
    </row>
    <row r="217">
      <c r="C217" s="51"/>
      <c r="D217" s="74"/>
      <c r="G217" s="51"/>
      <c r="H217" s="51"/>
      <c r="K217" s="51"/>
      <c r="M217" s="75"/>
      <c r="P217" s="51"/>
      <c r="Q217" s="51"/>
      <c r="R217" s="51"/>
      <c r="S217" s="51"/>
      <c r="T217" s="51"/>
      <c r="U217" s="51"/>
      <c r="V217" s="51"/>
      <c r="Y217" s="51"/>
    </row>
    <row r="218">
      <c r="C218" s="51"/>
      <c r="D218" s="74"/>
      <c r="G218" s="51"/>
      <c r="H218" s="51"/>
      <c r="K218" s="51"/>
      <c r="M218" s="75"/>
      <c r="P218" s="51"/>
      <c r="Q218" s="51"/>
      <c r="R218" s="51"/>
      <c r="S218" s="51"/>
      <c r="T218" s="51"/>
      <c r="U218" s="51"/>
      <c r="V218" s="51"/>
      <c r="Y218" s="51"/>
    </row>
    <row r="219">
      <c r="C219" s="51"/>
      <c r="D219" s="74"/>
      <c r="G219" s="51"/>
      <c r="H219" s="51"/>
      <c r="K219" s="51"/>
      <c r="M219" s="75"/>
      <c r="P219" s="51"/>
      <c r="Q219" s="51"/>
      <c r="R219" s="51"/>
      <c r="S219" s="51"/>
      <c r="T219" s="51"/>
      <c r="U219" s="51"/>
      <c r="V219" s="51"/>
      <c r="Y219" s="51"/>
    </row>
    <row r="220">
      <c r="C220" s="51"/>
      <c r="D220" s="74"/>
      <c r="G220" s="51"/>
      <c r="H220" s="51"/>
      <c r="K220" s="51"/>
      <c r="M220" s="75"/>
      <c r="P220" s="51"/>
      <c r="Q220" s="51"/>
      <c r="R220" s="51"/>
      <c r="S220" s="51"/>
      <c r="T220" s="51"/>
      <c r="U220" s="51"/>
      <c r="V220" s="51"/>
      <c r="Y220" s="51"/>
    </row>
    <row r="221">
      <c r="C221" s="51"/>
      <c r="D221" s="74"/>
      <c r="G221" s="51"/>
      <c r="H221" s="51"/>
      <c r="K221" s="51"/>
      <c r="M221" s="75"/>
      <c r="P221" s="51"/>
      <c r="Q221" s="51"/>
      <c r="R221" s="51"/>
      <c r="S221" s="51"/>
      <c r="T221" s="51"/>
      <c r="U221" s="51"/>
      <c r="V221" s="51"/>
      <c r="Y221" s="51"/>
    </row>
    <row r="222">
      <c r="C222" s="51"/>
      <c r="D222" s="74"/>
      <c r="G222" s="51"/>
      <c r="H222" s="51"/>
      <c r="K222" s="51"/>
      <c r="M222" s="75"/>
      <c r="P222" s="51"/>
      <c r="Q222" s="51"/>
      <c r="R222" s="51"/>
      <c r="S222" s="51"/>
      <c r="T222" s="51"/>
      <c r="U222" s="51"/>
      <c r="V222" s="51"/>
      <c r="Y222" s="51"/>
    </row>
    <row r="223">
      <c r="C223" s="51"/>
      <c r="D223" s="74"/>
      <c r="G223" s="51"/>
      <c r="H223" s="51"/>
      <c r="K223" s="51"/>
      <c r="M223" s="75"/>
      <c r="P223" s="51"/>
      <c r="Q223" s="51"/>
      <c r="R223" s="51"/>
      <c r="S223" s="51"/>
      <c r="T223" s="51"/>
      <c r="U223" s="51"/>
      <c r="V223" s="51"/>
      <c r="Y223" s="51"/>
    </row>
    <row r="224">
      <c r="C224" s="51"/>
      <c r="D224" s="74"/>
      <c r="G224" s="51"/>
      <c r="H224" s="51"/>
      <c r="K224" s="51"/>
      <c r="M224" s="75"/>
      <c r="P224" s="51"/>
      <c r="Q224" s="51"/>
      <c r="R224" s="51"/>
      <c r="S224" s="51"/>
      <c r="T224" s="51"/>
      <c r="U224" s="51"/>
      <c r="V224" s="51"/>
      <c r="Y224" s="51"/>
    </row>
    <row r="225">
      <c r="C225" s="51"/>
      <c r="D225" s="74"/>
      <c r="G225" s="51"/>
      <c r="H225" s="51"/>
      <c r="K225" s="51"/>
      <c r="M225" s="75"/>
      <c r="P225" s="51"/>
      <c r="Q225" s="51"/>
      <c r="R225" s="51"/>
      <c r="S225" s="51"/>
      <c r="T225" s="51"/>
      <c r="U225" s="51"/>
      <c r="V225" s="51"/>
      <c r="Y225" s="51"/>
    </row>
    <row r="226">
      <c r="C226" s="51"/>
      <c r="D226" s="74"/>
      <c r="G226" s="51"/>
      <c r="H226" s="51"/>
      <c r="K226" s="51"/>
      <c r="M226" s="75"/>
      <c r="P226" s="51"/>
      <c r="Q226" s="51"/>
      <c r="R226" s="51"/>
      <c r="S226" s="51"/>
      <c r="T226" s="51"/>
      <c r="U226" s="51"/>
      <c r="V226" s="51"/>
      <c r="Y226" s="51"/>
    </row>
    <row r="227">
      <c r="C227" s="51"/>
      <c r="D227" s="74"/>
      <c r="G227" s="51"/>
      <c r="H227" s="51"/>
      <c r="K227" s="51"/>
      <c r="M227" s="75"/>
      <c r="P227" s="51"/>
      <c r="Q227" s="51"/>
      <c r="R227" s="51"/>
      <c r="S227" s="51"/>
      <c r="T227" s="51"/>
      <c r="U227" s="51"/>
      <c r="V227" s="51"/>
      <c r="Y227" s="51"/>
    </row>
    <row r="228">
      <c r="C228" s="51"/>
      <c r="D228" s="74"/>
      <c r="G228" s="51"/>
      <c r="H228" s="51"/>
      <c r="K228" s="51"/>
      <c r="M228" s="75"/>
      <c r="P228" s="51"/>
      <c r="Q228" s="51"/>
      <c r="R228" s="51"/>
      <c r="S228" s="51"/>
      <c r="T228" s="51"/>
      <c r="U228" s="51"/>
      <c r="V228" s="51"/>
      <c r="Y228" s="51"/>
    </row>
    <row r="229">
      <c r="C229" s="51"/>
      <c r="D229" s="74"/>
      <c r="G229" s="51"/>
      <c r="H229" s="51"/>
      <c r="K229" s="51"/>
      <c r="M229" s="75"/>
      <c r="P229" s="51"/>
      <c r="Q229" s="51"/>
      <c r="R229" s="51"/>
      <c r="S229" s="51"/>
      <c r="T229" s="51"/>
      <c r="U229" s="51"/>
      <c r="V229" s="51"/>
      <c r="Y229" s="51"/>
    </row>
    <row r="230">
      <c r="C230" s="51"/>
      <c r="D230" s="74"/>
      <c r="G230" s="51"/>
      <c r="H230" s="51"/>
      <c r="K230" s="51"/>
      <c r="M230" s="75"/>
      <c r="P230" s="51"/>
      <c r="Q230" s="51"/>
      <c r="R230" s="51"/>
      <c r="S230" s="51"/>
      <c r="T230" s="51"/>
      <c r="U230" s="51"/>
      <c r="V230" s="51"/>
      <c r="Y230" s="51"/>
    </row>
    <row r="231">
      <c r="C231" s="51"/>
      <c r="D231" s="74"/>
      <c r="G231" s="51"/>
      <c r="H231" s="51"/>
      <c r="K231" s="51"/>
      <c r="M231" s="75"/>
      <c r="P231" s="51"/>
      <c r="Q231" s="51"/>
      <c r="R231" s="51"/>
      <c r="S231" s="51"/>
      <c r="T231" s="51"/>
      <c r="U231" s="51"/>
      <c r="V231" s="51"/>
      <c r="Y231" s="51"/>
    </row>
    <row r="232">
      <c r="C232" s="51"/>
      <c r="D232" s="74"/>
      <c r="G232" s="51"/>
      <c r="H232" s="51"/>
      <c r="K232" s="51"/>
      <c r="M232" s="75"/>
      <c r="P232" s="51"/>
      <c r="Q232" s="51"/>
      <c r="R232" s="51"/>
      <c r="S232" s="51"/>
      <c r="T232" s="51"/>
      <c r="U232" s="51"/>
      <c r="V232" s="51"/>
      <c r="Y232" s="51"/>
    </row>
    <row r="233">
      <c r="C233" s="51"/>
      <c r="D233" s="74"/>
      <c r="G233" s="51"/>
      <c r="H233" s="51"/>
      <c r="K233" s="51"/>
      <c r="M233" s="75"/>
      <c r="P233" s="51"/>
      <c r="Q233" s="51"/>
      <c r="R233" s="51"/>
      <c r="S233" s="51"/>
      <c r="T233" s="51"/>
      <c r="U233" s="51"/>
      <c r="V233" s="51"/>
      <c r="Y233" s="51"/>
    </row>
    <row r="234">
      <c r="C234" s="51"/>
      <c r="D234" s="74"/>
      <c r="G234" s="51"/>
      <c r="H234" s="51"/>
      <c r="K234" s="51"/>
      <c r="M234" s="75"/>
      <c r="P234" s="51"/>
      <c r="Q234" s="51"/>
      <c r="R234" s="51"/>
      <c r="S234" s="51"/>
      <c r="T234" s="51"/>
      <c r="U234" s="51"/>
      <c r="V234" s="51"/>
      <c r="Y234" s="51"/>
    </row>
    <row r="235">
      <c r="C235" s="51"/>
      <c r="D235" s="74"/>
      <c r="G235" s="51"/>
      <c r="H235" s="51"/>
      <c r="K235" s="51"/>
      <c r="M235" s="75"/>
      <c r="P235" s="51"/>
      <c r="Q235" s="51"/>
      <c r="R235" s="51"/>
      <c r="S235" s="51"/>
      <c r="T235" s="51"/>
      <c r="U235" s="51"/>
      <c r="V235" s="51"/>
      <c r="Y235" s="51"/>
    </row>
    <row r="236">
      <c r="C236" s="51"/>
      <c r="D236" s="74"/>
      <c r="G236" s="51"/>
      <c r="H236" s="51"/>
      <c r="K236" s="51"/>
      <c r="M236" s="75"/>
      <c r="P236" s="51"/>
      <c r="Q236" s="51"/>
      <c r="R236" s="51"/>
      <c r="S236" s="51"/>
      <c r="T236" s="51"/>
      <c r="U236" s="51"/>
      <c r="V236" s="51"/>
      <c r="Y236" s="51"/>
    </row>
    <row r="237">
      <c r="C237" s="51"/>
      <c r="D237" s="74"/>
      <c r="G237" s="51"/>
      <c r="H237" s="51"/>
      <c r="K237" s="51"/>
      <c r="M237" s="75"/>
      <c r="P237" s="51"/>
      <c r="Q237" s="51"/>
      <c r="R237" s="51"/>
      <c r="S237" s="51"/>
      <c r="T237" s="51"/>
      <c r="U237" s="51"/>
      <c r="V237" s="51"/>
      <c r="Y237" s="51"/>
    </row>
    <row r="238">
      <c r="C238" s="51"/>
      <c r="D238" s="74"/>
      <c r="G238" s="51"/>
      <c r="H238" s="51"/>
      <c r="K238" s="51"/>
      <c r="M238" s="75"/>
      <c r="P238" s="51"/>
      <c r="Q238" s="51"/>
      <c r="R238" s="51"/>
      <c r="S238" s="51"/>
      <c r="T238" s="51"/>
      <c r="U238" s="51"/>
      <c r="V238" s="51"/>
      <c r="Y238" s="51"/>
    </row>
    <row r="239">
      <c r="C239" s="51"/>
      <c r="D239" s="74"/>
      <c r="G239" s="51"/>
      <c r="H239" s="51"/>
      <c r="K239" s="51"/>
      <c r="M239" s="75"/>
      <c r="P239" s="51"/>
      <c r="Q239" s="51"/>
      <c r="R239" s="51"/>
      <c r="S239" s="51"/>
      <c r="T239" s="51"/>
      <c r="U239" s="51"/>
      <c r="V239" s="51"/>
      <c r="Y239" s="51"/>
    </row>
    <row r="240">
      <c r="C240" s="51"/>
      <c r="D240" s="74"/>
      <c r="G240" s="51"/>
      <c r="H240" s="51"/>
      <c r="K240" s="51"/>
      <c r="M240" s="75"/>
      <c r="P240" s="51"/>
      <c r="Q240" s="51"/>
      <c r="R240" s="51"/>
      <c r="S240" s="51"/>
      <c r="T240" s="51"/>
      <c r="U240" s="51"/>
      <c r="V240" s="51"/>
      <c r="Y240" s="51"/>
    </row>
    <row r="241">
      <c r="C241" s="51"/>
      <c r="D241" s="74"/>
      <c r="G241" s="51"/>
      <c r="H241" s="51"/>
      <c r="K241" s="51"/>
      <c r="M241" s="75"/>
      <c r="P241" s="51"/>
      <c r="Q241" s="51"/>
      <c r="R241" s="51"/>
      <c r="S241" s="51"/>
      <c r="T241" s="51"/>
      <c r="U241" s="51"/>
      <c r="V241" s="51"/>
      <c r="Y241" s="51"/>
    </row>
    <row r="242">
      <c r="C242" s="51"/>
      <c r="D242" s="74"/>
      <c r="G242" s="51"/>
      <c r="H242" s="51"/>
      <c r="K242" s="51"/>
      <c r="M242" s="75"/>
      <c r="P242" s="51"/>
      <c r="Q242" s="51"/>
      <c r="R242" s="51"/>
      <c r="S242" s="51"/>
      <c r="T242" s="51"/>
      <c r="U242" s="51"/>
      <c r="V242" s="51"/>
      <c r="Y242" s="51"/>
    </row>
    <row r="243">
      <c r="C243" s="51"/>
      <c r="D243" s="74"/>
      <c r="G243" s="51"/>
      <c r="H243" s="51"/>
      <c r="K243" s="51"/>
      <c r="M243" s="75"/>
      <c r="P243" s="51"/>
      <c r="Q243" s="51"/>
      <c r="R243" s="51"/>
      <c r="S243" s="51"/>
      <c r="T243" s="51"/>
      <c r="U243" s="51"/>
      <c r="V243" s="51"/>
      <c r="Y243" s="51"/>
    </row>
    <row r="244">
      <c r="C244" s="51"/>
      <c r="D244" s="74"/>
      <c r="G244" s="51"/>
      <c r="H244" s="51"/>
      <c r="K244" s="51"/>
      <c r="M244" s="75"/>
      <c r="P244" s="51"/>
      <c r="Q244" s="51"/>
      <c r="R244" s="51"/>
      <c r="S244" s="51"/>
      <c r="T244" s="51"/>
      <c r="U244" s="51"/>
      <c r="V244" s="51"/>
      <c r="Y244" s="51"/>
    </row>
    <row r="245">
      <c r="C245" s="51"/>
      <c r="D245" s="74"/>
      <c r="G245" s="51"/>
      <c r="H245" s="51"/>
      <c r="K245" s="51"/>
      <c r="M245" s="75"/>
      <c r="P245" s="51"/>
      <c r="Q245" s="51"/>
      <c r="R245" s="51"/>
      <c r="S245" s="51"/>
      <c r="T245" s="51"/>
      <c r="U245" s="51"/>
      <c r="V245" s="51"/>
      <c r="Y245" s="51"/>
    </row>
    <row r="246">
      <c r="C246" s="51"/>
      <c r="D246" s="74"/>
      <c r="G246" s="51"/>
      <c r="H246" s="51"/>
      <c r="K246" s="51"/>
      <c r="M246" s="75"/>
      <c r="P246" s="51"/>
      <c r="Q246" s="51"/>
      <c r="R246" s="51"/>
      <c r="S246" s="51"/>
      <c r="T246" s="51"/>
      <c r="U246" s="51"/>
      <c r="V246" s="51"/>
      <c r="Y246" s="51"/>
    </row>
    <row r="247">
      <c r="C247" s="51"/>
      <c r="D247" s="74"/>
      <c r="G247" s="51"/>
      <c r="H247" s="51"/>
      <c r="K247" s="51"/>
      <c r="M247" s="75"/>
      <c r="P247" s="51"/>
      <c r="Q247" s="51"/>
      <c r="R247" s="51"/>
      <c r="S247" s="51"/>
      <c r="T247" s="51"/>
      <c r="U247" s="51"/>
      <c r="V247" s="51"/>
      <c r="Y247" s="51"/>
    </row>
    <row r="248">
      <c r="C248" s="51"/>
      <c r="D248" s="74"/>
      <c r="G248" s="51"/>
      <c r="H248" s="51"/>
      <c r="K248" s="51"/>
      <c r="M248" s="75"/>
      <c r="P248" s="51"/>
      <c r="Q248" s="51"/>
      <c r="R248" s="51"/>
      <c r="S248" s="51"/>
      <c r="T248" s="51"/>
      <c r="U248" s="51"/>
      <c r="V248" s="51"/>
      <c r="Y248" s="51"/>
    </row>
    <row r="249">
      <c r="C249" s="51"/>
      <c r="D249" s="74"/>
      <c r="G249" s="51"/>
      <c r="H249" s="51"/>
      <c r="K249" s="51"/>
      <c r="M249" s="75"/>
      <c r="P249" s="51"/>
      <c r="Q249" s="51"/>
      <c r="R249" s="51"/>
      <c r="S249" s="51"/>
      <c r="T249" s="51"/>
      <c r="U249" s="51"/>
      <c r="V249" s="51"/>
      <c r="Y249" s="51"/>
    </row>
    <row r="250">
      <c r="C250" s="51"/>
      <c r="D250" s="74"/>
      <c r="G250" s="51"/>
      <c r="H250" s="51"/>
      <c r="K250" s="51"/>
      <c r="M250" s="75"/>
      <c r="P250" s="51"/>
      <c r="Q250" s="51"/>
      <c r="R250" s="51"/>
      <c r="S250" s="51"/>
      <c r="T250" s="51"/>
      <c r="U250" s="51"/>
      <c r="V250" s="51"/>
      <c r="Y250" s="51"/>
    </row>
    <row r="251">
      <c r="C251" s="51"/>
      <c r="D251" s="74"/>
      <c r="G251" s="51"/>
      <c r="H251" s="51"/>
      <c r="K251" s="51"/>
      <c r="M251" s="75"/>
      <c r="P251" s="51"/>
      <c r="Q251" s="51"/>
      <c r="R251" s="51"/>
      <c r="S251" s="51"/>
      <c r="T251" s="51"/>
      <c r="U251" s="51"/>
      <c r="V251" s="51"/>
      <c r="Y251" s="51"/>
    </row>
    <row r="252">
      <c r="C252" s="51"/>
      <c r="D252" s="74"/>
      <c r="G252" s="51"/>
      <c r="H252" s="51"/>
      <c r="K252" s="51"/>
      <c r="M252" s="75"/>
      <c r="P252" s="51"/>
      <c r="Q252" s="51"/>
      <c r="R252" s="51"/>
      <c r="S252" s="51"/>
      <c r="T252" s="51"/>
      <c r="U252" s="51"/>
      <c r="V252" s="51"/>
      <c r="Y252" s="51"/>
    </row>
    <row r="253">
      <c r="C253" s="51"/>
      <c r="D253" s="74"/>
      <c r="G253" s="51"/>
      <c r="H253" s="51"/>
      <c r="K253" s="51"/>
      <c r="M253" s="75"/>
      <c r="P253" s="51"/>
      <c r="Q253" s="51"/>
      <c r="R253" s="51"/>
      <c r="S253" s="51"/>
      <c r="T253" s="51"/>
      <c r="U253" s="51"/>
      <c r="V253" s="51"/>
      <c r="Y253" s="51"/>
    </row>
    <row r="254">
      <c r="C254" s="51"/>
      <c r="D254" s="74"/>
      <c r="G254" s="51"/>
      <c r="H254" s="51"/>
      <c r="K254" s="51"/>
      <c r="M254" s="75"/>
      <c r="P254" s="51"/>
      <c r="Q254" s="51"/>
      <c r="R254" s="51"/>
      <c r="S254" s="51"/>
      <c r="T254" s="51"/>
      <c r="U254" s="51"/>
      <c r="V254" s="51"/>
      <c r="Y254" s="51"/>
    </row>
    <row r="255">
      <c r="C255" s="51"/>
      <c r="D255" s="74"/>
      <c r="G255" s="51"/>
      <c r="H255" s="51"/>
      <c r="K255" s="51"/>
      <c r="M255" s="75"/>
      <c r="P255" s="51"/>
      <c r="Q255" s="51"/>
      <c r="R255" s="51"/>
      <c r="S255" s="51"/>
      <c r="T255" s="51"/>
      <c r="U255" s="51"/>
      <c r="V255" s="51"/>
      <c r="Y255" s="51"/>
    </row>
    <row r="256">
      <c r="C256" s="51"/>
      <c r="D256" s="74"/>
      <c r="G256" s="51"/>
      <c r="H256" s="51"/>
      <c r="K256" s="51"/>
      <c r="M256" s="75"/>
      <c r="P256" s="51"/>
      <c r="Q256" s="51"/>
      <c r="R256" s="51"/>
      <c r="S256" s="51"/>
      <c r="T256" s="51"/>
      <c r="U256" s="51"/>
      <c r="V256" s="51"/>
      <c r="Y256" s="51"/>
    </row>
    <row r="257">
      <c r="C257" s="51"/>
      <c r="D257" s="74"/>
      <c r="G257" s="51"/>
      <c r="H257" s="51"/>
      <c r="K257" s="51"/>
      <c r="M257" s="75"/>
      <c r="P257" s="51"/>
      <c r="Q257" s="51"/>
      <c r="R257" s="51"/>
      <c r="S257" s="51"/>
      <c r="T257" s="51"/>
      <c r="U257" s="51"/>
      <c r="V257" s="51"/>
      <c r="Y257" s="51"/>
    </row>
    <row r="258">
      <c r="C258" s="51"/>
      <c r="D258" s="74"/>
      <c r="G258" s="51"/>
      <c r="H258" s="51"/>
      <c r="K258" s="51"/>
      <c r="M258" s="75"/>
      <c r="P258" s="51"/>
      <c r="Q258" s="51"/>
      <c r="R258" s="51"/>
      <c r="S258" s="51"/>
      <c r="T258" s="51"/>
      <c r="U258" s="51"/>
      <c r="V258" s="51"/>
      <c r="Y258" s="51"/>
    </row>
    <row r="259">
      <c r="C259" s="51"/>
      <c r="D259" s="74"/>
      <c r="G259" s="51"/>
      <c r="H259" s="51"/>
      <c r="K259" s="51"/>
      <c r="M259" s="75"/>
      <c r="P259" s="51"/>
      <c r="Q259" s="51"/>
      <c r="R259" s="51"/>
      <c r="S259" s="51"/>
      <c r="T259" s="51"/>
      <c r="U259" s="51"/>
      <c r="V259" s="51"/>
      <c r="Y259" s="51"/>
    </row>
    <row r="260">
      <c r="C260" s="51"/>
      <c r="D260" s="74"/>
      <c r="G260" s="51"/>
      <c r="H260" s="51"/>
      <c r="K260" s="51"/>
      <c r="M260" s="75"/>
      <c r="P260" s="51"/>
      <c r="Q260" s="51"/>
      <c r="R260" s="51"/>
      <c r="S260" s="51"/>
      <c r="T260" s="51"/>
      <c r="U260" s="51"/>
      <c r="V260" s="51"/>
      <c r="Y260" s="51"/>
    </row>
    <row r="261">
      <c r="C261" s="51"/>
      <c r="D261" s="74"/>
      <c r="G261" s="51"/>
      <c r="H261" s="51"/>
      <c r="K261" s="51"/>
      <c r="M261" s="75"/>
      <c r="P261" s="51"/>
      <c r="Q261" s="51"/>
      <c r="R261" s="51"/>
      <c r="S261" s="51"/>
      <c r="T261" s="51"/>
      <c r="U261" s="51"/>
      <c r="V261" s="51"/>
      <c r="Y261" s="51"/>
    </row>
    <row r="262">
      <c r="C262" s="51"/>
      <c r="D262" s="74"/>
      <c r="G262" s="51"/>
      <c r="H262" s="51"/>
      <c r="K262" s="51"/>
      <c r="M262" s="75"/>
      <c r="P262" s="51"/>
      <c r="Q262" s="51"/>
      <c r="R262" s="51"/>
      <c r="S262" s="51"/>
      <c r="T262" s="51"/>
      <c r="U262" s="51"/>
      <c r="V262" s="51"/>
      <c r="Y262" s="51"/>
    </row>
    <row r="263">
      <c r="C263" s="51"/>
      <c r="D263" s="74"/>
      <c r="G263" s="51"/>
      <c r="H263" s="51"/>
      <c r="K263" s="51"/>
      <c r="M263" s="75"/>
      <c r="P263" s="51"/>
      <c r="Q263" s="51"/>
      <c r="R263" s="51"/>
      <c r="S263" s="51"/>
      <c r="T263" s="51"/>
      <c r="U263" s="51"/>
      <c r="V263" s="51"/>
      <c r="Y263" s="51"/>
    </row>
    <row r="264">
      <c r="C264" s="51"/>
      <c r="D264" s="74"/>
      <c r="G264" s="51"/>
      <c r="H264" s="51"/>
      <c r="K264" s="51"/>
      <c r="M264" s="75"/>
      <c r="P264" s="51"/>
      <c r="Q264" s="51"/>
      <c r="R264" s="51"/>
      <c r="S264" s="51"/>
      <c r="T264" s="51"/>
      <c r="U264" s="51"/>
      <c r="V264" s="51"/>
      <c r="Y264" s="51"/>
    </row>
    <row r="265">
      <c r="C265" s="51"/>
      <c r="D265" s="74"/>
      <c r="G265" s="51"/>
      <c r="H265" s="51"/>
      <c r="K265" s="51"/>
      <c r="M265" s="75"/>
      <c r="P265" s="51"/>
      <c r="Q265" s="51"/>
      <c r="R265" s="51"/>
      <c r="S265" s="51"/>
      <c r="T265" s="51"/>
      <c r="U265" s="51"/>
      <c r="V265" s="51"/>
      <c r="Y265" s="51"/>
    </row>
    <row r="266">
      <c r="C266" s="51"/>
      <c r="D266" s="74"/>
      <c r="G266" s="51"/>
      <c r="H266" s="51"/>
      <c r="K266" s="51"/>
      <c r="M266" s="75"/>
      <c r="P266" s="51"/>
      <c r="Q266" s="51"/>
      <c r="R266" s="51"/>
      <c r="S266" s="51"/>
      <c r="T266" s="51"/>
      <c r="U266" s="51"/>
      <c r="V266" s="51"/>
      <c r="Y266" s="51"/>
    </row>
    <row r="267">
      <c r="C267" s="51"/>
      <c r="D267" s="74"/>
      <c r="G267" s="51"/>
      <c r="H267" s="51"/>
      <c r="K267" s="51"/>
      <c r="M267" s="75"/>
      <c r="P267" s="51"/>
      <c r="Q267" s="51"/>
      <c r="R267" s="51"/>
      <c r="S267" s="51"/>
      <c r="T267" s="51"/>
      <c r="U267" s="51"/>
      <c r="V267" s="51"/>
      <c r="Y267" s="51"/>
    </row>
    <row r="268">
      <c r="C268" s="51"/>
      <c r="D268" s="74"/>
      <c r="G268" s="51"/>
      <c r="H268" s="51"/>
      <c r="K268" s="51"/>
      <c r="M268" s="75"/>
      <c r="P268" s="51"/>
      <c r="Q268" s="51"/>
      <c r="R268" s="51"/>
      <c r="S268" s="51"/>
      <c r="T268" s="51"/>
      <c r="U268" s="51"/>
      <c r="V268" s="51"/>
      <c r="Y268" s="51"/>
    </row>
    <row r="269">
      <c r="C269" s="51"/>
      <c r="D269" s="74"/>
      <c r="G269" s="51"/>
      <c r="H269" s="51"/>
      <c r="K269" s="51"/>
      <c r="M269" s="75"/>
      <c r="P269" s="51"/>
      <c r="Q269" s="51"/>
      <c r="R269" s="51"/>
      <c r="S269" s="51"/>
      <c r="T269" s="51"/>
      <c r="U269" s="51"/>
      <c r="V269" s="51"/>
      <c r="Y269" s="51"/>
    </row>
    <row r="270">
      <c r="C270" s="51"/>
      <c r="D270" s="74"/>
      <c r="G270" s="51"/>
      <c r="H270" s="51"/>
      <c r="K270" s="51"/>
      <c r="M270" s="75"/>
      <c r="P270" s="51"/>
      <c r="Q270" s="51"/>
      <c r="R270" s="51"/>
      <c r="S270" s="51"/>
      <c r="T270" s="51"/>
      <c r="U270" s="51"/>
      <c r="V270" s="51"/>
      <c r="Y270" s="51"/>
    </row>
    <row r="271">
      <c r="C271" s="51"/>
      <c r="D271" s="74"/>
      <c r="G271" s="51"/>
      <c r="H271" s="51"/>
      <c r="K271" s="51"/>
      <c r="M271" s="75"/>
      <c r="P271" s="51"/>
      <c r="Q271" s="51"/>
      <c r="R271" s="51"/>
      <c r="S271" s="51"/>
      <c r="T271" s="51"/>
      <c r="U271" s="51"/>
      <c r="V271" s="51"/>
      <c r="Y271" s="51"/>
    </row>
    <row r="272">
      <c r="C272" s="51"/>
      <c r="D272" s="74"/>
      <c r="G272" s="51"/>
      <c r="H272" s="51"/>
      <c r="K272" s="51"/>
      <c r="M272" s="75"/>
      <c r="P272" s="51"/>
      <c r="Q272" s="51"/>
      <c r="R272" s="51"/>
      <c r="S272" s="51"/>
      <c r="T272" s="51"/>
      <c r="U272" s="51"/>
      <c r="V272" s="51"/>
      <c r="Y272" s="51"/>
    </row>
    <row r="273">
      <c r="C273" s="51"/>
      <c r="D273" s="74"/>
      <c r="G273" s="51"/>
      <c r="H273" s="51"/>
      <c r="K273" s="51"/>
      <c r="M273" s="75"/>
      <c r="P273" s="51"/>
      <c r="Q273" s="51"/>
      <c r="R273" s="51"/>
      <c r="S273" s="51"/>
      <c r="T273" s="51"/>
      <c r="U273" s="51"/>
      <c r="V273" s="51"/>
      <c r="Y273" s="51"/>
    </row>
    <row r="274">
      <c r="C274" s="51"/>
      <c r="D274" s="74"/>
      <c r="G274" s="51"/>
      <c r="H274" s="51"/>
      <c r="K274" s="51"/>
      <c r="M274" s="75"/>
      <c r="P274" s="51"/>
      <c r="Q274" s="51"/>
      <c r="R274" s="51"/>
      <c r="S274" s="51"/>
      <c r="T274" s="51"/>
      <c r="U274" s="51"/>
      <c r="V274" s="51"/>
      <c r="Y274" s="51"/>
    </row>
    <row r="275">
      <c r="C275" s="51"/>
      <c r="D275" s="74"/>
      <c r="G275" s="51"/>
      <c r="H275" s="51"/>
      <c r="K275" s="51"/>
      <c r="M275" s="75"/>
      <c r="P275" s="51"/>
      <c r="Q275" s="51"/>
      <c r="R275" s="51"/>
      <c r="S275" s="51"/>
      <c r="T275" s="51"/>
      <c r="U275" s="51"/>
      <c r="V275" s="51"/>
      <c r="Y275" s="51"/>
    </row>
    <row r="276">
      <c r="C276" s="51"/>
      <c r="D276" s="74"/>
      <c r="G276" s="51"/>
      <c r="H276" s="51"/>
      <c r="K276" s="51"/>
      <c r="M276" s="75"/>
      <c r="P276" s="51"/>
      <c r="Q276" s="51"/>
      <c r="R276" s="51"/>
      <c r="S276" s="51"/>
      <c r="T276" s="51"/>
      <c r="U276" s="51"/>
      <c r="V276" s="51"/>
      <c r="Y276" s="51"/>
    </row>
    <row r="277">
      <c r="C277" s="51"/>
      <c r="D277" s="74"/>
      <c r="G277" s="51"/>
      <c r="H277" s="51"/>
      <c r="K277" s="51"/>
      <c r="M277" s="75"/>
      <c r="P277" s="51"/>
      <c r="Q277" s="51"/>
      <c r="R277" s="51"/>
      <c r="S277" s="51"/>
      <c r="T277" s="51"/>
      <c r="U277" s="51"/>
      <c r="V277" s="51"/>
      <c r="Y277" s="51"/>
    </row>
    <row r="278">
      <c r="C278" s="51"/>
      <c r="D278" s="74"/>
      <c r="G278" s="51"/>
      <c r="H278" s="51"/>
      <c r="K278" s="51"/>
      <c r="M278" s="75"/>
      <c r="P278" s="51"/>
      <c r="Q278" s="51"/>
      <c r="R278" s="51"/>
      <c r="S278" s="51"/>
      <c r="T278" s="51"/>
      <c r="U278" s="51"/>
      <c r="V278" s="51"/>
      <c r="Y278" s="51"/>
    </row>
    <row r="279">
      <c r="C279" s="51"/>
      <c r="D279" s="74"/>
      <c r="G279" s="51"/>
      <c r="H279" s="51"/>
      <c r="K279" s="51"/>
      <c r="M279" s="75"/>
      <c r="P279" s="51"/>
      <c r="Q279" s="51"/>
      <c r="R279" s="51"/>
      <c r="S279" s="51"/>
      <c r="T279" s="51"/>
      <c r="U279" s="51"/>
      <c r="V279" s="51"/>
      <c r="Y279" s="51"/>
    </row>
    <row r="280">
      <c r="C280" s="51"/>
      <c r="D280" s="74"/>
      <c r="G280" s="51"/>
      <c r="H280" s="51"/>
      <c r="K280" s="51"/>
      <c r="M280" s="75"/>
      <c r="P280" s="51"/>
      <c r="Q280" s="51"/>
      <c r="R280" s="51"/>
      <c r="S280" s="51"/>
      <c r="T280" s="51"/>
      <c r="U280" s="51"/>
      <c r="V280" s="51"/>
      <c r="Y280" s="51"/>
    </row>
    <row r="281">
      <c r="C281" s="51"/>
      <c r="D281" s="74"/>
      <c r="G281" s="51"/>
      <c r="H281" s="51"/>
      <c r="K281" s="51"/>
      <c r="M281" s="75"/>
      <c r="P281" s="51"/>
      <c r="Q281" s="51"/>
      <c r="R281" s="51"/>
      <c r="S281" s="51"/>
      <c r="T281" s="51"/>
      <c r="U281" s="51"/>
      <c r="V281" s="51"/>
      <c r="Y281" s="51"/>
    </row>
    <row r="282">
      <c r="C282" s="51"/>
      <c r="D282" s="74"/>
      <c r="G282" s="51"/>
      <c r="H282" s="51"/>
      <c r="K282" s="51"/>
      <c r="M282" s="75"/>
      <c r="P282" s="51"/>
      <c r="Q282" s="51"/>
      <c r="R282" s="51"/>
      <c r="S282" s="51"/>
      <c r="T282" s="51"/>
      <c r="U282" s="51"/>
      <c r="V282" s="51"/>
      <c r="Y282" s="51"/>
    </row>
    <row r="283">
      <c r="C283" s="51"/>
      <c r="D283" s="74"/>
      <c r="G283" s="51"/>
      <c r="H283" s="51"/>
      <c r="K283" s="51"/>
      <c r="M283" s="75"/>
      <c r="P283" s="51"/>
      <c r="Q283" s="51"/>
      <c r="R283" s="51"/>
      <c r="S283" s="51"/>
      <c r="T283" s="51"/>
      <c r="U283" s="51"/>
      <c r="V283" s="51"/>
      <c r="Y283" s="51"/>
    </row>
    <row r="284">
      <c r="C284" s="51"/>
      <c r="D284" s="74"/>
      <c r="G284" s="51"/>
      <c r="H284" s="51"/>
      <c r="K284" s="51"/>
      <c r="M284" s="75"/>
      <c r="P284" s="51"/>
      <c r="Q284" s="51"/>
      <c r="R284" s="51"/>
      <c r="S284" s="51"/>
      <c r="T284" s="51"/>
      <c r="U284" s="51"/>
      <c r="V284" s="51"/>
      <c r="Y284" s="51"/>
    </row>
    <row r="285">
      <c r="C285" s="51"/>
      <c r="D285" s="74"/>
      <c r="G285" s="51"/>
      <c r="H285" s="51"/>
      <c r="K285" s="51"/>
      <c r="M285" s="75"/>
      <c r="P285" s="51"/>
      <c r="Q285" s="51"/>
      <c r="R285" s="51"/>
      <c r="S285" s="51"/>
      <c r="T285" s="51"/>
      <c r="U285" s="51"/>
      <c r="V285" s="51"/>
      <c r="Y285" s="51"/>
    </row>
    <row r="286">
      <c r="C286" s="51"/>
      <c r="D286" s="74"/>
      <c r="G286" s="51"/>
      <c r="H286" s="51"/>
      <c r="K286" s="51"/>
      <c r="M286" s="75"/>
      <c r="P286" s="51"/>
      <c r="Q286" s="51"/>
      <c r="R286" s="51"/>
      <c r="S286" s="51"/>
      <c r="T286" s="51"/>
      <c r="U286" s="51"/>
      <c r="V286" s="51"/>
      <c r="Y286" s="51"/>
    </row>
    <row r="287">
      <c r="C287" s="51"/>
      <c r="D287" s="74"/>
      <c r="G287" s="51"/>
      <c r="H287" s="51"/>
      <c r="K287" s="51"/>
      <c r="M287" s="75"/>
      <c r="P287" s="51"/>
      <c r="Q287" s="51"/>
      <c r="R287" s="51"/>
      <c r="S287" s="51"/>
      <c r="T287" s="51"/>
      <c r="U287" s="51"/>
      <c r="V287" s="51"/>
      <c r="Y287" s="51"/>
    </row>
    <row r="288">
      <c r="C288" s="51"/>
      <c r="D288" s="74"/>
      <c r="G288" s="51"/>
      <c r="H288" s="51"/>
      <c r="K288" s="51"/>
      <c r="M288" s="75"/>
      <c r="P288" s="51"/>
      <c r="Q288" s="51"/>
      <c r="R288" s="51"/>
      <c r="S288" s="51"/>
      <c r="T288" s="51"/>
      <c r="U288" s="51"/>
      <c r="V288" s="51"/>
      <c r="Y288" s="51"/>
    </row>
    <row r="289">
      <c r="C289" s="51"/>
      <c r="D289" s="74"/>
      <c r="G289" s="51"/>
      <c r="H289" s="51"/>
      <c r="K289" s="51"/>
      <c r="M289" s="75"/>
      <c r="P289" s="51"/>
      <c r="Q289" s="51"/>
      <c r="R289" s="51"/>
      <c r="S289" s="51"/>
      <c r="T289" s="51"/>
      <c r="U289" s="51"/>
      <c r="V289" s="51"/>
      <c r="Y289" s="51"/>
    </row>
    <row r="290">
      <c r="C290" s="51"/>
      <c r="D290" s="74"/>
      <c r="G290" s="51"/>
      <c r="H290" s="51"/>
      <c r="K290" s="51"/>
      <c r="M290" s="75"/>
      <c r="P290" s="51"/>
      <c r="Q290" s="51"/>
      <c r="R290" s="51"/>
      <c r="S290" s="51"/>
      <c r="T290" s="51"/>
      <c r="U290" s="51"/>
      <c r="V290" s="51"/>
      <c r="Y290" s="51"/>
    </row>
    <row r="291">
      <c r="C291" s="51"/>
      <c r="D291" s="74"/>
      <c r="G291" s="51"/>
      <c r="H291" s="51"/>
      <c r="K291" s="51"/>
      <c r="M291" s="75"/>
      <c r="P291" s="51"/>
      <c r="Q291" s="51"/>
      <c r="R291" s="51"/>
      <c r="S291" s="51"/>
      <c r="T291" s="51"/>
      <c r="U291" s="51"/>
      <c r="V291" s="51"/>
      <c r="Y291" s="51"/>
    </row>
    <row r="292">
      <c r="C292" s="51"/>
      <c r="D292" s="74"/>
      <c r="G292" s="51"/>
      <c r="H292" s="51"/>
      <c r="K292" s="51"/>
      <c r="M292" s="75"/>
      <c r="P292" s="51"/>
      <c r="Q292" s="51"/>
      <c r="R292" s="51"/>
      <c r="S292" s="51"/>
      <c r="T292" s="51"/>
      <c r="U292" s="51"/>
      <c r="V292" s="51"/>
      <c r="Y292" s="51"/>
    </row>
    <row r="293">
      <c r="C293" s="51"/>
      <c r="D293" s="74"/>
      <c r="G293" s="51"/>
      <c r="H293" s="51"/>
      <c r="K293" s="51"/>
      <c r="M293" s="75"/>
      <c r="P293" s="51"/>
      <c r="Q293" s="51"/>
      <c r="R293" s="51"/>
      <c r="S293" s="51"/>
      <c r="T293" s="51"/>
      <c r="U293" s="51"/>
      <c r="V293" s="51"/>
      <c r="Y293" s="51"/>
    </row>
    <row r="294">
      <c r="C294" s="51"/>
      <c r="D294" s="74"/>
      <c r="G294" s="51"/>
      <c r="H294" s="51"/>
      <c r="K294" s="51"/>
      <c r="M294" s="75"/>
      <c r="P294" s="51"/>
      <c r="Q294" s="51"/>
      <c r="R294" s="51"/>
      <c r="S294" s="51"/>
      <c r="T294" s="51"/>
      <c r="U294" s="51"/>
      <c r="V294" s="51"/>
      <c r="Y294" s="51"/>
    </row>
    <row r="295">
      <c r="C295" s="51"/>
      <c r="D295" s="74"/>
      <c r="G295" s="51"/>
      <c r="H295" s="51"/>
      <c r="K295" s="51"/>
      <c r="M295" s="75"/>
      <c r="P295" s="51"/>
      <c r="Q295" s="51"/>
      <c r="R295" s="51"/>
      <c r="S295" s="51"/>
      <c r="T295" s="51"/>
      <c r="U295" s="51"/>
      <c r="V295" s="51"/>
      <c r="Y295" s="51"/>
    </row>
    <row r="296">
      <c r="C296" s="51"/>
      <c r="D296" s="74"/>
      <c r="G296" s="51"/>
      <c r="H296" s="51"/>
      <c r="K296" s="51"/>
      <c r="M296" s="75"/>
      <c r="P296" s="51"/>
      <c r="Q296" s="51"/>
      <c r="R296" s="51"/>
      <c r="S296" s="51"/>
      <c r="T296" s="51"/>
      <c r="U296" s="51"/>
      <c r="V296" s="51"/>
      <c r="Y296" s="51"/>
    </row>
    <row r="297">
      <c r="C297" s="51"/>
      <c r="D297" s="74"/>
      <c r="G297" s="51"/>
      <c r="H297" s="51"/>
      <c r="K297" s="51"/>
      <c r="M297" s="75"/>
      <c r="P297" s="51"/>
      <c r="Q297" s="51"/>
      <c r="R297" s="51"/>
      <c r="S297" s="51"/>
      <c r="T297" s="51"/>
      <c r="U297" s="51"/>
      <c r="V297" s="51"/>
      <c r="Y297" s="51"/>
    </row>
    <row r="298">
      <c r="C298" s="51"/>
      <c r="D298" s="74"/>
      <c r="G298" s="51"/>
      <c r="H298" s="51"/>
      <c r="K298" s="51"/>
      <c r="M298" s="75"/>
      <c r="P298" s="51"/>
      <c r="Q298" s="51"/>
      <c r="R298" s="51"/>
      <c r="S298" s="51"/>
      <c r="T298" s="51"/>
      <c r="U298" s="51"/>
      <c r="V298" s="51"/>
      <c r="Y298" s="51"/>
    </row>
    <row r="299">
      <c r="C299" s="51"/>
      <c r="D299" s="74"/>
      <c r="G299" s="51"/>
      <c r="H299" s="51"/>
      <c r="K299" s="51"/>
      <c r="M299" s="75"/>
      <c r="P299" s="51"/>
      <c r="Q299" s="51"/>
      <c r="R299" s="51"/>
      <c r="S299" s="51"/>
      <c r="T299" s="51"/>
      <c r="U299" s="51"/>
      <c r="V299" s="51"/>
      <c r="Y299" s="51"/>
    </row>
    <row r="300">
      <c r="C300" s="51"/>
      <c r="D300" s="74"/>
      <c r="G300" s="51"/>
      <c r="H300" s="51"/>
      <c r="K300" s="51"/>
      <c r="M300" s="75"/>
      <c r="P300" s="51"/>
      <c r="Q300" s="51"/>
      <c r="R300" s="51"/>
      <c r="S300" s="51"/>
      <c r="T300" s="51"/>
      <c r="U300" s="51"/>
      <c r="V300" s="51"/>
      <c r="Y300" s="51"/>
    </row>
    <row r="301">
      <c r="C301" s="51"/>
      <c r="D301" s="74"/>
      <c r="G301" s="51"/>
      <c r="H301" s="51"/>
      <c r="K301" s="51"/>
      <c r="M301" s="75"/>
      <c r="P301" s="51"/>
      <c r="Q301" s="51"/>
      <c r="R301" s="51"/>
      <c r="S301" s="51"/>
      <c r="T301" s="51"/>
      <c r="U301" s="51"/>
      <c r="V301" s="51"/>
      <c r="Y301" s="51"/>
    </row>
    <row r="302">
      <c r="C302" s="51"/>
      <c r="D302" s="74"/>
      <c r="G302" s="51"/>
      <c r="H302" s="51"/>
      <c r="K302" s="51"/>
      <c r="M302" s="75"/>
      <c r="P302" s="51"/>
      <c r="Q302" s="51"/>
      <c r="R302" s="51"/>
      <c r="S302" s="51"/>
      <c r="T302" s="51"/>
      <c r="U302" s="51"/>
      <c r="V302" s="51"/>
      <c r="Y302" s="51"/>
    </row>
    <row r="303">
      <c r="C303" s="51"/>
      <c r="D303" s="74"/>
      <c r="G303" s="51"/>
      <c r="H303" s="51"/>
      <c r="K303" s="51"/>
      <c r="M303" s="75"/>
      <c r="P303" s="51"/>
      <c r="Q303" s="51"/>
      <c r="R303" s="51"/>
      <c r="S303" s="51"/>
      <c r="T303" s="51"/>
      <c r="U303" s="51"/>
      <c r="V303" s="51"/>
      <c r="Y303" s="51"/>
    </row>
    <row r="304">
      <c r="C304" s="51"/>
      <c r="D304" s="74"/>
      <c r="G304" s="51"/>
      <c r="H304" s="51"/>
      <c r="K304" s="51"/>
      <c r="M304" s="75"/>
      <c r="P304" s="51"/>
      <c r="Q304" s="51"/>
      <c r="R304" s="51"/>
      <c r="S304" s="51"/>
      <c r="T304" s="51"/>
      <c r="U304" s="51"/>
      <c r="V304" s="51"/>
      <c r="Y304" s="51"/>
    </row>
    <row r="305">
      <c r="C305" s="51"/>
      <c r="D305" s="74"/>
      <c r="G305" s="51"/>
      <c r="H305" s="51"/>
      <c r="K305" s="51"/>
      <c r="M305" s="75"/>
      <c r="P305" s="51"/>
      <c r="Q305" s="51"/>
      <c r="R305" s="51"/>
      <c r="S305" s="51"/>
      <c r="T305" s="51"/>
      <c r="U305" s="51"/>
      <c r="V305" s="51"/>
      <c r="Y305" s="51"/>
    </row>
    <row r="306">
      <c r="C306" s="51"/>
      <c r="D306" s="74"/>
      <c r="G306" s="51"/>
      <c r="H306" s="51"/>
      <c r="K306" s="51"/>
      <c r="M306" s="75"/>
      <c r="P306" s="51"/>
      <c r="Q306" s="51"/>
      <c r="R306" s="51"/>
      <c r="S306" s="51"/>
      <c r="T306" s="51"/>
      <c r="U306" s="51"/>
      <c r="V306" s="51"/>
      <c r="Y306" s="51"/>
    </row>
    <row r="307">
      <c r="C307" s="51"/>
      <c r="D307" s="74"/>
      <c r="G307" s="51"/>
      <c r="H307" s="51"/>
      <c r="K307" s="51"/>
      <c r="M307" s="75"/>
      <c r="P307" s="51"/>
      <c r="Q307" s="51"/>
      <c r="R307" s="51"/>
      <c r="S307" s="51"/>
      <c r="T307" s="51"/>
      <c r="U307" s="51"/>
      <c r="V307" s="51"/>
      <c r="Y307" s="51"/>
    </row>
    <row r="308">
      <c r="C308" s="51"/>
      <c r="D308" s="74"/>
      <c r="G308" s="51"/>
      <c r="H308" s="51"/>
      <c r="K308" s="51"/>
      <c r="M308" s="75"/>
      <c r="P308" s="51"/>
      <c r="Q308" s="51"/>
      <c r="R308" s="51"/>
      <c r="S308" s="51"/>
      <c r="T308" s="51"/>
      <c r="U308" s="51"/>
      <c r="V308" s="51"/>
      <c r="Y308" s="51"/>
    </row>
    <row r="309">
      <c r="C309" s="51"/>
      <c r="D309" s="74"/>
      <c r="G309" s="51"/>
      <c r="H309" s="51"/>
      <c r="K309" s="51"/>
      <c r="M309" s="75"/>
      <c r="P309" s="51"/>
      <c r="Q309" s="51"/>
      <c r="R309" s="51"/>
      <c r="S309" s="51"/>
      <c r="T309" s="51"/>
      <c r="U309" s="51"/>
      <c r="V309" s="51"/>
      <c r="Y309" s="51"/>
    </row>
    <row r="310">
      <c r="C310" s="51"/>
      <c r="D310" s="74"/>
      <c r="G310" s="51"/>
      <c r="H310" s="51"/>
      <c r="K310" s="51"/>
      <c r="M310" s="75"/>
      <c r="P310" s="51"/>
      <c r="Q310" s="51"/>
      <c r="R310" s="51"/>
      <c r="S310" s="51"/>
      <c r="T310" s="51"/>
      <c r="U310" s="51"/>
      <c r="V310" s="51"/>
      <c r="Y310" s="51"/>
    </row>
    <row r="311">
      <c r="C311" s="51"/>
      <c r="D311" s="74"/>
      <c r="G311" s="51"/>
      <c r="H311" s="51"/>
      <c r="K311" s="51"/>
      <c r="M311" s="75"/>
      <c r="P311" s="51"/>
      <c r="Q311" s="51"/>
      <c r="R311" s="51"/>
      <c r="S311" s="51"/>
      <c r="T311" s="51"/>
      <c r="U311" s="51"/>
      <c r="V311" s="51"/>
      <c r="Y311" s="51"/>
    </row>
    <row r="312">
      <c r="C312" s="51"/>
      <c r="D312" s="74"/>
      <c r="G312" s="51"/>
      <c r="H312" s="51"/>
      <c r="K312" s="51"/>
      <c r="M312" s="75"/>
      <c r="P312" s="51"/>
      <c r="Q312" s="51"/>
      <c r="R312" s="51"/>
      <c r="S312" s="51"/>
      <c r="T312" s="51"/>
      <c r="U312" s="51"/>
      <c r="V312" s="51"/>
      <c r="Y312" s="51"/>
    </row>
    <row r="313">
      <c r="C313" s="51"/>
      <c r="D313" s="74"/>
      <c r="G313" s="51"/>
      <c r="H313" s="51"/>
      <c r="K313" s="51"/>
      <c r="M313" s="75"/>
      <c r="P313" s="51"/>
      <c r="Q313" s="51"/>
      <c r="R313" s="51"/>
      <c r="S313" s="51"/>
      <c r="T313" s="51"/>
      <c r="U313" s="51"/>
      <c r="V313" s="51"/>
      <c r="Y313" s="51"/>
    </row>
    <row r="314">
      <c r="C314" s="51"/>
      <c r="D314" s="74"/>
      <c r="G314" s="51"/>
      <c r="H314" s="51"/>
      <c r="K314" s="51"/>
      <c r="M314" s="75"/>
      <c r="P314" s="51"/>
      <c r="Q314" s="51"/>
      <c r="R314" s="51"/>
      <c r="S314" s="51"/>
      <c r="T314" s="51"/>
      <c r="U314" s="51"/>
      <c r="V314" s="51"/>
      <c r="Y314" s="51"/>
    </row>
    <row r="315">
      <c r="C315" s="51"/>
      <c r="D315" s="74"/>
      <c r="G315" s="51"/>
      <c r="H315" s="51"/>
      <c r="K315" s="51"/>
      <c r="M315" s="75"/>
      <c r="P315" s="51"/>
      <c r="Q315" s="51"/>
      <c r="R315" s="51"/>
      <c r="S315" s="51"/>
      <c r="T315" s="51"/>
      <c r="U315" s="51"/>
      <c r="V315" s="51"/>
      <c r="Y315" s="51"/>
    </row>
    <row r="316">
      <c r="C316" s="51"/>
      <c r="D316" s="74"/>
      <c r="G316" s="51"/>
      <c r="H316" s="51"/>
      <c r="K316" s="51"/>
      <c r="M316" s="75"/>
      <c r="P316" s="51"/>
      <c r="Q316" s="51"/>
      <c r="R316" s="51"/>
      <c r="S316" s="51"/>
      <c r="T316" s="51"/>
      <c r="U316" s="51"/>
      <c r="V316" s="51"/>
      <c r="Y316" s="51"/>
    </row>
    <row r="317">
      <c r="C317" s="51"/>
      <c r="D317" s="74"/>
      <c r="G317" s="51"/>
      <c r="H317" s="51"/>
      <c r="K317" s="51"/>
      <c r="M317" s="75"/>
      <c r="P317" s="51"/>
      <c r="Q317" s="51"/>
      <c r="R317" s="51"/>
      <c r="S317" s="51"/>
      <c r="T317" s="51"/>
      <c r="U317" s="51"/>
      <c r="V317" s="51"/>
      <c r="Y317" s="51"/>
    </row>
    <row r="318">
      <c r="C318" s="51"/>
      <c r="D318" s="74"/>
      <c r="G318" s="51"/>
      <c r="H318" s="51"/>
      <c r="K318" s="51"/>
      <c r="M318" s="75"/>
      <c r="P318" s="51"/>
      <c r="Q318" s="51"/>
      <c r="R318" s="51"/>
      <c r="S318" s="51"/>
      <c r="T318" s="51"/>
      <c r="U318" s="51"/>
      <c r="V318" s="51"/>
      <c r="Y318" s="51"/>
    </row>
    <row r="319">
      <c r="C319" s="51"/>
      <c r="D319" s="74"/>
      <c r="G319" s="51"/>
      <c r="H319" s="51"/>
      <c r="K319" s="51"/>
      <c r="M319" s="75"/>
      <c r="P319" s="51"/>
      <c r="Q319" s="51"/>
      <c r="R319" s="51"/>
      <c r="S319" s="51"/>
      <c r="T319" s="51"/>
      <c r="U319" s="51"/>
      <c r="V319" s="51"/>
      <c r="Y319" s="51"/>
    </row>
    <row r="320">
      <c r="C320" s="51"/>
      <c r="D320" s="74"/>
      <c r="G320" s="51"/>
      <c r="H320" s="51"/>
      <c r="K320" s="51"/>
      <c r="M320" s="75"/>
      <c r="P320" s="51"/>
      <c r="Q320" s="51"/>
      <c r="R320" s="51"/>
      <c r="S320" s="51"/>
      <c r="T320" s="51"/>
      <c r="U320" s="51"/>
      <c r="V320" s="51"/>
      <c r="Y320" s="51"/>
    </row>
    <row r="321">
      <c r="C321" s="51"/>
      <c r="D321" s="74"/>
      <c r="G321" s="51"/>
      <c r="H321" s="51"/>
      <c r="K321" s="51"/>
      <c r="M321" s="75"/>
      <c r="P321" s="51"/>
      <c r="Q321" s="51"/>
      <c r="R321" s="51"/>
      <c r="S321" s="51"/>
      <c r="T321" s="51"/>
      <c r="U321" s="51"/>
      <c r="V321" s="51"/>
      <c r="Y321" s="51"/>
    </row>
    <row r="322">
      <c r="C322" s="51"/>
      <c r="D322" s="74"/>
      <c r="G322" s="51"/>
      <c r="H322" s="51"/>
      <c r="K322" s="51"/>
      <c r="M322" s="75"/>
      <c r="P322" s="51"/>
      <c r="Q322" s="51"/>
      <c r="R322" s="51"/>
      <c r="S322" s="51"/>
      <c r="T322" s="51"/>
      <c r="U322" s="51"/>
      <c r="V322" s="51"/>
      <c r="Y322" s="51"/>
    </row>
    <row r="323">
      <c r="C323" s="51"/>
      <c r="D323" s="74"/>
      <c r="G323" s="51"/>
      <c r="H323" s="51"/>
      <c r="K323" s="51"/>
      <c r="M323" s="75"/>
      <c r="P323" s="51"/>
      <c r="Q323" s="51"/>
      <c r="R323" s="51"/>
      <c r="S323" s="51"/>
      <c r="T323" s="51"/>
      <c r="U323" s="51"/>
      <c r="V323" s="51"/>
      <c r="Y323" s="51"/>
    </row>
    <row r="324">
      <c r="C324" s="51"/>
      <c r="D324" s="74"/>
      <c r="G324" s="51"/>
      <c r="H324" s="51"/>
      <c r="K324" s="51"/>
      <c r="M324" s="75"/>
      <c r="P324" s="51"/>
      <c r="Q324" s="51"/>
      <c r="R324" s="51"/>
      <c r="S324" s="51"/>
      <c r="T324" s="51"/>
      <c r="U324" s="51"/>
      <c r="V324" s="51"/>
      <c r="Y324" s="51"/>
    </row>
    <row r="325">
      <c r="C325" s="51"/>
      <c r="D325" s="74"/>
      <c r="G325" s="51"/>
      <c r="H325" s="51"/>
      <c r="K325" s="51"/>
      <c r="M325" s="75"/>
      <c r="P325" s="51"/>
      <c r="Q325" s="51"/>
      <c r="R325" s="51"/>
      <c r="S325" s="51"/>
      <c r="T325" s="51"/>
      <c r="U325" s="51"/>
      <c r="V325" s="51"/>
      <c r="Y325" s="51"/>
    </row>
    <row r="326">
      <c r="C326" s="51"/>
      <c r="D326" s="74"/>
      <c r="G326" s="51"/>
      <c r="H326" s="51"/>
      <c r="K326" s="51"/>
      <c r="M326" s="75"/>
      <c r="P326" s="51"/>
      <c r="Q326" s="51"/>
      <c r="R326" s="51"/>
      <c r="S326" s="51"/>
      <c r="T326" s="51"/>
      <c r="U326" s="51"/>
      <c r="V326" s="51"/>
      <c r="Y326" s="51"/>
    </row>
    <row r="327">
      <c r="C327" s="51"/>
      <c r="D327" s="74"/>
      <c r="G327" s="51"/>
      <c r="H327" s="51"/>
      <c r="K327" s="51"/>
      <c r="M327" s="75"/>
      <c r="P327" s="51"/>
      <c r="Q327" s="51"/>
      <c r="R327" s="51"/>
      <c r="S327" s="51"/>
      <c r="T327" s="51"/>
      <c r="U327" s="51"/>
      <c r="V327" s="51"/>
      <c r="Y327" s="51"/>
    </row>
    <row r="328">
      <c r="C328" s="51"/>
      <c r="D328" s="74"/>
      <c r="G328" s="51"/>
      <c r="H328" s="51"/>
      <c r="K328" s="51"/>
      <c r="M328" s="75"/>
      <c r="P328" s="51"/>
      <c r="Q328" s="51"/>
      <c r="R328" s="51"/>
      <c r="S328" s="51"/>
      <c r="T328" s="51"/>
      <c r="U328" s="51"/>
      <c r="V328" s="51"/>
      <c r="Y328" s="51"/>
    </row>
    <row r="329">
      <c r="C329" s="51"/>
      <c r="D329" s="74"/>
      <c r="G329" s="51"/>
      <c r="H329" s="51"/>
      <c r="K329" s="51"/>
      <c r="M329" s="75"/>
      <c r="P329" s="51"/>
      <c r="Q329" s="51"/>
      <c r="R329" s="51"/>
      <c r="S329" s="51"/>
      <c r="T329" s="51"/>
      <c r="U329" s="51"/>
      <c r="V329" s="51"/>
      <c r="Y329" s="51"/>
    </row>
    <row r="330">
      <c r="C330" s="51"/>
      <c r="D330" s="74"/>
      <c r="G330" s="51"/>
      <c r="H330" s="51"/>
      <c r="K330" s="51"/>
      <c r="M330" s="75"/>
      <c r="P330" s="51"/>
      <c r="Q330" s="51"/>
      <c r="R330" s="51"/>
      <c r="S330" s="51"/>
      <c r="T330" s="51"/>
      <c r="U330" s="51"/>
      <c r="V330" s="51"/>
      <c r="Y330" s="51"/>
    </row>
    <row r="331">
      <c r="C331" s="51"/>
      <c r="D331" s="74"/>
      <c r="G331" s="51"/>
      <c r="H331" s="51"/>
      <c r="K331" s="51"/>
      <c r="M331" s="75"/>
      <c r="P331" s="51"/>
      <c r="Q331" s="51"/>
      <c r="R331" s="51"/>
      <c r="S331" s="51"/>
      <c r="T331" s="51"/>
      <c r="U331" s="51"/>
      <c r="V331" s="51"/>
      <c r="Y331" s="51"/>
    </row>
    <row r="332">
      <c r="C332" s="51"/>
      <c r="D332" s="74"/>
      <c r="G332" s="51"/>
      <c r="H332" s="51"/>
      <c r="K332" s="51"/>
      <c r="M332" s="75"/>
      <c r="P332" s="51"/>
      <c r="Q332" s="51"/>
      <c r="R332" s="51"/>
      <c r="S332" s="51"/>
      <c r="T332" s="51"/>
      <c r="U332" s="51"/>
      <c r="V332" s="51"/>
      <c r="Y332" s="51"/>
    </row>
    <row r="333">
      <c r="C333" s="51"/>
      <c r="D333" s="74"/>
      <c r="G333" s="51"/>
      <c r="H333" s="51"/>
      <c r="K333" s="51"/>
      <c r="M333" s="75"/>
      <c r="P333" s="51"/>
      <c r="Q333" s="51"/>
      <c r="R333" s="51"/>
      <c r="S333" s="51"/>
      <c r="T333" s="51"/>
      <c r="U333" s="51"/>
      <c r="V333" s="51"/>
      <c r="Y333" s="51"/>
    </row>
    <row r="334">
      <c r="C334" s="51"/>
      <c r="D334" s="74"/>
      <c r="G334" s="51"/>
      <c r="H334" s="51"/>
      <c r="K334" s="51"/>
      <c r="M334" s="75"/>
      <c r="P334" s="51"/>
      <c r="Q334" s="51"/>
      <c r="R334" s="51"/>
      <c r="S334" s="51"/>
      <c r="T334" s="51"/>
      <c r="U334" s="51"/>
      <c r="V334" s="51"/>
      <c r="Y334" s="51"/>
    </row>
    <row r="335">
      <c r="C335" s="51"/>
      <c r="D335" s="74"/>
      <c r="G335" s="51"/>
      <c r="H335" s="51"/>
      <c r="K335" s="51"/>
      <c r="M335" s="75"/>
      <c r="P335" s="51"/>
      <c r="Q335" s="51"/>
      <c r="R335" s="51"/>
      <c r="S335" s="51"/>
      <c r="T335" s="51"/>
      <c r="U335" s="51"/>
      <c r="V335" s="51"/>
      <c r="Y335" s="51"/>
    </row>
    <row r="336">
      <c r="C336" s="51"/>
      <c r="D336" s="74"/>
      <c r="G336" s="51"/>
      <c r="H336" s="51"/>
      <c r="K336" s="51"/>
      <c r="M336" s="75"/>
      <c r="P336" s="51"/>
      <c r="Q336" s="51"/>
      <c r="R336" s="51"/>
      <c r="S336" s="51"/>
      <c r="T336" s="51"/>
      <c r="U336" s="51"/>
      <c r="V336" s="51"/>
      <c r="Y336" s="51"/>
    </row>
    <row r="337">
      <c r="C337" s="51"/>
      <c r="D337" s="74"/>
      <c r="G337" s="51"/>
      <c r="H337" s="51"/>
      <c r="K337" s="51"/>
      <c r="M337" s="75"/>
      <c r="P337" s="51"/>
      <c r="Q337" s="51"/>
      <c r="R337" s="51"/>
      <c r="S337" s="51"/>
      <c r="T337" s="51"/>
      <c r="U337" s="51"/>
      <c r="V337" s="51"/>
      <c r="Y337" s="51"/>
    </row>
    <row r="338">
      <c r="C338" s="51"/>
      <c r="D338" s="74"/>
      <c r="G338" s="51"/>
      <c r="H338" s="51"/>
      <c r="K338" s="51"/>
      <c r="M338" s="75"/>
      <c r="P338" s="51"/>
      <c r="Q338" s="51"/>
      <c r="R338" s="51"/>
      <c r="S338" s="51"/>
      <c r="T338" s="51"/>
      <c r="U338" s="51"/>
      <c r="V338" s="51"/>
      <c r="Y338" s="51"/>
    </row>
    <row r="339">
      <c r="C339" s="51"/>
      <c r="D339" s="74"/>
      <c r="G339" s="51"/>
      <c r="H339" s="51"/>
      <c r="K339" s="51"/>
      <c r="M339" s="75"/>
      <c r="P339" s="51"/>
      <c r="Q339" s="51"/>
      <c r="R339" s="51"/>
      <c r="S339" s="51"/>
      <c r="T339" s="51"/>
      <c r="U339" s="51"/>
      <c r="V339" s="51"/>
      <c r="Y339" s="51"/>
    </row>
    <row r="340">
      <c r="C340" s="51"/>
      <c r="D340" s="74"/>
      <c r="G340" s="51"/>
      <c r="H340" s="51"/>
      <c r="K340" s="51"/>
      <c r="M340" s="75"/>
      <c r="P340" s="51"/>
      <c r="Q340" s="51"/>
      <c r="R340" s="51"/>
      <c r="S340" s="51"/>
      <c r="T340" s="51"/>
      <c r="U340" s="51"/>
      <c r="V340" s="51"/>
      <c r="Y340" s="51"/>
    </row>
    <row r="341">
      <c r="C341" s="51"/>
      <c r="D341" s="74"/>
      <c r="G341" s="51"/>
      <c r="H341" s="51"/>
      <c r="K341" s="51"/>
      <c r="M341" s="75"/>
      <c r="P341" s="51"/>
      <c r="Q341" s="51"/>
      <c r="R341" s="51"/>
      <c r="S341" s="51"/>
      <c r="T341" s="51"/>
      <c r="U341" s="51"/>
      <c r="V341" s="51"/>
      <c r="Y341" s="51"/>
    </row>
    <row r="342">
      <c r="C342" s="51"/>
      <c r="D342" s="74"/>
      <c r="G342" s="51"/>
      <c r="H342" s="51"/>
      <c r="K342" s="51"/>
      <c r="M342" s="75"/>
      <c r="P342" s="51"/>
      <c r="Q342" s="51"/>
      <c r="R342" s="51"/>
      <c r="S342" s="51"/>
      <c r="T342" s="51"/>
      <c r="U342" s="51"/>
      <c r="V342" s="51"/>
      <c r="Y342" s="51"/>
    </row>
    <row r="343">
      <c r="C343" s="51"/>
      <c r="D343" s="74"/>
      <c r="G343" s="51"/>
      <c r="H343" s="51"/>
      <c r="K343" s="51"/>
      <c r="M343" s="75"/>
      <c r="P343" s="51"/>
      <c r="Q343" s="51"/>
      <c r="R343" s="51"/>
      <c r="S343" s="51"/>
      <c r="T343" s="51"/>
      <c r="U343" s="51"/>
      <c r="V343" s="51"/>
      <c r="Y343" s="51"/>
    </row>
    <row r="344">
      <c r="C344" s="51"/>
      <c r="D344" s="74"/>
      <c r="G344" s="51"/>
      <c r="H344" s="51"/>
      <c r="K344" s="51"/>
      <c r="M344" s="75"/>
      <c r="P344" s="51"/>
      <c r="Q344" s="51"/>
      <c r="R344" s="51"/>
      <c r="S344" s="51"/>
      <c r="T344" s="51"/>
      <c r="U344" s="51"/>
      <c r="V344" s="51"/>
      <c r="Y344" s="51"/>
    </row>
    <row r="345">
      <c r="C345" s="51"/>
      <c r="D345" s="74"/>
      <c r="G345" s="51"/>
      <c r="H345" s="51"/>
      <c r="K345" s="51"/>
      <c r="M345" s="75"/>
      <c r="P345" s="51"/>
      <c r="Q345" s="51"/>
      <c r="R345" s="51"/>
      <c r="S345" s="51"/>
      <c r="T345" s="51"/>
      <c r="U345" s="51"/>
      <c r="V345" s="51"/>
      <c r="Y345" s="51"/>
    </row>
    <row r="346">
      <c r="C346" s="51"/>
      <c r="D346" s="74"/>
      <c r="G346" s="51"/>
      <c r="H346" s="51"/>
      <c r="K346" s="51"/>
      <c r="M346" s="75"/>
      <c r="P346" s="51"/>
      <c r="Q346" s="51"/>
      <c r="R346" s="51"/>
      <c r="S346" s="51"/>
      <c r="T346" s="51"/>
      <c r="U346" s="51"/>
      <c r="V346" s="51"/>
      <c r="Y346" s="51"/>
    </row>
    <row r="347">
      <c r="C347" s="51"/>
      <c r="D347" s="74"/>
      <c r="G347" s="51"/>
      <c r="H347" s="51"/>
      <c r="K347" s="51"/>
      <c r="M347" s="75"/>
      <c r="P347" s="51"/>
      <c r="Q347" s="51"/>
      <c r="R347" s="51"/>
      <c r="S347" s="51"/>
      <c r="T347" s="51"/>
      <c r="U347" s="51"/>
      <c r="V347" s="51"/>
      <c r="Y347" s="51"/>
    </row>
    <row r="348">
      <c r="C348" s="51"/>
      <c r="D348" s="74"/>
      <c r="G348" s="51"/>
      <c r="H348" s="51"/>
      <c r="K348" s="51"/>
      <c r="M348" s="75"/>
      <c r="P348" s="51"/>
      <c r="Q348" s="51"/>
      <c r="R348" s="51"/>
      <c r="S348" s="51"/>
      <c r="T348" s="51"/>
      <c r="U348" s="51"/>
      <c r="V348" s="51"/>
      <c r="Y348" s="51"/>
    </row>
    <row r="349">
      <c r="C349" s="51"/>
      <c r="D349" s="74"/>
      <c r="G349" s="51"/>
      <c r="H349" s="51"/>
      <c r="K349" s="51"/>
      <c r="M349" s="75"/>
      <c r="P349" s="51"/>
      <c r="Q349" s="51"/>
      <c r="R349" s="51"/>
      <c r="S349" s="51"/>
      <c r="T349" s="51"/>
      <c r="U349" s="51"/>
      <c r="V349" s="51"/>
      <c r="Y349" s="51"/>
    </row>
    <row r="350">
      <c r="C350" s="51"/>
      <c r="D350" s="74"/>
      <c r="G350" s="51"/>
      <c r="H350" s="51"/>
      <c r="K350" s="51"/>
      <c r="M350" s="75"/>
      <c r="P350" s="51"/>
      <c r="Q350" s="51"/>
      <c r="R350" s="51"/>
      <c r="S350" s="51"/>
      <c r="T350" s="51"/>
      <c r="U350" s="51"/>
      <c r="V350" s="51"/>
      <c r="Y350" s="51"/>
    </row>
    <row r="351">
      <c r="C351" s="51"/>
      <c r="D351" s="74"/>
      <c r="G351" s="51"/>
      <c r="H351" s="51"/>
      <c r="K351" s="51"/>
      <c r="M351" s="75"/>
      <c r="P351" s="51"/>
      <c r="Q351" s="51"/>
      <c r="R351" s="51"/>
      <c r="S351" s="51"/>
      <c r="T351" s="51"/>
      <c r="U351" s="51"/>
      <c r="V351" s="51"/>
      <c r="Y351" s="51"/>
    </row>
    <row r="352">
      <c r="C352" s="51"/>
      <c r="D352" s="74"/>
      <c r="G352" s="51"/>
      <c r="H352" s="51"/>
      <c r="K352" s="51"/>
      <c r="M352" s="75"/>
      <c r="P352" s="51"/>
      <c r="Q352" s="51"/>
      <c r="R352" s="51"/>
      <c r="S352" s="51"/>
      <c r="T352" s="51"/>
      <c r="U352" s="51"/>
      <c r="V352" s="51"/>
      <c r="Y352" s="51"/>
    </row>
    <row r="353">
      <c r="C353" s="51"/>
      <c r="D353" s="74"/>
      <c r="G353" s="51"/>
      <c r="H353" s="51"/>
      <c r="K353" s="51"/>
      <c r="M353" s="75"/>
      <c r="P353" s="51"/>
      <c r="Q353" s="51"/>
      <c r="R353" s="51"/>
      <c r="S353" s="51"/>
      <c r="T353" s="51"/>
      <c r="U353" s="51"/>
      <c r="V353" s="51"/>
      <c r="Y353" s="51"/>
    </row>
    <row r="354">
      <c r="C354" s="51"/>
      <c r="D354" s="74"/>
      <c r="G354" s="51"/>
      <c r="H354" s="51"/>
      <c r="K354" s="51"/>
      <c r="M354" s="75"/>
      <c r="P354" s="51"/>
      <c r="Q354" s="51"/>
      <c r="R354" s="51"/>
      <c r="S354" s="51"/>
      <c r="T354" s="51"/>
      <c r="U354" s="51"/>
      <c r="V354" s="51"/>
      <c r="Y354" s="51"/>
    </row>
    <row r="355">
      <c r="C355" s="51"/>
      <c r="D355" s="74"/>
      <c r="G355" s="51"/>
      <c r="H355" s="51"/>
      <c r="K355" s="51"/>
      <c r="M355" s="75"/>
      <c r="P355" s="51"/>
      <c r="Q355" s="51"/>
      <c r="R355" s="51"/>
      <c r="S355" s="51"/>
      <c r="T355" s="51"/>
      <c r="U355" s="51"/>
      <c r="V355" s="51"/>
      <c r="Y355" s="51"/>
    </row>
    <row r="356">
      <c r="C356" s="51"/>
      <c r="D356" s="74"/>
      <c r="G356" s="51"/>
      <c r="H356" s="51"/>
      <c r="K356" s="51"/>
      <c r="M356" s="75"/>
      <c r="P356" s="51"/>
      <c r="Q356" s="51"/>
      <c r="R356" s="51"/>
      <c r="S356" s="51"/>
      <c r="T356" s="51"/>
      <c r="U356" s="51"/>
      <c r="V356" s="51"/>
      <c r="Y356" s="51"/>
    </row>
    <row r="357">
      <c r="C357" s="51"/>
      <c r="D357" s="74"/>
      <c r="G357" s="51"/>
      <c r="H357" s="51"/>
      <c r="K357" s="51"/>
      <c r="M357" s="75"/>
      <c r="P357" s="51"/>
      <c r="Q357" s="51"/>
      <c r="R357" s="51"/>
      <c r="S357" s="51"/>
      <c r="T357" s="51"/>
      <c r="U357" s="51"/>
      <c r="V357" s="51"/>
      <c r="Y357" s="51"/>
    </row>
    <row r="358">
      <c r="C358" s="51"/>
      <c r="D358" s="74"/>
      <c r="G358" s="51"/>
      <c r="H358" s="51"/>
      <c r="K358" s="51"/>
      <c r="M358" s="75"/>
      <c r="P358" s="51"/>
      <c r="Q358" s="51"/>
      <c r="R358" s="51"/>
      <c r="S358" s="51"/>
      <c r="T358" s="51"/>
      <c r="U358" s="51"/>
      <c r="V358" s="51"/>
      <c r="Y358" s="51"/>
    </row>
    <row r="359">
      <c r="C359" s="51"/>
      <c r="D359" s="74"/>
      <c r="G359" s="51"/>
      <c r="H359" s="51"/>
      <c r="K359" s="51"/>
      <c r="M359" s="75"/>
      <c r="P359" s="51"/>
      <c r="Q359" s="51"/>
      <c r="R359" s="51"/>
      <c r="S359" s="51"/>
      <c r="T359" s="51"/>
      <c r="U359" s="51"/>
      <c r="V359" s="51"/>
      <c r="Y359" s="51"/>
    </row>
    <row r="360">
      <c r="C360" s="51"/>
      <c r="D360" s="74"/>
      <c r="G360" s="51"/>
      <c r="H360" s="51"/>
      <c r="K360" s="51"/>
      <c r="M360" s="75"/>
      <c r="P360" s="51"/>
      <c r="Q360" s="51"/>
      <c r="R360" s="51"/>
      <c r="S360" s="51"/>
      <c r="T360" s="51"/>
      <c r="U360" s="51"/>
      <c r="V360" s="51"/>
      <c r="Y360" s="51"/>
    </row>
    <row r="361">
      <c r="C361" s="51"/>
      <c r="D361" s="74"/>
      <c r="G361" s="51"/>
      <c r="H361" s="51"/>
      <c r="K361" s="51"/>
      <c r="M361" s="75"/>
      <c r="P361" s="51"/>
      <c r="Q361" s="51"/>
      <c r="R361" s="51"/>
      <c r="S361" s="51"/>
      <c r="T361" s="51"/>
      <c r="U361" s="51"/>
      <c r="V361" s="51"/>
      <c r="Y361" s="51"/>
    </row>
    <row r="362">
      <c r="C362" s="51"/>
      <c r="D362" s="74"/>
      <c r="G362" s="51"/>
      <c r="H362" s="51"/>
      <c r="K362" s="51"/>
      <c r="M362" s="75"/>
      <c r="P362" s="51"/>
      <c r="Q362" s="51"/>
      <c r="R362" s="51"/>
      <c r="S362" s="51"/>
      <c r="T362" s="51"/>
      <c r="U362" s="51"/>
      <c r="V362" s="51"/>
      <c r="Y362" s="51"/>
    </row>
    <row r="363">
      <c r="C363" s="51"/>
      <c r="D363" s="74"/>
      <c r="G363" s="51"/>
      <c r="H363" s="51"/>
      <c r="K363" s="51"/>
      <c r="M363" s="75"/>
      <c r="P363" s="51"/>
      <c r="Q363" s="51"/>
      <c r="R363" s="51"/>
      <c r="S363" s="51"/>
      <c r="T363" s="51"/>
      <c r="U363" s="51"/>
      <c r="V363" s="51"/>
      <c r="Y363" s="51"/>
    </row>
    <row r="364">
      <c r="C364" s="51"/>
      <c r="D364" s="74"/>
      <c r="G364" s="51"/>
      <c r="H364" s="51"/>
      <c r="K364" s="51"/>
      <c r="M364" s="75"/>
      <c r="P364" s="51"/>
      <c r="Q364" s="51"/>
      <c r="R364" s="51"/>
      <c r="S364" s="51"/>
      <c r="T364" s="51"/>
      <c r="U364" s="51"/>
      <c r="V364" s="51"/>
      <c r="Y364" s="51"/>
    </row>
    <row r="365">
      <c r="C365" s="51"/>
      <c r="D365" s="74"/>
      <c r="G365" s="51"/>
      <c r="H365" s="51"/>
      <c r="K365" s="51"/>
      <c r="M365" s="75"/>
      <c r="P365" s="51"/>
      <c r="Q365" s="51"/>
      <c r="R365" s="51"/>
      <c r="S365" s="51"/>
      <c r="T365" s="51"/>
      <c r="U365" s="51"/>
      <c r="V365" s="51"/>
      <c r="Y365" s="51"/>
    </row>
    <row r="366">
      <c r="C366" s="51"/>
      <c r="D366" s="74"/>
      <c r="G366" s="51"/>
      <c r="H366" s="51"/>
      <c r="K366" s="51"/>
      <c r="M366" s="75"/>
      <c r="P366" s="51"/>
      <c r="Q366" s="51"/>
      <c r="R366" s="51"/>
      <c r="S366" s="51"/>
      <c r="T366" s="51"/>
      <c r="U366" s="51"/>
      <c r="V366" s="51"/>
      <c r="Y366" s="51"/>
    </row>
    <row r="367">
      <c r="C367" s="51"/>
      <c r="D367" s="74"/>
      <c r="G367" s="51"/>
      <c r="H367" s="51"/>
      <c r="K367" s="51"/>
      <c r="M367" s="75"/>
      <c r="P367" s="51"/>
      <c r="Q367" s="51"/>
      <c r="R367" s="51"/>
      <c r="S367" s="51"/>
      <c r="T367" s="51"/>
      <c r="U367" s="51"/>
      <c r="V367" s="51"/>
      <c r="Y367" s="51"/>
    </row>
    <row r="368">
      <c r="C368" s="51"/>
      <c r="D368" s="74"/>
      <c r="G368" s="51"/>
      <c r="H368" s="51"/>
      <c r="K368" s="51"/>
      <c r="M368" s="75"/>
      <c r="P368" s="51"/>
      <c r="Q368" s="51"/>
      <c r="R368" s="51"/>
      <c r="S368" s="51"/>
      <c r="T368" s="51"/>
      <c r="U368" s="51"/>
      <c r="V368" s="51"/>
      <c r="Y368" s="51"/>
    </row>
    <row r="369">
      <c r="C369" s="51"/>
      <c r="D369" s="74"/>
      <c r="G369" s="51"/>
      <c r="H369" s="51"/>
      <c r="K369" s="51"/>
      <c r="M369" s="75"/>
      <c r="P369" s="51"/>
      <c r="Q369" s="51"/>
      <c r="R369" s="51"/>
      <c r="S369" s="51"/>
      <c r="T369" s="51"/>
      <c r="U369" s="51"/>
      <c r="V369" s="51"/>
      <c r="Y369" s="51"/>
    </row>
    <row r="370">
      <c r="C370" s="51"/>
      <c r="D370" s="74"/>
      <c r="G370" s="51"/>
      <c r="H370" s="51"/>
      <c r="K370" s="51"/>
      <c r="M370" s="75"/>
      <c r="P370" s="51"/>
      <c r="Q370" s="51"/>
      <c r="R370" s="51"/>
      <c r="S370" s="51"/>
      <c r="T370" s="51"/>
      <c r="U370" s="51"/>
      <c r="V370" s="51"/>
      <c r="Y370" s="51"/>
    </row>
    <row r="371">
      <c r="C371" s="51"/>
      <c r="D371" s="74"/>
      <c r="G371" s="51"/>
      <c r="H371" s="51"/>
      <c r="K371" s="51"/>
      <c r="M371" s="75"/>
      <c r="P371" s="51"/>
      <c r="Q371" s="51"/>
      <c r="R371" s="51"/>
      <c r="S371" s="51"/>
      <c r="T371" s="51"/>
      <c r="U371" s="51"/>
      <c r="V371" s="51"/>
      <c r="Y371" s="51"/>
    </row>
    <row r="372">
      <c r="C372" s="51"/>
      <c r="D372" s="74"/>
      <c r="G372" s="51"/>
      <c r="H372" s="51"/>
      <c r="K372" s="51"/>
      <c r="M372" s="75"/>
      <c r="P372" s="51"/>
      <c r="Q372" s="51"/>
      <c r="R372" s="51"/>
      <c r="S372" s="51"/>
      <c r="T372" s="51"/>
      <c r="U372" s="51"/>
      <c r="V372" s="51"/>
      <c r="Y372" s="51"/>
    </row>
    <row r="373">
      <c r="C373" s="51"/>
      <c r="D373" s="74"/>
      <c r="G373" s="51"/>
      <c r="H373" s="51"/>
      <c r="K373" s="51"/>
      <c r="M373" s="75"/>
      <c r="P373" s="51"/>
      <c r="Q373" s="51"/>
      <c r="R373" s="51"/>
      <c r="S373" s="51"/>
      <c r="T373" s="51"/>
      <c r="U373" s="51"/>
      <c r="V373" s="51"/>
      <c r="Y373" s="51"/>
    </row>
    <row r="374">
      <c r="C374" s="51"/>
      <c r="D374" s="74"/>
      <c r="G374" s="51"/>
      <c r="H374" s="51"/>
      <c r="K374" s="51"/>
      <c r="M374" s="75"/>
      <c r="P374" s="51"/>
      <c r="Q374" s="51"/>
      <c r="R374" s="51"/>
      <c r="S374" s="51"/>
      <c r="T374" s="51"/>
      <c r="U374" s="51"/>
      <c r="V374" s="51"/>
      <c r="Y374" s="51"/>
    </row>
    <row r="375">
      <c r="C375" s="51"/>
      <c r="D375" s="74"/>
      <c r="G375" s="51"/>
      <c r="H375" s="51"/>
      <c r="K375" s="51"/>
      <c r="M375" s="75"/>
      <c r="P375" s="51"/>
      <c r="Q375" s="51"/>
      <c r="R375" s="51"/>
      <c r="S375" s="51"/>
      <c r="T375" s="51"/>
      <c r="U375" s="51"/>
      <c r="V375" s="51"/>
      <c r="Y375" s="51"/>
    </row>
    <row r="376">
      <c r="C376" s="51"/>
      <c r="D376" s="74"/>
      <c r="G376" s="51"/>
      <c r="H376" s="51"/>
      <c r="K376" s="51"/>
      <c r="M376" s="75"/>
      <c r="P376" s="51"/>
      <c r="Q376" s="51"/>
      <c r="R376" s="51"/>
      <c r="S376" s="51"/>
      <c r="T376" s="51"/>
      <c r="U376" s="51"/>
      <c r="V376" s="51"/>
      <c r="Y376" s="51"/>
    </row>
    <row r="377">
      <c r="C377" s="51"/>
      <c r="D377" s="74"/>
      <c r="G377" s="51"/>
      <c r="H377" s="51"/>
      <c r="K377" s="51"/>
      <c r="M377" s="75"/>
      <c r="P377" s="51"/>
      <c r="Q377" s="51"/>
      <c r="R377" s="51"/>
      <c r="S377" s="51"/>
      <c r="T377" s="51"/>
      <c r="U377" s="51"/>
      <c r="V377" s="51"/>
      <c r="Y377" s="51"/>
    </row>
    <row r="378">
      <c r="C378" s="51"/>
      <c r="D378" s="74"/>
      <c r="G378" s="51"/>
      <c r="H378" s="51"/>
      <c r="K378" s="51"/>
      <c r="M378" s="75"/>
      <c r="P378" s="51"/>
      <c r="Q378" s="51"/>
      <c r="R378" s="51"/>
      <c r="S378" s="51"/>
      <c r="T378" s="51"/>
      <c r="U378" s="51"/>
      <c r="V378" s="51"/>
      <c r="Y378" s="51"/>
    </row>
    <row r="379">
      <c r="C379" s="51"/>
      <c r="D379" s="74"/>
      <c r="G379" s="51"/>
      <c r="H379" s="51"/>
      <c r="K379" s="51"/>
      <c r="M379" s="75"/>
      <c r="P379" s="51"/>
      <c r="Q379" s="51"/>
      <c r="R379" s="51"/>
      <c r="S379" s="51"/>
      <c r="T379" s="51"/>
      <c r="U379" s="51"/>
      <c r="V379" s="51"/>
      <c r="Y379" s="51"/>
    </row>
    <row r="380">
      <c r="C380" s="51"/>
      <c r="D380" s="74"/>
      <c r="G380" s="51"/>
      <c r="H380" s="51"/>
      <c r="K380" s="51"/>
      <c r="M380" s="75"/>
      <c r="P380" s="51"/>
      <c r="Q380" s="51"/>
      <c r="R380" s="51"/>
      <c r="S380" s="51"/>
      <c r="T380" s="51"/>
      <c r="U380" s="51"/>
      <c r="V380" s="51"/>
      <c r="Y380" s="51"/>
    </row>
    <row r="381">
      <c r="C381" s="51"/>
      <c r="D381" s="74"/>
      <c r="G381" s="51"/>
      <c r="H381" s="51"/>
      <c r="K381" s="51"/>
      <c r="M381" s="75"/>
      <c r="P381" s="51"/>
      <c r="Q381" s="51"/>
      <c r="R381" s="51"/>
      <c r="S381" s="51"/>
      <c r="T381" s="51"/>
      <c r="U381" s="51"/>
      <c r="V381" s="51"/>
      <c r="Y381" s="51"/>
    </row>
    <row r="382">
      <c r="C382" s="51"/>
      <c r="D382" s="74"/>
      <c r="G382" s="51"/>
      <c r="H382" s="51"/>
      <c r="K382" s="51"/>
      <c r="M382" s="75"/>
      <c r="P382" s="51"/>
      <c r="Q382" s="51"/>
      <c r="R382" s="51"/>
      <c r="S382" s="51"/>
      <c r="T382" s="51"/>
      <c r="U382" s="51"/>
      <c r="V382" s="51"/>
      <c r="Y382" s="51"/>
    </row>
    <row r="383">
      <c r="C383" s="51"/>
      <c r="D383" s="74"/>
      <c r="G383" s="51"/>
      <c r="H383" s="51"/>
      <c r="K383" s="51"/>
      <c r="M383" s="75"/>
      <c r="P383" s="51"/>
      <c r="Q383" s="51"/>
      <c r="R383" s="51"/>
      <c r="S383" s="51"/>
      <c r="T383" s="51"/>
      <c r="U383" s="51"/>
      <c r="V383" s="51"/>
      <c r="Y383" s="51"/>
    </row>
    <row r="384">
      <c r="C384" s="51"/>
      <c r="D384" s="74"/>
      <c r="G384" s="51"/>
      <c r="H384" s="51"/>
      <c r="K384" s="51"/>
      <c r="M384" s="75"/>
      <c r="P384" s="51"/>
      <c r="Q384" s="51"/>
      <c r="R384" s="51"/>
      <c r="S384" s="51"/>
      <c r="T384" s="51"/>
      <c r="U384" s="51"/>
      <c r="V384" s="51"/>
      <c r="Y384" s="51"/>
    </row>
    <row r="385">
      <c r="C385" s="51"/>
      <c r="D385" s="74"/>
      <c r="G385" s="51"/>
      <c r="H385" s="51"/>
      <c r="K385" s="51"/>
      <c r="M385" s="75"/>
      <c r="P385" s="51"/>
      <c r="Q385" s="51"/>
      <c r="R385" s="51"/>
      <c r="S385" s="51"/>
      <c r="T385" s="51"/>
      <c r="U385" s="51"/>
      <c r="V385" s="51"/>
      <c r="Y385" s="51"/>
    </row>
    <row r="386">
      <c r="C386" s="51"/>
      <c r="D386" s="74"/>
      <c r="G386" s="51"/>
      <c r="H386" s="51"/>
      <c r="K386" s="51"/>
      <c r="M386" s="75"/>
      <c r="P386" s="51"/>
      <c r="Q386" s="51"/>
      <c r="R386" s="51"/>
      <c r="S386" s="51"/>
      <c r="T386" s="51"/>
      <c r="U386" s="51"/>
      <c r="V386" s="51"/>
      <c r="Y386" s="51"/>
    </row>
    <row r="387">
      <c r="C387" s="51"/>
      <c r="D387" s="74"/>
      <c r="G387" s="51"/>
      <c r="H387" s="51"/>
      <c r="K387" s="51"/>
      <c r="M387" s="75"/>
      <c r="P387" s="51"/>
      <c r="Q387" s="51"/>
      <c r="R387" s="51"/>
      <c r="S387" s="51"/>
      <c r="T387" s="51"/>
      <c r="U387" s="51"/>
      <c r="V387" s="51"/>
      <c r="Y387" s="51"/>
    </row>
    <row r="388">
      <c r="C388" s="51"/>
      <c r="D388" s="74"/>
      <c r="G388" s="51"/>
      <c r="H388" s="51"/>
      <c r="K388" s="51"/>
      <c r="M388" s="75"/>
      <c r="P388" s="51"/>
      <c r="Q388" s="51"/>
      <c r="R388" s="51"/>
      <c r="S388" s="51"/>
      <c r="T388" s="51"/>
      <c r="U388" s="51"/>
      <c r="V388" s="51"/>
      <c r="Y388" s="51"/>
    </row>
    <row r="389">
      <c r="C389" s="51"/>
      <c r="D389" s="74"/>
      <c r="G389" s="51"/>
      <c r="H389" s="51"/>
      <c r="K389" s="51"/>
      <c r="M389" s="75"/>
      <c r="P389" s="51"/>
      <c r="Q389" s="51"/>
      <c r="R389" s="51"/>
      <c r="S389" s="51"/>
      <c r="T389" s="51"/>
      <c r="U389" s="51"/>
      <c r="V389" s="51"/>
      <c r="Y389" s="51"/>
    </row>
    <row r="390">
      <c r="C390" s="51"/>
      <c r="D390" s="74"/>
      <c r="G390" s="51"/>
      <c r="H390" s="51"/>
      <c r="K390" s="51"/>
      <c r="M390" s="75"/>
      <c r="P390" s="51"/>
      <c r="Q390" s="51"/>
      <c r="R390" s="51"/>
      <c r="S390" s="51"/>
      <c r="T390" s="51"/>
      <c r="U390" s="51"/>
      <c r="V390" s="51"/>
      <c r="Y390" s="51"/>
    </row>
    <row r="391">
      <c r="C391" s="51"/>
      <c r="D391" s="74"/>
      <c r="G391" s="51"/>
      <c r="H391" s="51"/>
      <c r="K391" s="51"/>
      <c r="M391" s="75"/>
      <c r="P391" s="51"/>
      <c r="Q391" s="51"/>
      <c r="R391" s="51"/>
      <c r="S391" s="51"/>
      <c r="T391" s="51"/>
      <c r="U391" s="51"/>
      <c r="V391" s="51"/>
      <c r="Y391" s="51"/>
    </row>
    <row r="392">
      <c r="C392" s="51"/>
      <c r="D392" s="74"/>
      <c r="G392" s="51"/>
      <c r="H392" s="51"/>
      <c r="K392" s="51"/>
      <c r="M392" s="75"/>
      <c r="P392" s="51"/>
      <c r="Q392" s="51"/>
      <c r="R392" s="51"/>
      <c r="S392" s="51"/>
      <c r="T392" s="51"/>
      <c r="U392" s="51"/>
      <c r="V392" s="51"/>
      <c r="Y392" s="51"/>
    </row>
    <row r="393">
      <c r="C393" s="51"/>
      <c r="D393" s="74"/>
      <c r="G393" s="51"/>
      <c r="H393" s="51"/>
      <c r="K393" s="51"/>
      <c r="M393" s="75"/>
      <c r="P393" s="51"/>
      <c r="Q393" s="51"/>
      <c r="R393" s="51"/>
      <c r="S393" s="51"/>
      <c r="T393" s="51"/>
      <c r="U393" s="51"/>
      <c r="V393" s="51"/>
      <c r="Y393" s="51"/>
    </row>
    <row r="394">
      <c r="C394" s="51"/>
      <c r="D394" s="74"/>
      <c r="G394" s="51"/>
      <c r="H394" s="51"/>
      <c r="K394" s="51"/>
      <c r="M394" s="75"/>
      <c r="P394" s="51"/>
      <c r="Q394" s="51"/>
      <c r="R394" s="51"/>
      <c r="S394" s="51"/>
      <c r="T394" s="51"/>
      <c r="U394" s="51"/>
      <c r="V394" s="51"/>
      <c r="Y394" s="51"/>
    </row>
    <row r="395">
      <c r="C395" s="51"/>
      <c r="D395" s="74"/>
      <c r="G395" s="51"/>
      <c r="H395" s="51"/>
      <c r="K395" s="51"/>
      <c r="M395" s="75"/>
      <c r="P395" s="51"/>
      <c r="Q395" s="51"/>
      <c r="R395" s="51"/>
      <c r="S395" s="51"/>
      <c r="T395" s="51"/>
      <c r="U395" s="51"/>
      <c r="V395" s="51"/>
      <c r="Y395" s="51"/>
    </row>
    <row r="396">
      <c r="C396" s="51"/>
      <c r="D396" s="74"/>
      <c r="G396" s="51"/>
      <c r="H396" s="51"/>
      <c r="K396" s="51"/>
      <c r="M396" s="75"/>
      <c r="P396" s="51"/>
      <c r="Q396" s="51"/>
      <c r="R396" s="51"/>
      <c r="S396" s="51"/>
      <c r="T396" s="51"/>
      <c r="U396" s="51"/>
      <c r="V396" s="51"/>
      <c r="Y396" s="51"/>
    </row>
    <row r="397">
      <c r="C397" s="51"/>
      <c r="D397" s="74"/>
      <c r="G397" s="51"/>
      <c r="H397" s="51"/>
      <c r="K397" s="51"/>
      <c r="M397" s="75"/>
      <c r="P397" s="51"/>
      <c r="Q397" s="51"/>
      <c r="R397" s="51"/>
      <c r="S397" s="51"/>
      <c r="T397" s="51"/>
      <c r="U397" s="51"/>
      <c r="V397" s="51"/>
      <c r="Y397" s="51"/>
    </row>
    <row r="398">
      <c r="C398" s="51"/>
      <c r="D398" s="74"/>
      <c r="G398" s="51"/>
      <c r="H398" s="51"/>
      <c r="K398" s="51"/>
      <c r="M398" s="75"/>
      <c r="P398" s="51"/>
      <c r="Q398" s="51"/>
      <c r="R398" s="51"/>
      <c r="S398" s="51"/>
      <c r="T398" s="51"/>
      <c r="U398" s="51"/>
      <c r="V398" s="51"/>
      <c r="Y398" s="51"/>
    </row>
    <row r="399">
      <c r="C399" s="51"/>
      <c r="D399" s="74"/>
      <c r="G399" s="51"/>
      <c r="H399" s="51"/>
      <c r="K399" s="51"/>
      <c r="M399" s="75"/>
      <c r="P399" s="51"/>
      <c r="Q399" s="51"/>
      <c r="R399" s="51"/>
      <c r="S399" s="51"/>
      <c r="T399" s="51"/>
      <c r="U399" s="51"/>
      <c r="V399" s="51"/>
      <c r="Y399" s="51"/>
    </row>
    <row r="400">
      <c r="C400" s="51"/>
      <c r="D400" s="74"/>
      <c r="G400" s="51"/>
      <c r="H400" s="51"/>
      <c r="K400" s="51"/>
      <c r="M400" s="75"/>
      <c r="P400" s="51"/>
      <c r="Q400" s="51"/>
      <c r="R400" s="51"/>
      <c r="S400" s="51"/>
      <c r="T400" s="51"/>
      <c r="U400" s="51"/>
      <c r="V400" s="51"/>
      <c r="Y400" s="51"/>
    </row>
    <row r="401">
      <c r="C401" s="51"/>
      <c r="D401" s="74"/>
      <c r="G401" s="51"/>
      <c r="H401" s="51"/>
      <c r="K401" s="51"/>
      <c r="M401" s="75"/>
      <c r="P401" s="51"/>
      <c r="Q401" s="51"/>
      <c r="R401" s="51"/>
      <c r="S401" s="51"/>
      <c r="T401" s="51"/>
      <c r="U401" s="51"/>
      <c r="V401" s="51"/>
      <c r="Y401" s="51"/>
    </row>
    <row r="402">
      <c r="C402" s="51"/>
      <c r="D402" s="74"/>
      <c r="G402" s="51"/>
      <c r="H402" s="51"/>
      <c r="K402" s="51"/>
      <c r="M402" s="75"/>
      <c r="P402" s="51"/>
      <c r="Q402" s="51"/>
      <c r="R402" s="51"/>
      <c r="S402" s="51"/>
      <c r="T402" s="51"/>
      <c r="U402" s="51"/>
      <c r="V402" s="51"/>
      <c r="Y402" s="51"/>
    </row>
    <row r="403">
      <c r="C403" s="51"/>
      <c r="D403" s="74"/>
      <c r="G403" s="51"/>
      <c r="H403" s="51"/>
      <c r="K403" s="51"/>
      <c r="M403" s="75"/>
      <c r="P403" s="51"/>
      <c r="Q403" s="51"/>
      <c r="R403" s="51"/>
      <c r="S403" s="51"/>
      <c r="T403" s="51"/>
      <c r="U403" s="51"/>
      <c r="V403" s="51"/>
      <c r="Y403" s="51"/>
    </row>
    <row r="404">
      <c r="C404" s="51"/>
      <c r="D404" s="74"/>
      <c r="G404" s="51"/>
      <c r="H404" s="51"/>
      <c r="K404" s="51"/>
      <c r="M404" s="75"/>
      <c r="P404" s="51"/>
      <c r="Q404" s="51"/>
      <c r="R404" s="51"/>
      <c r="S404" s="51"/>
      <c r="T404" s="51"/>
      <c r="U404" s="51"/>
      <c r="V404" s="51"/>
      <c r="Y404" s="51"/>
    </row>
    <row r="405">
      <c r="C405" s="51"/>
      <c r="D405" s="74"/>
      <c r="G405" s="51"/>
      <c r="H405" s="51"/>
      <c r="K405" s="51"/>
      <c r="M405" s="75"/>
      <c r="P405" s="51"/>
      <c r="Q405" s="51"/>
      <c r="R405" s="51"/>
      <c r="S405" s="51"/>
      <c r="T405" s="51"/>
      <c r="U405" s="51"/>
      <c r="V405" s="51"/>
      <c r="Y405" s="51"/>
    </row>
    <row r="406">
      <c r="C406" s="51"/>
      <c r="D406" s="74"/>
      <c r="G406" s="51"/>
      <c r="H406" s="51"/>
      <c r="K406" s="51"/>
      <c r="M406" s="75"/>
      <c r="P406" s="51"/>
      <c r="Q406" s="51"/>
      <c r="R406" s="51"/>
      <c r="S406" s="51"/>
      <c r="T406" s="51"/>
      <c r="U406" s="51"/>
      <c r="V406" s="51"/>
      <c r="Y406" s="51"/>
    </row>
    <row r="407">
      <c r="C407" s="51"/>
      <c r="D407" s="74"/>
      <c r="G407" s="51"/>
      <c r="H407" s="51"/>
      <c r="K407" s="51"/>
      <c r="M407" s="75"/>
      <c r="P407" s="51"/>
      <c r="Q407" s="51"/>
      <c r="R407" s="51"/>
      <c r="S407" s="51"/>
      <c r="T407" s="51"/>
      <c r="U407" s="51"/>
      <c r="V407" s="51"/>
      <c r="Y407" s="51"/>
    </row>
    <row r="408">
      <c r="C408" s="51"/>
      <c r="D408" s="74"/>
      <c r="G408" s="51"/>
      <c r="H408" s="51"/>
      <c r="K408" s="51"/>
      <c r="M408" s="75"/>
      <c r="P408" s="51"/>
      <c r="Q408" s="51"/>
      <c r="R408" s="51"/>
      <c r="S408" s="51"/>
      <c r="T408" s="51"/>
      <c r="U408" s="51"/>
      <c r="V408" s="51"/>
      <c r="Y408" s="51"/>
    </row>
    <row r="409">
      <c r="C409" s="51"/>
      <c r="D409" s="74"/>
      <c r="G409" s="51"/>
      <c r="H409" s="51"/>
      <c r="K409" s="51"/>
      <c r="M409" s="75"/>
      <c r="P409" s="51"/>
      <c r="Q409" s="51"/>
      <c r="R409" s="51"/>
      <c r="S409" s="51"/>
      <c r="T409" s="51"/>
      <c r="U409" s="51"/>
      <c r="V409" s="51"/>
      <c r="Y409" s="51"/>
    </row>
    <row r="410">
      <c r="C410" s="51"/>
      <c r="D410" s="74"/>
      <c r="G410" s="51"/>
      <c r="H410" s="51"/>
      <c r="K410" s="51"/>
      <c r="M410" s="75"/>
      <c r="P410" s="51"/>
      <c r="Q410" s="51"/>
      <c r="R410" s="51"/>
      <c r="S410" s="51"/>
      <c r="T410" s="51"/>
      <c r="U410" s="51"/>
      <c r="V410" s="51"/>
      <c r="Y410" s="51"/>
    </row>
    <row r="411">
      <c r="C411" s="51"/>
      <c r="D411" s="74"/>
      <c r="G411" s="51"/>
      <c r="H411" s="51"/>
      <c r="K411" s="51"/>
      <c r="M411" s="75"/>
      <c r="P411" s="51"/>
      <c r="Q411" s="51"/>
      <c r="R411" s="51"/>
      <c r="S411" s="51"/>
      <c r="T411" s="51"/>
      <c r="U411" s="51"/>
      <c r="V411" s="51"/>
      <c r="Y411" s="51"/>
    </row>
    <row r="412">
      <c r="C412" s="51"/>
      <c r="D412" s="74"/>
      <c r="G412" s="51"/>
      <c r="H412" s="51"/>
      <c r="K412" s="51"/>
      <c r="M412" s="75"/>
      <c r="P412" s="51"/>
      <c r="Q412" s="51"/>
      <c r="R412" s="51"/>
      <c r="S412" s="51"/>
      <c r="T412" s="51"/>
      <c r="U412" s="51"/>
      <c r="V412" s="51"/>
      <c r="Y412" s="51"/>
    </row>
    <row r="413">
      <c r="C413" s="51"/>
      <c r="D413" s="74"/>
      <c r="G413" s="51"/>
      <c r="H413" s="51"/>
      <c r="K413" s="51"/>
      <c r="M413" s="75"/>
      <c r="P413" s="51"/>
      <c r="Q413" s="51"/>
      <c r="R413" s="51"/>
      <c r="S413" s="51"/>
      <c r="T413" s="51"/>
      <c r="U413" s="51"/>
      <c r="V413" s="51"/>
      <c r="Y413" s="51"/>
    </row>
    <row r="414">
      <c r="C414" s="51"/>
      <c r="D414" s="74"/>
      <c r="G414" s="51"/>
      <c r="H414" s="51"/>
      <c r="K414" s="51"/>
      <c r="M414" s="75"/>
      <c r="P414" s="51"/>
      <c r="Q414" s="51"/>
      <c r="R414" s="51"/>
      <c r="S414" s="51"/>
      <c r="T414" s="51"/>
      <c r="U414" s="51"/>
      <c r="V414" s="51"/>
      <c r="Y414" s="51"/>
    </row>
    <row r="415">
      <c r="C415" s="51"/>
      <c r="D415" s="74"/>
      <c r="G415" s="51"/>
      <c r="H415" s="51"/>
      <c r="K415" s="51"/>
      <c r="M415" s="75"/>
      <c r="P415" s="51"/>
      <c r="Q415" s="51"/>
      <c r="R415" s="51"/>
      <c r="S415" s="51"/>
      <c r="T415" s="51"/>
      <c r="U415" s="51"/>
      <c r="V415" s="51"/>
      <c r="Y415" s="51"/>
    </row>
    <row r="416">
      <c r="C416" s="51"/>
      <c r="D416" s="74"/>
      <c r="G416" s="51"/>
      <c r="H416" s="51"/>
      <c r="K416" s="51"/>
      <c r="M416" s="75"/>
      <c r="P416" s="51"/>
      <c r="Q416" s="51"/>
      <c r="R416" s="51"/>
      <c r="S416" s="51"/>
      <c r="T416" s="51"/>
      <c r="U416" s="51"/>
      <c r="V416" s="51"/>
      <c r="Y416" s="51"/>
    </row>
    <row r="417">
      <c r="C417" s="51"/>
      <c r="D417" s="74"/>
      <c r="G417" s="51"/>
      <c r="H417" s="51"/>
      <c r="K417" s="51"/>
      <c r="M417" s="75"/>
      <c r="P417" s="51"/>
      <c r="Q417" s="51"/>
      <c r="R417" s="51"/>
      <c r="S417" s="51"/>
      <c r="T417" s="51"/>
      <c r="U417" s="51"/>
      <c r="V417" s="51"/>
      <c r="Y417" s="51"/>
    </row>
    <row r="418">
      <c r="C418" s="51"/>
      <c r="D418" s="74"/>
      <c r="G418" s="51"/>
      <c r="H418" s="51"/>
      <c r="K418" s="51"/>
      <c r="M418" s="75"/>
      <c r="P418" s="51"/>
      <c r="Q418" s="51"/>
      <c r="R418" s="51"/>
      <c r="S418" s="51"/>
      <c r="T418" s="51"/>
      <c r="U418" s="51"/>
      <c r="V418" s="51"/>
      <c r="Y418" s="51"/>
    </row>
    <row r="419">
      <c r="C419" s="51"/>
      <c r="D419" s="74"/>
      <c r="G419" s="51"/>
      <c r="H419" s="51"/>
      <c r="K419" s="51"/>
      <c r="M419" s="75"/>
      <c r="P419" s="51"/>
      <c r="Q419" s="51"/>
      <c r="R419" s="51"/>
      <c r="S419" s="51"/>
      <c r="T419" s="51"/>
      <c r="U419" s="51"/>
      <c r="V419" s="51"/>
      <c r="Y419" s="51"/>
    </row>
    <row r="420">
      <c r="C420" s="51"/>
      <c r="D420" s="74"/>
      <c r="G420" s="51"/>
      <c r="H420" s="51"/>
      <c r="K420" s="51"/>
      <c r="M420" s="75"/>
      <c r="P420" s="51"/>
      <c r="Q420" s="51"/>
      <c r="R420" s="51"/>
      <c r="S420" s="51"/>
      <c r="T420" s="51"/>
      <c r="U420" s="51"/>
      <c r="V420" s="51"/>
      <c r="Y420" s="51"/>
    </row>
    <row r="421">
      <c r="C421" s="51"/>
      <c r="D421" s="74"/>
      <c r="G421" s="51"/>
      <c r="H421" s="51"/>
      <c r="K421" s="51"/>
      <c r="M421" s="75"/>
      <c r="P421" s="51"/>
      <c r="Q421" s="51"/>
      <c r="R421" s="51"/>
      <c r="S421" s="51"/>
      <c r="T421" s="51"/>
      <c r="U421" s="51"/>
      <c r="V421" s="51"/>
      <c r="Y421" s="51"/>
    </row>
    <row r="422">
      <c r="C422" s="51"/>
      <c r="D422" s="74"/>
      <c r="G422" s="51"/>
      <c r="H422" s="51"/>
      <c r="K422" s="51"/>
      <c r="M422" s="75"/>
      <c r="P422" s="51"/>
      <c r="Q422" s="51"/>
      <c r="R422" s="51"/>
      <c r="S422" s="51"/>
      <c r="T422" s="51"/>
      <c r="U422" s="51"/>
      <c r="V422" s="51"/>
      <c r="Y422" s="51"/>
    </row>
    <row r="423">
      <c r="C423" s="51"/>
      <c r="D423" s="74"/>
      <c r="G423" s="51"/>
      <c r="H423" s="51"/>
      <c r="K423" s="51"/>
      <c r="M423" s="75"/>
      <c r="P423" s="51"/>
      <c r="Q423" s="51"/>
      <c r="R423" s="51"/>
      <c r="S423" s="51"/>
      <c r="T423" s="51"/>
      <c r="U423" s="51"/>
      <c r="V423" s="51"/>
      <c r="Y423" s="51"/>
    </row>
    <row r="424">
      <c r="C424" s="51"/>
      <c r="D424" s="74"/>
      <c r="G424" s="51"/>
      <c r="H424" s="51"/>
      <c r="K424" s="51"/>
      <c r="M424" s="75"/>
      <c r="P424" s="51"/>
      <c r="Q424" s="51"/>
      <c r="R424" s="51"/>
      <c r="S424" s="51"/>
      <c r="T424" s="51"/>
      <c r="U424" s="51"/>
      <c r="V424" s="51"/>
      <c r="Y424" s="51"/>
    </row>
    <row r="425">
      <c r="C425" s="51"/>
      <c r="D425" s="74"/>
      <c r="G425" s="51"/>
      <c r="H425" s="51"/>
      <c r="K425" s="51"/>
      <c r="M425" s="75"/>
      <c r="P425" s="51"/>
      <c r="Q425" s="51"/>
      <c r="R425" s="51"/>
      <c r="S425" s="51"/>
      <c r="T425" s="51"/>
      <c r="U425" s="51"/>
      <c r="V425" s="51"/>
      <c r="Y425" s="51"/>
    </row>
    <row r="426">
      <c r="C426" s="51"/>
      <c r="D426" s="74"/>
      <c r="G426" s="51"/>
      <c r="H426" s="51"/>
      <c r="K426" s="51"/>
      <c r="M426" s="75"/>
      <c r="P426" s="51"/>
      <c r="Q426" s="51"/>
      <c r="R426" s="51"/>
      <c r="S426" s="51"/>
      <c r="T426" s="51"/>
      <c r="U426" s="51"/>
      <c r="V426" s="51"/>
      <c r="Y426" s="51"/>
    </row>
    <row r="427">
      <c r="C427" s="51"/>
      <c r="D427" s="74"/>
      <c r="G427" s="51"/>
      <c r="H427" s="51"/>
      <c r="K427" s="51"/>
      <c r="M427" s="75"/>
      <c r="P427" s="51"/>
      <c r="Q427" s="51"/>
      <c r="R427" s="51"/>
      <c r="S427" s="51"/>
      <c r="T427" s="51"/>
      <c r="U427" s="51"/>
      <c r="V427" s="51"/>
      <c r="Y427" s="51"/>
    </row>
    <row r="428">
      <c r="C428" s="51"/>
      <c r="D428" s="74"/>
      <c r="G428" s="51"/>
      <c r="H428" s="51"/>
      <c r="K428" s="51"/>
      <c r="M428" s="75"/>
      <c r="P428" s="51"/>
      <c r="Q428" s="51"/>
      <c r="R428" s="51"/>
      <c r="S428" s="51"/>
      <c r="T428" s="51"/>
      <c r="U428" s="51"/>
      <c r="V428" s="51"/>
      <c r="Y428" s="51"/>
    </row>
    <row r="429">
      <c r="C429" s="51"/>
      <c r="D429" s="74"/>
      <c r="G429" s="51"/>
      <c r="H429" s="51"/>
      <c r="K429" s="51"/>
      <c r="M429" s="75"/>
      <c r="P429" s="51"/>
      <c r="Q429" s="51"/>
      <c r="R429" s="51"/>
      <c r="S429" s="51"/>
      <c r="T429" s="51"/>
      <c r="U429" s="51"/>
      <c r="V429" s="51"/>
      <c r="Y429" s="51"/>
    </row>
    <row r="430">
      <c r="C430" s="51"/>
      <c r="D430" s="74"/>
      <c r="G430" s="51"/>
      <c r="H430" s="51"/>
      <c r="K430" s="51"/>
      <c r="M430" s="75"/>
      <c r="P430" s="51"/>
      <c r="Q430" s="51"/>
      <c r="R430" s="51"/>
      <c r="S430" s="51"/>
      <c r="T430" s="51"/>
      <c r="U430" s="51"/>
      <c r="V430" s="51"/>
      <c r="Y430" s="51"/>
    </row>
    <row r="431">
      <c r="C431" s="51"/>
      <c r="D431" s="74"/>
      <c r="G431" s="51"/>
      <c r="H431" s="51"/>
      <c r="K431" s="51"/>
      <c r="M431" s="75"/>
      <c r="P431" s="51"/>
      <c r="Q431" s="51"/>
      <c r="R431" s="51"/>
      <c r="S431" s="51"/>
      <c r="T431" s="51"/>
      <c r="U431" s="51"/>
      <c r="V431" s="51"/>
      <c r="Y431" s="51"/>
    </row>
    <row r="432">
      <c r="C432" s="51"/>
      <c r="D432" s="74"/>
      <c r="G432" s="51"/>
      <c r="H432" s="51"/>
      <c r="K432" s="51"/>
      <c r="M432" s="75"/>
      <c r="P432" s="51"/>
      <c r="Q432" s="51"/>
      <c r="R432" s="51"/>
      <c r="S432" s="51"/>
      <c r="T432" s="51"/>
      <c r="U432" s="51"/>
      <c r="V432" s="51"/>
      <c r="Y432" s="51"/>
    </row>
    <row r="433">
      <c r="C433" s="51"/>
      <c r="D433" s="74"/>
      <c r="G433" s="51"/>
      <c r="H433" s="51"/>
      <c r="K433" s="51"/>
      <c r="M433" s="75"/>
      <c r="P433" s="51"/>
      <c r="Q433" s="51"/>
      <c r="R433" s="51"/>
      <c r="S433" s="51"/>
      <c r="T433" s="51"/>
      <c r="U433" s="51"/>
      <c r="V433" s="51"/>
      <c r="Y433" s="51"/>
    </row>
    <row r="434">
      <c r="C434" s="51"/>
      <c r="D434" s="74"/>
      <c r="G434" s="51"/>
      <c r="H434" s="51"/>
      <c r="K434" s="51"/>
      <c r="M434" s="75"/>
      <c r="P434" s="51"/>
      <c r="Q434" s="51"/>
      <c r="R434" s="51"/>
      <c r="S434" s="51"/>
      <c r="T434" s="51"/>
      <c r="U434" s="51"/>
      <c r="V434" s="51"/>
      <c r="Y434" s="51"/>
    </row>
    <row r="435">
      <c r="C435" s="51"/>
      <c r="D435" s="74"/>
      <c r="G435" s="51"/>
      <c r="H435" s="51"/>
      <c r="K435" s="51"/>
      <c r="M435" s="75"/>
      <c r="P435" s="51"/>
      <c r="Q435" s="51"/>
      <c r="R435" s="51"/>
      <c r="S435" s="51"/>
      <c r="T435" s="51"/>
      <c r="U435" s="51"/>
      <c r="V435" s="51"/>
      <c r="Y435" s="51"/>
    </row>
    <row r="436">
      <c r="C436" s="51"/>
      <c r="D436" s="74"/>
      <c r="G436" s="51"/>
      <c r="H436" s="51"/>
      <c r="K436" s="51"/>
      <c r="M436" s="75"/>
      <c r="P436" s="51"/>
      <c r="Q436" s="51"/>
      <c r="R436" s="51"/>
      <c r="S436" s="51"/>
      <c r="T436" s="51"/>
      <c r="U436" s="51"/>
      <c r="V436" s="51"/>
      <c r="Y436" s="51"/>
    </row>
    <row r="437">
      <c r="C437" s="51"/>
      <c r="D437" s="74"/>
      <c r="G437" s="51"/>
      <c r="H437" s="51"/>
      <c r="K437" s="51"/>
      <c r="M437" s="75"/>
      <c r="P437" s="51"/>
      <c r="Q437" s="51"/>
      <c r="R437" s="51"/>
      <c r="S437" s="51"/>
      <c r="T437" s="51"/>
      <c r="U437" s="51"/>
      <c r="V437" s="51"/>
      <c r="Y437" s="51"/>
    </row>
    <row r="438">
      <c r="C438" s="51"/>
      <c r="D438" s="74"/>
      <c r="G438" s="51"/>
      <c r="H438" s="51"/>
      <c r="K438" s="51"/>
      <c r="M438" s="75"/>
      <c r="P438" s="51"/>
      <c r="Q438" s="51"/>
      <c r="R438" s="51"/>
      <c r="S438" s="51"/>
      <c r="T438" s="51"/>
      <c r="U438" s="51"/>
      <c r="V438" s="51"/>
      <c r="Y438" s="51"/>
    </row>
    <row r="439">
      <c r="C439" s="51"/>
      <c r="D439" s="74"/>
      <c r="G439" s="51"/>
      <c r="H439" s="51"/>
      <c r="K439" s="51"/>
      <c r="M439" s="75"/>
      <c r="P439" s="51"/>
      <c r="Q439" s="51"/>
      <c r="R439" s="51"/>
      <c r="S439" s="51"/>
      <c r="T439" s="51"/>
      <c r="U439" s="51"/>
      <c r="V439" s="51"/>
      <c r="Y439" s="51"/>
    </row>
    <row r="440">
      <c r="C440" s="51"/>
      <c r="D440" s="74"/>
      <c r="G440" s="51"/>
      <c r="H440" s="51"/>
      <c r="K440" s="51"/>
      <c r="M440" s="75"/>
      <c r="P440" s="51"/>
      <c r="Q440" s="51"/>
      <c r="R440" s="51"/>
      <c r="S440" s="51"/>
      <c r="T440" s="51"/>
      <c r="U440" s="51"/>
      <c r="V440" s="51"/>
      <c r="Y440" s="51"/>
    </row>
    <row r="441">
      <c r="C441" s="51"/>
      <c r="D441" s="74"/>
      <c r="G441" s="51"/>
      <c r="H441" s="51"/>
      <c r="K441" s="51"/>
      <c r="M441" s="75"/>
      <c r="P441" s="51"/>
      <c r="Q441" s="51"/>
      <c r="R441" s="51"/>
      <c r="S441" s="51"/>
      <c r="T441" s="51"/>
      <c r="U441" s="51"/>
      <c r="V441" s="51"/>
      <c r="Y441" s="51"/>
    </row>
    <row r="442">
      <c r="C442" s="51"/>
      <c r="D442" s="74"/>
      <c r="G442" s="51"/>
      <c r="H442" s="51"/>
      <c r="K442" s="51"/>
      <c r="M442" s="75"/>
      <c r="P442" s="51"/>
      <c r="Q442" s="51"/>
      <c r="R442" s="51"/>
      <c r="S442" s="51"/>
      <c r="T442" s="51"/>
      <c r="U442" s="51"/>
      <c r="V442" s="51"/>
      <c r="Y442" s="51"/>
    </row>
    <row r="443">
      <c r="C443" s="51"/>
      <c r="D443" s="74"/>
      <c r="G443" s="51"/>
      <c r="H443" s="51"/>
      <c r="K443" s="51"/>
      <c r="M443" s="75"/>
      <c r="P443" s="51"/>
      <c r="Q443" s="51"/>
      <c r="R443" s="51"/>
      <c r="S443" s="51"/>
      <c r="T443" s="51"/>
      <c r="U443" s="51"/>
      <c r="V443" s="51"/>
      <c r="Y443" s="51"/>
    </row>
    <row r="444">
      <c r="C444" s="51"/>
      <c r="D444" s="74"/>
      <c r="G444" s="51"/>
      <c r="H444" s="51"/>
      <c r="K444" s="51"/>
      <c r="M444" s="75"/>
      <c r="P444" s="51"/>
      <c r="Q444" s="51"/>
      <c r="R444" s="51"/>
      <c r="S444" s="51"/>
      <c r="T444" s="51"/>
      <c r="U444" s="51"/>
      <c r="V444" s="51"/>
      <c r="Y444" s="51"/>
    </row>
    <row r="445">
      <c r="C445" s="51"/>
      <c r="D445" s="74"/>
      <c r="G445" s="51"/>
      <c r="H445" s="51"/>
      <c r="K445" s="51"/>
      <c r="M445" s="75"/>
      <c r="P445" s="51"/>
      <c r="Q445" s="51"/>
      <c r="R445" s="51"/>
      <c r="S445" s="51"/>
      <c r="T445" s="51"/>
      <c r="U445" s="51"/>
      <c r="V445" s="51"/>
      <c r="Y445" s="51"/>
    </row>
    <row r="446">
      <c r="C446" s="51"/>
      <c r="D446" s="74"/>
      <c r="G446" s="51"/>
      <c r="H446" s="51"/>
      <c r="K446" s="51"/>
      <c r="M446" s="75"/>
      <c r="P446" s="51"/>
      <c r="Q446" s="51"/>
      <c r="R446" s="51"/>
      <c r="S446" s="51"/>
      <c r="T446" s="51"/>
      <c r="U446" s="51"/>
      <c r="V446" s="51"/>
      <c r="Y446" s="51"/>
    </row>
    <row r="447">
      <c r="C447" s="51"/>
      <c r="D447" s="74"/>
      <c r="G447" s="51"/>
      <c r="H447" s="51"/>
      <c r="K447" s="51"/>
      <c r="M447" s="75"/>
      <c r="P447" s="51"/>
      <c r="Q447" s="51"/>
      <c r="R447" s="51"/>
      <c r="S447" s="51"/>
      <c r="T447" s="51"/>
      <c r="U447" s="51"/>
      <c r="V447" s="51"/>
      <c r="Y447" s="51"/>
    </row>
    <row r="448">
      <c r="C448" s="51"/>
      <c r="D448" s="74"/>
      <c r="G448" s="51"/>
      <c r="H448" s="51"/>
      <c r="K448" s="51"/>
      <c r="M448" s="75"/>
      <c r="P448" s="51"/>
      <c r="Q448" s="51"/>
      <c r="R448" s="51"/>
      <c r="S448" s="51"/>
      <c r="T448" s="51"/>
      <c r="U448" s="51"/>
      <c r="V448" s="51"/>
      <c r="Y448" s="51"/>
    </row>
    <row r="449">
      <c r="C449" s="51"/>
      <c r="D449" s="74"/>
      <c r="G449" s="51"/>
      <c r="H449" s="51"/>
      <c r="K449" s="51"/>
      <c r="M449" s="75"/>
      <c r="P449" s="51"/>
      <c r="Q449" s="51"/>
      <c r="R449" s="51"/>
      <c r="S449" s="51"/>
      <c r="T449" s="51"/>
      <c r="U449" s="51"/>
      <c r="V449" s="51"/>
      <c r="Y449" s="51"/>
    </row>
    <row r="450">
      <c r="C450" s="51"/>
      <c r="D450" s="74"/>
      <c r="G450" s="51"/>
      <c r="H450" s="51"/>
      <c r="K450" s="51"/>
      <c r="M450" s="75"/>
      <c r="P450" s="51"/>
      <c r="Q450" s="51"/>
      <c r="R450" s="51"/>
      <c r="S450" s="51"/>
      <c r="T450" s="51"/>
      <c r="U450" s="51"/>
      <c r="V450" s="51"/>
      <c r="Y450" s="51"/>
    </row>
    <row r="451">
      <c r="C451" s="51"/>
      <c r="D451" s="74"/>
      <c r="G451" s="51"/>
      <c r="H451" s="51"/>
      <c r="K451" s="51"/>
      <c r="M451" s="75"/>
      <c r="P451" s="51"/>
      <c r="Q451" s="51"/>
      <c r="R451" s="51"/>
      <c r="S451" s="51"/>
      <c r="T451" s="51"/>
      <c r="U451" s="51"/>
      <c r="V451" s="51"/>
      <c r="Y451" s="51"/>
    </row>
    <row r="452">
      <c r="C452" s="51"/>
      <c r="D452" s="74"/>
      <c r="G452" s="51"/>
      <c r="H452" s="51"/>
      <c r="K452" s="51"/>
      <c r="M452" s="75"/>
      <c r="P452" s="51"/>
      <c r="Q452" s="51"/>
      <c r="R452" s="51"/>
      <c r="S452" s="51"/>
      <c r="T452" s="51"/>
      <c r="U452" s="51"/>
      <c r="V452" s="51"/>
      <c r="Y452" s="51"/>
    </row>
    <row r="453">
      <c r="C453" s="51"/>
      <c r="D453" s="74"/>
      <c r="G453" s="51"/>
      <c r="H453" s="51"/>
      <c r="K453" s="51"/>
      <c r="M453" s="75"/>
      <c r="P453" s="51"/>
      <c r="Q453" s="51"/>
      <c r="R453" s="51"/>
      <c r="S453" s="51"/>
      <c r="T453" s="51"/>
      <c r="U453" s="51"/>
      <c r="V453" s="51"/>
      <c r="Y453" s="51"/>
    </row>
    <row r="454">
      <c r="C454" s="51"/>
      <c r="D454" s="74"/>
      <c r="G454" s="51"/>
      <c r="H454" s="51"/>
      <c r="K454" s="51"/>
      <c r="M454" s="75"/>
      <c r="P454" s="51"/>
      <c r="Q454" s="51"/>
      <c r="R454" s="51"/>
      <c r="S454" s="51"/>
      <c r="T454" s="51"/>
      <c r="U454" s="51"/>
      <c r="V454" s="51"/>
      <c r="Y454" s="51"/>
    </row>
    <row r="455">
      <c r="C455" s="51"/>
      <c r="D455" s="74"/>
      <c r="G455" s="51"/>
      <c r="H455" s="51"/>
      <c r="K455" s="51"/>
      <c r="M455" s="75"/>
      <c r="P455" s="51"/>
      <c r="Q455" s="51"/>
      <c r="R455" s="51"/>
      <c r="S455" s="51"/>
      <c r="T455" s="51"/>
      <c r="U455" s="51"/>
      <c r="V455" s="51"/>
      <c r="Y455" s="51"/>
    </row>
    <row r="456">
      <c r="C456" s="51"/>
      <c r="D456" s="74"/>
      <c r="G456" s="51"/>
      <c r="H456" s="51"/>
      <c r="K456" s="51"/>
      <c r="M456" s="75"/>
      <c r="P456" s="51"/>
      <c r="Q456" s="51"/>
      <c r="R456" s="51"/>
      <c r="S456" s="51"/>
      <c r="T456" s="51"/>
      <c r="U456" s="51"/>
      <c r="V456" s="51"/>
      <c r="Y456" s="51"/>
    </row>
    <row r="457">
      <c r="C457" s="51"/>
      <c r="D457" s="74"/>
      <c r="G457" s="51"/>
      <c r="H457" s="51"/>
      <c r="K457" s="51"/>
      <c r="M457" s="75"/>
      <c r="P457" s="51"/>
      <c r="Q457" s="51"/>
      <c r="R457" s="51"/>
      <c r="S457" s="51"/>
      <c r="T457" s="51"/>
      <c r="U457" s="51"/>
      <c r="V457" s="51"/>
      <c r="Y457" s="51"/>
    </row>
    <row r="458">
      <c r="C458" s="51"/>
      <c r="D458" s="74"/>
      <c r="G458" s="51"/>
      <c r="H458" s="51"/>
      <c r="K458" s="51"/>
      <c r="M458" s="75"/>
      <c r="P458" s="51"/>
      <c r="Q458" s="51"/>
      <c r="R458" s="51"/>
      <c r="S458" s="51"/>
      <c r="T458" s="51"/>
      <c r="U458" s="51"/>
      <c r="V458" s="51"/>
      <c r="Y458" s="51"/>
    </row>
    <row r="459">
      <c r="C459" s="51"/>
      <c r="D459" s="74"/>
      <c r="G459" s="51"/>
      <c r="H459" s="51"/>
      <c r="K459" s="51"/>
      <c r="M459" s="75"/>
      <c r="P459" s="51"/>
      <c r="Q459" s="51"/>
      <c r="R459" s="51"/>
      <c r="S459" s="51"/>
      <c r="T459" s="51"/>
      <c r="U459" s="51"/>
      <c r="V459" s="51"/>
      <c r="Y459" s="51"/>
    </row>
    <row r="460">
      <c r="C460" s="51"/>
      <c r="D460" s="74"/>
      <c r="G460" s="51"/>
      <c r="H460" s="51"/>
      <c r="K460" s="51"/>
      <c r="M460" s="75"/>
      <c r="P460" s="51"/>
      <c r="Q460" s="51"/>
      <c r="R460" s="51"/>
      <c r="S460" s="51"/>
      <c r="T460" s="51"/>
      <c r="U460" s="51"/>
      <c r="V460" s="51"/>
      <c r="Y460" s="51"/>
    </row>
    <row r="461">
      <c r="C461" s="51"/>
      <c r="D461" s="74"/>
      <c r="G461" s="51"/>
      <c r="H461" s="51"/>
      <c r="K461" s="51"/>
      <c r="M461" s="75"/>
      <c r="P461" s="51"/>
      <c r="Q461" s="51"/>
      <c r="R461" s="51"/>
      <c r="S461" s="51"/>
      <c r="T461" s="51"/>
      <c r="U461" s="51"/>
      <c r="V461" s="51"/>
      <c r="Y461" s="51"/>
    </row>
    <row r="462">
      <c r="C462" s="51"/>
      <c r="D462" s="74"/>
      <c r="G462" s="51"/>
      <c r="H462" s="51"/>
      <c r="K462" s="51"/>
      <c r="M462" s="75"/>
      <c r="P462" s="51"/>
      <c r="Q462" s="51"/>
      <c r="R462" s="51"/>
      <c r="S462" s="51"/>
      <c r="T462" s="51"/>
      <c r="U462" s="51"/>
      <c r="V462" s="51"/>
      <c r="Y462" s="51"/>
    </row>
    <row r="463">
      <c r="C463" s="51"/>
      <c r="D463" s="74"/>
      <c r="G463" s="51"/>
      <c r="H463" s="51"/>
      <c r="K463" s="51"/>
      <c r="M463" s="75"/>
      <c r="P463" s="51"/>
      <c r="Q463" s="51"/>
      <c r="R463" s="51"/>
      <c r="S463" s="51"/>
      <c r="T463" s="51"/>
      <c r="U463" s="51"/>
      <c r="V463" s="51"/>
      <c r="Y463" s="51"/>
    </row>
    <row r="464">
      <c r="C464" s="51"/>
      <c r="D464" s="74"/>
      <c r="G464" s="51"/>
      <c r="H464" s="51"/>
      <c r="K464" s="51"/>
      <c r="M464" s="75"/>
      <c r="P464" s="51"/>
      <c r="Q464" s="51"/>
      <c r="R464" s="51"/>
      <c r="S464" s="51"/>
      <c r="T464" s="51"/>
      <c r="U464" s="51"/>
      <c r="V464" s="51"/>
      <c r="Y464" s="51"/>
    </row>
    <row r="465">
      <c r="C465" s="51"/>
      <c r="D465" s="74"/>
      <c r="G465" s="51"/>
      <c r="H465" s="51"/>
      <c r="K465" s="51"/>
      <c r="M465" s="75"/>
      <c r="P465" s="51"/>
      <c r="Q465" s="51"/>
      <c r="R465" s="51"/>
      <c r="S465" s="51"/>
      <c r="T465" s="51"/>
      <c r="U465" s="51"/>
      <c r="V465" s="51"/>
      <c r="Y465" s="51"/>
    </row>
    <row r="466">
      <c r="C466" s="51"/>
      <c r="D466" s="74"/>
      <c r="G466" s="51"/>
      <c r="H466" s="51"/>
      <c r="K466" s="51"/>
      <c r="M466" s="75"/>
      <c r="P466" s="51"/>
      <c r="Q466" s="51"/>
      <c r="R466" s="51"/>
      <c r="S466" s="51"/>
      <c r="T466" s="51"/>
      <c r="U466" s="51"/>
      <c r="V466" s="51"/>
      <c r="Y466" s="51"/>
    </row>
    <row r="467">
      <c r="C467" s="51"/>
      <c r="D467" s="74"/>
      <c r="G467" s="51"/>
      <c r="H467" s="51"/>
      <c r="K467" s="51"/>
      <c r="M467" s="75"/>
      <c r="P467" s="51"/>
      <c r="Q467" s="51"/>
      <c r="R467" s="51"/>
      <c r="S467" s="51"/>
      <c r="T467" s="51"/>
      <c r="U467" s="51"/>
      <c r="V467" s="51"/>
      <c r="Y467" s="51"/>
    </row>
    <row r="468">
      <c r="C468" s="51"/>
      <c r="D468" s="74"/>
      <c r="G468" s="51"/>
      <c r="H468" s="51"/>
      <c r="K468" s="51"/>
      <c r="M468" s="75"/>
      <c r="P468" s="51"/>
      <c r="Q468" s="51"/>
      <c r="R468" s="51"/>
      <c r="S468" s="51"/>
      <c r="T468" s="51"/>
      <c r="U468" s="51"/>
      <c r="V468" s="51"/>
      <c r="Y468" s="51"/>
    </row>
    <row r="469">
      <c r="C469" s="51"/>
      <c r="D469" s="74"/>
      <c r="G469" s="51"/>
      <c r="H469" s="51"/>
      <c r="K469" s="51"/>
      <c r="M469" s="75"/>
      <c r="P469" s="51"/>
      <c r="Q469" s="51"/>
      <c r="R469" s="51"/>
      <c r="S469" s="51"/>
      <c r="T469" s="51"/>
      <c r="U469" s="51"/>
      <c r="V469" s="51"/>
      <c r="Y469" s="51"/>
    </row>
    <row r="470">
      <c r="C470" s="51"/>
      <c r="D470" s="74"/>
      <c r="G470" s="51"/>
      <c r="H470" s="51"/>
      <c r="K470" s="51"/>
      <c r="M470" s="75"/>
      <c r="P470" s="51"/>
      <c r="Q470" s="51"/>
      <c r="R470" s="51"/>
      <c r="S470" s="51"/>
      <c r="T470" s="51"/>
      <c r="U470" s="51"/>
      <c r="V470" s="51"/>
      <c r="Y470" s="51"/>
    </row>
    <row r="471">
      <c r="C471" s="51"/>
      <c r="D471" s="74"/>
      <c r="G471" s="51"/>
      <c r="H471" s="51"/>
      <c r="K471" s="51"/>
      <c r="M471" s="75"/>
      <c r="P471" s="51"/>
      <c r="Q471" s="51"/>
      <c r="R471" s="51"/>
      <c r="S471" s="51"/>
      <c r="T471" s="51"/>
      <c r="U471" s="51"/>
      <c r="V471" s="51"/>
      <c r="Y471" s="51"/>
    </row>
    <row r="472">
      <c r="C472" s="51"/>
      <c r="D472" s="74"/>
      <c r="G472" s="51"/>
      <c r="H472" s="51"/>
      <c r="K472" s="51"/>
      <c r="M472" s="75"/>
      <c r="P472" s="51"/>
      <c r="Q472" s="51"/>
      <c r="R472" s="51"/>
      <c r="S472" s="51"/>
      <c r="T472" s="51"/>
      <c r="U472" s="51"/>
      <c r="V472" s="51"/>
      <c r="Y472" s="51"/>
    </row>
    <row r="473">
      <c r="C473" s="51"/>
      <c r="D473" s="74"/>
      <c r="G473" s="51"/>
      <c r="H473" s="51"/>
      <c r="K473" s="51"/>
      <c r="M473" s="75"/>
      <c r="P473" s="51"/>
      <c r="Q473" s="51"/>
      <c r="R473" s="51"/>
      <c r="S473" s="51"/>
      <c r="T473" s="51"/>
      <c r="U473" s="51"/>
      <c r="V473" s="51"/>
      <c r="Y473" s="51"/>
    </row>
    <row r="474">
      <c r="C474" s="51"/>
      <c r="D474" s="74"/>
      <c r="G474" s="51"/>
      <c r="H474" s="51"/>
      <c r="K474" s="51"/>
      <c r="M474" s="75"/>
      <c r="P474" s="51"/>
      <c r="Q474" s="51"/>
      <c r="R474" s="51"/>
      <c r="S474" s="51"/>
      <c r="T474" s="51"/>
      <c r="U474" s="51"/>
      <c r="V474" s="51"/>
      <c r="Y474" s="51"/>
    </row>
    <row r="475">
      <c r="C475" s="51"/>
      <c r="D475" s="74"/>
      <c r="G475" s="51"/>
      <c r="H475" s="51"/>
      <c r="K475" s="51"/>
      <c r="M475" s="75"/>
      <c r="P475" s="51"/>
      <c r="Q475" s="51"/>
      <c r="R475" s="51"/>
      <c r="S475" s="51"/>
      <c r="T475" s="51"/>
      <c r="U475" s="51"/>
      <c r="V475" s="51"/>
      <c r="Y475" s="51"/>
    </row>
    <row r="476">
      <c r="C476" s="51"/>
      <c r="D476" s="74"/>
      <c r="G476" s="51"/>
      <c r="H476" s="51"/>
      <c r="K476" s="51"/>
      <c r="M476" s="75"/>
      <c r="P476" s="51"/>
      <c r="Q476" s="51"/>
      <c r="R476" s="51"/>
      <c r="S476" s="51"/>
      <c r="T476" s="51"/>
      <c r="U476" s="51"/>
      <c r="V476" s="51"/>
      <c r="Y476" s="51"/>
    </row>
    <row r="477">
      <c r="C477" s="51"/>
      <c r="D477" s="74"/>
      <c r="G477" s="51"/>
      <c r="H477" s="51"/>
      <c r="K477" s="51"/>
      <c r="M477" s="75"/>
      <c r="P477" s="51"/>
      <c r="Q477" s="51"/>
      <c r="R477" s="51"/>
      <c r="S477" s="51"/>
      <c r="T477" s="51"/>
      <c r="U477" s="51"/>
      <c r="V477" s="51"/>
      <c r="Y477" s="51"/>
    </row>
    <row r="478">
      <c r="C478" s="51"/>
      <c r="D478" s="74"/>
      <c r="G478" s="51"/>
      <c r="H478" s="51"/>
      <c r="K478" s="51"/>
      <c r="M478" s="75"/>
      <c r="P478" s="51"/>
      <c r="Q478" s="51"/>
      <c r="R478" s="51"/>
      <c r="S478" s="51"/>
      <c r="T478" s="51"/>
      <c r="U478" s="51"/>
      <c r="V478" s="51"/>
      <c r="Y478" s="51"/>
    </row>
    <row r="479">
      <c r="C479" s="51"/>
      <c r="D479" s="74"/>
      <c r="G479" s="51"/>
      <c r="H479" s="51"/>
      <c r="K479" s="51"/>
      <c r="M479" s="75"/>
      <c r="P479" s="51"/>
      <c r="Q479" s="51"/>
      <c r="R479" s="51"/>
      <c r="S479" s="51"/>
      <c r="T479" s="51"/>
      <c r="U479" s="51"/>
      <c r="V479" s="51"/>
      <c r="Y479" s="51"/>
    </row>
    <row r="480">
      <c r="C480" s="51"/>
      <c r="D480" s="74"/>
      <c r="G480" s="51"/>
      <c r="H480" s="51"/>
      <c r="K480" s="51"/>
      <c r="M480" s="75"/>
      <c r="P480" s="51"/>
      <c r="Q480" s="51"/>
      <c r="R480" s="51"/>
      <c r="S480" s="51"/>
      <c r="T480" s="51"/>
      <c r="U480" s="51"/>
      <c r="V480" s="51"/>
      <c r="Y480" s="51"/>
    </row>
    <row r="481">
      <c r="C481" s="51"/>
      <c r="D481" s="74"/>
      <c r="G481" s="51"/>
      <c r="H481" s="51"/>
      <c r="K481" s="51"/>
      <c r="M481" s="75"/>
      <c r="P481" s="51"/>
      <c r="Q481" s="51"/>
      <c r="R481" s="51"/>
      <c r="S481" s="51"/>
      <c r="T481" s="51"/>
      <c r="U481" s="51"/>
      <c r="V481" s="51"/>
      <c r="Y481" s="51"/>
    </row>
    <row r="482">
      <c r="C482" s="51"/>
      <c r="D482" s="74"/>
      <c r="G482" s="51"/>
      <c r="H482" s="51"/>
      <c r="K482" s="51"/>
      <c r="M482" s="75"/>
      <c r="P482" s="51"/>
      <c r="Q482" s="51"/>
      <c r="R482" s="51"/>
      <c r="S482" s="51"/>
      <c r="T482" s="51"/>
      <c r="U482" s="51"/>
      <c r="V482" s="51"/>
      <c r="Y482" s="51"/>
    </row>
    <row r="483">
      <c r="C483" s="51"/>
      <c r="D483" s="74"/>
      <c r="G483" s="51"/>
      <c r="H483" s="51"/>
      <c r="K483" s="51"/>
      <c r="M483" s="75"/>
      <c r="P483" s="51"/>
      <c r="Q483" s="51"/>
      <c r="R483" s="51"/>
      <c r="S483" s="51"/>
      <c r="T483" s="51"/>
      <c r="U483" s="51"/>
      <c r="V483" s="51"/>
      <c r="Y483" s="51"/>
    </row>
    <row r="484">
      <c r="C484" s="51"/>
      <c r="D484" s="74"/>
      <c r="G484" s="51"/>
      <c r="H484" s="51"/>
      <c r="K484" s="51"/>
      <c r="M484" s="75"/>
      <c r="P484" s="51"/>
      <c r="Q484" s="51"/>
      <c r="R484" s="51"/>
      <c r="S484" s="51"/>
      <c r="T484" s="51"/>
      <c r="U484" s="51"/>
      <c r="V484" s="51"/>
      <c r="Y484" s="51"/>
    </row>
    <row r="485">
      <c r="C485" s="51"/>
      <c r="D485" s="74"/>
      <c r="G485" s="51"/>
      <c r="H485" s="51"/>
      <c r="K485" s="51"/>
      <c r="M485" s="75"/>
      <c r="P485" s="51"/>
      <c r="Q485" s="51"/>
      <c r="R485" s="51"/>
      <c r="S485" s="51"/>
      <c r="T485" s="51"/>
      <c r="U485" s="51"/>
      <c r="V485" s="51"/>
      <c r="Y485" s="51"/>
    </row>
    <row r="486">
      <c r="C486" s="51"/>
      <c r="D486" s="74"/>
      <c r="G486" s="51"/>
      <c r="H486" s="51"/>
      <c r="K486" s="51"/>
      <c r="M486" s="75"/>
      <c r="P486" s="51"/>
      <c r="Q486" s="51"/>
      <c r="R486" s="51"/>
      <c r="S486" s="51"/>
      <c r="T486" s="51"/>
      <c r="U486" s="51"/>
      <c r="V486" s="51"/>
      <c r="Y486" s="51"/>
    </row>
    <row r="487">
      <c r="C487" s="51"/>
      <c r="D487" s="74"/>
      <c r="G487" s="51"/>
      <c r="H487" s="51"/>
      <c r="K487" s="51"/>
      <c r="M487" s="75"/>
      <c r="P487" s="51"/>
      <c r="Q487" s="51"/>
      <c r="R487" s="51"/>
      <c r="S487" s="51"/>
      <c r="T487" s="51"/>
      <c r="U487" s="51"/>
      <c r="V487" s="51"/>
      <c r="Y487" s="51"/>
    </row>
    <row r="488">
      <c r="C488" s="51"/>
      <c r="D488" s="74"/>
      <c r="G488" s="51"/>
      <c r="H488" s="51"/>
      <c r="K488" s="51"/>
      <c r="M488" s="75"/>
      <c r="P488" s="51"/>
      <c r="Q488" s="51"/>
      <c r="R488" s="51"/>
      <c r="S488" s="51"/>
      <c r="T488" s="51"/>
      <c r="U488" s="51"/>
      <c r="V488" s="51"/>
      <c r="Y488" s="51"/>
    </row>
    <row r="489">
      <c r="C489" s="51"/>
      <c r="D489" s="74"/>
      <c r="G489" s="51"/>
      <c r="H489" s="51"/>
      <c r="K489" s="51"/>
      <c r="M489" s="75"/>
      <c r="P489" s="51"/>
      <c r="Q489" s="51"/>
      <c r="R489" s="51"/>
      <c r="S489" s="51"/>
      <c r="T489" s="51"/>
      <c r="U489" s="51"/>
      <c r="V489" s="51"/>
      <c r="Y489" s="51"/>
    </row>
    <row r="490">
      <c r="C490" s="51"/>
      <c r="D490" s="74"/>
      <c r="G490" s="51"/>
      <c r="H490" s="51"/>
      <c r="K490" s="51"/>
      <c r="M490" s="75"/>
      <c r="P490" s="51"/>
      <c r="Q490" s="51"/>
      <c r="R490" s="51"/>
      <c r="S490" s="51"/>
      <c r="T490" s="51"/>
      <c r="U490" s="51"/>
      <c r="V490" s="51"/>
      <c r="Y490" s="51"/>
    </row>
    <row r="491">
      <c r="C491" s="51"/>
      <c r="D491" s="74"/>
      <c r="G491" s="51"/>
      <c r="H491" s="51"/>
      <c r="K491" s="51"/>
      <c r="M491" s="75"/>
      <c r="P491" s="51"/>
      <c r="Q491" s="51"/>
      <c r="R491" s="51"/>
      <c r="S491" s="51"/>
      <c r="T491" s="51"/>
      <c r="U491" s="51"/>
      <c r="V491" s="51"/>
      <c r="Y491" s="51"/>
    </row>
    <row r="492">
      <c r="C492" s="51"/>
      <c r="D492" s="74"/>
      <c r="G492" s="51"/>
      <c r="H492" s="51"/>
      <c r="K492" s="51"/>
      <c r="M492" s="75"/>
      <c r="P492" s="51"/>
      <c r="Q492" s="51"/>
      <c r="R492" s="51"/>
      <c r="S492" s="51"/>
      <c r="T492" s="51"/>
      <c r="U492" s="51"/>
      <c r="V492" s="51"/>
      <c r="Y492" s="51"/>
    </row>
    <row r="493">
      <c r="C493" s="51"/>
      <c r="D493" s="74"/>
      <c r="G493" s="51"/>
      <c r="H493" s="51"/>
      <c r="K493" s="51"/>
      <c r="M493" s="75"/>
      <c r="P493" s="51"/>
      <c r="Q493" s="51"/>
      <c r="R493" s="51"/>
      <c r="S493" s="51"/>
      <c r="T493" s="51"/>
      <c r="U493" s="51"/>
      <c r="V493" s="51"/>
      <c r="Y493" s="51"/>
    </row>
    <row r="494">
      <c r="C494" s="51"/>
      <c r="D494" s="74"/>
      <c r="G494" s="51"/>
      <c r="H494" s="51"/>
      <c r="K494" s="51"/>
      <c r="M494" s="75"/>
      <c r="P494" s="51"/>
      <c r="Q494" s="51"/>
      <c r="R494" s="51"/>
      <c r="S494" s="51"/>
      <c r="T494" s="51"/>
      <c r="U494" s="51"/>
      <c r="V494" s="51"/>
      <c r="Y494" s="51"/>
    </row>
    <row r="495">
      <c r="C495" s="51"/>
      <c r="D495" s="74"/>
      <c r="G495" s="51"/>
      <c r="H495" s="51"/>
      <c r="K495" s="51"/>
      <c r="M495" s="75"/>
      <c r="P495" s="51"/>
      <c r="Q495" s="51"/>
      <c r="R495" s="51"/>
      <c r="S495" s="51"/>
      <c r="T495" s="51"/>
      <c r="U495" s="51"/>
      <c r="V495" s="51"/>
      <c r="Y495" s="51"/>
    </row>
    <row r="496">
      <c r="C496" s="51"/>
      <c r="D496" s="74"/>
      <c r="G496" s="51"/>
      <c r="H496" s="51"/>
      <c r="K496" s="51"/>
      <c r="M496" s="75"/>
      <c r="P496" s="51"/>
      <c r="Q496" s="51"/>
      <c r="R496" s="51"/>
      <c r="S496" s="51"/>
      <c r="T496" s="51"/>
      <c r="U496" s="51"/>
      <c r="V496" s="51"/>
      <c r="Y496" s="51"/>
    </row>
    <row r="497">
      <c r="C497" s="51"/>
      <c r="D497" s="74"/>
      <c r="G497" s="51"/>
      <c r="H497" s="51"/>
      <c r="K497" s="51"/>
      <c r="M497" s="75"/>
      <c r="P497" s="51"/>
      <c r="Q497" s="51"/>
      <c r="R497" s="51"/>
      <c r="S497" s="51"/>
      <c r="T497" s="51"/>
      <c r="U497" s="51"/>
      <c r="V497" s="51"/>
      <c r="Y497" s="51"/>
    </row>
    <row r="498">
      <c r="C498" s="51"/>
      <c r="D498" s="74"/>
      <c r="G498" s="51"/>
      <c r="H498" s="51"/>
      <c r="K498" s="51"/>
      <c r="M498" s="75"/>
      <c r="P498" s="51"/>
      <c r="Q498" s="51"/>
      <c r="R498" s="51"/>
      <c r="S498" s="51"/>
      <c r="T498" s="51"/>
      <c r="U498" s="51"/>
      <c r="V498" s="51"/>
      <c r="Y498" s="51"/>
    </row>
    <row r="499">
      <c r="C499" s="51"/>
      <c r="D499" s="74"/>
      <c r="G499" s="51"/>
      <c r="H499" s="51"/>
      <c r="K499" s="51"/>
      <c r="M499" s="75"/>
      <c r="P499" s="51"/>
      <c r="Q499" s="51"/>
      <c r="R499" s="51"/>
      <c r="S499" s="51"/>
      <c r="T499" s="51"/>
      <c r="U499" s="51"/>
      <c r="V499" s="51"/>
      <c r="Y499" s="51"/>
    </row>
    <row r="500">
      <c r="C500" s="51"/>
      <c r="D500" s="74"/>
      <c r="G500" s="51"/>
      <c r="H500" s="51"/>
      <c r="K500" s="51"/>
      <c r="M500" s="75"/>
      <c r="P500" s="51"/>
      <c r="Q500" s="51"/>
      <c r="R500" s="51"/>
      <c r="S500" s="51"/>
      <c r="T500" s="51"/>
      <c r="U500" s="51"/>
      <c r="V500" s="51"/>
      <c r="Y500" s="51"/>
    </row>
    <row r="501">
      <c r="C501" s="51"/>
      <c r="D501" s="74"/>
      <c r="G501" s="51"/>
      <c r="H501" s="51"/>
      <c r="K501" s="51"/>
      <c r="M501" s="75"/>
      <c r="P501" s="51"/>
      <c r="Q501" s="51"/>
      <c r="R501" s="51"/>
      <c r="S501" s="51"/>
      <c r="T501" s="51"/>
      <c r="U501" s="51"/>
      <c r="V501" s="51"/>
      <c r="Y501" s="51"/>
    </row>
    <row r="502">
      <c r="C502" s="51"/>
      <c r="D502" s="74"/>
      <c r="G502" s="51"/>
      <c r="H502" s="51"/>
      <c r="K502" s="51"/>
      <c r="M502" s="75"/>
      <c r="P502" s="51"/>
      <c r="Q502" s="51"/>
      <c r="R502" s="51"/>
      <c r="S502" s="51"/>
      <c r="T502" s="51"/>
      <c r="U502" s="51"/>
      <c r="V502" s="51"/>
      <c r="Y502" s="51"/>
    </row>
    <row r="503">
      <c r="C503" s="51"/>
      <c r="D503" s="74"/>
      <c r="G503" s="51"/>
      <c r="H503" s="51"/>
      <c r="K503" s="51"/>
      <c r="M503" s="75"/>
      <c r="P503" s="51"/>
      <c r="Q503" s="51"/>
      <c r="R503" s="51"/>
      <c r="S503" s="51"/>
      <c r="T503" s="51"/>
      <c r="U503" s="51"/>
      <c r="V503" s="51"/>
      <c r="Y503" s="51"/>
    </row>
    <row r="504">
      <c r="C504" s="51"/>
      <c r="D504" s="74"/>
      <c r="G504" s="51"/>
      <c r="H504" s="51"/>
      <c r="K504" s="51"/>
      <c r="M504" s="75"/>
      <c r="P504" s="51"/>
      <c r="Q504" s="51"/>
      <c r="R504" s="51"/>
      <c r="S504" s="51"/>
      <c r="T504" s="51"/>
      <c r="U504" s="51"/>
      <c r="V504" s="51"/>
      <c r="Y504" s="51"/>
    </row>
    <row r="505">
      <c r="C505" s="51"/>
      <c r="D505" s="74"/>
      <c r="G505" s="51"/>
      <c r="H505" s="51"/>
      <c r="K505" s="51"/>
      <c r="M505" s="75"/>
      <c r="P505" s="51"/>
      <c r="Q505" s="51"/>
      <c r="R505" s="51"/>
      <c r="S505" s="51"/>
      <c r="T505" s="51"/>
      <c r="U505" s="51"/>
      <c r="V505" s="51"/>
      <c r="Y505" s="51"/>
    </row>
    <row r="506">
      <c r="C506" s="51"/>
      <c r="D506" s="74"/>
      <c r="G506" s="51"/>
      <c r="H506" s="51"/>
      <c r="K506" s="51"/>
      <c r="M506" s="75"/>
      <c r="P506" s="51"/>
      <c r="Q506" s="51"/>
      <c r="R506" s="51"/>
      <c r="S506" s="51"/>
      <c r="T506" s="51"/>
      <c r="U506" s="51"/>
      <c r="V506" s="51"/>
      <c r="Y506" s="51"/>
    </row>
    <row r="507">
      <c r="C507" s="51"/>
      <c r="D507" s="74"/>
      <c r="G507" s="51"/>
      <c r="H507" s="51"/>
      <c r="K507" s="51"/>
      <c r="M507" s="75"/>
      <c r="P507" s="51"/>
      <c r="Q507" s="51"/>
      <c r="R507" s="51"/>
      <c r="S507" s="51"/>
      <c r="T507" s="51"/>
      <c r="U507" s="51"/>
      <c r="V507" s="51"/>
      <c r="Y507" s="51"/>
    </row>
    <row r="508">
      <c r="C508" s="51"/>
      <c r="D508" s="74"/>
      <c r="G508" s="51"/>
      <c r="H508" s="51"/>
      <c r="K508" s="51"/>
      <c r="M508" s="75"/>
      <c r="P508" s="51"/>
      <c r="Q508" s="51"/>
      <c r="R508" s="51"/>
      <c r="S508" s="51"/>
      <c r="T508" s="51"/>
      <c r="U508" s="51"/>
      <c r="V508" s="51"/>
      <c r="Y508" s="51"/>
    </row>
    <row r="509">
      <c r="C509" s="51"/>
      <c r="D509" s="74"/>
      <c r="G509" s="51"/>
      <c r="H509" s="51"/>
      <c r="K509" s="51"/>
      <c r="M509" s="75"/>
      <c r="P509" s="51"/>
      <c r="Q509" s="51"/>
      <c r="R509" s="51"/>
      <c r="S509" s="51"/>
      <c r="T509" s="51"/>
      <c r="U509" s="51"/>
      <c r="V509" s="51"/>
      <c r="Y509" s="51"/>
    </row>
    <row r="510">
      <c r="C510" s="51"/>
      <c r="D510" s="74"/>
      <c r="G510" s="51"/>
      <c r="H510" s="51"/>
      <c r="K510" s="51"/>
      <c r="M510" s="75"/>
      <c r="P510" s="51"/>
      <c r="Q510" s="51"/>
      <c r="R510" s="51"/>
      <c r="S510" s="51"/>
      <c r="T510" s="51"/>
      <c r="U510" s="51"/>
      <c r="V510" s="51"/>
      <c r="Y510" s="51"/>
    </row>
    <row r="511">
      <c r="C511" s="51"/>
      <c r="D511" s="74"/>
      <c r="G511" s="51"/>
      <c r="H511" s="51"/>
      <c r="K511" s="51"/>
      <c r="M511" s="75"/>
      <c r="P511" s="51"/>
      <c r="Q511" s="51"/>
      <c r="R511" s="51"/>
      <c r="S511" s="51"/>
      <c r="T511" s="51"/>
      <c r="U511" s="51"/>
      <c r="V511" s="51"/>
      <c r="Y511" s="51"/>
    </row>
    <row r="512">
      <c r="C512" s="51"/>
      <c r="D512" s="74"/>
      <c r="G512" s="51"/>
      <c r="H512" s="51"/>
      <c r="K512" s="51"/>
      <c r="M512" s="75"/>
      <c r="P512" s="51"/>
      <c r="Q512" s="51"/>
      <c r="R512" s="51"/>
      <c r="S512" s="51"/>
      <c r="T512" s="51"/>
      <c r="U512" s="51"/>
      <c r="V512" s="51"/>
      <c r="Y512" s="51"/>
    </row>
    <row r="513">
      <c r="C513" s="51"/>
      <c r="D513" s="74"/>
      <c r="G513" s="51"/>
      <c r="H513" s="51"/>
      <c r="K513" s="51"/>
      <c r="M513" s="75"/>
      <c r="P513" s="51"/>
      <c r="Q513" s="51"/>
      <c r="R513" s="51"/>
      <c r="S513" s="51"/>
      <c r="T513" s="51"/>
      <c r="U513" s="51"/>
      <c r="V513" s="51"/>
      <c r="Y513" s="51"/>
    </row>
    <row r="514">
      <c r="C514" s="51"/>
      <c r="D514" s="74"/>
      <c r="G514" s="51"/>
      <c r="H514" s="51"/>
      <c r="K514" s="51"/>
      <c r="M514" s="75"/>
      <c r="P514" s="51"/>
      <c r="Q514" s="51"/>
      <c r="R514" s="51"/>
      <c r="S514" s="51"/>
      <c r="T514" s="51"/>
      <c r="U514" s="51"/>
      <c r="V514" s="51"/>
      <c r="Y514" s="51"/>
    </row>
    <row r="515">
      <c r="C515" s="51"/>
      <c r="D515" s="74"/>
      <c r="G515" s="51"/>
      <c r="H515" s="51"/>
      <c r="K515" s="51"/>
      <c r="M515" s="75"/>
      <c r="P515" s="51"/>
      <c r="Q515" s="51"/>
      <c r="R515" s="51"/>
      <c r="S515" s="51"/>
      <c r="T515" s="51"/>
      <c r="U515" s="51"/>
      <c r="V515" s="51"/>
      <c r="Y515" s="51"/>
    </row>
    <row r="516">
      <c r="C516" s="51"/>
      <c r="D516" s="74"/>
      <c r="G516" s="51"/>
      <c r="H516" s="51"/>
      <c r="K516" s="51"/>
      <c r="M516" s="75"/>
      <c r="P516" s="51"/>
      <c r="Q516" s="51"/>
      <c r="R516" s="51"/>
      <c r="S516" s="51"/>
      <c r="T516" s="51"/>
      <c r="U516" s="51"/>
      <c r="V516" s="51"/>
      <c r="Y516" s="51"/>
    </row>
    <row r="517">
      <c r="C517" s="51"/>
      <c r="D517" s="74"/>
      <c r="G517" s="51"/>
      <c r="H517" s="51"/>
      <c r="K517" s="51"/>
      <c r="M517" s="75"/>
      <c r="P517" s="51"/>
      <c r="Q517" s="51"/>
      <c r="R517" s="51"/>
      <c r="S517" s="51"/>
      <c r="T517" s="51"/>
      <c r="U517" s="51"/>
      <c r="V517" s="51"/>
      <c r="Y517" s="51"/>
    </row>
    <row r="518">
      <c r="C518" s="51"/>
      <c r="D518" s="74"/>
      <c r="G518" s="51"/>
      <c r="H518" s="51"/>
      <c r="K518" s="51"/>
      <c r="M518" s="75"/>
      <c r="P518" s="51"/>
      <c r="Q518" s="51"/>
      <c r="R518" s="51"/>
      <c r="S518" s="51"/>
      <c r="T518" s="51"/>
      <c r="U518" s="51"/>
      <c r="V518" s="51"/>
      <c r="Y518" s="51"/>
    </row>
    <row r="519">
      <c r="C519" s="51"/>
      <c r="D519" s="74"/>
      <c r="G519" s="51"/>
      <c r="H519" s="51"/>
      <c r="K519" s="51"/>
      <c r="M519" s="75"/>
      <c r="P519" s="51"/>
      <c r="Q519" s="51"/>
      <c r="R519" s="51"/>
      <c r="S519" s="51"/>
      <c r="T519" s="51"/>
      <c r="U519" s="51"/>
      <c r="V519" s="51"/>
      <c r="Y519" s="51"/>
    </row>
    <row r="520">
      <c r="C520" s="51"/>
      <c r="D520" s="74"/>
      <c r="G520" s="51"/>
      <c r="H520" s="51"/>
      <c r="K520" s="51"/>
      <c r="M520" s="75"/>
      <c r="P520" s="51"/>
      <c r="Q520" s="51"/>
      <c r="R520" s="51"/>
      <c r="S520" s="51"/>
      <c r="T520" s="51"/>
      <c r="U520" s="51"/>
      <c r="V520" s="51"/>
      <c r="Y520" s="51"/>
    </row>
    <row r="521">
      <c r="C521" s="51"/>
      <c r="D521" s="74"/>
      <c r="G521" s="51"/>
      <c r="H521" s="51"/>
      <c r="K521" s="51"/>
      <c r="M521" s="75"/>
      <c r="P521" s="51"/>
      <c r="Q521" s="51"/>
      <c r="R521" s="51"/>
      <c r="S521" s="51"/>
      <c r="T521" s="51"/>
      <c r="U521" s="51"/>
      <c r="V521" s="51"/>
      <c r="Y521" s="51"/>
    </row>
    <row r="522">
      <c r="C522" s="51"/>
      <c r="D522" s="74"/>
      <c r="G522" s="51"/>
      <c r="H522" s="51"/>
      <c r="K522" s="51"/>
      <c r="M522" s="75"/>
      <c r="P522" s="51"/>
      <c r="Q522" s="51"/>
      <c r="R522" s="51"/>
      <c r="S522" s="51"/>
      <c r="T522" s="51"/>
      <c r="U522" s="51"/>
      <c r="V522" s="51"/>
      <c r="Y522" s="51"/>
    </row>
    <row r="523">
      <c r="C523" s="51"/>
      <c r="D523" s="74"/>
      <c r="G523" s="51"/>
      <c r="H523" s="51"/>
      <c r="K523" s="51"/>
      <c r="M523" s="75"/>
      <c r="P523" s="51"/>
      <c r="Q523" s="51"/>
      <c r="R523" s="51"/>
      <c r="S523" s="51"/>
      <c r="T523" s="51"/>
      <c r="U523" s="51"/>
      <c r="V523" s="51"/>
      <c r="Y523" s="51"/>
    </row>
    <row r="524">
      <c r="C524" s="51"/>
      <c r="D524" s="74"/>
      <c r="G524" s="51"/>
      <c r="H524" s="51"/>
      <c r="K524" s="51"/>
      <c r="M524" s="75"/>
      <c r="P524" s="51"/>
      <c r="Q524" s="51"/>
      <c r="R524" s="51"/>
      <c r="S524" s="51"/>
      <c r="T524" s="51"/>
      <c r="U524" s="51"/>
      <c r="V524" s="51"/>
      <c r="Y524" s="51"/>
    </row>
    <row r="525">
      <c r="C525" s="51"/>
      <c r="D525" s="74"/>
      <c r="G525" s="51"/>
      <c r="H525" s="51"/>
      <c r="K525" s="51"/>
      <c r="M525" s="75"/>
      <c r="P525" s="51"/>
      <c r="Q525" s="51"/>
      <c r="R525" s="51"/>
      <c r="S525" s="51"/>
      <c r="T525" s="51"/>
      <c r="U525" s="51"/>
      <c r="V525" s="51"/>
      <c r="Y525" s="51"/>
    </row>
    <row r="526">
      <c r="C526" s="51"/>
      <c r="D526" s="74"/>
      <c r="G526" s="51"/>
      <c r="H526" s="51"/>
      <c r="K526" s="51"/>
      <c r="M526" s="75"/>
      <c r="P526" s="51"/>
      <c r="Q526" s="51"/>
      <c r="R526" s="51"/>
      <c r="S526" s="51"/>
      <c r="T526" s="51"/>
      <c r="U526" s="51"/>
      <c r="V526" s="51"/>
      <c r="Y526" s="51"/>
    </row>
    <row r="527">
      <c r="C527" s="51"/>
      <c r="D527" s="74"/>
      <c r="G527" s="51"/>
      <c r="H527" s="51"/>
      <c r="K527" s="51"/>
      <c r="M527" s="75"/>
      <c r="P527" s="51"/>
      <c r="Q527" s="51"/>
      <c r="R527" s="51"/>
      <c r="S527" s="51"/>
      <c r="T527" s="51"/>
      <c r="U527" s="51"/>
      <c r="V527" s="51"/>
      <c r="Y527" s="51"/>
    </row>
    <row r="528">
      <c r="C528" s="51"/>
      <c r="D528" s="74"/>
      <c r="G528" s="51"/>
      <c r="H528" s="51"/>
      <c r="K528" s="51"/>
      <c r="M528" s="75"/>
      <c r="P528" s="51"/>
      <c r="Q528" s="51"/>
      <c r="R528" s="51"/>
      <c r="S528" s="51"/>
      <c r="T528" s="51"/>
      <c r="U528" s="51"/>
      <c r="V528" s="51"/>
      <c r="Y528" s="51"/>
    </row>
    <row r="529">
      <c r="C529" s="51"/>
      <c r="D529" s="74"/>
      <c r="G529" s="51"/>
      <c r="H529" s="51"/>
      <c r="K529" s="51"/>
      <c r="M529" s="75"/>
      <c r="P529" s="51"/>
      <c r="Q529" s="51"/>
      <c r="R529" s="51"/>
      <c r="S529" s="51"/>
      <c r="T529" s="51"/>
      <c r="U529" s="51"/>
      <c r="V529" s="51"/>
      <c r="Y529" s="51"/>
    </row>
    <row r="530">
      <c r="C530" s="51"/>
      <c r="D530" s="74"/>
      <c r="G530" s="51"/>
      <c r="H530" s="51"/>
      <c r="K530" s="51"/>
      <c r="M530" s="75"/>
      <c r="P530" s="51"/>
      <c r="Q530" s="51"/>
      <c r="R530" s="51"/>
      <c r="S530" s="51"/>
      <c r="T530" s="51"/>
      <c r="U530" s="51"/>
      <c r="V530" s="51"/>
      <c r="Y530" s="51"/>
    </row>
    <row r="531">
      <c r="C531" s="51"/>
      <c r="D531" s="74"/>
      <c r="G531" s="51"/>
      <c r="H531" s="51"/>
      <c r="K531" s="51"/>
      <c r="M531" s="75"/>
      <c r="P531" s="51"/>
      <c r="Q531" s="51"/>
      <c r="R531" s="51"/>
      <c r="S531" s="51"/>
      <c r="T531" s="51"/>
      <c r="U531" s="51"/>
      <c r="V531" s="51"/>
      <c r="Y531" s="51"/>
    </row>
    <row r="532">
      <c r="C532" s="51"/>
      <c r="D532" s="74"/>
      <c r="G532" s="51"/>
      <c r="H532" s="51"/>
      <c r="K532" s="51"/>
      <c r="M532" s="75"/>
      <c r="P532" s="51"/>
      <c r="Q532" s="51"/>
      <c r="R532" s="51"/>
      <c r="S532" s="51"/>
      <c r="T532" s="51"/>
      <c r="U532" s="51"/>
      <c r="V532" s="51"/>
      <c r="Y532" s="51"/>
    </row>
    <row r="533">
      <c r="C533" s="51"/>
      <c r="D533" s="74"/>
      <c r="G533" s="51"/>
      <c r="H533" s="51"/>
      <c r="K533" s="51"/>
      <c r="M533" s="75"/>
      <c r="P533" s="51"/>
      <c r="Q533" s="51"/>
      <c r="R533" s="51"/>
      <c r="S533" s="51"/>
      <c r="T533" s="51"/>
      <c r="U533" s="51"/>
      <c r="V533" s="51"/>
      <c r="Y533" s="51"/>
    </row>
    <row r="534">
      <c r="C534" s="51"/>
      <c r="D534" s="74"/>
      <c r="G534" s="51"/>
      <c r="H534" s="51"/>
      <c r="K534" s="51"/>
      <c r="M534" s="75"/>
      <c r="P534" s="51"/>
      <c r="Q534" s="51"/>
      <c r="R534" s="51"/>
      <c r="S534" s="51"/>
      <c r="T534" s="51"/>
      <c r="U534" s="51"/>
      <c r="V534" s="51"/>
      <c r="Y534" s="51"/>
    </row>
    <row r="535">
      <c r="C535" s="51"/>
      <c r="D535" s="74"/>
      <c r="G535" s="51"/>
      <c r="H535" s="51"/>
      <c r="K535" s="51"/>
      <c r="M535" s="75"/>
      <c r="P535" s="51"/>
      <c r="Q535" s="51"/>
      <c r="R535" s="51"/>
      <c r="S535" s="51"/>
      <c r="T535" s="51"/>
      <c r="U535" s="51"/>
      <c r="V535" s="51"/>
      <c r="Y535" s="51"/>
    </row>
    <row r="536">
      <c r="C536" s="51"/>
      <c r="D536" s="74"/>
      <c r="G536" s="51"/>
      <c r="H536" s="51"/>
      <c r="K536" s="51"/>
      <c r="M536" s="75"/>
      <c r="P536" s="51"/>
      <c r="Q536" s="51"/>
      <c r="R536" s="51"/>
      <c r="S536" s="51"/>
      <c r="T536" s="51"/>
      <c r="U536" s="51"/>
      <c r="V536" s="51"/>
      <c r="Y536" s="51"/>
    </row>
    <row r="537">
      <c r="C537" s="51"/>
      <c r="D537" s="74"/>
      <c r="G537" s="51"/>
      <c r="H537" s="51"/>
      <c r="K537" s="51"/>
      <c r="M537" s="75"/>
      <c r="P537" s="51"/>
      <c r="Q537" s="51"/>
      <c r="R537" s="51"/>
      <c r="S537" s="51"/>
      <c r="T537" s="51"/>
      <c r="U537" s="51"/>
      <c r="V537" s="51"/>
      <c r="Y537" s="51"/>
    </row>
    <row r="538">
      <c r="C538" s="51"/>
      <c r="D538" s="74"/>
      <c r="G538" s="51"/>
      <c r="H538" s="51"/>
      <c r="K538" s="51"/>
      <c r="M538" s="75"/>
      <c r="P538" s="51"/>
      <c r="Q538" s="51"/>
      <c r="R538" s="51"/>
      <c r="S538" s="51"/>
      <c r="T538" s="51"/>
      <c r="U538" s="51"/>
      <c r="V538" s="51"/>
      <c r="Y538" s="51"/>
    </row>
    <row r="539">
      <c r="C539" s="51"/>
      <c r="D539" s="74"/>
      <c r="G539" s="51"/>
      <c r="H539" s="51"/>
      <c r="K539" s="51"/>
      <c r="M539" s="75"/>
      <c r="P539" s="51"/>
      <c r="Q539" s="51"/>
      <c r="R539" s="51"/>
      <c r="S539" s="51"/>
      <c r="T539" s="51"/>
      <c r="U539" s="51"/>
      <c r="V539" s="51"/>
      <c r="Y539" s="51"/>
    </row>
    <row r="540">
      <c r="C540" s="51"/>
      <c r="D540" s="74"/>
      <c r="G540" s="51"/>
      <c r="H540" s="51"/>
      <c r="K540" s="51"/>
      <c r="M540" s="75"/>
      <c r="P540" s="51"/>
      <c r="Q540" s="51"/>
      <c r="R540" s="51"/>
      <c r="S540" s="51"/>
      <c r="T540" s="51"/>
      <c r="U540" s="51"/>
      <c r="V540" s="51"/>
      <c r="Y540" s="51"/>
    </row>
    <row r="541">
      <c r="C541" s="51"/>
      <c r="D541" s="74"/>
      <c r="G541" s="51"/>
      <c r="H541" s="51"/>
      <c r="K541" s="51"/>
      <c r="M541" s="75"/>
      <c r="P541" s="51"/>
      <c r="Q541" s="51"/>
      <c r="R541" s="51"/>
      <c r="S541" s="51"/>
      <c r="T541" s="51"/>
      <c r="U541" s="51"/>
      <c r="V541" s="51"/>
      <c r="Y541" s="51"/>
    </row>
    <row r="542">
      <c r="C542" s="51"/>
      <c r="D542" s="74"/>
      <c r="G542" s="51"/>
      <c r="H542" s="51"/>
      <c r="K542" s="51"/>
      <c r="M542" s="75"/>
      <c r="P542" s="51"/>
      <c r="Q542" s="51"/>
      <c r="R542" s="51"/>
      <c r="S542" s="51"/>
      <c r="T542" s="51"/>
      <c r="U542" s="51"/>
      <c r="V542" s="51"/>
      <c r="Y542" s="51"/>
    </row>
    <row r="543">
      <c r="C543" s="51"/>
      <c r="D543" s="74"/>
      <c r="G543" s="51"/>
      <c r="H543" s="51"/>
      <c r="K543" s="51"/>
      <c r="M543" s="75"/>
      <c r="P543" s="51"/>
      <c r="Q543" s="51"/>
      <c r="R543" s="51"/>
      <c r="S543" s="51"/>
      <c r="T543" s="51"/>
      <c r="U543" s="51"/>
      <c r="V543" s="51"/>
      <c r="Y543" s="51"/>
    </row>
    <row r="544">
      <c r="C544" s="51"/>
      <c r="D544" s="74"/>
      <c r="G544" s="51"/>
      <c r="H544" s="51"/>
      <c r="K544" s="51"/>
      <c r="M544" s="75"/>
      <c r="P544" s="51"/>
      <c r="Q544" s="51"/>
      <c r="R544" s="51"/>
      <c r="S544" s="51"/>
      <c r="T544" s="51"/>
      <c r="U544" s="51"/>
      <c r="V544" s="51"/>
      <c r="Y544" s="51"/>
    </row>
    <row r="545">
      <c r="C545" s="51"/>
      <c r="D545" s="74"/>
      <c r="G545" s="51"/>
      <c r="H545" s="51"/>
      <c r="K545" s="51"/>
      <c r="M545" s="75"/>
      <c r="P545" s="51"/>
      <c r="Q545" s="51"/>
      <c r="R545" s="51"/>
      <c r="S545" s="51"/>
      <c r="T545" s="51"/>
      <c r="U545" s="51"/>
      <c r="V545" s="51"/>
      <c r="Y545" s="51"/>
    </row>
    <row r="546">
      <c r="C546" s="51"/>
      <c r="D546" s="74"/>
      <c r="G546" s="51"/>
      <c r="H546" s="51"/>
      <c r="K546" s="51"/>
      <c r="M546" s="75"/>
      <c r="P546" s="51"/>
      <c r="Q546" s="51"/>
      <c r="R546" s="51"/>
      <c r="S546" s="51"/>
      <c r="T546" s="51"/>
      <c r="U546" s="51"/>
      <c r="V546" s="51"/>
      <c r="Y546" s="51"/>
    </row>
    <row r="547">
      <c r="C547" s="51"/>
      <c r="D547" s="74"/>
      <c r="G547" s="51"/>
      <c r="H547" s="51"/>
      <c r="K547" s="51"/>
      <c r="M547" s="75"/>
      <c r="P547" s="51"/>
      <c r="Q547" s="51"/>
      <c r="R547" s="51"/>
      <c r="S547" s="51"/>
      <c r="T547" s="51"/>
      <c r="U547" s="51"/>
      <c r="V547" s="51"/>
      <c r="Y547" s="51"/>
    </row>
    <row r="548">
      <c r="C548" s="51"/>
      <c r="D548" s="74"/>
      <c r="G548" s="51"/>
      <c r="H548" s="51"/>
      <c r="K548" s="51"/>
      <c r="M548" s="75"/>
      <c r="P548" s="51"/>
      <c r="Q548" s="51"/>
      <c r="R548" s="51"/>
      <c r="S548" s="51"/>
      <c r="T548" s="51"/>
      <c r="U548" s="51"/>
      <c r="V548" s="51"/>
      <c r="Y548" s="51"/>
    </row>
    <row r="549">
      <c r="C549" s="51"/>
      <c r="D549" s="74"/>
      <c r="G549" s="51"/>
      <c r="H549" s="51"/>
      <c r="K549" s="51"/>
      <c r="M549" s="75"/>
      <c r="P549" s="51"/>
      <c r="Q549" s="51"/>
      <c r="R549" s="51"/>
      <c r="S549" s="51"/>
      <c r="T549" s="51"/>
      <c r="U549" s="51"/>
      <c r="V549" s="51"/>
      <c r="Y549" s="51"/>
    </row>
    <row r="550">
      <c r="C550" s="51"/>
      <c r="D550" s="74"/>
      <c r="G550" s="51"/>
      <c r="H550" s="51"/>
      <c r="K550" s="51"/>
      <c r="M550" s="75"/>
      <c r="P550" s="51"/>
      <c r="Q550" s="51"/>
      <c r="R550" s="51"/>
      <c r="S550" s="51"/>
      <c r="T550" s="51"/>
      <c r="U550" s="51"/>
      <c r="V550" s="51"/>
      <c r="Y550" s="51"/>
    </row>
    <row r="551">
      <c r="C551" s="51"/>
      <c r="D551" s="74"/>
      <c r="G551" s="51"/>
      <c r="H551" s="51"/>
      <c r="K551" s="51"/>
      <c r="M551" s="75"/>
      <c r="P551" s="51"/>
      <c r="Q551" s="51"/>
      <c r="R551" s="51"/>
      <c r="S551" s="51"/>
      <c r="T551" s="51"/>
      <c r="U551" s="51"/>
      <c r="V551" s="51"/>
      <c r="Y551" s="51"/>
    </row>
    <row r="552">
      <c r="C552" s="51"/>
      <c r="D552" s="74"/>
      <c r="G552" s="51"/>
      <c r="H552" s="51"/>
      <c r="K552" s="51"/>
      <c r="M552" s="75"/>
      <c r="P552" s="51"/>
      <c r="Q552" s="51"/>
      <c r="R552" s="51"/>
      <c r="S552" s="51"/>
      <c r="T552" s="51"/>
      <c r="U552" s="51"/>
      <c r="V552" s="51"/>
      <c r="Y552" s="51"/>
    </row>
    <row r="553">
      <c r="C553" s="51"/>
      <c r="D553" s="74"/>
      <c r="G553" s="51"/>
      <c r="H553" s="51"/>
      <c r="K553" s="51"/>
      <c r="M553" s="75"/>
      <c r="P553" s="51"/>
      <c r="Q553" s="51"/>
      <c r="R553" s="51"/>
      <c r="S553" s="51"/>
      <c r="T553" s="51"/>
      <c r="U553" s="51"/>
      <c r="V553" s="51"/>
      <c r="Y553" s="51"/>
    </row>
    <row r="554">
      <c r="C554" s="51"/>
      <c r="D554" s="74"/>
      <c r="G554" s="51"/>
      <c r="H554" s="51"/>
      <c r="K554" s="51"/>
      <c r="M554" s="75"/>
      <c r="P554" s="51"/>
      <c r="Q554" s="51"/>
      <c r="R554" s="51"/>
      <c r="S554" s="51"/>
      <c r="T554" s="51"/>
      <c r="U554" s="51"/>
      <c r="V554" s="51"/>
      <c r="Y554" s="51"/>
    </row>
    <row r="555">
      <c r="C555" s="51"/>
      <c r="D555" s="74"/>
      <c r="G555" s="51"/>
      <c r="H555" s="51"/>
      <c r="K555" s="51"/>
      <c r="M555" s="75"/>
      <c r="P555" s="51"/>
      <c r="Q555" s="51"/>
      <c r="R555" s="51"/>
      <c r="S555" s="51"/>
      <c r="T555" s="51"/>
      <c r="U555" s="51"/>
      <c r="V555" s="51"/>
      <c r="Y555" s="51"/>
    </row>
    <row r="556">
      <c r="C556" s="51"/>
      <c r="D556" s="74"/>
      <c r="G556" s="51"/>
      <c r="H556" s="51"/>
      <c r="K556" s="51"/>
      <c r="M556" s="75"/>
      <c r="P556" s="51"/>
      <c r="Q556" s="51"/>
      <c r="R556" s="51"/>
      <c r="S556" s="51"/>
      <c r="T556" s="51"/>
      <c r="U556" s="51"/>
      <c r="V556" s="51"/>
      <c r="Y556" s="51"/>
    </row>
    <row r="557">
      <c r="C557" s="51"/>
      <c r="D557" s="74"/>
      <c r="G557" s="51"/>
      <c r="H557" s="51"/>
      <c r="K557" s="51"/>
      <c r="M557" s="75"/>
      <c r="P557" s="51"/>
      <c r="Q557" s="51"/>
      <c r="R557" s="51"/>
      <c r="S557" s="51"/>
      <c r="T557" s="51"/>
      <c r="U557" s="51"/>
      <c r="V557" s="51"/>
      <c r="Y557" s="51"/>
    </row>
    <row r="558">
      <c r="C558" s="51"/>
      <c r="D558" s="74"/>
      <c r="G558" s="51"/>
      <c r="H558" s="51"/>
      <c r="K558" s="51"/>
      <c r="M558" s="75"/>
      <c r="P558" s="51"/>
      <c r="Q558" s="51"/>
      <c r="R558" s="51"/>
      <c r="S558" s="51"/>
      <c r="T558" s="51"/>
      <c r="U558" s="51"/>
      <c r="V558" s="51"/>
      <c r="Y558" s="51"/>
    </row>
    <row r="559">
      <c r="C559" s="51"/>
      <c r="D559" s="74"/>
      <c r="G559" s="51"/>
      <c r="H559" s="51"/>
      <c r="K559" s="51"/>
      <c r="M559" s="75"/>
      <c r="P559" s="51"/>
      <c r="Q559" s="51"/>
      <c r="R559" s="51"/>
      <c r="S559" s="51"/>
      <c r="T559" s="51"/>
      <c r="U559" s="51"/>
      <c r="V559" s="51"/>
      <c r="Y559" s="51"/>
    </row>
    <row r="560">
      <c r="C560" s="51"/>
      <c r="D560" s="74"/>
      <c r="G560" s="51"/>
      <c r="H560" s="51"/>
      <c r="K560" s="51"/>
      <c r="M560" s="75"/>
      <c r="P560" s="51"/>
      <c r="Q560" s="51"/>
      <c r="R560" s="51"/>
      <c r="S560" s="51"/>
      <c r="T560" s="51"/>
      <c r="U560" s="51"/>
      <c r="V560" s="51"/>
      <c r="Y560" s="51"/>
    </row>
    <row r="561">
      <c r="C561" s="51"/>
      <c r="D561" s="74"/>
      <c r="G561" s="51"/>
      <c r="H561" s="51"/>
      <c r="K561" s="51"/>
      <c r="M561" s="75"/>
      <c r="P561" s="51"/>
      <c r="Q561" s="51"/>
      <c r="R561" s="51"/>
      <c r="S561" s="51"/>
      <c r="T561" s="51"/>
      <c r="U561" s="51"/>
      <c r="V561" s="51"/>
      <c r="Y561" s="51"/>
    </row>
    <row r="562">
      <c r="C562" s="51"/>
      <c r="D562" s="74"/>
      <c r="G562" s="51"/>
      <c r="H562" s="51"/>
      <c r="K562" s="51"/>
      <c r="M562" s="75"/>
      <c r="P562" s="51"/>
      <c r="Q562" s="51"/>
      <c r="R562" s="51"/>
      <c r="S562" s="51"/>
      <c r="T562" s="51"/>
      <c r="U562" s="51"/>
      <c r="V562" s="51"/>
      <c r="Y562" s="51"/>
    </row>
    <row r="563">
      <c r="C563" s="51"/>
      <c r="D563" s="74"/>
      <c r="G563" s="51"/>
      <c r="H563" s="51"/>
      <c r="K563" s="51"/>
      <c r="M563" s="75"/>
      <c r="P563" s="51"/>
      <c r="Q563" s="51"/>
      <c r="R563" s="51"/>
      <c r="S563" s="51"/>
      <c r="T563" s="51"/>
      <c r="U563" s="51"/>
      <c r="V563" s="51"/>
      <c r="Y563" s="51"/>
    </row>
    <row r="564">
      <c r="C564" s="51"/>
      <c r="D564" s="74"/>
      <c r="G564" s="51"/>
      <c r="H564" s="51"/>
      <c r="K564" s="51"/>
      <c r="M564" s="75"/>
      <c r="P564" s="51"/>
      <c r="Q564" s="51"/>
      <c r="R564" s="51"/>
      <c r="S564" s="51"/>
      <c r="T564" s="51"/>
      <c r="U564" s="51"/>
      <c r="V564" s="51"/>
      <c r="Y564" s="51"/>
    </row>
    <row r="565">
      <c r="C565" s="51"/>
      <c r="D565" s="74"/>
      <c r="G565" s="51"/>
      <c r="H565" s="51"/>
      <c r="K565" s="51"/>
      <c r="M565" s="75"/>
      <c r="P565" s="51"/>
      <c r="Q565" s="51"/>
      <c r="R565" s="51"/>
      <c r="S565" s="51"/>
      <c r="T565" s="51"/>
      <c r="U565" s="51"/>
      <c r="V565" s="51"/>
      <c r="Y565" s="51"/>
    </row>
    <row r="566">
      <c r="C566" s="51"/>
      <c r="D566" s="74"/>
      <c r="G566" s="51"/>
      <c r="H566" s="51"/>
      <c r="K566" s="51"/>
      <c r="M566" s="75"/>
      <c r="P566" s="51"/>
      <c r="Q566" s="51"/>
      <c r="R566" s="51"/>
      <c r="S566" s="51"/>
      <c r="T566" s="51"/>
      <c r="U566" s="51"/>
      <c r="V566" s="51"/>
      <c r="Y566" s="51"/>
    </row>
    <row r="567">
      <c r="C567" s="51"/>
      <c r="D567" s="74"/>
      <c r="G567" s="51"/>
      <c r="H567" s="51"/>
      <c r="K567" s="51"/>
      <c r="M567" s="75"/>
      <c r="P567" s="51"/>
      <c r="Q567" s="51"/>
      <c r="R567" s="51"/>
      <c r="S567" s="51"/>
      <c r="T567" s="51"/>
      <c r="U567" s="51"/>
      <c r="V567" s="51"/>
      <c r="Y567" s="51"/>
    </row>
    <row r="568">
      <c r="C568" s="51"/>
      <c r="D568" s="74"/>
      <c r="G568" s="51"/>
      <c r="H568" s="51"/>
      <c r="K568" s="51"/>
      <c r="M568" s="75"/>
      <c r="P568" s="51"/>
      <c r="Q568" s="51"/>
      <c r="R568" s="51"/>
      <c r="S568" s="51"/>
      <c r="T568" s="51"/>
      <c r="U568" s="51"/>
      <c r="V568" s="51"/>
      <c r="Y568" s="51"/>
    </row>
    <row r="569">
      <c r="C569" s="51"/>
      <c r="D569" s="74"/>
      <c r="G569" s="51"/>
      <c r="H569" s="51"/>
      <c r="K569" s="51"/>
      <c r="M569" s="75"/>
      <c r="P569" s="51"/>
      <c r="Q569" s="51"/>
      <c r="R569" s="51"/>
      <c r="S569" s="51"/>
      <c r="T569" s="51"/>
      <c r="U569" s="51"/>
      <c r="V569" s="51"/>
      <c r="Y569" s="51"/>
    </row>
    <row r="570">
      <c r="C570" s="51"/>
      <c r="D570" s="74"/>
      <c r="G570" s="51"/>
      <c r="H570" s="51"/>
      <c r="K570" s="51"/>
      <c r="M570" s="75"/>
      <c r="P570" s="51"/>
      <c r="Q570" s="51"/>
      <c r="R570" s="51"/>
      <c r="S570" s="51"/>
      <c r="T570" s="51"/>
      <c r="U570" s="51"/>
      <c r="V570" s="51"/>
      <c r="Y570" s="51"/>
    </row>
    <row r="571">
      <c r="C571" s="51"/>
      <c r="D571" s="74"/>
      <c r="G571" s="51"/>
      <c r="H571" s="51"/>
      <c r="K571" s="51"/>
      <c r="M571" s="75"/>
      <c r="P571" s="51"/>
      <c r="Q571" s="51"/>
      <c r="R571" s="51"/>
      <c r="S571" s="51"/>
      <c r="T571" s="51"/>
      <c r="U571" s="51"/>
      <c r="V571" s="51"/>
      <c r="Y571" s="51"/>
    </row>
    <row r="572">
      <c r="C572" s="51"/>
      <c r="D572" s="74"/>
      <c r="G572" s="51"/>
      <c r="H572" s="51"/>
      <c r="K572" s="51"/>
      <c r="M572" s="75"/>
      <c r="P572" s="51"/>
      <c r="Q572" s="51"/>
      <c r="R572" s="51"/>
      <c r="S572" s="51"/>
      <c r="T572" s="51"/>
      <c r="U572" s="51"/>
      <c r="V572" s="51"/>
      <c r="Y572" s="51"/>
    </row>
    <row r="573">
      <c r="C573" s="51"/>
      <c r="D573" s="74"/>
      <c r="G573" s="51"/>
      <c r="H573" s="51"/>
      <c r="K573" s="51"/>
      <c r="M573" s="75"/>
      <c r="P573" s="51"/>
      <c r="Q573" s="51"/>
      <c r="R573" s="51"/>
      <c r="S573" s="51"/>
      <c r="T573" s="51"/>
      <c r="U573" s="51"/>
      <c r="V573" s="51"/>
      <c r="Y573" s="51"/>
    </row>
    <row r="574">
      <c r="C574" s="51"/>
      <c r="D574" s="74"/>
      <c r="G574" s="51"/>
      <c r="H574" s="51"/>
      <c r="K574" s="51"/>
      <c r="M574" s="75"/>
      <c r="P574" s="51"/>
      <c r="Q574" s="51"/>
      <c r="R574" s="51"/>
      <c r="S574" s="51"/>
      <c r="T574" s="51"/>
      <c r="U574" s="51"/>
      <c r="V574" s="51"/>
      <c r="Y574" s="51"/>
    </row>
    <row r="575">
      <c r="C575" s="51"/>
      <c r="D575" s="74"/>
      <c r="G575" s="51"/>
      <c r="H575" s="51"/>
      <c r="K575" s="51"/>
      <c r="M575" s="75"/>
      <c r="P575" s="51"/>
      <c r="Q575" s="51"/>
      <c r="R575" s="51"/>
      <c r="S575" s="51"/>
      <c r="T575" s="51"/>
      <c r="U575" s="51"/>
      <c r="V575" s="51"/>
      <c r="Y575" s="51"/>
    </row>
    <row r="576">
      <c r="C576" s="51"/>
      <c r="D576" s="74"/>
      <c r="G576" s="51"/>
      <c r="H576" s="51"/>
      <c r="K576" s="51"/>
      <c r="M576" s="75"/>
      <c r="P576" s="51"/>
      <c r="Q576" s="51"/>
      <c r="R576" s="51"/>
      <c r="S576" s="51"/>
      <c r="T576" s="51"/>
      <c r="U576" s="51"/>
      <c r="V576" s="51"/>
      <c r="Y576" s="51"/>
    </row>
    <row r="577">
      <c r="C577" s="51"/>
      <c r="D577" s="74"/>
      <c r="G577" s="51"/>
      <c r="H577" s="51"/>
      <c r="K577" s="51"/>
      <c r="M577" s="75"/>
      <c r="P577" s="51"/>
      <c r="Q577" s="51"/>
      <c r="R577" s="51"/>
      <c r="S577" s="51"/>
      <c r="T577" s="51"/>
      <c r="U577" s="51"/>
      <c r="V577" s="51"/>
      <c r="Y577" s="51"/>
    </row>
    <row r="578">
      <c r="C578" s="51"/>
      <c r="D578" s="74"/>
      <c r="G578" s="51"/>
      <c r="H578" s="51"/>
      <c r="K578" s="51"/>
      <c r="M578" s="75"/>
      <c r="P578" s="51"/>
      <c r="Q578" s="51"/>
      <c r="R578" s="51"/>
      <c r="S578" s="51"/>
      <c r="T578" s="51"/>
      <c r="U578" s="51"/>
      <c r="V578" s="51"/>
      <c r="Y578" s="51"/>
    </row>
    <row r="579">
      <c r="C579" s="51"/>
      <c r="D579" s="74"/>
      <c r="G579" s="51"/>
      <c r="H579" s="51"/>
      <c r="K579" s="51"/>
      <c r="M579" s="75"/>
      <c r="P579" s="51"/>
      <c r="Q579" s="51"/>
      <c r="R579" s="51"/>
      <c r="S579" s="51"/>
      <c r="T579" s="51"/>
      <c r="U579" s="51"/>
      <c r="V579" s="51"/>
      <c r="Y579" s="51"/>
    </row>
    <row r="580">
      <c r="C580" s="51"/>
      <c r="D580" s="74"/>
      <c r="G580" s="51"/>
      <c r="H580" s="51"/>
      <c r="K580" s="51"/>
      <c r="M580" s="75"/>
      <c r="P580" s="51"/>
      <c r="Q580" s="51"/>
      <c r="R580" s="51"/>
      <c r="S580" s="51"/>
      <c r="T580" s="51"/>
      <c r="U580" s="51"/>
      <c r="V580" s="51"/>
      <c r="Y580" s="51"/>
    </row>
    <row r="581">
      <c r="C581" s="51"/>
      <c r="D581" s="74"/>
      <c r="G581" s="51"/>
      <c r="H581" s="51"/>
      <c r="K581" s="51"/>
      <c r="M581" s="75"/>
      <c r="P581" s="51"/>
      <c r="Q581" s="51"/>
      <c r="R581" s="51"/>
      <c r="S581" s="51"/>
      <c r="T581" s="51"/>
      <c r="U581" s="51"/>
      <c r="V581" s="51"/>
      <c r="Y581" s="51"/>
    </row>
    <row r="582">
      <c r="C582" s="51"/>
      <c r="D582" s="74"/>
      <c r="G582" s="51"/>
      <c r="H582" s="51"/>
      <c r="K582" s="51"/>
      <c r="M582" s="75"/>
      <c r="P582" s="51"/>
      <c r="Q582" s="51"/>
      <c r="R582" s="51"/>
      <c r="S582" s="51"/>
      <c r="T582" s="51"/>
      <c r="U582" s="51"/>
      <c r="V582" s="51"/>
      <c r="Y582" s="51"/>
    </row>
    <row r="583">
      <c r="C583" s="51"/>
      <c r="D583" s="74"/>
      <c r="G583" s="51"/>
      <c r="H583" s="51"/>
      <c r="K583" s="51"/>
      <c r="M583" s="75"/>
      <c r="P583" s="51"/>
      <c r="Q583" s="51"/>
      <c r="R583" s="51"/>
      <c r="S583" s="51"/>
      <c r="T583" s="51"/>
      <c r="U583" s="51"/>
      <c r="V583" s="51"/>
      <c r="Y583" s="51"/>
    </row>
    <row r="584">
      <c r="C584" s="51"/>
      <c r="D584" s="74"/>
      <c r="G584" s="51"/>
      <c r="H584" s="51"/>
      <c r="K584" s="51"/>
      <c r="M584" s="75"/>
      <c r="P584" s="51"/>
      <c r="Q584" s="51"/>
      <c r="R584" s="51"/>
      <c r="S584" s="51"/>
      <c r="T584" s="51"/>
      <c r="U584" s="51"/>
      <c r="V584" s="51"/>
      <c r="Y584" s="51"/>
    </row>
    <row r="585">
      <c r="C585" s="51"/>
      <c r="D585" s="74"/>
      <c r="G585" s="51"/>
      <c r="H585" s="51"/>
      <c r="K585" s="51"/>
      <c r="M585" s="75"/>
      <c r="P585" s="51"/>
      <c r="Q585" s="51"/>
      <c r="R585" s="51"/>
      <c r="S585" s="51"/>
      <c r="T585" s="51"/>
      <c r="U585" s="51"/>
      <c r="V585" s="51"/>
      <c r="Y585" s="51"/>
    </row>
    <row r="586">
      <c r="C586" s="51"/>
      <c r="D586" s="74"/>
      <c r="G586" s="51"/>
      <c r="H586" s="51"/>
      <c r="K586" s="51"/>
      <c r="M586" s="75"/>
      <c r="P586" s="51"/>
      <c r="Q586" s="51"/>
      <c r="R586" s="51"/>
      <c r="S586" s="51"/>
      <c r="T586" s="51"/>
      <c r="U586" s="51"/>
      <c r="V586" s="51"/>
      <c r="Y586" s="51"/>
    </row>
    <row r="587">
      <c r="C587" s="51"/>
      <c r="D587" s="74"/>
      <c r="G587" s="51"/>
      <c r="H587" s="51"/>
      <c r="K587" s="51"/>
      <c r="M587" s="75"/>
      <c r="P587" s="51"/>
      <c r="Q587" s="51"/>
      <c r="R587" s="51"/>
      <c r="S587" s="51"/>
      <c r="T587" s="51"/>
      <c r="U587" s="51"/>
      <c r="V587" s="51"/>
      <c r="Y587" s="51"/>
    </row>
    <row r="588">
      <c r="C588" s="51"/>
      <c r="D588" s="74"/>
      <c r="G588" s="51"/>
      <c r="H588" s="51"/>
      <c r="K588" s="51"/>
      <c r="M588" s="75"/>
      <c r="P588" s="51"/>
      <c r="Q588" s="51"/>
      <c r="R588" s="51"/>
      <c r="S588" s="51"/>
      <c r="T588" s="51"/>
      <c r="U588" s="51"/>
      <c r="V588" s="51"/>
      <c r="Y588" s="51"/>
    </row>
    <row r="589">
      <c r="C589" s="51"/>
      <c r="D589" s="74"/>
      <c r="G589" s="51"/>
      <c r="H589" s="51"/>
      <c r="K589" s="51"/>
      <c r="M589" s="75"/>
      <c r="P589" s="51"/>
      <c r="Q589" s="51"/>
      <c r="R589" s="51"/>
      <c r="S589" s="51"/>
      <c r="T589" s="51"/>
      <c r="U589" s="51"/>
      <c r="V589" s="51"/>
      <c r="Y589" s="51"/>
    </row>
    <row r="590">
      <c r="C590" s="51"/>
      <c r="D590" s="74"/>
      <c r="G590" s="51"/>
      <c r="H590" s="51"/>
      <c r="K590" s="51"/>
      <c r="M590" s="75"/>
      <c r="P590" s="51"/>
      <c r="Q590" s="51"/>
      <c r="R590" s="51"/>
      <c r="S590" s="51"/>
      <c r="T590" s="51"/>
      <c r="U590" s="51"/>
      <c r="V590" s="51"/>
      <c r="Y590" s="51"/>
    </row>
    <row r="591">
      <c r="C591" s="51"/>
      <c r="D591" s="74"/>
      <c r="G591" s="51"/>
      <c r="H591" s="51"/>
      <c r="K591" s="51"/>
      <c r="M591" s="75"/>
      <c r="P591" s="51"/>
      <c r="Q591" s="51"/>
      <c r="R591" s="51"/>
      <c r="S591" s="51"/>
      <c r="T591" s="51"/>
      <c r="U591" s="51"/>
      <c r="V591" s="51"/>
      <c r="Y591" s="51"/>
    </row>
    <row r="592">
      <c r="C592" s="51"/>
      <c r="D592" s="74"/>
      <c r="G592" s="51"/>
      <c r="H592" s="51"/>
      <c r="K592" s="51"/>
      <c r="M592" s="75"/>
      <c r="P592" s="51"/>
      <c r="Q592" s="51"/>
      <c r="R592" s="51"/>
      <c r="S592" s="51"/>
      <c r="T592" s="51"/>
      <c r="U592" s="51"/>
      <c r="V592" s="51"/>
      <c r="Y592" s="51"/>
    </row>
    <row r="593">
      <c r="C593" s="51"/>
      <c r="D593" s="74"/>
      <c r="G593" s="51"/>
      <c r="H593" s="51"/>
      <c r="K593" s="51"/>
      <c r="M593" s="75"/>
      <c r="P593" s="51"/>
      <c r="Q593" s="51"/>
      <c r="R593" s="51"/>
      <c r="S593" s="51"/>
      <c r="T593" s="51"/>
      <c r="U593" s="51"/>
      <c r="V593" s="51"/>
      <c r="Y593" s="51"/>
    </row>
    <row r="594">
      <c r="C594" s="51"/>
      <c r="D594" s="74"/>
      <c r="G594" s="51"/>
      <c r="H594" s="51"/>
      <c r="K594" s="51"/>
      <c r="M594" s="75"/>
      <c r="P594" s="51"/>
      <c r="Q594" s="51"/>
      <c r="R594" s="51"/>
      <c r="S594" s="51"/>
      <c r="T594" s="51"/>
      <c r="U594" s="51"/>
      <c r="V594" s="51"/>
      <c r="Y594" s="51"/>
    </row>
    <row r="595">
      <c r="C595" s="51"/>
      <c r="D595" s="74"/>
      <c r="G595" s="51"/>
      <c r="H595" s="51"/>
      <c r="K595" s="51"/>
      <c r="M595" s="75"/>
      <c r="P595" s="51"/>
      <c r="Q595" s="51"/>
      <c r="R595" s="51"/>
      <c r="S595" s="51"/>
      <c r="T595" s="51"/>
      <c r="U595" s="51"/>
      <c r="V595" s="51"/>
      <c r="Y595" s="51"/>
    </row>
    <row r="596">
      <c r="C596" s="51"/>
      <c r="D596" s="74"/>
      <c r="G596" s="51"/>
      <c r="H596" s="51"/>
      <c r="K596" s="51"/>
      <c r="M596" s="75"/>
      <c r="P596" s="51"/>
      <c r="Q596" s="51"/>
      <c r="R596" s="51"/>
      <c r="S596" s="51"/>
      <c r="T596" s="51"/>
      <c r="U596" s="51"/>
      <c r="V596" s="51"/>
      <c r="Y596" s="51"/>
    </row>
    <row r="597">
      <c r="C597" s="51"/>
      <c r="D597" s="74"/>
      <c r="G597" s="51"/>
      <c r="H597" s="51"/>
      <c r="K597" s="51"/>
      <c r="M597" s="75"/>
      <c r="P597" s="51"/>
      <c r="Q597" s="51"/>
      <c r="R597" s="51"/>
      <c r="S597" s="51"/>
      <c r="T597" s="51"/>
      <c r="U597" s="51"/>
      <c r="V597" s="51"/>
      <c r="Y597" s="51"/>
    </row>
    <row r="598">
      <c r="C598" s="51"/>
      <c r="D598" s="74"/>
      <c r="G598" s="51"/>
      <c r="H598" s="51"/>
      <c r="K598" s="51"/>
      <c r="M598" s="75"/>
      <c r="P598" s="51"/>
      <c r="Q598" s="51"/>
      <c r="R598" s="51"/>
      <c r="S598" s="51"/>
      <c r="T598" s="51"/>
      <c r="U598" s="51"/>
      <c r="V598" s="51"/>
      <c r="Y598" s="51"/>
    </row>
    <row r="599">
      <c r="C599" s="51"/>
      <c r="D599" s="74"/>
      <c r="G599" s="51"/>
      <c r="H599" s="51"/>
      <c r="K599" s="51"/>
      <c r="M599" s="75"/>
      <c r="P599" s="51"/>
      <c r="Q599" s="51"/>
      <c r="R599" s="51"/>
      <c r="S599" s="51"/>
      <c r="T599" s="51"/>
      <c r="U599" s="51"/>
      <c r="V599" s="51"/>
      <c r="Y599" s="51"/>
    </row>
    <row r="600">
      <c r="C600" s="51"/>
      <c r="D600" s="74"/>
      <c r="G600" s="51"/>
      <c r="H600" s="51"/>
      <c r="K600" s="51"/>
      <c r="M600" s="75"/>
      <c r="P600" s="51"/>
      <c r="Q600" s="51"/>
      <c r="R600" s="51"/>
      <c r="S600" s="51"/>
      <c r="T600" s="51"/>
      <c r="U600" s="51"/>
      <c r="V600" s="51"/>
      <c r="Y600" s="51"/>
    </row>
    <row r="601">
      <c r="C601" s="51"/>
      <c r="D601" s="74"/>
      <c r="G601" s="51"/>
      <c r="H601" s="51"/>
      <c r="K601" s="51"/>
      <c r="M601" s="75"/>
      <c r="P601" s="51"/>
      <c r="Q601" s="51"/>
      <c r="R601" s="51"/>
      <c r="S601" s="51"/>
      <c r="T601" s="51"/>
      <c r="U601" s="51"/>
      <c r="V601" s="51"/>
      <c r="Y601" s="51"/>
    </row>
    <row r="602">
      <c r="C602" s="51"/>
      <c r="D602" s="74"/>
      <c r="G602" s="51"/>
      <c r="H602" s="51"/>
      <c r="K602" s="51"/>
      <c r="M602" s="75"/>
      <c r="P602" s="51"/>
      <c r="Q602" s="51"/>
      <c r="R602" s="51"/>
      <c r="S602" s="51"/>
      <c r="T602" s="51"/>
      <c r="U602" s="51"/>
      <c r="V602" s="51"/>
      <c r="Y602" s="51"/>
    </row>
    <row r="603">
      <c r="C603" s="51"/>
      <c r="D603" s="74"/>
      <c r="G603" s="51"/>
      <c r="H603" s="51"/>
      <c r="K603" s="51"/>
      <c r="M603" s="75"/>
      <c r="P603" s="51"/>
      <c r="Q603" s="51"/>
      <c r="R603" s="51"/>
      <c r="S603" s="51"/>
      <c r="T603" s="51"/>
      <c r="U603" s="51"/>
      <c r="V603" s="51"/>
      <c r="Y603" s="51"/>
    </row>
    <row r="604">
      <c r="C604" s="51"/>
      <c r="D604" s="74"/>
      <c r="G604" s="51"/>
      <c r="H604" s="51"/>
      <c r="K604" s="51"/>
      <c r="M604" s="75"/>
      <c r="P604" s="51"/>
      <c r="Q604" s="51"/>
      <c r="R604" s="51"/>
      <c r="S604" s="51"/>
      <c r="T604" s="51"/>
      <c r="U604" s="51"/>
      <c r="V604" s="51"/>
      <c r="Y604" s="51"/>
    </row>
    <row r="605">
      <c r="C605" s="51"/>
      <c r="D605" s="74"/>
      <c r="G605" s="51"/>
      <c r="H605" s="51"/>
      <c r="K605" s="51"/>
      <c r="M605" s="75"/>
      <c r="P605" s="51"/>
      <c r="Q605" s="51"/>
      <c r="R605" s="51"/>
      <c r="S605" s="51"/>
      <c r="T605" s="51"/>
      <c r="U605" s="51"/>
      <c r="V605" s="51"/>
      <c r="Y605" s="51"/>
    </row>
    <row r="606">
      <c r="C606" s="51"/>
      <c r="D606" s="74"/>
      <c r="G606" s="51"/>
      <c r="H606" s="51"/>
      <c r="K606" s="51"/>
      <c r="M606" s="75"/>
      <c r="P606" s="51"/>
      <c r="Q606" s="51"/>
      <c r="R606" s="51"/>
      <c r="S606" s="51"/>
      <c r="T606" s="51"/>
      <c r="U606" s="51"/>
      <c r="V606" s="51"/>
      <c r="Y606" s="51"/>
    </row>
    <row r="607">
      <c r="C607" s="51"/>
      <c r="D607" s="74"/>
      <c r="G607" s="51"/>
      <c r="H607" s="51"/>
      <c r="K607" s="51"/>
      <c r="M607" s="75"/>
      <c r="P607" s="51"/>
      <c r="Q607" s="51"/>
      <c r="R607" s="51"/>
      <c r="S607" s="51"/>
      <c r="T607" s="51"/>
      <c r="U607" s="51"/>
      <c r="V607" s="51"/>
      <c r="Y607" s="51"/>
    </row>
    <row r="608">
      <c r="C608" s="51"/>
      <c r="D608" s="74"/>
      <c r="G608" s="51"/>
      <c r="H608" s="51"/>
      <c r="K608" s="51"/>
      <c r="M608" s="75"/>
      <c r="P608" s="51"/>
      <c r="Q608" s="51"/>
      <c r="R608" s="51"/>
      <c r="S608" s="51"/>
      <c r="T608" s="51"/>
      <c r="U608" s="51"/>
      <c r="V608" s="51"/>
      <c r="Y608" s="51"/>
    </row>
    <row r="609">
      <c r="C609" s="51"/>
      <c r="D609" s="74"/>
      <c r="G609" s="51"/>
      <c r="H609" s="51"/>
      <c r="K609" s="51"/>
      <c r="M609" s="75"/>
      <c r="P609" s="51"/>
      <c r="Q609" s="51"/>
      <c r="R609" s="51"/>
      <c r="S609" s="51"/>
      <c r="T609" s="51"/>
      <c r="U609" s="51"/>
      <c r="V609" s="51"/>
      <c r="Y609" s="51"/>
    </row>
    <row r="610">
      <c r="C610" s="51"/>
      <c r="D610" s="74"/>
      <c r="G610" s="51"/>
      <c r="H610" s="51"/>
      <c r="K610" s="51"/>
      <c r="M610" s="75"/>
      <c r="P610" s="51"/>
      <c r="Q610" s="51"/>
      <c r="R610" s="51"/>
      <c r="S610" s="51"/>
      <c r="T610" s="51"/>
      <c r="U610" s="51"/>
      <c r="V610" s="51"/>
      <c r="Y610" s="51"/>
    </row>
    <row r="611">
      <c r="C611" s="51"/>
      <c r="D611" s="74"/>
      <c r="G611" s="51"/>
      <c r="H611" s="51"/>
      <c r="K611" s="51"/>
      <c r="M611" s="75"/>
      <c r="P611" s="51"/>
      <c r="Q611" s="51"/>
      <c r="R611" s="51"/>
      <c r="S611" s="51"/>
      <c r="T611" s="51"/>
      <c r="U611" s="51"/>
      <c r="V611" s="51"/>
      <c r="Y611" s="51"/>
    </row>
    <row r="612">
      <c r="C612" s="51"/>
      <c r="D612" s="74"/>
      <c r="G612" s="51"/>
      <c r="H612" s="51"/>
      <c r="K612" s="51"/>
      <c r="M612" s="75"/>
      <c r="P612" s="51"/>
      <c r="Q612" s="51"/>
      <c r="R612" s="51"/>
      <c r="S612" s="51"/>
      <c r="T612" s="51"/>
      <c r="U612" s="51"/>
      <c r="V612" s="51"/>
      <c r="Y612" s="51"/>
    </row>
    <row r="613">
      <c r="C613" s="51"/>
      <c r="D613" s="74"/>
      <c r="G613" s="51"/>
      <c r="H613" s="51"/>
      <c r="K613" s="51"/>
      <c r="M613" s="75"/>
      <c r="P613" s="51"/>
      <c r="Q613" s="51"/>
      <c r="R613" s="51"/>
      <c r="S613" s="51"/>
      <c r="T613" s="51"/>
      <c r="U613" s="51"/>
      <c r="V613" s="51"/>
      <c r="Y613" s="51"/>
    </row>
    <row r="614">
      <c r="C614" s="51"/>
      <c r="D614" s="74"/>
      <c r="G614" s="51"/>
      <c r="H614" s="51"/>
      <c r="K614" s="51"/>
      <c r="M614" s="75"/>
      <c r="P614" s="51"/>
      <c r="Q614" s="51"/>
      <c r="R614" s="51"/>
      <c r="S614" s="51"/>
      <c r="T614" s="51"/>
      <c r="U614" s="51"/>
      <c r="V614" s="51"/>
      <c r="Y614" s="51"/>
    </row>
    <row r="615">
      <c r="C615" s="51"/>
      <c r="D615" s="74"/>
      <c r="G615" s="51"/>
      <c r="H615" s="51"/>
      <c r="K615" s="51"/>
      <c r="M615" s="75"/>
      <c r="P615" s="51"/>
      <c r="Q615" s="51"/>
      <c r="R615" s="51"/>
      <c r="S615" s="51"/>
      <c r="T615" s="51"/>
      <c r="U615" s="51"/>
      <c r="V615" s="51"/>
      <c r="Y615" s="51"/>
    </row>
    <row r="616">
      <c r="C616" s="51"/>
      <c r="D616" s="74"/>
      <c r="G616" s="51"/>
      <c r="H616" s="51"/>
      <c r="K616" s="51"/>
      <c r="M616" s="75"/>
      <c r="P616" s="51"/>
      <c r="Q616" s="51"/>
      <c r="R616" s="51"/>
      <c r="S616" s="51"/>
      <c r="T616" s="51"/>
      <c r="U616" s="51"/>
      <c r="V616" s="51"/>
      <c r="Y616" s="51"/>
    </row>
    <row r="617">
      <c r="C617" s="51"/>
      <c r="D617" s="74"/>
      <c r="G617" s="51"/>
      <c r="H617" s="51"/>
      <c r="K617" s="51"/>
      <c r="M617" s="75"/>
      <c r="P617" s="51"/>
      <c r="Q617" s="51"/>
      <c r="R617" s="51"/>
      <c r="S617" s="51"/>
      <c r="T617" s="51"/>
      <c r="U617" s="51"/>
      <c r="V617" s="51"/>
      <c r="Y617" s="51"/>
    </row>
    <row r="618">
      <c r="C618" s="51"/>
      <c r="D618" s="74"/>
      <c r="G618" s="51"/>
      <c r="H618" s="51"/>
      <c r="K618" s="51"/>
      <c r="M618" s="75"/>
      <c r="P618" s="51"/>
      <c r="Q618" s="51"/>
      <c r="R618" s="51"/>
      <c r="S618" s="51"/>
      <c r="T618" s="51"/>
      <c r="U618" s="51"/>
      <c r="V618" s="51"/>
      <c r="Y618" s="51"/>
    </row>
    <row r="619">
      <c r="C619" s="51"/>
      <c r="D619" s="74"/>
      <c r="G619" s="51"/>
      <c r="H619" s="51"/>
      <c r="K619" s="51"/>
      <c r="M619" s="75"/>
      <c r="P619" s="51"/>
      <c r="Q619" s="51"/>
      <c r="R619" s="51"/>
      <c r="S619" s="51"/>
      <c r="T619" s="51"/>
      <c r="U619" s="51"/>
      <c r="V619" s="51"/>
      <c r="Y619" s="51"/>
    </row>
    <row r="620">
      <c r="C620" s="51"/>
      <c r="D620" s="74"/>
      <c r="G620" s="51"/>
      <c r="H620" s="51"/>
      <c r="K620" s="51"/>
      <c r="M620" s="75"/>
      <c r="P620" s="51"/>
      <c r="Q620" s="51"/>
      <c r="R620" s="51"/>
      <c r="S620" s="51"/>
      <c r="T620" s="51"/>
      <c r="U620" s="51"/>
      <c r="V620" s="51"/>
      <c r="Y620" s="51"/>
    </row>
    <row r="621">
      <c r="C621" s="51"/>
      <c r="D621" s="74"/>
      <c r="G621" s="51"/>
      <c r="H621" s="51"/>
      <c r="K621" s="51"/>
      <c r="M621" s="75"/>
      <c r="P621" s="51"/>
      <c r="Q621" s="51"/>
      <c r="R621" s="51"/>
      <c r="S621" s="51"/>
      <c r="T621" s="51"/>
      <c r="U621" s="51"/>
      <c r="V621" s="51"/>
      <c r="Y621" s="51"/>
    </row>
    <row r="622">
      <c r="C622" s="51"/>
      <c r="D622" s="74"/>
      <c r="G622" s="51"/>
      <c r="H622" s="51"/>
      <c r="K622" s="51"/>
      <c r="M622" s="75"/>
      <c r="P622" s="51"/>
      <c r="Q622" s="51"/>
      <c r="R622" s="51"/>
      <c r="S622" s="51"/>
      <c r="T622" s="51"/>
      <c r="U622" s="51"/>
      <c r="V622" s="51"/>
      <c r="Y622" s="51"/>
    </row>
    <row r="623">
      <c r="C623" s="51"/>
      <c r="D623" s="74"/>
      <c r="G623" s="51"/>
      <c r="H623" s="51"/>
      <c r="K623" s="51"/>
      <c r="M623" s="75"/>
      <c r="P623" s="51"/>
      <c r="Q623" s="51"/>
      <c r="R623" s="51"/>
      <c r="S623" s="51"/>
      <c r="T623" s="51"/>
      <c r="U623" s="51"/>
      <c r="V623" s="51"/>
      <c r="Y623" s="51"/>
    </row>
    <row r="624">
      <c r="C624" s="51"/>
      <c r="D624" s="74"/>
      <c r="G624" s="51"/>
      <c r="H624" s="51"/>
      <c r="K624" s="51"/>
      <c r="M624" s="75"/>
      <c r="P624" s="51"/>
      <c r="Q624" s="51"/>
      <c r="R624" s="51"/>
      <c r="S624" s="51"/>
      <c r="T624" s="51"/>
      <c r="U624" s="51"/>
      <c r="V624" s="51"/>
      <c r="Y624" s="51"/>
    </row>
    <row r="625">
      <c r="C625" s="51"/>
      <c r="D625" s="74"/>
      <c r="G625" s="51"/>
      <c r="H625" s="51"/>
      <c r="K625" s="51"/>
      <c r="M625" s="75"/>
      <c r="P625" s="51"/>
      <c r="Q625" s="51"/>
      <c r="R625" s="51"/>
      <c r="S625" s="51"/>
      <c r="T625" s="51"/>
      <c r="U625" s="51"/>
      <c r="V625" s="51"/>
      <c r="Y625" s="51"/>
    </row>
    <row r="626">
      <c r="C626" s="51"/>
      <c r="D626" s="74"/>
      <c r="G626" s="51"/>
      <c r="H626" s="51"/>
      <c r="K626" s="51"/>
      <c r="M626" s="75"/>
      <c r="P626" s="51"/>
      <c r="Q626" s="51"/>
      <c r="R626" s="51"/>
      <c r="S626" s="51"/>
      <c r="T626" s="51"/>
      <c r="U626" s="51"/>
      <c r="V626" s="51"/>
      <c r="Y626" s="51"/>
    </row>
    <row r="627">
      <c r="C627" s="51"/>
      <c r="D627" s="74"/>
      <c r="G627" s="51"/>
      <c r="H627" s="51"/>
      <c r="K627" s="51"/>
      <c r="M627" s="75"/>
      <c r="P627" s="51"/>
      <c r="Q627" s="51"/>
      <c r="R627" s="51"/>
      <c r="S627" s="51"/>
      <c r="T627" s="51"/>
      <c r="U627" s="51"/>
      <c r="V627" s="51"/>
      <c r="Y627" s="51"/>
    </row>
    <row r="628">
      <c r="C628" s="51"/>
      <c r="D628" s="74"/>
      <c r="G628" s="51"/>
      <c r="H628" s="51"/>
      <c r="K628" s="51"/>
      <c r="M628" s="75"/>
      <c r="P628" s="51"/>
      <c r="Q628" s="51"/>
      <c r="R628" s="51"/>
      <c r="S628" s="51"/>
      <c r="T628" s="51"/>
      <c r="U628" s="51"/>
      <c r="V628" s="51"/>
      <c r="Y628" s="51"/>
    </row>
    <row r="629">
      <c r="C629" s="51"/>
      <c r="D629" s="74"/>
      <c r="G629" s="51"/>
      <c r="H629" s="51"/>
      <c r="K629" s="51"/>
      <c r="M629" s="75"/>
      <c r="P629" s="51"/>
      <c r="Q629" s="51"/>
      <c r="R629" s="51"/>
      <c r="S629" s="51"/>
      <c r="T629" s="51"/>
      <c r="U629" s="51"/>
      <c r="V629" s="51"/>
      <c r="Y629" s="51"/>
    </row>
    <row r="630">
      <c r="C630" s="51"/>
      <c r="D630" s="74"/>
      <c r="G630" s="51"/>
      <c r="H630" s="51"/>
      <c r="K630" s="51"/>
      <c r="M630" s="75"/>
      <c r="P630" s="51"/>
      <c r="Q630" s="51"/>
      <c r="R630" s="51"/>
      <c r="S630" s="51"/>
      <c r="T630" s="51"/>
      <c r="U630" s="51"/>
      <c r="V630" s="51"/>
      <c r="Y630" s="51"/>
    </row>
    <row r="631">
      <c r="C631" s="51"/>
      <c r="D631" s="74"/>
      <c r="G631" s="51"/>
      <c r="H631" s="51"/>
      <c r="K631" s="51"/>
      <c r="M631" s="75"/>
      <c r="P631" s="51"/>
      <c r="Q631" s="51"/>
      <c r="R631" s="51"/>
      <c r="S631" s="51"/>
      <c r="T631" s="51"/>
      <c r="U631" s="51"/>
      <c r="V631" s="51"/>
      <c r="Y631" s="51"/>
    </row>
    <row r="632">
      <c r="C632" s="51"/>
      <c r="D632" s="74"/>
      <c r="G632" s="51"/>
      <c r="H632" s="51"/>
      <c r="K632" s="51"/>
      <c r="M632" s="75"/>
      <c r="P632" s="51"/>
      <c r="Q632" s="51"/>
      <c r="R632" s="51"/>
      <c r="S632" s="51"/>
      <c r="T632" s="51"/>
      <c r="U632" s="51"/>
      <c r="V632" s="51"/>
      <c r="Y632" s="51"/>
    </row>
    <row r="633">
      <c r="C633" s="51"/>
      <c r="D633" s="74"/>
      <c r="G633" s="51"/>
      <c r="H633" s="51"/>
      <c r="K633" s="51"/>
      <c r="M633" s="75"/>
      <c r="P633" s="51"/>
      <c r="Q633" s="51"/>
      <c r="R633" s="51"/>
      <c r="S633" s="51"/>
      <c r="T633" s="51"/>
      <c r="U633" s="51"/>
      <c r="V633" s="51"/>
      <c r="Y633" s="51"/>
    </row>
    <row r="634">
      <c r="C634" s="51"/>
      <c r="D634" s="74"/>
      <c r="G634" s="51"/>
      <c r="H634" s="51"/>
      <c r="K634" s="51"/>
      <c r="M634" s="75"/>
      <c r="P634" s="51"/>
      <c r="Q634" s="51"/>
      <c r="R634" s="51"/>
      <c r="S634" s="51"/>
      <c r="T634" s="51"/>
      <c r="U634" s="51"/>
      <c r="V634" s="51"/>
      <c r="Y634" s="51"/>
    </row>
    <row r="635">
      <c r="C635" s="51"/>
      <c r="D635" s="74"/>
      <c r="G635" s="51"/>
      <c r="H635" s="51"/>
      <c r="K635" s="51"/>
      <c r="M635" s="75"/>
      <c r="P635" s="51"/>
      <c r="Q635" s="51"/>
      <c r="R635" s="51"/>
      <c r="S635" s="51"/>
      <c r="T635" s="51"/>
      <c r="U635" s="51"/>
      <c r="V635" s="51"/>
      <c r="Y635" s="51"/>
    </row>
    <row r="636">
      <c r="C636" s="51"/>
      <c r="D636" s="74"/>
      <c r="G636" s="51"/>
      <c r="H636" s="51"/>
      <c r="K636" s="51"/>
      <c r="M636" s="75"/>
      <c r="P636" s="51"/>
      <c r="Q636" s="51"/>
      <c r="R636" s="51"/>
      <c r="S636" s="51"/>
      <c r="T636" s="51"/>
      <c r="U636" s="51"/>
      <c r="V636" s="51"/>
      <c r="Y636" s="51"/>
    </row>
    <row r="637">
      <c r="C637" s="51"/>
      <c r="D637" s="74"/>
      <c r="G637" s="51"/>
      <c r="H637" s="51"/>
      <c r="K637" s="51"/>
      <c r="M637" s="75"/>
      <c r="P637" s="51"/>
      <c r="Q637" s="51"/>
      <c r="R637" s="51"/>
      <c r="S637" s="51"/>
      <c r="T637" s="51"/>
      <c r="U637" s="51"/>
      <c r="V637" s="51"/>
      <c r="Y637" s="51"/>
    </row>
    <row r="638">
      <c r="C638" s="51"/>
      <c r="D638" s="74"/>
      <c r="G638" s="51"/>
      <c r="H638" s="51"/>
      <c r="K638" s="51"/>
      <c r="M638" s="75"/>
      <c r="P638" s="51"/>
      <c r="Q638" s="51"/>
      <c r="R638" s="51"/>
      <c r="S638" s="51"/>
      <c r="T638" s="51"/>
      <c r="U638" s="51"/>
      <c r="V638" s="51"/>
      <c r="Y638" s="51"/>
    </row>
    <row r="639">
      <c r="C639" s="51"/>
      <c r="D639" s="74"/>
      <c r="G639" s="51"/>
      <c r="H639" s="51"/>
      <c r="K639" s="51"/>
      <c r="M639" s="75"/>
      <c r="P639" s="51"/>
      <c r="Q639" s="51"/>
      <c r="R639" s="51"/>
      <c r="S639" s="51"/>
      <c r="T639" s="51"/>
      <c r="U639" s="51"/>
      <c r="V639" s="51"/>
      <c r="Y639" s="51"/>
    </row>
    <row r="640">
      <c r="C640" s="51"/>
      <c r="D640" s="74"/>
      <c r="G640" s="51"/>
      <c r="H640" s="51"/>
      <c r="K640" s="51"/>
      <c r="M640" s="75"/>
      <c r="P640" s="51"/>
      <c r="Q640" s="51"/>
      <c r="R640" s="51"/>
      <c r="S640" s="51"/>
      <c r="T640" s="51"/>
      <c r="U640" s="51"/>
      <c r="V640" s="51"/>
      <c r="Y640" s="51"/>
    </row>
    <row r="641">
      <c r="C641" s="51"/>
      <c r="D641" s="74"/>
      <c r="G641" s="51"/>
      <c r="H641" s="51"/>
      <c r="K641" s="51"/>
      <c r="M641" s="75"/>
      <c r="P641" s="51"/>
      <c r="Q641" s="51"/>
      <c r="R641" s="51"/>
      <c r="S641" s="51"/>
      <c r="T641" s="51"/>
      <c r="U641" s="51"/>
      <c r="V641" s="51"/>
      <c r="Y641" s="51"/>
    </row>
    <row r="642">
      <c r="C642" s="51"/>
      <c r="D642" s="74"/>
      <c r="G642" s="51"/>
      <c r="H642" s="51"/>
      <c r="K642" s="51"/>
      <c r="M642" s="75"/>
      <c r="P642" s="51"/>
      <c r="Q642" s="51"/>
      <c r="R642" s="51"/>
      <c r="S642" s="51"/>
      <c r="T642" s="51"/>
      <c r="U642" s="51"/>
      <c r="V642" s="51"/>
      <c r="Y642" s="51"/>
    </row>
    <row r="643">
      <c r="C643" s="51"/>
      <c r="D643" s="74"/>
      <c r="G643" s="51"/>
      <c r="H643" s="51"/>
      <c r="K643" s="51"/>
      <c r="M643" s="75"/>
      <c r="P643" s="51"/>
      <c r="Q643" s="51"/>
      <c r="R643" s="51"/>
      <c r="S643" s="51"/>
      <c r="T643" s="51"/>
      <c r="U643" s="51"/>
      <c r="V643" s="51"/>
      <c r="Y643" s="51"/>
    </row>
    <row r="644">
      <c r="C644" s="51"/>
      <c r="D644" s="74"/>
      <c r="G644" s="51"/>
      <c r="H644" s="51"/>
      <c r="K644" s="51"/>
      <c r="M644" s="75"/>
      <c r="P644" s="51"/>
      <c r="Q644" s="51"/>
      <c r="R644" s="51"/>
      <c r="S644" s="51"/>
      <c r="T644" s="51"/>
      <c r="U644" s="51"/>
      <c r="V644" s="51"/>
      <c r="Y644" s="51"/>
    </row>
    <row r="645">
      <c r="C645" s="51"/>
      <c r="D645" s="74"/>
      <c r="G645" s="51"/>
      <c r="H645" s="51"/>
      <c r="K645" s="51"/>
      <c r="M645" s="75"/>
      <c r="P645" s="51"/>
      <c r="Q645" s="51"/>
      <c r="R645" s="51"/>
      <c r="S645" s="51"/>
      <c r="T645" s="51"/>
      <c r="U645" s="51"/>
      <c r="V645" s="51"/>
      <c r="Y645" s="51"/>
    </row>
    <row r="646">
      <c r="C646" s="51"/>
      <c r="D646" s="74"/>
      <c r="G646" s="51"/>
      <c r="H646" s="51"/>
      <c r="K646" s="51"/>
      <c r="M646" s="75"/>
      <c r="P646" s="51"/>
      <c r="Q646" s="51"/>
      <c r="R646" s="51"/>
      <c r="S646" s="51"/>
      <c r="T646" s="51"/>
      <c r="U646" s="51"/>
      <c r="V646" s="51"/>
      <c r="Y646" s="51"/>
    </row>
    <row r="647">
      <c r="C647" s="51"/>
      <c r="D647" s="74"/>
      <c r="G647" s="51"/>
      <c r="H647" s="51"/>
      <c r="K647" s="51"/>
      <c r="M647" s="75"/>
      <c r="P647" s="51"/>
      <c r="Q647" s="51"/>
      <c r="R647" s="51"/>
      <c r="S647" s="51"/>
      <c r="T647" s="51"/>
      <c r="U647" s="51"/>
      <c r="V647" s="51"/>
      <c r="Y647" s="51"/>
    </row>
    <row r="648">
      <c r="C648" s="51"/>
      <c r="D648" s="74"/>
      <c r="G648" s="51"/>
      <c r="H648" s="51"/>
      <c r="K648" s="51"/>
      <c r="M648" s="75"/>
      <c r="P648" s="51"/>
      <c r="Q648" s="51"/>
      <c r="R648" s="51"/>
      <c r="S648" s="51"/>
      <c r="T648" s="51"/>
      <c r="U648" s="51"/>
      <c r="V648" s="51"/>
      <c r="Y648" s="51"/>
    </row>
    <row r="649">
      <c r="C649" s="51"/>
      <c r="D649" s="74"/>
      <c r="G649" s="51"/>
      <c r="H649" s="51"/>
      <c r="K649" s="51"/>
      <c r="M649" s="75"/>
      <c r="P649" s="51"/>
      <c r="Q649" s="51"/>
      <c r="R649" s="51"/>
      <c r="S649" s="51"/>
      <c r="T649" s="51"/>
      <c r="U649" s="51"/>
      <c r="V649" s="51"/>
      <c r="Y649" s="51"/>
    </row>
    <row r="650">
      <c r="C650" s="51"/>
      <c r="D650" s="74"/>
      <c r="G650" s="51"/>
      <c r="H650" s="51"/>
      <c r="K650" s="51"/>
      <c r="M650" s="75"/>
      <c r="P650" s="51"/>
      <c r="Q650" s="51"/>
      <c r="R650" s="51"/>
      <c r="S650" s="51"/>
      <c r="T650" s="51"/>
      <c r="U650" s="51"/>
      <c r="V650" s="51"/>
      <c r="Y650" s="51"/>
    </row>
    <row r="651">
      <c r="C651" s="51"/>
      <c r="D651" s="74"/>
      <c r="G651" s="51"/>
      <c r="H651" s="51"/>
      <c r="K651" s="51"/>
      <c r="M651" s="75"/>
      <c r="P651" s="51"/>
      <c r="Q651" s="51"/>
      <c r="R651" s="51"/>
      <c r="S651" s="51"/>
      <c r="T651" s="51"/>
      <c r="U651" s="51"/>
      <c r="V651" s="51"/>
      <c r="Y651" s="51"/>
    </row>
    <row r="652">
      <c r="C652" s="51"/>
      <c r="D652" s="74"/>
      <c r="G652" s="51"/>
      <c r="H652" s="51"/>
      <c r="K652" s="51"/>
      <c r="M652" s="75"/>
      <c r="P652" s="51"/>
      <c r="Q652" s="51"/>
      <c r="R652" s="51"/>
      <c r="S652" s="51"/>
      <c r="T652" s="51"/>
      <c r="U652" s="51"/>
      <c r="V652" s="51"/>
      <c r="Y652" s="51"/>
    </row>
    <row r="653">
      <c r="C653" s="51"/>
      <c r="D653" s="74"/>
      <c r="G653" s="51"/>
      <c r="H653" s="51"/>
      <c r="K653" s="51"/>
      <c r="M653" s="75"/>
      <c r="P653" s="51"/>
      <c r="Q653" s="51"/>
      <c r="R653" s="51"/>
      <c r="S653" s="51"/>
      <c r="T653" s="51"/>
      <c r="U653" s="51"/>
      <c r="V653" s="51"/>
      <c r="Y653" s="51"/>
    </row>
    <row r="654">
      <c r="C654" s="51"/>
      <c r="D654" s="74"/>
      <c r="G654" s="51"/>
      <c r="H654" s="51"/>
      <c r="K654" s="51"/>
      <c r="M654" s="75"/>
      <c r="P654" s="51"/>
      <c r="Q654" s="51"/>
      <c r="R654" s="51"/>
      <c r="S654" s="51"/>
      <c r="T654" s="51"/>
      <c r="U654" s="51"/>
      <c r="V654" s="51"/>
      <c r="Y654" s="51"/>
    </row>
    <row r="655">
      <c r="C655" s="51"/>
      <c r="D655" s="74"/>
      <c r="G655" s="51"/>
      <c r="H655" s="51"/>
      <c r="K655" s="51"/>
      <c r="M655" s="75"/>
      <c r="P655" s="51"/>
      <c r="Q655" s="51"/>
      <c r="R655" s="51"/>
      <c r="S655" s="51"/>
      <c r="T655" s="51"/>
      <c r="U655" s="51"/>
      <c r="V655" s="51"/>
      <c r="Y655" s="51"/>
    </row>
    <row r="656">
      <c r="C656" s="51"/>
      <c r="D656" s="74"/>
      <c r="G656" s="51"/>
      <c r="H656" s="51"/>
      <c r="K656" s="51"/>
      <c r="M656" s="75"/>
      <c r="P656" s="51"/>
      <c r="Q656" s="51"/>
      <c r="R656" s="51"/>
      <c r="S656" s="51"/>
      <c r="T656" s="51"/>
      <c r="U656" s="51"/>
      <c r="V656" s="51"/>
      <c r="Y656" s="51"/>
    </row>
    <row r="657">
      <c r="C657" s="51"/>
      <c r="D657" s="74"/>
      <c r="G657" s="51"/>
      <c r="H657" s="51"/>
      <c r="K657" s="51"/>
      <c r="M657" s="75"/>
      <c r="P657" s="51"/>
      <c r="Q657" s="51"/>
      <c r="R657" s="51"/>
      <c r="S657" s="51"/>
      <c r="T657" s="51"/>
      <c r="U657" s="51"/>
      <c r="V657" s="51"/>
      <c r="Y657" s="51"/>
    </row>
    <row r="658">
      <c r="C658" s="51"/>
      <c r="D658" s="74"/>
      <c r="G658" s="51"/>
      <c r="H658" s="51"/>
      <c r="K658" s="51"/>
      <c r="M658" s="75"/>
      <c r="P658" s="51"/>
      <c r="Q658" s="51"/>
      <c r="R658" s="51"/>
      <c r="S658" s="51"/>
      <c r="T658" s="51"/>
      <c r="U658" s="51"/>
      <c r="V658" s="51"/>
      <c r="Y658" s="51"/>
    </row>
    <row r="659">
      <c r="C659" s="51"/>
      <c r="D659" s="74"/>
      <c r="G659" s="51"/>
      <c r="H659" s="51"/>
      <c r="K659" s="51"/>
      <c r="M659" s="75"/>
      <c r="P659" s="51"/>
      <c r="Q659" s="51"/>
      <c r="R659" s="51"/>
      <c r="S659" s="51"/>
      <c r="T659" s="51"/>
      <c r="U659" s="51"/>
      <c r="V659" s="51"/>
      <c r="Y659" s="51"/>
    </row>
    <row r="660">
      <c r="C660" s="51"/>
      <c r="D660" s="74"/>
      <c r="G660" s="51"/>
      <c r="H660" s="51"/>
      <c r="K660" s="51"/>
      <c r="M660" s="75"/>
      <c r="P660" s="51"/>
      <c r="Q660" s="51"/>
      <c r="R660" s="51"/>
      <c r="S660" s="51"/>
      <c r="T660" s="51"/>
      <c r="U660" s="51"/>
      <c r="V660" s="51"/>
      <c r="Y660" s="51"/>
    </row>
    <row r="661">
      <c r="C661" s="51"/>
      <c r="D661" s="74"/>
      <c r="G661" s="51"/>
      <c r="H661" s="51"/>
      <c r="K661" s="51"/>
      <c r="M661" s="75"/>
      <c r="P661" s="51"/>
      <c r="Q661" s="51"/>
      <c r="R661" s="51"/>
      <c r="S661" s="51"/>
      <c r="T661" s="51"/>
      <c r="U661" s="51"/>
      <c r="V661" s="51"/>
      <c r="Y661" s="51"/>
    </row>
    <row r="662">
      <c r="C662" s="51"/>
      <c r="D662" s="74"/>
      <c r="G662" s="51"/>
      <c r="H662" s="51"/>
      <c r="K662" s="51"/>
      <c r="M662" s="75"/>
      <c r="P662" s="51"/>
      <c r="Q662" s="51"/>
      <c r="R662" s="51"/>
      <c r="S662" s="51"/>
      <c r="T662" s="51"/>
      <c r="U662" s="51"/>
      <c r="V662" s="51"/>
      <c r="Y662" s="51"/>
    </row>
    <row r="663">
      <c r="C663" s="51"/>
      <c r="D663" s="74"/>
      <c r="G663" s="51"/>
      <c r="H663" s="51"/>
      <c r="K663" s="51"/>
      <c r="M663" s="75"/>
      <c r="P663" s="51"/>
      <c r="Q663" s="51"/>
      <c r="R663" s="51"/>
      <c r="S663" s="51"/>
      <c r="T663" s="51"/>
      <c r="U663" s="51"/>
      <c r="V663" s="51"/>
      <c r="Y663" s="51"/>
    </row>
    <row r="664">
      <c r="C664" s="51"/>
      <c r="D664" s="74"/>
      <c r="G664" s="51"/>
      <c r="H664" s="51"/>
      <c r="K664" s="51"/>
      <c r="M664" s="75"/>
      <c r="P664" s="51"/>
      <c r="Q664" s="51"/>
      <c r="R664" s="51"/>
      <c r="S664" s="51"/>
      <c r="T664" s="51"/>
      <c r="U664" s="51"/>
      <c r="V664" s="51"/>
      <c r="Y664" s="51"/>
    </row>
    <row r="665">
      <c r="C665" s="51"/>
      <c r="D665" s="74"/>
      <c r="G665" s="51"/>
      <c r="H665" s="51"/>
      <c r="K665" s="51"/>
      <c r="M665" s="75"/>
      <c r="P665" s="51"/>
      <c r="Q665" s="51"/>
      <c r="R665" s="51"/>
      <c r="S665" s="51"/>
      <c r="T665" s="51"/>
      <c r="U665" s="51"/>
      <c r="V665" s="51"/>
      <c r="Y665" s="51"/>
    </row>
    <row r="666">
      <c r="C666" s="51"/>
      <c r="D666" s="74"/>
      <c r="G666" s="51"/>
      <c r="H666" s="51"/>
      <c r="K666" s="51"/>
      <c r="M666" s="75"/>
      <c r="P666" s="51"/>
      <c r="Q666" s="51"/>
      <c r="R666" s="51"/>
      <c r="S666" s="51"/>
      <c r="T666" s="51"/>
      <c r="U666" s="51"/>
      <c r="V666" s="51"/>
      <c r="Y666" s="51"/>
    </row>
    <row r="667">
      <c r="C667" s="51"/>
      <c r="D667" s="74"/>
      <c r="G667" s="51"/>
      <c r="H667" s="51"/>
      <c r="K667" s="51"/>
      <c r="M667" s="75"/>
      <c r="P667" s="51"/>
      <c r="Q667" s="51"/>
      <c r="R667" s="51"/>
      <c r="S667" s="51"/>
      <c r="T667" s="51"/>
      <c r="U667" s="51"/>
      <c r="V667" s="51"/>
      <c r="Y667" s="51"/>
    </row>
    <row r="668">
      <c r="C668" s="51"/>
      <c r="D668" s="74"/>
      <c r="G668" s="51"/>
      <c r="H668" s="51"/>
      <c r="K668" s="51"/>
      <c r="M668" s="75"/>
      <c r="P668" s="51"/>
      <c r="Q668" s="51"/>
      <c r="R668" s="51"/>
      <c r="S668" s="51"/>
      <c r="T668" s="51"/>
      <c r="U668" s="51"/>
      <c r="V668" s="51"/>
      <c r="Y668" s="51"/>
    </row>
    <row r="669">
      <c r="C669" s="51"/>
      <c r="D669" s="74"/>
      <c r="G669" s="51"/>
      <c r="H669" s="51"/>
      <c r="K669" s="51"/>
      <c r="M669" s="75"/>
      <c r="P669" s="51"/>
      <c r="Q669" s="51"/>
      <c r="R669" s="51"/>
      <c r="S669" s="51"/>
      <c r="T669" s="51"/>
      <c r="U669" s="51"/>
      <c r="V669" s="51"/>
      <c r="Y669" s="51"/>
    </row>
    <row r="670">
      <c r="C670" s="51"/>
      <c r="D670" s="74"/>
      <c r="G670" s="51"/>
      <c r="H670" s="51"/>
      <c r="K670" s="51"/>
      <c r="M670" s="75"/>
      <c r="P670" s="51"/>
      <c r="Q670" s="51"/>
      <c r="R670" s="51"/>
      <c r="S670" s="51"/>
      <c r="T670" s="51"/>
      <c r="U670" s="51"/>
      <c r="V670" s="51"/>
      <c r="Y670" s="51"/>
    </row>
    <row r="671">
      <c r="C671" s="51"/>
      <c r="D671" s="74"/>
      <c r="G671" s="51"/>
      <c r="H671" s="51"/>
      <c r="K671" s="51"/>
      <c r="M671" s="75"/>
      <c r="P671" s="51"/>
      <c r="Q671" s="51"/>
      <c r="R671" s="51"/>
      <c r="S671" s="51"/>
      <c r="T671" s="51"/>
      <c r="U671" s="51"/>
      <c r="V671" s="51"/>
      <c r="Y671" s="51"/>
    </row>
    <row r="672">
      <c r="C672" s="51"/>
      <c r="D672" s="74"/>
      <c r="G672" s="51"/>
      <c r="H672" s="51"/>
      <c r="K672" s="51"/>
      <c r="M672" s="75"/>
      <c r="P672" s="51"/>
      <c r="Q672" s="51"/>
      <c r="R672" s="51"/>
      <c r="S672" s="51"/>
      <c r="T672" s="51"/>
      <c r="U672" s="51"/>
      <c r="V672" s="51"/>
      <c r="Y672" s="51"/>
    </row>
    <row r="673">
      <c r="C673" s="51"/>
      <c r="D673" s="74"/>
      <c r="G673" s="51"/>
      <c r="H673" s="51"/>
      <c r="K673" s="51"/>
      <c r="M673" s="75"/>
      <c r="P673" s="51"/>
      <c r="Q673" s="51"/>
      <c r="R673" s="51"/>
      <c r="S673" s="51"/>
      <c r="T673" s="51"/>
      <c r="U673" s="51"/>
      <c r="V673" s="51"/>
      <c r="Y673" s="51"/>
    </row>
    <row r="674">
      <c r="C674" s="51"/>
      <c r="D674" s="74"/>
      <c r="G674" s="51"/>
      <c r="H674" s="51"/>
      <c r="K674" s="51"/>
      <c r="M674" s="75"/>
      <c r="P674" s="51"/>
      <c r="Q674" s="51"/>
      <c r="R674" s="51"/>
      <c r="S674" s="51"/>
      <c r="T674" s="51"/>
      <c r="U674" s="51"/>
      <c r="V674" s="51"/>
      <c r="Y674" s="51"/>
    </row>
    <row r="675">
      <c r="C675" s="51"/>
      <c r="D675" s="74"/>
      <c r="G675" s="51"/>
      <c r="H675" s="51"/>
      <c r="K675" s="51"/>
      <c r="M675" s="75"/>
      <c r="P675" s="51"/>
      <c r="Q675" s="51"/>
      <c r="R675" s="51"/>
      <c r="S675" s="51"/>
      <c r="T675" s="51"/>
      <c r="U675" s="51"/>
      <c r="V675" s="51"/>
      <c r="Y675" s="51"/>
    </row>
    <row r="676">
      <c r="C676" s="51"/>
      <c r="D676" s="74"/>
      <c r="G676" s="51"/>
      <c r="H676" s="51"/>
      <c r="K676" s="51"/>
      <c r="M676" s="75"/>
      <c r="P676" s="51"/>
      <c r="Q676" s="51"/>
      <c r="R676" s="51"/>
      <c r="S676" s="51"/>
      <c r="T676" s="51"/>
      <c r="U676" s="51"/>
      <c r="V676" s="51"/>
      <c r="Y676" s="51"/>
    </row>
    <row r="677">
      <c r="C677" s="51"/>
      <c r="D677" s="74"/>
      <c r="G677" s="51"/>
      <c r="H677" s="51"/>
      <c r="K677" s="51"/>
      <c r="M677" s="75"/>
      <c r="P677" s="51"/>
      <c r="Q677" s="51"/>
      <c r="R677" s="51"/>
      <c r="S677" s="51"/>
      <c r="T677" s="51"/>
      <c r="U677" s="51"/>
      <c r="V677" s="51"/>
      <c r="Y677" s="51"/>
    </row>
    <row r="678">
      <c r="C678" s="51"/>
      <c r="D678" s="74"/>
      <c r="G678" s="51"/>
      <c r="H678" s="51"/>
      <c r="K678" s="51"/>
      <c r="M678" s="75"/>
      <c r="P678" s="51"/>
      <c r="Q678" s="51"/>
      <c r="R678" s="51"/>
      <c r="S678" s="51"/>
      <c r="T678" s="51"/>
      <c r="U678" s="51"/>
      <c r="V678" s="51"/>
      <c r="Y678" s="51"/>
    </row>
    <row r="679">
      <c r="C679" s="51"/>
      <c r="D679" s="74"/>
      <c r="G679" s="51"/>
      <c r="H679" s="51"/>
      <c r="K679" s="51"/>
      <c r="M679" s="75"/>
      <c r="P679" s="51"/>
      <c r="Q679" s="51"/>
      <c r="R679" s="51"/>
      <c r="S679" s="51"/>
      <c r="T679" s="51"/>
      <c r="U679" s="51"/>
      <c r="V679" s="51"/>
      <c r="Y679" s="51"/>
    </row>
    <row r="680">
      <c r="C680" s="51"/>
      <c r="D680" s="74"/>
      <c r="G680" s="51"/>
      <c r="H680" s="51"/>
      <c r="K680" s="51"/>
      <c r="M680" s="75"/>
      <c r="P680" s="51"/>
      <c r="Q680" s="51"/>
      <c r="R680" s="51"/>
      <c r="S680" s="51"/>
      <c r="T680" s="51"/>
      <c r="U680" s="51"/>
      <c r="V680" s="51"/>
      <c r="Y680" s="51"/>
    </row>
    <row r="681">
      <c r="C681" s="51"/>
      <c r="D681" s="74"/>
      <c r="G681" s="51"/>
      <c r="H681" s="51"/>
      <c r="K681" s="51"/>
      <c r="M681" s="75"/>
      <c r="P681" s="51"/>
      <c r="Q681" s="51"/>
      <c r="R681" s="51"/>
      <c r="S681" s="51"/>
      <c r="T681" s="51"/>
      <c r="U681" s="51"/>
      <c r="V681" s="51"/>
      <c r="Y681" s="51"/>
    </row>
    <row r="682">
      <c r="C682" s="51"/>
      <c r="D682" s="74"/>
      <c r="G682" s="51"/>
      <c r="H682" s="51"/>
      <c r="K682" s="51"/>
      <c r="M682" s="75"/>
      <c r="P682" s="51"/>
      <c r="Q682" s="51"/>
      <c r="R682" s="51"/>
      <c r="S682" s="51"/>
      <c r="T682" s="51"/>
      <c r="U682" s="51"/>
      <c r="V682" s="51"/>
      <c r="Y682" s="51"/>
    </row>
    <row r="683">
      <c r="C683" s="51"/>
      <c r="D683" s="74"/>
      <c r="G683" s="51"/>
      <c r="H683" s="51"/>
      <c r="K683" s="51"/>
      <c r="M683" s="75"/>
      <c r="P683" s="51"/>
      <c r="Q683" s="51"/>
      <c r="R683" s="51"/>
      <c r="S683" s="51"/>
      <c r="T683" s="51"/>
      <c r="U683" s="51"/>
      <c r="V683" s="51"/>
      <c r="Y683" s="51"/>
    </row>
    <row r="684">
      <c r="C684" s="51"/>
      <c r="D684" s="74"/>
      <c r="G684" s="51"/>
      <c r="H684" s="51"/>
      <c r="K684" s="51"/>
      <c r="M684" s="75"/>
      <c r="P684" s="51"/>
      <c r="Q684" s="51"/>
      <c r="R684" s="51"/>
      <c r="S684" s="51"/>
      <c r="T684" s="51"/>
      <c r="U684" s="51"/>
      <c r="V684" s="51"/>
      <c r="Y684" s="51"/>
    </row>
    <row r="685">
      <c r="C685" s="51"/>
      <c r="D685" s="74"/>
      <c r="G685" s="51"/>
      <c r="H685" s="51"/>
      <c r="K685" s="51"/>
      <c r="M685" s="75"/>
      <c r="P685" s="51"/>
      <c r="Q685" s="51"/>
      <c r="R685" s="51"/>
      <c r="S685" s="51"/>
      <c r="T685" s="51"/>
      <c r="U685" s="51"/>
      <c r="V685" s="51"/>
      <c r="Y685" s="51"/>
    </row>
    <row r="686">
      <c r="C686" s="51"/>
      <c r="D686" s="74"/>
      <c r="G686" s="51"/>
      <c r="H686" s="51"/>
      <c r="K686" s="51"/>
      <c r="M686" s="75"/>
      <c r="P686" s="51"/>
      <c r="Q686" s="51"/>
      <c r="R686" s="51"/>
      <c r="S686" s="51"/>
      <c r="T686" s="51"/>
      <c r="U686" s="51"/>
      <c r="V686" s="51"/>
      <c r="Y686" s="51"/>
    </row>
    <row r="687">
      <c r="C687" s="51"/>
      <c r="D687" s="74"/>
      <c r="G687" s="51"/>
      <c r="H687" s="51"/>
      <c r="K687" s="51"/>
      <c r="M687" s="75"/>
      <c r="P687" s="51"/>
      <c r="Q687" s="51"/>
      <c r="R687" s="51"/>
      <c r="S687" s="51"/>
      <c r="T687" s="51"/>
      <c r="U687" s="51"/>
      <c r="V687" s="51"/>
      <c r="Y687" s="51"/>
    </row>
    <row r="688">
      <c r="C688" s="51"/>
      <c r="D688" s="74"/>
      <c r="G688" s="51"/>
      <c r="H688" s="51"/>
      <c r="K688" s="51"/>
      <c r="M688" s="75"/>
      <c r="P688" s="51"/>
      <c r="Q688" s="51"/>
      <c r="R688" s="51"/>
      <c r="S688" s="51"/>
      <c r="T688" s="51"/>
      <c r="U688" s="51"/>
      <c r="V688" s="51"/>
      <c r="Y688" s="51"/>
    </row>
    <row r="689">
      <c r="C689" s="51"/>
      <c r="D689" s="74"/>
      <c r="G689" s="51"/>
      <c r="H689" s="51"/>
      <c r="K689" s="51"/>
      <c r="M689" s="75"/>
      <c r="P689" s="51"/>
      <c r="Q689" s="51"/>
      <c r="R689" s="51"/>
      <c r="S689" s="51"/>
      <c r="T689" s="51"/>
      <c r="U689" s="51"/>
      <c r="V689" s="51"/>
      <c r="Y689" s="51"/>
    </row>
    <row r="690">
      <c r="C690" s="51"/>
      <c r="D690" s="74"/>
      <c r="G690" s="51"/>
      <c r="H690" s="51"/>
      <c r="K690" s="51"/>
      <c r="M690" s="75"/>
      <c r="P690" s="51"/>
      <c r="Q690" s="51"/>
      <c r="R690" s="51"/>
      <c r="S690" s="51"/>
      <c r="T690" s="51"/>
      <c r="U690" s="51"/>
      <c r="V690" s="51"/>
      <c r="Y690" s="51"/>
    </row>
    <row r="691">
      <c r="C691" s="51"/>
      <c r="D691" s="74"/>
      <c r="G691" s="51"/>
      <c r="H691" s="51"/>
      <c r="K691" s="51"/>
      <c r="M691" s="75"/>
      <c r="P691" s="51"/>
      <c r="Q691" s="51"/>
      <c r="R691" s="51"/>
      <c r="S691" s="51"/>
      <c r="T691" s="51"/>
      <c r="U691" s="51"/>
      <c r="V691" s="51"/>
      <c r="Y691" s="51"/>
    </row>
    <row r="692">
      <c r="C692" s="51"/>
      <c r="D692" s="74"/>
      <c r="G692" s="51"/>
      <c r="H692" s="51"/>
      <c r="K692" s="51"/>
      <c r="M692" s="75"/>
      <c r="P692" s="51"/>
      <c r="Q692" s="51"/>
      <c r="R692" s="51"/>
      <c r="S692" s="51"/>
      <c r="T692" s="51"/>
      <c r="U692" s="51"/>
      <c r="V692" s="51"/>
      <c r="Y692" s="51"/>
    </row>
    <row r="693">
      <c r="C693" s="51"/>
      <c r="D693" s="74"/>
      <c r="G693" s="51"/>
      <c r="H693" s="51"/>
      <c r="K693" s="51"/>
      <c r="M693" s="75"/>
      <c r="P693" s="51"/>
      <c r="Q693" s="51"/>
      <c r="R693" s="51"/>
      <c r="S693" s="51"/>
      <c r="T693" s="51"/>
      <c r="U693" s="51"/>
      <c r="V693" s="51"/>
      <c r="Y693" s="51"/>
    </row>
    <row r="694">
      <c r="C694" s="51"/>
      <c r="D694" s="74"/>
      <c r="G694" s="51"/>
      <c r="H694" s="51"/>
      <c r="K694" s="51"/>
      <c r="M694" s="75"/>
      <c r="P694" s="51"/>
      <c r="Q694" s="51"/>
      <c r="R694" s="51"/>
      <c r="S694" s="51"/>
      <c r="T694" s="51"/>
      <c r="U694" s="51"/>
      <c r="V694" s="51"/>
      <c r="Y694" s="51"/>
    </row>
    <row r="695">
      <c r="C695" s="51"/>
      <c r="D695" s="74"/>
      <c r="G695" s="51"/>
      <c r="H695" s="51"/>
      <c r="K695" s="51"/>
      <c r="M695" s="75"/>
      <c r="P695" s="51"/>
      <c r="Q695" s="51"/>
      <c r="R695" s="51"/>
      <c r="S695" s="51"/>
      <c r="T695" s="51"/>
      <c r="U695" s="51"/>
      <c r="V695" s="51"/>
      <c r="Y695" s="51"/>
    </row>
    <row r="696">
      <c r="C696" s="51"/>
      <c r="D696" s="74"/>
      <c r="G696" s="51"/>
      <c r="H696" s="51"/>
      <c r="K696" s="51"/>
      <c r="M696" s="75"/>
      <c r="P696" s="51"/>
      <c r="Q696" s="51"/>
      <c r="R696" s="51"/>
      <c r="S696" s="51"/>
      <c r="T696" s="51"/>
      <c r="U696" s="51"/>
      <c r="V696" s="51"/>
      <c r="Y696" s="51"/>
    </row>
    <row r="697">
      <c r="C697" s="51"/>
      <c r="D697" s="74"/>
      <c r="G697" s="51"/>
      <c r="H697" s="51"/>
      <c r="K697" s="51"/>
      <c r="M697" s="75"/>
      <c r="P697" s="51"/>
      <c r="Q697" s="51"/>
      <c r="R697" s="51"/>
      <c r="S697" s="51"/>
      <c r="T697" s="51"/>
      <c r="U697" s="51"/>
      <c r="V697" s="51"/>
      <c r="Y697" s="51"/>
    </row>
    <row r="698">
      <c r="C698" s="51"/>
      <c r="D698" s="74"/>
      <c r="G698" s="51"/>
      <c r="H698" s="51"/>
      <c r="K698" s="51"/>
      <c r="M698" s="75"/>
      <c r="P698" s="51"/>
      <c r="Q698" s="51"/>
      <c r="R698" s="51"/>
      <c r="S698" s="51"/>
      <c r="T698" s="51"/>
      <c r="U698" s="51"/>
      <c r="V698" s="51"/>
      <c r="Y698" s="51"/>
    </row>
    <row r="699">
      <c r="C699" s="51"/>
      <c r="D699" s="74"/>
      <c r="G699" s="51"/>
      <c r="H699" s="51"/>
      <c r="K699" s="51"/>
      <c r="M699" s="75"/>
      <c r="P699" s="51"/>
      <c r="Q699" s="51"/>
      <c r="R699" s="51"/>
      <c r="S699" s="51"/>
      <c r="T699" s="51"/>
      <c r="U699" s="51"/>
      <c r="V699" s="51"/>
      <c r="Y699" s="51"/>
    </row>
    <row r="700">
      <c r="C700" s="51"/>
      <c r="D700" s="74"/>
      <c r="G700" s="51"/>
      <c r="H700" s="51"/>
      <c r="K700" s="51"/>
      <c r="M700" s="75"/>
      <c r="P700" s="51"/>
      <c r="Q700" s="51"/>
      <c r="R700" s="51"/>
      <c r="S700" s="51"/>
      <c r="T700" s="51"/>
      <c r="U700" s="51"/>
      <c r="V700" s="51"/>
      <c r="Y700" s="51"/>
    </row>
    <row r="701">
      <c r="C701" s="51"/>
      <c r="D701" s="74"/>
      <c r="G701" s="51"/>
      <c r="H701" s="51"/>
      <c r="K701" s="51"/>
      <c r="M701" s="75"/>
      <c r="P701" s="51"/>
      <c r="Q701" s="51"/>
      <c r="R701" s="51"/>
      <c r="S701" s="51"/>
      <c r="T701" s="51"/>
      <c r="U701" s="51"/>
      <c r="V701" s="51"/>
      <c r="Y701" s="51"/>
    </row>
    <row r="702">
      <c r="C702" s="51"/>
      <c r="D702" s="74"/>
      <c r="G702" s="51"/>
      <c r="H702" s="51"/>
      <c r="K702" s="51"/>
      <c r="M702" s="75"/>
      <c r="P702" s="51"/>
      <c r="Q702" s="51"/>
      <c r="R702" s="51"/>
      <c r="S702" s="51"/>
      <c r="T702" s="51"/>
      <c r="U702" s="51"/>
      <c r="V702" s="51"/>
      <c r="Y702" s="51"/>
    </row>
    <row r="703">
      <c r="C703" s="51"/>
      <c r="D703" s="74"/>
      <c r="G703" s="51"/>
      <c r="H703" s="51"/>
      <c r="K703" s="51"/>
      <c r="M703" s="75"/>
      <c r="P703" s="51"/>
      <c r="Q703" s="51"/>
      <c r="R703" s="51"/>
      <c r="S703" s="51"/>
      <c r="T703" s="51"/>
      <c r="U703" s="51"/>
      <c r="V703" s="51"/>
      <c r="Y703" s="51"/>
    </row>
    <row r="704">
      <c r="C704" s="51"/>
      <c r="D704" s="74"/>
      <c r="G704" s="51"/>
      <c r="H704" s="51"/>
      <c r="K704" s="51"/>
      <c r="M704" s="75"/>
      <c r="P704" s="51"/>
      <c r="Q704" s="51"/>
      <c r="R704" s="51"/>
      <c r="S704" s="51"/>
      <c r="T704" s="51"/>
      <c r="U704" s="51"/>
      <c r="V704" s="51"/>
      <c r="Y704" s="51"/>
    </row>
    <row r="705">
      <c r="C705" s="51"/>
      <c r="D705" s="74"/>
      <c r="G705" s="51"/>
      <c r="H705" s="51"/>
      <c r="K705" s="51"/>
      <c r="M705" s="75"/>
      <c r="P705" s="51"/>
      <c r="Q705" s="51"/>
      <c r="R705" s="51"/>
      <c r="S705" s="51"/>
      <c r="T705" s="51"/>
      <c r="U705" s="51"/>
      <c r="V705" s="51"/>
      <c r="Y705" s="51"/>
    </row>
    <row r="706">
      <c r="C706" s="51"/>
      <c r="D706" s="74"/>
      <c r="G706" s="51"/>
      <c r="H706" s="51"/>
      <c r="K706" s="51"/>
      <c r="M706" s="75"/>
      <c r="P706" s="51"/>
      <c r="Q706" s="51"/>
      <c r="R706" s="51"/>
      <c r="S706" s="51"/>
      <c r="T706" s="51"/>
      <c r="U706" s="51"/>
      <c r="V706" s="51"/>
      <c r="Y706" s="51"/>
    </row>
    <row r="707">
      <c r="C707" s="51"/>
      <c r="D707" s="74"/>
      <c r="G707" s="51"/>
      <c r="H707" s="51"/>
      <c r="K707" s="51"/>
      <c r="M707" s="75"/>
      <c r="P707" s="51"/>
      <c r="Q707" s="51"/>
      <c r="R707" s="51"/>
      <c r="S707" s="51"/>
      <c r="T707" s="51"/>
      <c r="U707" s="51"/>
      <c r="V707" s="51"/>
      <c r="Y707" s="51"/>
    </row>
    <row r="708">
      <c r="C708" s="51"/>
      <c r="D708" s="74"/>
      <c r="G708" s="51"/>
      <c r="H708" s="51"/>
      <c r="K708" s="51"/>
      <c r="M708" s="75"/>
      <c r="P708" s="51"/>
      <c r="Q708" s="51"/>
      <c r="R708" s="51"/>
      <c r="S708" s="51"/>
      <c r="T708" s="51"/>
      <c r="U708" s="51"/>
      <c r="V708" s="51"/>
      <c r="Y708" s="51"/>
    </row>
    <row r="709">
      <c r="C709" s="51"/>
      <c r="D709" s="74"/>
      <c r="G709" s="51"/>
      <c r="H709" s="51"/>
      <c r="K709" s="51"/>
      <c r="M709" s="75"/>
      <c r="P709" s="51"/>
      <c r="Q709" s="51"/>
      <c r="R709" s="51"/>
      <c r="S709" s="51"/>
      <c r="T709" s="51"/>
      <c r="U709" s="51"/>
      <c r="V709" s="51"/>
      <c r="Y709" s="51"/>
    </row>
    <row r="710">
      <c r="C710" s="51"/>
      <c r="D710" s="74"/>
      <c r="G710" s="51"/>
      <c r="H710" s="51"/>
      <c r="K710" s="51"/>
      <c r="M710" s="75"/>
      <c r="P710" s="51"/>
      <c r="Q710" s="51"/>
      <c r="R710" s="51"/>
      <c r="S710" s="51"/>
      <c r="T710" s="51"/>
      <c r="U710" s="51"/>
      <c r="V710" s="51"/>
      <c r="Y710" s="51"/>
    </row>
    <row r="711">
      <c r="C711" s="51"/>
      <c r="D711" s="74"/>
      <c r="G711" s="51"/>
      <c r="H711" s="51"/>
      <c r="K711" s="51"/>
      <c r="M711" s="75"/>
      <c r="P711" s="51"/>
      <c r="Q711" s="51"/>
      <c r="R711" s="51"/>
      <c r="S711" s="51"/>
      <c r="T711" s="51"/>
      <c r="U711" s="51"/>
      <c r="V711" s="51"/>
      <c r="Y711" s="51"/>
    </row>
    <row r="712">
      <c r="C712" s="51"/>
      <c r="D712" s="74"/>
      <c r="G712" s="51"/>
      <c r="H712" s="51"/>
      <c r="K712" s="51"/>
      <c r="M712" s="75"/>
      <c r="P712" s="51"/>
      <c r="Q712" s="51"/>
      <c r="R712" s="51"/>
      <c r="S712" s="51"/>
      <c r="T712" s="51"/>
      <c r="U712" s="51"/>
      <c r="V712" s="51"/>
      <c r="Y712" s="51"/>
    </row>
    <row r="713">
      <c r="C713" s="51"/>
      <c r="D713" s="74"/>
      <c r="G713" s="51"/>
      <c r="H713" s="51"/>
      <c r="K713" s="51"/>
      <c r="M713" s="75"/>
      <c r="P713" s="51"/>
      <c r="Q713" s="51"/>
      <c r="R713" s="51"/>
      <c r="S713" s="51"/>
      <c r="T713" s="51"/>
      <c r="U713" s="51"/>
      <c r="V713" s="51"/>
      <c r="Y713" s="51"/>
    </row>
    <row r="714">
      <c r="C714" s="51"/>
      <c r="D714" s="74"/>
      <c r="G714" s="51"/>
      <c r="H714" s="51"/>
      <c r="K714" s="51"/>
      <c r="M714" s="75"/>
      <c r="P714" s="51"/>
      <c r="Q714" s="51"/>
      <c r="R714" s="51"/>
      <c r="S714" s="51"/>
      <c r="T714" s="51"/>
      <c r="U714" s="51"/>
      <c r="V714" s="51"/>
      <c r="Y714" s="51"/>
    </row>
    <row r="715">
      <c r="C715" s="51"/>
      <c r="D715" s="74"/>
      <c r="G715" s="51"/>
      <c r="H715" s="51"/>
      <c r="K715" s="51"/>
      <c r="M715" s="75"/>
      <c r="P715" s="51"/>
      <c r="Q715" s="51"/>
      <c r="R715" s="51"/>
      <c r="S715" s="51"/>
      <c r="T715" s="51"/>
      <c r="U715" s="51"/>
      <c r="V715" s="51"/>
      <c r="Y715" s="51"/>
    </row>
    <row r="716">
      <c r="C716" s="51"/>
      <c r="D716" s="74"/>
      <c r="G716" s="51"/>
      <c r="H716" s="51"/>
      <c r="K716" s="51"/>
      <c r="M716" s="75"/>
      <c r="P716" s="51"/>
      <c r="Q716" s="51"/>
      <c r="R716" s="51"/>
      <c r="S716" s="51"/>
      <c r="T716" s="51"/>
      <c r="U716" s="51"/>
      <c r="V716" s="51"/>
      <c r="Y716" s="51"/>
    </row>
    <row r="717">
      <c r="C717" s="51"/>
      <c r="D717" s="74"/>
      <c r="G717" s="51"/>
      <c r="H717" s="51"/>
      <c r="K717" s="51"/>
      <c r="M717" s="75"/>
      <c r="P717" s="51"/>
      <c r="Q717" s="51"/>
      <c r="R717" s="51"/>
      <c r="S717" s="51"/>
      <c r="T717" s="51"/>
      <c r="U717" s="51"/>
      <c r="V717" s="51"/>
      <c r="Y717" s="51"/>
    </row>
    <row r="718">
      <c r="C718" s="51"/>
      <c r="D718" s="74"/>
      <c r="G718" s="51"/>
      <c r="H718" s="51"/>
      <c r="K718" s="51"/>
      <c r="M718" s="75"/>
      <c r="P718" s="51"/>
      <c r="Q718" s="51"/>
      <c r="R718" s="51"/>
      <c r="S718" s="51"/>
      <c r="T718" s="51"/>
      <c r="U718" s="51"/>
      <c r="V718" s="51"/>
      <c r="Y718" s="51"/>
    </row>
    <row r="719">
      <c r="C719" s="51"/>
      <c r="D719" s="74"/>
      <c r="G719" s="51"/>
      <c r="H719" s="51"/>
      <c r="K719" s="51"/>
      <c r="M719" s="75"/>
      <c r="P719" s="51"/>
      <c r="Q719" s="51"/>
      <c r="R719" s="51"/>
      <c r="S719" s="51"/>
      <c r="T719" s="51"/>
      <c r="U719" s="51"/>
      <c r="V719" s="51"/>
      <c r="Y719" s="51"/>
    </row>
    <row r="720">
      <c r="C720" s="51"/>
      <c r="D720" s="74"/>
      <c r="G720" s="51"/>
      <c r="H720" s="51"/>
      <c r="K720" s="51"/>
      <c r="M720" s="75"/>
      <c r="P720" s="51"/>
      <c r="Q720" s="51"/>
      <c r="R720" s="51"/>
      <c r="S720" s="51"/>
      <c r="T720" s="51"/>
      <c r="U720" s="51"/>
      <c r="V720" s="51"/>
      <c r="Y720" s="51"/>
    </row>
    <row r="721">
      <c r="C721" s="51"/>
      <c r="D721" s="74"/>
      <c r="G721" s="51"/>
      <c r="H721" s="51"/>
      <c r="K721" s="51"/>
      <c r="M721" s="75"/>
      <c r="P721" s="51"/>
      <c r="Q721" s="51"/>
      <c r="R721" s="51"/>
      <c r="S721" s="51"/>
      <c r="T721" s="51"/>
      <c r="U721" s="51"/>
      <c r="V721" s="51"/>
      <c r="Y721" s="51"/>
    </row>
    <row r="722">
      <c r="C722" s="51"/>
      <c r="D722" s="74"/>
      <c r="G722" s="51"/>
      <c r="H722" s="51"/>
      <c r="K722" s="51"/>
      <c r="M722" s="75"/>
      <c r="P722" s="51"/>
      <c r="Q722" s="51"/>
      <c r="R722" s="51"/>
      <c r="S722" s="51"/>
      <c r="T722" s="51"/>
      <c r="U722" s="51"/>
      <c r="V722" s="51"/>
      <c r="Y722" s="51"/>
    </row>
    <row r="723">
      <c r="C723" s="51"/>
      <c r="D723" s="74"/>
      <c r="G723" s="51"/>
      <c r="H723" s="51"/>
      <c r="K723" s="51"/>
      <c r="M723" s="75"/>
      <c r="P723" s="51"/>
      <c r="Q723" s="51"/>
      <c r="R723" s="51"/>
      <c r="S723" s="51"/>
      <c r="T723" s="51"/>
      <c r="U723" s="51"/>
      <c r="V723" s="51"/>
      <c r="Y723" s="51"/>
    </row>
    <row r="724">
      <c r="C724" s="51"/>
      <c r="D724" s="74"/>
      <c r="G724" s="51"/>
      <c r="H724" s="51"/>
      <c r="K724" s="51"/>
      <c r="M724" s="75"/>
      <c r="P724" s="51"/>
      <c r="Q724" s="51"/>
      <c r="R724" s="51"/>
      <c r="S724" s="51"/>
      <c r="T724" s="51"/>
      <c r="U724" s="51"/>
      <c r="V724" s="51"/>
      <c r="Y724" s="51"/>
    </row>
    <row r="725">
      <c r="C725" s="51"/>
      <c r="D725" s="74"/>
      <c r="G725" s="51"/>
      <c r="H725" s="51"/>
      <c r="K725" s="51"/>
      <c r="M725" s="75"/>
      <c r="P725" s="51"/>
      <c r="Q725" s="51"/>
      <c r="R725" s="51"/>
      <c r="S725" s="51"/>
      <c r="T725" s="51"/>
      <c r="U725" s="51"/>
      <c r="V725" s="51"/>
      <c r="Y725" s="51"/>
    </row>
    <row r="726">
      <c r="C726" s="51"/>
      <c r="D726" s="74"/>
      <c r="G726" s="51"/>
      <c r="H726" s="51"/>
      <c r="K726" s="51"/>
      <c r="M726" s="75"/>
      <c r="P726" s="51"/>
      <c r="Q726" s="51"/>
      <c r="R726" s="51"/>
      <c r="S726" s="51"/>
      <c r="T726" s="51"/>
      <c r="U726" s="51"/>
      <c r="V726" s="51"/>
      <c r="Y726" s="51"/>
    </row>
    <row r="727">
      <c r="C727" s="51"/>
      <c r="D727" s="74"/>
      <c r="G727" s="51"/>
      <c r="H727" s="51"/>
      <c r="K727" s="51"/>
      <c r="M727" s="75"/>
      <c r="P727" s="51"/>
      <c r="Q727" s="51"/>
      <c r="R727" s="51"/>
      <c r="S727" s="51"/>
      <c r="T727" s="51"/>
      <c r="U727" s="51"/>
      <c r="V727" s="51"/>
      <c r="Y727" s="51"/>
    </row>
    <row r="728">
      <c r="C728" s="51"/>
      <c r="D728" s="74"/>
      <c r="G728" s="51"/>
      <c r="H728" s="51"/>
      <c r="K728" s="51"/>
      <c r="M728" s="75"/>
      <c r="P728" s="51"/>
      <c r="Q728" s="51"/>
      <c r="R728" s="51"/>
      <c r="S728" s="51"/>
      <c r="T728" s="51"/>
      <c r="U728" s="51"/>
      <c r="V728" s="51"/>
      <c r="Y728" s="51"/>
    </row>
    <row r="729">
      <c r="C729" s="51"/>
      <c r="D729" s="74"/>
      <c r="G729" s="51"/>
      <c r="H729" s="51"/>
      <c r="K729" s="51"/>
      <c r="M729" s="75"/>
      <c r="P729" s="51"/>
      <c r="Q729" s="51"/>
      <c r="R729" s="51"/>
      <c r="S729" s="51"/>
      <c r="T729" s="51"/>
      <c r="U729" s="51"/>
      <c r="V729" s="51"/>
      <c r="Y729" s="51"/>
    </row>
    <row r="730">
      <c r="C730" s="51"/>
      <c r="D730" s="74"/>
      <c r="G730" s="51"/>
      <c r="H730" s="51"/>
      <c r="K730" s="51"/>
      <c r="M730" s="75"/>
      <c r="P730" s="51"/>
      <c r="Q730" s="51"/>
      <c r="R730" s="51"/>
      <c r="S730" s="51"/>
      <c r="T730" s="51"/>
      <c r="U730" s="51"/>
      <c r="V730" s="51"/>
      <c r="Y730" s="51"/>
    </row>
    <row r="731">
      <c r="C731" s="51"/>
      <c r="D731" s="74"/>
      <c r="G731" s="51"/>
      <c r="H731" s="51"/>
      <c r="K731" s="51"/>
      <c r="M731" s="75"/>
      <c r="P731" s="51"/>
      <c r="Q731" s="51"/>
      <c r="R731" s="51"/>
      <c r="S731" s="51"/>
      <c r="T731" s="51"/>
      <c r="U731" s="51"/>
      <c r="V731" s="51"/>
      <c r="Y731" s="51"/>
    </row>
    <row r="732">
      <c r="C732" s="51"/>
      <c r="D732" s="74"/>
      <c r="G732" s="51"/>
      <c r="H732" s="51"/>
      <c r="K732" s="51"/>
      <c r="M732" s="75"/>
      <c r="P732" s="51"/>
      <c r="Q732" s="51"/>
      <c r="R732" s="51"/>
      <c r="S732" s="51"/>
      <c r="T732" s="51"/>
      <c r="U732" s="51"/>
      <c r="V732" s="51"/>
      <c r="Y732" s="51"/>
    </row>
    <row r="733">
      <c r="C733" s="51"/>
      <c r="D733" s="74"/>
      <c r="G733" s="51"/>
      <c r="H733" s="51"/>
      <c r="K733" s="51"/>
      <c r="M733" s="75"/>
      <c r="P733" s="51"/>
      <c r="Q733" s="51"/>
      <c r="R733" s="51"/>
      <c r="S733" s="51"/>
      <c r="T733" s="51"/>
      <c r="U733" s="51"/>
      <c r="V733" s="51"/>
      <c r="Y733" s="51"/>
    </row>
    <row r="734">
      <c r="C734" s="51"/>
      <c r="D734" s="74"/>
      <c r="G734" s="51"/>
      <c r="H734" s="51"/>
      <c r="K734" s="51"/>
      <c r="M734" s="75"/>
      <c r="P734" s="51"/>
      <c r="Q734" s="51"/>
      <c r="R734" s="51"/>
      <c r="S734" s="51"/>
      <c r="T734" s="51"/>
      <c r="U734" s="51"/>
      <c r="V734" s="51"/>
      <c r="Y734" s="51"/>
    </row>
    <row r="735">
      <c r="C735" s="51"/>
      <c r="D735" s="74"/>
      <c r="G735" s="51"/>
      <c r="H735" s="51"/>
      <c r="K735" s="51"/>
      <c r="M735" s="75"/>
      <c r="P735" s="51"/>
      <c r="Q735" s="51"/>
      <c r="R735" s="51"/>
      <c r="S735" s="51"/>
      <c r="T735" s="51"/>
      <c r="U735" s="51"/>
      <c r="V735" s="51"/>
      <c r="Y735" s="51"/>
    </row>
    <row r="736">
      <c r="C736" s="51"/>
      <c r="D736" s="74"/>
      <c r="G736" s="51"/>
      <c r="H736" s="51"/>
      <c r="K736" s="51"/>
      <c r="M736" s="75"/>
      <c r="P736" s="51"/>
      <c r="Q736" s="51"/>
      <c r="R736" s="51"/>
      <c r="S736" s="51"/>
      <c r="T736" s="51"/>
      <c r="U736" s="51"/>
      <c r="V736" s="51"/>
      <c r="Y736" s="51"/>
    </row>
    <row r="737">
      <c r="C737" s="51"/>
      <c r="D737" s="74"/>
      <c r="G737" s="51"/>
      <c r="H737" s="51"/>
      <c r="K737" s="51"/>
      <c r="M737" s="75"/>
      <c r="P737" s="51"/>
      <c r="Q737" s="51"/>
      <c r="R737" s="51"/>
      <c r="S737" s="51"/>
      <c r="T737" s="51"/>
      <c r="U737" s="51"/>
      <c r="V737" s="51"/>
      <c r="Y737" s="51"/>
    </row>
    <row r="738">
      <c r="C738" s="51"/>
      <c r="D738" s="74"/>
      <c r="G738" s="51"/>
      <c r="H738" s="51"/>
      <c r="K738" s="51"/>
      <c r="M738" s="75"/>
      <c r="P738" s="51"/>
      <c r="Q738" s="51"/>
      <c r="R738" s="51"/>
      <c r="S738" s="51"/>
      <c r="T738" s="51"/>
      <c r="U738" s="51"/>
      <c r="V738" s="51"/>
      <c r="Y738" s="51"/>
    </row>
    <row r="739">
      <c r="C739" s="51"/>
      <c r="D739" s="74"/>
      <c r="G739" s="51"/>
      <c r="H739" s="51"/>
      <c r="K739" s="51"/>
      <c r="M739" s="75"/>
      <c r="P739" s="51"/>
      <c r="Q739" s="51"/>
      <c r="R739" s="51"/>
      <c r="S739" s="51"/>
      <c r="T739" s="51"/>
      <c r="U739" s="51"/>
      <c r="V739" s="51"/>
      <c r="Y739" s="51"/>
    </row>
    <row r="740">
      <c r="C740" s="51"/>
      <c r="D740" s="74"/>
      <c r="G740" s="51"/>
      <c r="H740" s="51"/>
      <c r="K740" s="51"/>
      <c r="M740" s="75"/>
      <c r="P740" s="51"/>
      <c r="Q740" s="51"/>
      <c r="R740" s="51"/>
      <c r="S740" s="51"/>
      <c r="T740" s="51"/>
      <c r="U740" s="51"/>
      <c r="V740" s="51"/>
      <c r="Y740" s="51"/>
    </row>
    <row r="741">
      <c r="C741" s="51"/>
      <c r="D741" s="74"/>
      <c r="G741" s="51"/>
      <c r="H741" s="51"/>
      <c r="K741" s="51"/>
      <c r="M741" s="75"/>
      <c r="P741" s="51"/>
      <c r="Q741" s="51"/>
      <c r="R741" s="51"/>
      <c r="S741" s="51"/>
      <c r="T741" s="51"/>
      <c r="U741" s="51"/>
      <c r="V741" s="51"/>
      <c r="Y741" s="51"/>
    </row>
    <row r="742">
      <c r="C742" s="51"/>
      <c r="D742" s="74"/>
      <c r="G742" s="51"/>
      <c r="H742" s="51"/>
      <c r="K742" s="51"/>
      <c r="M742" s="75"/>
      <c r="P742" s="51"/>
      <c r="Q742" s="51"/>
      <c r="R742" s="51"/>
      <c r="S742" s="51"/>
      <c r="T742" s="51"/>
      <c r="U742" s="51"/>
      <c r="V742" s="51"/>
      <c r="Y742" s="51"/>
    </row>
    <row r="743">
      <c r="C743" s="51"/>
      <c r="D743" s="74"/>
      <c r="G743" s="51"/>
      <c r="H743" s="51"/>
      <c r="K743" s="51"/>
      <c r="M743" s="75"/>
      <c r="P743" s="51"/>
      <c r="Q743" s="51"/>
      <c r="R743" s="51"/>
      <c r="S743" s="51"/>
      <c r="T743" s="51"/>
      <c r="U743" s="51"/>
      <c r="V743" s="51"/>
      <c r="Y743" s="51"/>
    </row>
    <row r="744">
      <c r="C744" s="51"/>
      <c r="D744" s="74"/>
      <c r="G744" s="51"/>
      <c r="H744" s="51"/>
      <c r="K744" s="51"/>
      <c r="M744" s="75"/>
      <c r="P744" s="51"/>
      <c r="Q744" s="51"/>
      <c r="R744" s="51"/>
      <c r="S744" s="51"/>
      <c r="T744" s="51"/>
      <c r="U744" s="51"/>
      <c r="V744" s="51"/>
      <c r="Y744" s="51"/>
    </row>
    <row r="745">
      <c r="C745" s="51"/>
      <c r="D745" s="74"/>
      <c r="G745" s="51"/>
      <c r="H745" s="51"/>
      <c r="K745" s="51"/>
      <c r="M745" s="75"/>
      <c r="P745" s="51"/>
      <c r="Q745" s="51"/>
      <c r="R745" s="51"/>
      <c r="S745" s="51"/>
      <c r="T745" s="51"/>
      <c r="U745" s="51"/>
      <c r="V745" s="51"/>
      <c r="Y745" s="51"/>
    </row>
    <row r="746">
      <c r="C746" s="51"/>
      <c r="D746" s="74"/>
      <c r="G746" s="51"/>
      <c r="H746" s="51"/>
      <c r="K746" s="51"/>
      <c r="M746" s="75"/>
      <c r="P746" s="51"/>
      <c r="Q746" s="51"/>
      <c r="R746" s="51"/>
      <c r="S746" s="51"/>
      <c r="T746" s="51"/>
      <c r="U746" s="51"/>
      <c r="V746" s="51"/>
      <c r="Y746" s="51"/>
    </row>
    <row r="747">
      <c r="C747" s="51"/>
      <c r="D747" s="74"/>
      <c r="G747" s="51"/>
      <c r="H747" s="51"/>
      <c r="K747" s="51"/>
      <c r="M747" s="75"/>
      <c r="P747" s="51"/>
      <c r="Q747" s="51"/>
      <c r="R747" s="51"/>
      <c r="S747" s="51"/>
      <c r="T747" s="51"/>
      <c r="U747" s="51"/>
      <c r="V747" s="51"/>
      <c r="Y747" s="51"/>
    </row>
    <row r="748">
      <c r="C748" s="51"/>
      <c r="D748" s="74"/>
      <c r="G748" s="51"/>
      <c r="H748" s="51"/>
      <c r="K748" s="51"/>
      <c r="M748" s="75"/>
      <c r="P748" s="51"/>
      <c r="Q748" s="51"/>
      <c r="R748" s="51"/>
      <c r="S748" s="51"/>
      <c r="T748" s="51"/>
      <c r="U748" s="51"/>
      <c r="V748" s="51"/>
      <c r="Y748" s="51"/>
    </row>
    <row r="749">
      <c r="C749" s="51"/>
      <c r="D749" s="74"/>
      <c r="G749" s="51"/>
      <c r="H749" s="51"/>
      <c r="K749" s="51"/>
      <c r="M749" s="75"/>
      <c r="P749" s="51"/>
      <c r="Q749" s="51"/>
      <c r="R749" s="51"/>
      <c r="S749" s="51"/>
      <c r="T749" s="51"/>
      <c r="U749" s="51"/>
      <c r="V749" s="51"/>
      <c r="Y749" s="51"/>
    </row>
    <row r="750">
      <c r="C750" s="51"/>
      <c r="D750" s="74"/>
      <c r="G750" s="51"/>
      <c r="H750" s="51"/>
      <c r="K750" s="51"/>
      <c r="M750" s="75"/>
      <c r="P750" s="51"/>
      <c r="Q750" s="51"/>
      <c r="R750" s="51"/>
      <c r="S750" s="51"/>
      <c r="T750" s="51"/>
      <c r="U750" s="51"/>
      <c r="V750" s="51"/>
      <c r="Y750" s="51"/>
    </row>
    <row r="751">
      <c r="C751" s="51"/>
      <c r="D751" s="74"/>
      <c r="G751" s="51"/>
      <c r="H751" s="51"/>
      <c r="K751" s="51"/>
      <c r="M751" s="75"/>
      <c r="P751" s="51"/>
      <c r="Q751" s="51"/>
      <c r="R751" s="51"/>
      <c r="S751" s="51"/>
      <c r="T751" s="51"/>
      <c r="U751" s="51"/>
      <c r="V751" s="51"/>
      <c r="Y751" s="51"/>
    </row>
    <row r="752">
      <c r="C752" s="51"/>
      <c r="D752" s="74"/>
      <c r="G752" s="51"/>
      <c r="H752" s="51"/>
      <c r="K752" s="51"/>
      <c r="M752" s="75"/>
      <c r="P752" s="51"/>
      <c r="Q752" s="51"/>
      <c r="R752" s="51"/>
      <c r="S752" s="51"/>
      <c r="T752" s="51"/>
      <c r="U752" s="51"/>
      <c r="V752" s="51"/>
      <c r="Y752" s="51"/>
    </row>
    <row r="753">
      <c r="C753" s="51"/>
      <c r="D753" s="74"/>
      <c r="G753" s="51"/>
      <c r="H753" s="51"/>
      <c r="K753" s="51"/>
      <c r="M753" s="75"/>
      <c r="P753" s="51"/>
      <c r="Q753" s="51"/>
      <c r="R753" s="51"/>
      <c r="S753" s="51"/>
      <c r="T753" s="51"/>
      <c r="U753" s="51"/>
      <c r="V753" s="51"/>
      <c r="Y753" s="51"/>
    </row>
    <row r="754">
      <c r="C754" s="51"/>
      <c r="D754" s="74"/>
      <c r="G754" s="51"/>
      <c r="H754" s="51"/>
      <c r="K754" s="51"/>
      <c r="M754" s="75"/>
      <c r="P754" s="51"/>
      <c r="Q754" s="51"/>
      <c r="R754" s="51"/>
      <c r="S754" s="51"/>
      <c r="T754" s="51"/>
      <c r="U754" s="51"/>
      <c r="V754" s="51"/>
      <c r="Y754" s="51"/>
    </row>
    <row r="755">
      <c r="C755" s="51"/>
      <c r="D755" s="74"/>
      <c r="G755" s="51"/>
      <c r="H755" s="51"/>
      <c r="K755" s="51"/>
      <c r="M755" s="75"/>
      <c r="P755" s="51"/>
      <c r="Q755" s="51"/>
      <c r="R755" s="51"/>
      <c r="S755" s="51"/>
      <c r="T755" s="51"/>
      <c r="U755" s="51"/>
      <c r="V755" s="51"/>
      <c r="Y755" s="51"/>
    </row>
    <row r="756">
      <c r="C756" s="51"/>
      <c r="D756" s="74"/>
      <c r="G756" s="51"/>
      <c r="H756" s="51"/>
      <c r="K756" s="51"/>
      <c r="M756" s="75"/>
      <c r="P756" s="51"/>
      <c r="Q756" s="51"/>
      <c r="R756" s="51"/>
      <c r="S756" s="51"/>
      <c r="T756" s="51"/>
      <c r="U756" s="51"/>
      <c r="V756" s="51"/>
      <c r="Y756" s="51"/>
    </row>
    <row r="757">
      <c r="C757" s="51"/>
      <c r="D757" s="74"/>
      <c r="G757" s="51"/>
      <c r="H757" s="51"/>
      <c r="K757" s="51"/>
      <c r="M757" s="75"/>
      <c r="P757" s="51"/>
      <c r="Q757" s="51"/>
      <c r="R757" s="51"/>
      <c r="S757" s="51"/>
      <c r="T757" s="51"/>
      <c r="U757" s="51"/>
      <c r="V757" s="51"/>
      <c r="Y757" s="51"/>
    </row>
    <row r="758">
      <c r="C758" s="51"/>
      <c r="D758" s="74"/>
      <c r="G758" s="51"/>
      <c r="H758" s="51"/>
      <c r="K758" s="51"/>
      <c r="M758" s="75"/>
      <c r="P758" s="51"/>
      <c r="Q758" s="51"/>
      <c r="R758" s="51"/>
      <c r="S758" s="51"/>
      <c r="T758" s="51"/>
      <c r="U758" s="51"/>
      <c r="V758" s="51"/>
      <c r="Y758" s="51"/>
    </row>
    <row r="759">
      <c r="C759" s="51"/>
      <c r="D759" s="74"/>
      <c r="G759" s="51"/>
      <c r="H759" s="51"/>
      <c r="K759" s="51"/>
      <c r="M759" s="75"/>
      <c r="P759" s="51"/>
      <c r="Q759" s="51"/>
      <c r="R759" s="51"/>
      <c r="S759" s="51"/>
      <c r="T759" s="51"/>
      <c r="U759" s="51"/>
      <c r="V759" s="51"/>
      <c r="Y759" s="51"/>
    </row>
    <row r="760">
      <c r="C760" s="51"/>
      <c r="D760" s="74"/>
      <c r="G760" s="51"/>
      <c r="H760" s="51"/>
      <c r="K760" s="51"/>
      <c r="M760" s="75"/>
      <c r="P760" s="51"/>
      <c r="Q760" s="51"/>
      <c r="R760" s="51"/>
      <c r="S760" s="51"/>
      <c r="T760" s="51"/>
      <c r="U760" s="51"/>
      <c r="V760" s="51"/>
      <c r="Y760" s="51"/>
    </row>
    <row r="761">
      <c r="C761" s="51"/>
      <c r="D761" s="74"/>
      <c r="G761" s="51"/>
      <c r="H761" s="51"/>
      <c r="K761" s="51"/>
      <c r="M761" s="75"/>
      <c r="P761" s="51"/>
      <c r="Q761" s="51"/>
      <c r="R761" s="51"/>
      <c r="S761" s="51"/>
      <c r="T761" s="51"/>
      <c r="U761" s="51"/>
      <c r="V761" s="51"/>
      <c r="Y761" s="51"/>
    </row>
    <row r="762">
      <c r="C762" s="51"/>
      <c r="D762" s="74"/>
      <c r="G762" s="51"/>
      <c r="H762" s="51"/>
      <c r="K762" s="51"/>
      <c r="M762" s="75"/>
      <c r="P762" s="51"/>
      <c r="Q762" s="51"/>
      <c r="R762" s="51"/>
      <c r="S762" s="51"/>
      <c r="T762" s="51"/>
      <c r="U762" s="51"/>
      <c r="V762" s="51"/>
      <c r="Y762" s="51"/>
    </row>
    <row r="763">
      <c r="C763" s="51"/>
      <c r="D763" s="74"/>
      <c r="G763" s="51"/>
      <c r="H763" s="51"/>
      <c r="K763" s="51"/>
      <c r="M763" s="75"/>
      <c r="P763" s="51"/>
      <c r="Q763" s="51"/>
      <c r="R763" s="51"/>
      <c r="S763" s="51"/>
      <c r="T763" s="51"/>
      <c r="U763" s="51"/>
      <c r="V763" s="51"/>
      <c r="Y763" s="51"/>
    </row>
    <row r="764">
      <c r="C764" s="51"/>
      <c r="D764" s="74"/>
      <c r="G764" s="51"/>
      <c r="H764" s="51"/>
      <c r="K764" s="51"/>
      <c r="M764" s="75"/>
      <c r="P764" s="51"/>
      <c r="Q764" s="51"/>
      <c r="R764" s="51"/>
      <c r="S764" s="51"/>
      <c r="T764" s="51"/>
      <c r="U764" s="51"/>
      <c r="V764" s="51"/>
      <c r="Y764" s="51"/>
    </row>
    <row r="765">
      <c r="C765" s="51"/>
      <c r="D765" s="74"/>
      <c r="G765" s="51"/>
      <c r="H765" s="51"/>
      <c r="K765" s="51"/>
      <c r="M765" s="75"/>
      <c r="P765" s="51"/>
      <c r="Q765" s="51"/>
      <c r="R765" s="51"/>
      <c r="S765" s="51"/>
      <c r="T765" s="51"/>
      <c r="U765" s="51"/>
      <c r="V765" s="51"/>
      <c r="Y765" s="51"/>
    </row>
    <row r="766">
      <c r="C766" s="51"/>
      <c r="D766" s="74"/>
      <c r="G766" s="51"/>
      <c r="H766" s="51"/>
      <c r="K766" s="51"/>
      <c r="M766" s="75"/>
      <c r="P766" s="51"/>
      <c r="Q766" s="51"/>
      <c r="R766" s="51"/>
      <c r="S766" s="51"/>
      <c r="T766" s="51"/>
      <c r="U766" s="51"/>
      <c r="V766" s="51"/>
      <c r="Y766" s="51"/>
    </row>
    <row r="767">
      <c r="C767" s="51"/>
      <c r="D767" s="74"/>
      <c r="G767" s="51"/>
      <c r="H767" s="51"/>
      <c r="K767" s="51"/>
      <c r="M767" s="75"/>
      <c r="P767" s="51"/>
      <c r="Q767" s="51"/>
      <c r="R767" s="51"/>
      <c r="S767" s="51"/>
      <c r="T767" s="51"/>
      <c r="U767" s="51"/>
      <c r="V767" s="51"/>
      <c r="Y767" s="51"/>
    </row>
    <row r="768">
      <c r="C768" s="51"/>
      <c r="D768" s="74"/>
      <c r="G768" s="51"/>
      <c r="H768" s="51"/>
      <c r="K768" s="51"/>
      <c r="M768" s="75"/>
      <c r="P768" s="51"/>
      <c r="Q768" s="51"/>
      <c r="R768" s="51"/>
      <c r="S768" s="51"/>
      <c r="T768" s="51"/>
      <c r="U768" s="51"/>
      <c r="V768" s="51"/>
      <c r="Y768" s="51"/>
    </row>
    <row r="769">
      <c r="C769" s="51"/>
      <c r="D769" s="74"/>
      <c r="G769" s="51"/>
      <c r="H769" s="51"/>
      <c r="K769" s="51"/>
      <c r="M769" s="75"/>
      <c r="P769" s="51"/>
      <c r="Q769" s="51"/>
      <c r="R769" s="51"/>
      <c r="S769" s="51"/>
      <c r="T769" s="51"/>
      <c r="U769" s="51"/>
      <c r="V769" s="51"/>
      <c r="Y769" s="51"/>
    </row>
    <row r="770">
      <c r="C770" s="51"/>
      <c r="D770" s="74"/>
      <c r="G770" s="51"/>
      <c r="H770" s="51"/>
      <c r="K770" s="51"/>
      <c r="M770" s="75"/>
      <c r="P770" s="51"/>
      <c r="Q770" s="51"/>
      <c r="R770" s="51"/>
      <c r="S770" s="51"/>
      <c r="T770" s="51"/>
      <c r="U770" s="51"/>
      <c r="V770" s="51"/>
      <c r="Y770" s="51"/>
    </row>
    <row r="771">
      <c r="C771" s="51"/>
      <c r="D771" s="74"/>
      <c r="G771" s="51"/>
      <c r="H771" s="51"/>
      <c r="K771" s="51"/>
      <c r="M771" s="75"/>
      <c r="P771" s="51"/>
      <c r="Q771" s="51"/>
      <c r="R771" s="51"/>
      <c r="S771" s="51"/>
      <c r="T771" s="51"/>
      <c r="U771" s="51"/>
      <c r="V771" s="51"/>
      <c r="Y771" s="51"/>
    </row>
    <row r="772">
      <c r="C772" s="51"/>
      <c r="D772" s="74"/>
      <c r="G772" s="51"/>
      <c r="H772" s="51"/>
      <c r="K772" s="51"/>
      <c r="M772" s="75"/>
      <c r="P772" s="51"/>
      <c r="Q772" s="51"/>
      <c r="R772" s="51"/>
      <c r="S772" s="51"/>
      <c r="T772" s="51"/>
      <c r="U772" s="51"/>
      <c r="V772" s="51"/>
      <c r="Y772" s="51"/>
    </row>
    <row r="773">
      <c r="C773" s="51"/>
      <c r="D773" s="74"/>
      <c r="G773" s="51"/>
      <c r="H773" s="51"/>
      <c r="K773" s="51"/>
      <c r="M773" s="75"/>
      <c r="P773" s="51"/>
      <c r="Q773" s="51"/>
      <c r="R773" s="51"/>
      <c r="S773" s="51"/>
      <c r="T773" s="51"/>
      <c r="U773" s="51"/>
      <c r="V773" s="51"/>
      <c r="Y773" s="51"/>
    </row>
    <row r="774">
      <c r="C774" s="51"/>
      <c r="D774" s="74"/>
      <c r="G774" s="51"/>
      <c r="H774" s="51"/>
      <c r="K774" s="51"/>
      <c r="M774" s="75"/>
      <c r="P774" s="51"/>
      <c r="Q774" s="51"/>
      <c r="R774" s="51"/>
      <c r="S774" s="51"/>
      <c r="T774" s="51"/>
      <c r="U774" s="51"/>
      <c r="V774" s="51"/>
      <c r="Y774" s="51"/>
    </row>
    <row r="775">
      <c r="C775" s="51"/>
      <c r="D775" s="74"/>
      <c r="G775" s="51"/>
      <c r="H775" s="51"/>
      <c r="K775" s="51"/>
      <c r="M775" s="75"/>
      <c r="P775" s="51"/>
      <c r="Q775" s="51"/>
      <c r="R775" s="51"/>
      <c r="S775" s="51"/>
      <c r="T775" s="51"/>
      <c r="U775" s="51"/>
      <c r="V775" s="51"/>
      <c r="Y775" s="51"/>
    </row>
    <row r="776">
      <c r="C776" s="51"/>
      <c r="D776" s="74"/>
      <c r="G776" s="51"/>
      <c r="H776" s="51"/>
      <c r="K776" s="51"/>
      <c r="M776" s="75"/>
      <c r="P776" s="51"/>
      <c r="Q776" s="51"/>
      <c r="R776" s="51"/>
      <c r="S776" s="51"/>
      <c r="T776" s="51"/>
      <c r="U776" s="51"/>
      <c r="V776" s="51"/>
      <c r="Y776" s="51"/>
    </row>
    <row r="777">
      <c r="C777" s="51"/>
      <c r="D777" s="74"/>
      <c r="G777" s="51"/>
      <c r="H777" s="51"/>
      <c r="K777" s="51"/>
      <c r="M777" s="75"/>
      <c r="P777" s="51"/>
      <c r="Q777" s="51"/>
      <c r="R777" s="51"/>
      <c r="S777" s="51"/>
      <c r="T777" s="51"/>
      <c r="U777" s="51"/>
      <c r="V777" s="51"/>
      <c r="Y777" s="51"/>
    </row>
    <row r="778">
      <c r="C778" s="51"/>
      <c r="D778" s="74"/>
      <c r="G778" s="51"/>
      <c r="H778" s="51"/>
      <c r="K778" s="51"/>
      <c r="M778" s="75"/>
      <c r="P778" s="51"/>
      <c r="Q778" s="51"/>
      <c r="R778" s="51"/>
      <c r="S778" s="51"/>
      <c r="T778" s="51"/>
      <c r="U778" s="51"/>
      <c r="V778" s="51"/>
      <c r="Y778" s="51"/>
    </row>
    <row r="779">
      <c r="C779" s="51"/>
      <c r="D779" s="74"/>
      <c r="G779" s="51"/>
      <c r="H779" s="51"/>
      <c r="K779" s="51"/>
      <c r="M779" s="75"/>
      <c r="P779" s="51"/>
      <c r="Q779" s="51"/>
      <c r="R779" s="51"/>
      <c r="S779" s="51"/>
      <c r="T779" s="51"/>
      <c r="U779" s="51"/>
      <c r="V779" s="51"/>
      <c r="Y779" s="51"/>
    </row>
    <row r="780">
      <c r="C780" s="51"/>
      <c r="D780" s="74"/>
      <c r="G780" s="51"/>
      <c r="H780" s="51"/>
      <c r="K780" s="51"/>
      <c r="M780" s="75"/>
      <c r="P780" s="51"/>
      <c r="Q780" s="51"/>
      <c r="R780" s="51"/>
      <c r="S780" s="51"/>
      <c r="T780" s="51"/>
      <c r="U780" s="51"/>
      <c r="V780" s="51"/>
      <c r="Y780" s="51"/>
    </row>
    <row r="781">
      <c r="C781" s="51"/>
      <c r="D781" s="74"/>
      <c r="G781" s="51"/>
      <c r="H781" s="51"/>
      <c r="K781" s="51"/>
      <c r="M781" s="75"/>
      <c r="P781" s="51"/>
      <c r="Q781" s="51"/>
      <c r="R781" s="51"/>
      <c r="S781" s="51"/>
      <c r="T781" s="51"/>
      <c r="U781" s="51"/>
      <c r="V781" s="51"/>
      <c r="Y781" s="51"/>
    </row>
    <row r="782">
      <c r="C782" s="51"/>
      <c r="D782" s="74"/>
      <c r="G782" s="51"/>
      <c r="H782" s="51"/>
      <c r="K782" s="51"/>
      <c r="M782" s="75"/>
      <c r="P782" s="51"/>
      <c r="Q782" s="51"/>
      <c r="R782" s="51"/>
      <c r="S782" s="51"/>
      <c r="T782" s="51"/>
      <c r="U782" s="51"/>
      <c r="V782" s="51"/>
      <c r="Y782" s="51"/>
    </row>
    <row r="783">
      <c r="C783" s="51"/>
      <c r="D783" s="74"/>
      <c r="G783" s="51"/>
      <c r="H783" s="51"/>
      <c r="K783" s="51"/>
      <c r="M783" s="75"/>
      <c r="P783" s="51"/>
      <c r="Q783" s="51"/>
      <c r="R783" s="51"/>
      <c r="S783" s="51"/>
      <c r="T783" s="51"/>
      <c r="U783" s="51"/>
      <c r="V783" s="51"/>
      <c r="Y783" s="51"/>
    </row>
    <row r="784">
      <c r="C784" s="51"/>
      <c r="D784" s="74"/>
      <c r="G784" s="51"/>
      <c r="H784" s="51"/>
      <c r="K784" s="51"/>
      <c r="M784" s="75"/>
      <c r="P784" s="51"/>
      <c r="Q784" s="51"/>
      <c r="R784" s="51"/>
      <c r="S784" s="51"/>
      <c r="T784" s="51"/>
      <c r="U784" s="51"/>
      <c r="V784" s="51"/>
      <c r="Y784" s="51"/>
    </row>
    <row r="785">
      <c r="C785" s="51"/>
      <c r="D785" s="74"/>
      <c r="G785" s="51"/>
      <c r="H785" s="51"/>
      <c r="K785" s="51"/>
      <c r="M785" s="75"/>
      <c r="P785" s="51"/>
      <c r="Q785" s="51"/>
      <c r="R785" s="51"/>
      <c r="S785" s="51"/>
      <c r="T785" s="51"/>
      <c r="U785" s="51"/>
      <c r="V785" s="51"/>
      <c r="Y785" s="51"/>
    </row>
    <row r="786">
      <c r="C786" s="51"/>
      <c r="D786" s="74"/>
      <c r="G786" s="51"/>
      <c r="H786" s="51"/>
      <c r="K786" s="51"/>
      <c r="M786" s="75"/>
      <c r="P786" s="51"/>
      <c r="Q786" s="51"/>
      <c r="R786" s="51"/>
      <c r="S786" s="51"/>
      <c r="T786" s="51"/>
      <c r="U786" s="51"/>
      <c r="V786" s="51"/>
      <c r="Y786" s="51"/>
    </row>
    <row r="787">
      <c r="C787" s="51"/>
      <c r="D787" s="74"/>
      <c r="G787" s="51"/>
      <c r="H787" s="51"/>
      <c r="K787" s="51"/>
      <c r="M787" s="75"/>
      <c r="P787" s="51"/>
      <c r="Q787" s="51"/>
      <c r="R787" s="51"/>
      <c r="S787" s="51"/>
      <c r="T787" s="51"/>
      <c r="U787" s="51"/>
      <c r="V787" s="51"/>
      <c r="Y787" s="51"/>
    </row>
    <row r="788">
      <c r="C788" s="51"/>
      <c r="D788" s="74"/>
      <c r="G788" s="51"/>
      <c r="H788" s="51"/>
      <c r="K788" s="51"/>
      <c r="M788" s="75"/>
      <c r="P788" s="51"/>
      <c r="Q788" s="51"/>
      <c r="R788" s="51"/>
      <c r="S788" s="51"/>
      <c r="T788" s="51"/>
      <c r="U788" s="51"/>
      <c r="V788" s="51"/>
      <c r="Y788" s="51"/>
    </row>
    <row r="789">
      <c r="C789" s="51"/>
      <c r="D789" s="74"/>
      <c r="G789" s="51"/>
      <c r="H789" s="51"/>
      <c r="K789" s="51"/>
      <c r="M789" s="75"/>
      <c r="P789" s="51"/>
      <c r="Q789" s="51"/>
      <c r="R789" s="51"/>
      <c r="S789" s="51"/>
      <c r="T789" s="51"/>
      <c r="U789" s="51"/>
      <c r="V789" s="51"/>
      <c r="Y789" s="51"/>
    </row>
    <row r="790">
      <c r="C790" s="51"/>
      <c r="D790" s="74"/>
      <c r="G790" s="51"/>
      <c r="H790" s="51"/>
      <c r="K790" s="51"/>
      <c r="M790" s="75"/>
      <c r="P790" s="51"/>
      <c r="Q790" s="51"/>
      <c r="R790" s="51"/>
      <c r="S790" s="51"/>
      <c r="T790" s="51"/>
      <c r="U790" s="51"/>
      <c r="V790" s="51"/>
      <c r="Y790" s="51"/>
    </row>
    <row r="791">
      <c r="C791" s="51"/>
      <c r="D791" s="74"/>
      <c r="G791" s="51"/>
      <c r="H791" s="51"/>
      <c r="K791" s="51"/>
      <c r="M791" s="75"/>
      <c r="P791" s="51"/>
      <c r="Q791" s="51"/>
      <c r="R791" s="51"/>
      <c r="S791" s="51"/>
      <c r="T791" s="51"/>
      <c r="U791" s="51"/>
      <c r="V791" s="51"/>
      <c r="Y791" s="51"/>
    </row>
    <row r="792">
      <c r="C792" s="51"/>
      <c r="D792" s="74"/>
      <c r="G792" s="51"/>
      <c r="H792" s="51"/>
      <c r="K792" s="51"/>
      <c r="M792" s="75"/>
      <c r="P792" s="51"/>
      <c r="Q792" s="51"/>
      <c r="R792" s="51"/>
      <c r="S792" s="51"/>
      <c r="T792" s="51"/>
      <c r="U792" s="51"/>
      <c r="V792" s="51"/>
      <c r="Y792" s="51"/>
    </row>
    <row r="793">
      <c r="C793" s="51"/>
      <c r="D793" s="74"/>
      <c r="G793" s="51"/>
      <c r="H793" s="51"/>
      <c r="K793" s="51"/>
      <c r="M793" s="75"/>
      <c r="P793" s="51"/>
      <c r="Q793" s="51"/>
      <c r="R793" s="51"/>
      <c r="S793" s="51"/>
      <c r="T793" s="51"/>
      <c r="U793" s="51"/>
      <c r="V793" s="51"/>
      <c r="Y793" s="51"/>
    </row>
    <row r="794">
      <c r="C794" s="51"/>
      <c r="D794" s="74"/>
      <c r="G794" s="51"/>
      <c r="H794" s="51"/>
      <c r="K794" s="51"/>
      <c r="M794" s="75"/>
      <c r="P794" s="51"/>
      <c r="Q794" s="51"/>
      <c r="R794" s="51"/>
      <c r="S794" s="51"/>
      <c r="T794" s="51"/>
      <c r="U794" s="51"/>
      <c r="V794" s="51"/>
      <c r="Y794" s="51"/>
    </row>
    <row r="795">
      <c r="C795" s="51"/>
      <c r="D795" s="74"/>
      <c r="G795" s="51"/>
      <c r="H795" s="51"/>
      <c r="K795" s="51"/>
      <c r="M795" s="75"/>
      <c r="P795" s="51"/>
      <c r="Q795" s="51"/>
      <c r="R795" s="51"/>
      <c r="S795" s="51"/>
      <c r="T795" s="51"/>
      <c r="U795" s="51"/>
      <c r="V795" s="51"/>
      <c r="Y795" s="51"/>
    </row>
    <row r="796">
      <c r="C796" s="51"/>
      <c r="D796" s="74"/>
      <c r="G796" s="51"/>
      <c r="H796" s="51"/>
      <c r="K796" s="51"/>
      <c r="M796" s="75"/>
      <c r="P796" s="51"/>
      <c r="Q796" s="51"/>
      <c r="R796" s="51"/>
      <c r="S796" s="51"/>
      <c r="T796" s="51"/>
      <c r="U796" s="51"/>
      <c r="V796" s="51"/>
      <c r="Y796" s="51"/>
    </row>
    <row r="797">
      <c r="C797" s="51"/>
      <c r="D797" s="74"/>
      <c r="G797" s="51"/>
      <c r="H797" s="51"/>
      <c r="K797" s="51"/>
      <c r="M797" s="75"/>
      <c r="P797" s="51"/>
      <c r="Q797" s="51"/>
      <c r="R797" s="51"/>
      <c r="S797" s="51"/>
      <c r="T797" s="51"/>
      <c r="U797" s="51"/>
      <c r="V797" s="51"/>
      <c r="Y797" s="51"/>
    </row>
    <row r="798">
      <c r="C798" s="51"/>
      <c r="D798" s="74"/>
      <c r="G798" s="51"/>
      <c r="H798" s="51"/>
      <c r="K798" s="51"/>
      <c r="M798" s="75"/>
      <c r="P798" s="51"/>
      <c r="Q798" s="51"/>
      <c r="R798" s="51"/>
      <c r="S798" s="51"/>
      <c r="T798" s="51"/>
      <c r="U798" s="51"/>
      <c r="V798" s="51"/>
      <c r="Y798" s="51"/>
    </row>
    <row r="799">
      <c r="C799" s="51"/>
      <c r="D799" s="74"/>
      <c r="G799" s="51"/>
      <c r="H799" s="51"/>
      <c r="K799" s="51"/>
      <c r="M799" s="75"/>
      <c r="P799" s="51"/>
      <c r="Q799" s="51"/>
      <c r="R799" s="51"/>
      <c r="S799" s="51"/>
      <c r="T799" s="51"/>
      <c r="U799" s="51"/>
      <c r="V799" s="51"/>
      <c r="Y799" s="51"/>
    </row>
    <row r="800">
      <c r="C800" s="51"/>
      <c r="D800" s="74"/>
      <c r="G800" s="51"/>
      <c r="H800" s="51"/>
      <c r="K800" s="51"/>
      <c r="M800" s="75"/>
      <c r="P800" s="51"/>
      <c r="Q800" s="51"/>
      <c r="R800" s="51"/>
      <c r="S800" s="51"/>
      <c r="T800" s="51"/>
      <c r="U800" s="51"/>
      <c r="V800" s="51"/>
      <c r="Y800" s="51"/>
    </row>
    <row r="801">
      <c r="C801" s="51"/>
      <c r="D801" s="74"/>
      <c r="G801" s="51"/>
      <c r="H801" s="51"/>
      <c r="K801" s="51"/>
      <c r="M801" s="75"/>
      <c r="P801" s="51"/>
      <c r="Q801" s="51"/>
      <c r="R801" s="51"/>
      <c r="S801" s="51"/>
      <c r="T801" s="51"/>
      <c r="U801" s="51"/>
      <c r="V801" s="51"/>
      <c r="Y801" s="51"/>
    </row>
    <row r="802">
      <c r="C802" s="51"/>
      <c r="D802" s="74"/>
      <c r="G802" s="51"/>
      <c r="H802" s="51"/>
      <c r="K802" s="51"/>
      <c r="M802" s="75"/>
      <c r="P802" s="51"/>
      <c r="Q802" s="51"/>
      <c r="R802" s="51"/>
      <c r="S802" s="51"/>
      <c r="T802" s="51"/>
      <c r="U802" s="51"/>
      <c r="V802" s="51"/>
      <c r="Y802" s="51"/>
    </row>
    <row r="803">
      <c r="C803" s="51"/>
      <c r="D803" s="74"/>
      <c r="G803" s="51"/>
      <c r="H803" s="51"/>
      <c r="K803" s="51"/>
      <c r="M803" s="75"/>
      <c r="P803" s="51"/>
      <c r="Q803" s="51"/>
      <c r="R803" s="51"/>
      <c r="S803" s="51"/>
      <c r="T803" s="51"/>
      <c r="U803" s="51"/>
      <c r="V803" s="51"/>
      <c r="Y803" s="51"/>
    </row>
    <row r="804">
      <c r="C804" s="51"/>
      <c r="D804" s="74"/>
      <c r="G804" s="51"/>
      <c r="H804" s="51"/>
      <c r="K804" s="51"/>
      <c r="M804" s="75"/>
      <c r="P804" s="51"/>
      <c r="Q804" s="51"/>
      <c r="R804" s="51"/>
      <c r="S804" s="51"/>
      <c r="T804" s="51"/>
      <c r="U804" s="51"/>
      <c r="V804" s="51"/>
      <c r="Y804" s="51"/>
    </row>
    <row r="805">
      <c r="C805" s="51"/>
      <c r="D805" s="74"/>
      <c r="G805" s="51"/>
      <c r="H805" s="51"/>
      <c r="K805" s="51"/>
      <c r="M805" s="75"/>
      <c r="P805" s="51"/>
      <c r="Q805" s="51"/>
      <c r="R805" s="51"/>
      <c r="S805" s="51"/>
      <c r="T805" s="51"/>
      <c r="U805" s="51"/>
      <c r="V805" s="51"/>
      <c r="Y805" s="51"/>
    </row>
    <row r="806">
      <c r="C806" s="51"/>
      <c r="D806" s="74"/>
      <c r="G806" s="51"/>
      <c r="H806" s="51"/>
      <c r="K806" s="51"/>
      <c r="M806" s="75"/>
      <c r="P806" s="51"/>
      <c r="Q806" s="51"/>
      <c r="R806" s="51"/>
      <c r="S806" s="51"/>
      <c r="T806" s="51"/>
      <c r="U806" s="51"/>
      <c r="V806" s="51"/>
      <c r="Y806" s="51"/>
    </row>
    <row r="807">
      <c r="C807" s="51"/>
      <c r="D807" s="74"/>
      <c r="G807" s="51"/>
      <c r="H807" s="51"/>
      <c r="K807" s="51"/>
      <c r="M807" s="75"/>
      <c r="P807" s="51"/>
      <c r="Q807" s="51"/>
      <c r="R807" s="51"/>
      <c r="S807" s="51"/>
      <c r="T807" s="51"/>
      <c r="U807" s="51"/>
      <c r="V807" s="51"/>
      <c r="Y807" s="51"/>
    </row>
    <row r="808">
      <c r="C808" s="51"/>
      <c r="D808" s="74"/>
      <c r="G808" s="51"/>
      <c r="H808" s="51"/>
      <c r="K808" s="51"/>
      <c r="M808" s="75"/>
      <c r="P808" s="51"/>
      <c r="Q808" s="51"/>
      <c r="R808" s="51"/>
      <c r="S808" s="51"/>
      <c r="T808" s="51"/>
      <c r="U808" s="51"/>
      <c r="V808" s="51"/>
      <c r="Y808" s="51"/>
    </row>
    <row r="809">
      <c r="C809" s="51"/>
      <c r="D809" s="74"/>
      <c r="G809" s="51"/>
      <c r="H809" s="51"/>
      <c r="K809" s="51"/>
      <c r="M809" s="75"/>
      <c r="P809" s="51"/>
      <c r="Q809" s="51"/>
      <c r="R809" s="51"/>
      <c r="S809" s="51"/>
      <c r="T809" s="51"/>
      <c r="U809" s="51"/>
      <c r="V809" s="51"/>
      <c r="Y809" s="51"/>
    </row>
    <row r="810">
      <c r="C810" s="51"/>
      <c r="D810" s="74"/>
      <c r="G810" s="51"/>
      <c r="H810" s="51"/>
      <c r="K810" s="51"/>
      <c r="M810" s="75"/>
      <c r="P810" s="51"/>
      <c r="Q810" s="51"/>
      <c r="R810" s="51"/>
      <c r="S810" s="51"/>
      <c r="T810" s="51"/>
      <c r="U810" s="51"/>
      <c r="V810" s="51"/>
      <c r="Y810" s="51"/>
    </row>
    <row r="811">
      <c r="C811" s="51"/>
      <c r="D811" s="74"/>
      <c r="G811" s="51"/>
      <c r="H811" s="51"/>
      <c r="K811" s="51"/>
      <c r="M811" s="75"/>
      <c r="P811" s="51"/>
      <c r="Q811" s="51"/>
      <c r="R811" s="51"/>
      <c r="S811" s="51"/>
      <c r="T811" s="51"/>
      <c r="U811" s="51"/>
      <c r="V811" s="51"/>
      <c r="Y811" s="51"/>
    </row>
    <row r="812">
      <c r="C812" s="51"/>
      <c r="D812" s="74"/>
      <c r="G812" s="51"/>
      <c r="H812" s="51"/>
      <c r="K812" s="51"/>
      <c r="M812" s="75"/>
      <c r="P812" s="51"/>
      <c r="Q812" s="51"/>
      <c r="R812" s="51"/>
      <c r="S812" s="51"/>
      <c r="T812" s="51"/>
      <c r="U812" s="51"/>
      <c r="V812" s="51"/>
      <c r="Y812" s="51"/>
    </row>
    <row r="813">
      <c r="C813" s="51"/>
      <c r="D813" s="74"/>
      <c r="G813" s="51"/>
      <c r="H813" s="51"/>
      <c r="K813" s="51"/>
      <c r="M813" s="75"/>
      <c r="P813" s="51"/>
      <c r="Q813" s="51"/>
      <c r="R813" s="51"/>
      <c r="S813" s="51"/>
      <c r="T813" s="51"/>
      <c r="U813" s="51"/>
      <c r="V813" s="51"/>
      <c r="Y813" s="51"/>
    </row>
    <row r="814">
      <c r="C814" s="51"/>
      <c r="D814" s="74"/>
      <c r="G814" s="51"/>
      <c r="H814" s="51"/>
      <c r="K814" s="51"/>
      <c r="M814" s="75"/>
      <c r="P814" s="51"/>
      <c r="Q814" s="51"/>
      <c r="R814" s="51"/>
      <c r="S814" s="51"/>
      <c r="T814" s="51"/>
      <c r="U814" s="51"/>
      <c r="V814" s="51"/>
      <c r="Y814" s="51"/>
    </row>
    <row r="815">
      <c r="C815" s="51"/>
      <c r="D815" s="74"/>
      <c r="G815" s="51"/>
      <c r="H815" s="51"/>
      <c r="K815" s="51"/>
      <c r="M815" s="75"/>
      <c r="P815" s="51"/>
      <c r="Q815" s="51"/>
      <c r="R815" s="51"/>
      <c r="S815" s="51"/>
      <c r="T815" s="51"/>
      <c r="U815" s="51"/>
      <c r="V815" s="51"/>
      <c r="Y815" s="51"/>
    </row>
    <row r="816">
      <c r="C816" s="51"/>
      <c r="D816" s="74"/>
      <c r="G816" s="51"/>
      <c r="H816" s="51"/>
      <c r="K816" s="51"/>
      <c r="M816" s="75"/>
      <c r="P816" s="51"/>
      <c r="Q816" s="51"/>
      <c r="R816" s="51"/>
      <c r="S816" s="51"/>
      <c r="T816" s="51"/>
      <c r="U816" s="51"/>
      <c r="V816" s="51"/>
      <c r="Y816" s="51"/>
    </row>
    <row r="817">
      <c r="C817" s="51"/>
      <c r="D817" s="74"/>
      <c r="G817" s="51"/>
      <c r="H817" s="51"/>
      <c r="K817" s="51"/>
      <c r="M817" s="75"/>
      <c r="P817" s="51"/>
      <c r="Q817" s="51"/>
      <c r="R817" s="51"/>
      <c r="S817" s="51"/>
      <c r="T817" s="51"/>
      <c r="U817" s="51"/>
      <c r="V817" s="51"/>
      <c r="Y817" s="51"/>
    </row>
    <row r="818">
      <c r="C818" s="51"/>
      <c r="D818" s="74"/>
      <c r="G818" s="51"/>
      <c r="H818" s="51"/>
      <c r="K818" s="51"/>
      <c r="M818" s="75"/>
      <c r="P818" s="51"/>
      <c r="Q818" s="51"/>
      <c r="R818" s="51"/>
      <c r="S818" s="51"/>
      <c r="T818" s="51"/>
      <c r="U818" s="51"/>
      <c r="V818" s="51"/>
      <c r="Y818" s="51"/>
    </row>
    <row r="819">
      <c r="C819" s="51"/>
      <c r="D819" s="74"/>
      <c r="G819" s="51"/>
      <c r="H819" s="51"/>
      <c r="K819" s="51"/>
      <c r="M819" s="75"/>
      <c r="P819" s="51"/>
      <c r="Q819" s="51"/>
      <c r="R819" s="51"/>
      <c r="S819" s="51"/>
      <c r="T819" s="51"/>
      <c r="U819" s="51"/>
      <c r="V819" s="51"/>
      <c r="Y819" s="51"/>
    </row>
    <row r="820">
      <c r="C820" s="51"/>
      <c r="D820" s="74"/>
      <c r="G820" s="51"/>
      <c r="H820" s="51"/>
      <c r="K820" s="51"/>
      <c r="M820" s="75"/>
      <c r="P820" s="51"/>
      <c r="Q820" s="51"/>
      <c r="R820" s="51"/>
      <c r="S820" s="51"/>
      <c r="T820" s="51"/>
      <c r="U820" s="51"/>
      <c r="V820" s="51"/>
      <c r="Y820" s="51"/>
    </row>
    <row r="821">
      <c r="C821" s="51"/>
      <c r="D821" s="74"/>
      <c r="G821" s="51"/>
      <c r="H821" s="51"/>
      <c r="K821" s="51"/>
      <c r="M821" s="75"/>
      <c r="P821" s="51"/>
      <c r="Q821" s="51"/>
      <c r="R821" s="51"/>
      <c r="S821" s="51"/>
      <c r="T821" s="51"/>
      <c r="U821" s="51"/>
      <c r="V821" s="51"/>
      <c r="Y821" s="51"/>
    </row>
    <row r="822">
      <c r="C822" s="51"/>
      <c r="D822" s="74"/>
      <c r="G822" s="51"/>
      <c r="H822" s="51"/>
      <c r="K822" s="51"/>
      <c r="M822" s="75"/>
      <c r="P822" s="51"/>
      <c r="Q822" s="51"/>
      <c r="R822" s="51"/>
      <c r="S822" s="51"/>
      <c r="T822" s="51"/>
      <c r="U822" s="51"/>
      <c r="V822" s="51"/>
      <c r="Y822" s="51"/>
    </row>
    <row r="823">
      <c r="C823" s="51"/>
      <c r="D823" s="74"/>
      <c r="G823" s="51"/>
      <c r="H823" s="51"/>
      <c r="K823" s="51"/>
      <c r="M823" s="75"/>
      <c r="P823" s="51"/>
      <c r="Q823" s="51"/>
      <c r="R823" s="51"/>
      <c r="S823" s="51"/>
      <c r="T823" s="51"/>
      <c r="U823" s="51"/>
      <c r="V823" s="51"/>
      <c r="Y823" s="51"/>
    </row>
    <row r="824">
      <c r="C824" s="51"/>
      <c r="D824" s="74"/>
      <c r="G824" s="51"/>
      <c r="H824" s="51"/>
      <c r="K824" s="51"/>
      <c r="M824" s="75"/>
      <c r="P824" s="51"/>
      <c r="Q824" s="51"/>
      <c r="R824" s="51"/>
      <c r="S824" s="51"/>
      <c r="T824" s="51"/>
      <c r="U824" s="51"/>
      <c r="V824" s="51"/>
      <c r="Y824" s="51"/>
    </row>
    <row r="825">
      <c r="C825" s="51"/>
      <c r="D825" s="74"/>
      <c r="G825" s="51"/>
      <c r="H825" s="51"/>
      <c r="K825" s="51"/>
      <c r="M825" s="75"/>
      <c r="P825" s="51"/>
      <c r="Q825" s="51"/>
      <c r="R825" s="51"/>
      <c r="S825" s="51"/>
      <c r="T825" s="51"/>
      <c r="U825" s="51"/>
      <c r="V825" s="51"/>
      <c r="Y825" s="51"/>
    </row>
    <row r="826">
      <c r="C826" s="51"/>
      <c r="D826" s="74"/>
      <c r="G826" s="51"/>
      <c r="H826" s="51"/>
      <c r="K826" s="51"/>
      <c r="M826" s="75"/>
      <c r="P826" s="51"/>
      <c r="Q826" s="51"/>
      <c r="R826" s="51"/>
      <c r="S826" s="51"/>
      <c r="T826" s="51"/>
      <c r="U826" s="51"/>
      <c r="V826" s="51"/>
      <c r="Y826" s="51"/>
    </row>
    <row r="827">
      <c r="C827" s="51"/>
      <c r="D827" s="74"/>
      <c r="G827" s="51"/>
      <c r="H827" s="51"/>
      <c r="K827" s="51"/>
      <c r="M827" s="75"/>
      <c r="P827" s="51"/>
      <c r="Q827" s="51"/>
      <c r="R827" s="51"/>
      <c r="S827" s="51"/>
      <c r="T827" s="51"/>
      <c r="U827" s="51"/>
      <c r="V827" s="51"/>
      <c r="Y827" s="51"/>
    </row>
    <row r="828">
      <c r="C828" s="51"/>
      <c r="D828" s="74"/>
      <c r="G828" s="51"/>
      <c r="H828" s="51"/>
      <c r="K828" s="51"/>
      <c r="M828" s="75"/>
      <c r="P828" s="51"/>
      <c r="Q828" s="51"/>
      <c r="R828" s="51"/>
      <c r="S828" s="51"/>
      <c r="T828" s="51"/>
      <c r="U828" s="51"/>
      <c r="V828" s="51"/>
      <c r="Y828" s="51"/>
    </row>
    <row r="829">
      <c r="C829" s="51"/>
      <c r="D829" s="74"/>
      <c r="G829" s="51"/>
      <c r="H829" s="51"/>
      <c r="K829" s="51"/>
      <c r="M829" s="75"/>
      <c r="P829" s="51"/>
      <c r="Q829" s="51"/>
      <c r="R829" s="51"/>
      <c r="S829" s="51"/>
      <c r="T829" s="51"/>
      <c r="U829" s="51"/>
      <c r="V829" s="51"/>
      <c r="Y829" s="51"/>
    </row>
    <row r="830">
      <c r="C830" s="51"/>
      <c r="D830" s="74"/>
      <c r="G830" s="51"/>
      <c r="H830" s="51"/>
      <c r="K830" s="51"/>
      <c r="M830" s="75"/>
      <c r="P830" s="51"/>
      <c r="Q830" s="51"/>
      <c r="R830" s="51"/>
      <c r="S830" s="51"/>
      <c r="T830" s="51"/>
      <c r="U830" s="51"/>
      <c r="V830" s="51"/>
      <c r="Y830" s="51"/>
    </row>
    <row r="831">
      <c r="C831" s="51"/>
      <c r="D831" s="74"/>
      <c r="G831" s="51"/>
      <c r="H831" s="51"/>
      <c r="K831" s="51"/>
      <c r="M831" s="75"/>
      <c r="P831" s="51"/>
      <c r="Q831" s="51"/>
      <c r="R831" s="51"/>
      <c r="S831" s="51"/>
      <c r="T831" s="51"/>
      <c r="U831" s="51"/>
      <c r="V831" s="51"/>
      <c r="Y831" s="51"/>
    </row>
    <row r="832">
      <c r="C832" s="51"/>
      <c r="D832" s="74"/>
      <c r="G832" s="51"/>
      <c r="H832" s="51"/>
      <c r="K832" s="51"/>
      <c r="M832" s="75"/>
      <c r="P832" s="51"/>
      <c r="Q832" s="51"/>
      <c r="R832" s="51"/>
      <c r="S832" s="51"/>
      <c r="T832" s="51"/>
      <c r="U832" s="51"/>
      <c r="V832" s="51"/>
      <c r="Y832" s="51"/>
    </row>
    <row r="833">
      <c r="C833" s="51"/>
      <c r="D833" s="74"/>
      <c r="G833" s="51"/>
      <c r="H833" s="51"/>
      <c r="K833" s="51"/>
      <c r="M833" s="75"/>
      <c r="P833" s="51"/>
      <c r="Q833" s="51"/>
      <c r="R833" s="51"/>
      <c r="S833" s="51"/>
      <c r="T833" s="51"/>
      <c r="U833" s="51"/>
      <c r="V833" s="51"/>
      <c r="Y833" s="51"/>
    </row>
    <row r="834">
      <c r="C834" s="51"/>
      <c r="D834" s="74"/>
      <c r="G834" s="51"/>
      <c r="H834" s="51"/>
      <c r="K834" s="51"/>
      <c r="M834" s="75"/>
      <c r="P834" s="51"/>
      <c r="Q834" s="51"/>
      <c r="R834" s="51"/>
      <c r="S834" s="51"/>
      <c r="T834" s="51"/>
      <c r="U834" s="51"/>
      <c r="V834" s="51"/>
      <c r="Y834" s="51"/>
    </row>
    <row r="835">
      <c r="C835" s="51"/>
      <c r="D835" s="74"/>
      <c r="G835" s="51"/>
      <c r="H835" s="51"/>
      <c r="K835" s="51"/>
      <c r="M835" s="75"/>
      <c r="P835" s="51"/>
      <c r="Q835" s="51"/>
      <c r="R835" s="51"/>
      <c r="S835" s="51"/>
      <c r="T835" s="51"/>
      <c r="U835" s="51"/>
      <c r="V835" s="51"/>
      <c r="Y835" s="51"/>
    </row>
    <row r="836">
      <c r="C836" s="51"/>
      <c r="D836" s="74"/>
      <c r="G836" s="51"/>
      <c r="H836" s="51"/>
      <c r="K836" s="51"/>
      <c r="M836" s="75"/>
      <c r="P836" s="51"/>
      <c r="Q836" s="51"/>
      <c r="R836" s="51"/>
      <c r="S836" s="51"/>
      <c r="T836" s="51"/>
      <c r="U836" s="51"/>
      <c r="V836" s="51"/>
      <c r="Y836" s="51"/>
    </row>
    <row r="837">
      <c r="C837" s="51"/>
      <c r="D837" s="74"/>
      <c r="G837" s="51"/>
      <c r="H837" s="51"/>
      <c r="K837" s="51"/>
      <c r="M837" s="75"/>
      <c r="P837" s="51"/>
      <c r="Q837" s="51"/>
      <c r="R837" s="51"/>
      <c r="S837" s="51"/>
      <c r="T837" s="51"/>
      <c r="U837" s="51"/>
      <c r="V837" s="51"/>
      <c r="Y837" s="51"/>
    </row>
    <row r="838">
      <c r="C838" s="51"/>
      <c r="D838" s="74"/>
      <c r="G838" s="51"/>
      <c r="H838" s="51"/>
      <c r="K838" s="51"/>
      <c r="M838" s="75"/>
      <c r="P838" s="51"/>
      <c r="Q838" s="51"/>
      <c r="R838" s="51"/>
      <c r="S838" s="51"/>
      <c r="T838" s="51"/>
      <c r="U838" s="51"/>
      <c r="V838" s="51"/>
      <c r="Y838" s="51"/>
    </row>
    <row r="839">
      <c r="C839" s="51"/>
      <c r="D839" s="74"/>
      <c r="G839" s="51"/>
      <c r="H839" s="51"/>
      <c r="K839" s="51"/>
      <c r="M839" s="75"/>
      <c r="P839" s="51"/>
      <c r="Q839" s="51"/>
      <c r="R839" s="51"/>
      <c r="S839" s="51"/>
      <c r="T839" s="51"/>
      <c r="U839" s="51"/>
      <c r="V839" s="51"/>
      <c r="Y839" s="51"/>
    </row>
    <row r="840">
      <c r="C840" s="51"/>
      <c r="D840" s="74"/>
      <c r="G840" s="51"/>
      <c r="H840" s="51"/>
      <c r="K840" s="51"/>
      <c r="M840" s="75"/>
      <c r="P840" s="51"/>
      <c r="Q840" s="51"/>
      <c r="R840" s="51"/>
      <c r="S840" s="51"/>
      <c r="T840" s="51"/>
      <c r="U840" s="51"/>
      <c r="V840" s="51"/>
      <c r="Y840" s="51"/>
    </row>
    <row r="841">
      <c r="C841" s="51"/>
      <c r="D841" s="74"/>
      <c r="G841" s="51"/>
      <c r="H841" s="51"/>
      <c r="K841" s="51"/>
      <c r="M841" s="75"/>
      <c r="P841" s="51"/>
      <c r="Q841" s="51"/>
      <c r="R841" s="51"/>
      <c r="S841" s="51"/>
      <c r="T841" s="51"/>
      <c r="U841" s="51"/>
      <c r="V841" s="51"/>
      <c r="Y841" s="51"/>
    </row>
    <row r="842">
      <c r="C842" s="51"/>
      <c r="D842" s="74"/>
      <c r="G842" s="51"/>
      <c r="H842" s="51"/>
      <c r="K842" s="51"/>
      <c r="M842" s="75"/>
      <c r="P842" s="51"/>
      <c r="Q842" s="51"/>
      <c r="R842" s="51"/>
      <c r="S842" s="51"/>
      <c r="T842" s="51"/>
      <c r="U842" s="51"/>
      <c r="V842" s="51"/>
      <c r="Y842" s="51"/>
    </row>
    <row r="843">
      <c r="C843" s="51"/>
      <c r="D843" s="74"/>
      <c r="G843" s="51"/>
      <c r="H843" s="51"/>
      <c r="K843" s="51"/>
      <c r="M843" s="75"/>
      <c r="P843" s="51"/>
      <c r="Q843" s="51"/>
      <c r="R843" s="51"/>
      <c r="S843" s="51"/>
      <c r="T843" s="51"/>
      <c r="U843" s="51"/>
      <c r="V843" s="51"/>
      <c r="Y843" s="51"/>
    </row>
    <row r="844">
      <c r="C844" s="51"/>
      <c r="D844" s="74"/>
      <c r="G844" s="51"/>
      <c r="H844" s="51"/>
      <c r="K844" s="51"/>
      <c r="M844" s="75"/>
      <c r="P844" s="51"/>
      <c r="Q844" s="51"/>
      <c r="R844" s="51"/>
      <c r="S844" s="51"/>
      <c r="T844" s="51"/>
      <c r="U844" s="51"/>
      <c r="V844" s="51"/>
      <c r="Y844" s="51"/>
    </row>
    <row r="845">
      <c r="C845" s="51"/>
      <c r="D845" s="74"/>
      <c r="G845" s="51"/>
      <c r="H845" s="51"/>
      <c r="K845" s="51"/>
      <c r="M845" s="75"/>
      <c r="P845" s="51"/>
      <c r="Q845" s="51"/>
      <c r="R845" s="51"/>
      <c r="S845" s="51"/>
      <c r="T845" s="51"/>
      <c r="U845" s="51"/>
      <c r="V845" s="51"/>
      <c r="Y845" s="51"/>
    </row>
    <row r="846">
      <c r="C846" s="51"/>
      <c r="D846" s="74"/>
      <c r="G846" s="51"/>
      <c r="H846" s="51"/>
      <c r="K846" s="51"/>
      <c r="M846" s="75"/>
      <c r="P846" s="51"/>
      <c r="Q846" s="51"/>
      <c r="R846" s="51"/>
      <c r="S846" s="51"/>
      <c r="T846" s="51"/>
      <c r="U846" s="51"/>
      <c r="V846" s="51"/>
      <c r="Y846" s="51"/>
    </row>
    <row r="847">
      <c r="C847" s="51"/>
      <c r="D847" s="74"/>
      <c r="G847" s="51"/>
      <c r="H847" s="51"/>
      <c r="K847" s="51"/>
      <c r="M847" s="75"/>
      <c r="P847" s="51"/>
      <c r="Q847" s="51"/>
      <c r="R847" s="51"/>
      <c r="S847" s="51"/>
      <c r="T847" s="51"/>
      <c r="U847" s="51"/>
      <c r="V847" s="51"/>
      <c r="Y847" s="51"/>
    </row>
    <row r="848">
      <c r="C848" s="51"/>
      <c r="D848" s="74"/>
      <c r="G848" s="51"/>
      <c r="H848" s="51"/>
      <c r="K848" s="51"/>
      <c r="M848" s="75"/>
      <c r="P848" s="51"/>
      <c r="Q848" s="51"/>
      <c r="R848" s="51"/>
      <c r="S848" s="51"/>
      <c r="T848" s="51"/>
      <c r="U848" s="51"/>
      <c r="V848" s="51"/>
      <c r="Y848" s="51"/>
    </row>
    <row r="849">
      <c r="C849" s="51"/>
      <c r="D849" s="74"/>
      <c r="G849" s="51"/>
      <c r="H849" s="51"/>
      <c r="K849" s="51"/>
      <c r="M849" s="75"/>
      <c r="P849" s="51"/>
      <c r="Q849" s="51"/>
      <c r="R849" s="51"/>
      <c r="S849" s="51"/>
      <c r="T849" s="51"/>
      <c r="U849" s="51"/>
      <c r="V849" s="51"/>
      <c r="Y849" s="51"/>
    </row>
    <row r="850">
      <c r="C850" s="51"/>
      <c r="D850" s="74"/>
      <c r="G850" s="51"/>
      <c r="H850" s="51"/>
      <c r="K850" s="51"/>
      <c r="M850" s="75"/>
      <c r="P850" s="51"/>
      <c r="Q850" s="51"/>
      <c r="R850" s="51"/>
      <c r="S850" s="51"/>
      <c r="T850" s="51"/>
      <c r="U850" s="51"/>
      <c r="V850" s="51"/>
      <c r="Y850" s="51"/>
    </row>
    <row r="851">
      <c r="C851" s="51"/>
      <c r="D851" s="74"/>
      <c r="G851" s="51"/>
      <c r="H851" s="51"/>
      <c r="K851" s="51"/>
      <c r="M851" s="75"/>
      <c r="P851" s="51"/>
      <c r="Q851" s="51"/>
      <c r="R851" s="51"/>
      <c r="S851" s="51"/>
      <c r="T851" s="51"/>
      <c r="U851" s="51"/>
      <c r="V851" s="51"/>
      <c r="Y851" s="51"/>
    </row>
    <row r="852">
      <c r="C852" s="51"/>
      <c r="D852" s="74"/>
      <c r="G852" s="51"/>
      <c r="H852" s="51"/>
      <c r="K852" s="51"/>
      <c r="M852" s="75"/>
      <c r="P852" s="51"/>
      <c r="Q852" s="51"/>
      <c r="R852" s="51"/>
      <c r="S852" s="51"/>
      <c r="T852" s="51"/>
      <c r="U852" s="51"/>
      <c r="V852" s="51"/>
      <c r="Y852" s="51"/>
    </row>
    <row r="853">
      <c r="C853" s="51"/>
      <c r="D853" s="74"/>
      <c r="G853" s="51"/>
      <c r="H853" s="51"/>
      <c r="K853" s="51"/>
      <c r="M853" s="75"/>
      <c r="P853" s="51"/>
      <c r="Q853" s="51"/>
      <c r="R853" s="51"/>
      <c r="S853" s="51"/>
      <c r="T853" s="51"/>
      <c r="U853" s="51"/>
      <c r="V853" s="51"/>
      <c r="Y853" s="51"/>
    </row>
    <row r="854">
      <c r="C854" s="51"/>
      <c r="D854" s="74"/>
      <c r="G854" s="51"/>
      <c r="H854" s="51"/>
      <c r="K854" s="51"/>
      <c r="M854" s="75"/>
      <c r="P854" s="51"/>
      <c r="Q854" s="51"/>
      <c r="R854" s="51"/>
      <c r="S854" s="51"/>
      <c r="T854" s="51"/>
      <c r="U854" s="51"/>
      <c r="V854" s="51"/>
      <c r="Y854" s="51"/>
    </row>
    <row r="855">
      <c r="C855" s="51"/>
      <c r="D855" s="74"/>
      <c r="G855" s="51"/>
      <c r="H855" s="51"/>
      <c r="K855" s="51"/>
      <c r="M855" s="75"/>
      <c r="P855" s="51"/>
      <c r="Q855" s="51"/>
      <c r="R855" s="51"/>
      <c r="S855" s="51"/>
      <c r="T855" s="51"/>
      <c r="U855" s="51"/>
      <c r="V855" s="51"/>
      <c r="Y855" s="51"/>
    </row>
    <row r="856">
      <c r="C856" s="51"/>
      <c r="D856" s="74"/>
      <c r="G856" s="51"/>
      <c r="H856" s="51"/>
      <c r="K856" s="51"/>
      <c r="M856" s="75"/>
      <c r="P856" s="51"/>
      <c r="Q856" s="51"/>
      <c r="R856" s="51"/>
      <c r="S856" s="51"/>
      <c r="T856" s="51"/>
      <c r="U856" s="51"/>
      <c r="V856" s="51"/>
      <c r="Y856" s="51"/>
    </row>
    <row r="857">
      <c r="C857" s="51"/>
      <c r="D857" s="74"/>
      <c r="G857" s="51"/>
      <c r="H857" s="51"/>
      <c r="K857" s="51"/>
      <c r="M857" s="75"/>
      <c r="P857" s="51"/>
      <c r="Q857" s="51"/>
      <c r="R857" s="51"/>
      <c r="S857" s="51"/>
      <c r="T857" s="51"/>
      <c r="U857" s="51"/>
      <c r="V857" s="51"/>
      <c r="Y857" s="51"/>
    </row>
    <row r="858">
      <c r="C858" s="51"/>
      <c r="D858" s="74"/>
      <c r="G858" s="51"/>
      <c r="H858" s="51"/>
      <c r="K858" s="51"/>
      <c r="M858" s="75"/>
      <c r="P858" s="51"/>
      <c r="Q858" s="51"/>
      <c r="R858" s="51"/>
      <c r="S858" s="51"/>
      <c r="T858" s="51"/>
      <c r="U858" s="51"/>
      <c r="V858" s="51"/>
      <c r="Y858" s="51"/>
    </row>
    <row r="859">
      <c r="C859" s="51"/>
      <c r="D859" s="74"/>
      <c r="G859" s="51"/>
      <c r="H859" s="51"/>
      <c r="K859" s="51"/>
      <c r="M859" s="75"/>
      <c r="P859" s="51"/>
      <c r="Q859" s="51"/>
      <c r="R859" s="51"/>
      <c r="S859" s="51"/>
      <c r="T859" s="51"/>
      <c r="U859" s="51"/>
      <c r="V859" s="51"/>
      <c r="Y859" s="51"/>
    </row>
    <row r="860">
      <c r="C860" s="51"/>
      <c r="D860" s="74"/>
      <c r="G860" s="51"/>
      <c r="H860" s="51"/>
      <c r="K860" s="51"/>
      <c r="M860" s="75"/>
      <c r="P860" s="51"/>
      <c r="Q860" s="51"/>
      <c r="R860" s="51"/>
      <c r="S860" s="51"/>
      <c r="T860" s="51"/>
      <c r="U860" s="51"/>
      <c r="V860" s="51"/>
      <c r="Y860" s="51"/>
    </row>
    <row r="861">
      <c r="C861" s="51"/>
      <c r="D861" s="74"/>
      <c r="G861" s="51"/>
      <c r="H861" s="51"/>
      <c r="K861" s="51"/>
      <c r="M861" s="75"/>
      <c r="P861" s="51"/>
      <c r="Q861" s="51"/>
      <c r="R861" s="51"/>
      <c r="S861" s="51"/>
      <c r="T861" s="51"/>
      <c r="U861" s="51"/>
      <c r="V861" s="51"/>
      <c r="Y861" s="51"/>
    </row>
    <row r="862">
      <c r="C862" s="51"/>
      <c r="D862" s="74"/>
      <c r="G862" s="51"/>
      <c r="H862" s="51"/>
      <c r="K862" s="51"/>
      <c r="M862" s="75"/>
      <c r="P862" s="51"/>
      <c r="Q862" s="51"/>
      <c r="R862" s="51"/>
      <c r="S862" s="51"/>
      <c r="T862" s="51"/>
      <c r="U862" s="51"/>
      <c r="V862" s="51"/>
      <c r="Y862" s="51"/>
    </row>
    <row r="863">
      <c r="C863" s="51"/>
      <c r="D863" s="74"/>
      <c r="G863" s="51"/>
      <c r="H863" s="51"/>
      <c r="K863" s="51"/>
      <c r="M863" s="75"/>
      <c r="P863" s="51"/>
      <c r="Q863" s="51"/>
      <c r="R863" s="51"/>
      <c r="S863" s="51"/>
      <c r="T863" s="51"/>
      <c r="U863" s="51"/>
      <c r="V863" s="51"/>
      <c r="Y863" s="51"/>
    </row>
    <row r="864">
      <c r="C864" s="51"/>
      <c r="D864" s="74"/>
      <c r="G864" s="51"/>
      <c r="H864" s="51"/>
      <c r="K864" s="51"/>
      <c r="M864" s="75"/>
      <c r="P864" s="51"/>
      <c r="Q864" s="51"/>
      <c r="R864" s="51"/>
      <c r="S864" s="51"/>
      <c r="T864" s="51"/>
      <c r="U864" s="51"/>
      <c r="V864" s="51"/>
      <c r="Y864" s="51"/>
    </row>
    <row r="865">
      <c r="C865" s="51"/>
      <c r="D865" s="74"/>
      <c r="G865" s="51"/>
      <c r="H865" s="51"/>
      <c r="K865" s="51"/>
      <c r="M865" s="75"/>
      <c r="P865" s="51"/>
      <c r="Q865" s="51"/>
      <c r="R865" s="51"/>
      <c r="S865" s="51"/>
      <c r="T865" s="51"/>
      <c r="U865" s="51"/>
      <c r="V865" s="51"/>
      <c r="Y865" s="51"/>
    </row>
    <row r="866">
      <c r="C866" s="51"/>
      <c r="D866" s="74"/>
      <c r="G866" s="51"/>
      <c r="H866" s="51"/>
      <c r="K866" s="51"/>
      <c r="M866" s="75"/>
      <c r="P866" s="51"/>
      <c r="Q866" s="51"/>
      <c r="R866" s="51"/>
      <c r="S866" s="51"/>
      <c r="T866" s="51"/>
      <c r="U866" s="51"/>
      <c r="V866" s="51"/>
      <c r="Y866" s="51"/>
    </row>
    <row r="867">
      <c r="C867" s="51"/>
      <c r="D867" s="74"/>
      <c r="G867" s="51"/>
      <c r="H867" s="51"/>
      <c r="K867" s="51"/>
      <c r="M867" s="75"/>
      <c r="P867" s="51"/>
      <c r="Q867" s="51"/>
      <c r="R867" s="51"/>
      <c r="S867" s="51"/>
      <c r="T867" s="51"/>
      <c r="U867" s="51"/>
      <c r="V867" s="51"/>
      <c r="Y867" s="51"/>
    </row>
    <row r="868">
      <c r="C868" s="51"/>
      <c r="D868" s="74"/>
      <c r="G868" s="51"/>
      <c r="H868" s="51"/>
      <c r="K868" s="51"/>
      <c r="M868" s="75"/>
      <c r="P868" s="51"/>
      <c r="Q868" s="51"/>
      <c r="R868" s="51"/>
      <c r="S868" s="51"/>
      <c r="T868" s="51"/>
      <c r="U868" s="51"/>
      <c r="V868" s="51"/>
      <c r="Y868" s="51"/>
    </row>
    <row r="869">
      <c r="C869" s="51"/>
      <c r="D869" s="74"/>
      <c r="G869" s="51"/>
      <c r="H869" s="51"/>
      <c r="K869" s="51"/>
      <c r="M869" s="75"/>
      <c r="P869" s="51"/>
      <c r="Q869" s="51"/>
      <c r="R869" s="51"/>
      <c r="S869" s="51"/>
      <c r="T869" s="51"/>
      <c r="U869" s="51"/>
      <c r="V869" s="51"/>
      <c r="Y869" s="51"/>
    </row>
    <row r="870">
      <c r="C870" s="51"/>
      <c r="D870" s="74"/>
      <c r="G870" s="51"/>
      <c r="H870" s="51"/>
      <c r="K870" s="51"/>
      <c r="M870" s="75"/>
      <c r="P870" s="51"/>
      <c r="Q870" s="51"/>
      <c r="R870" s="51"/>
      <c r="S870" s="51"/>
      <c r="T870" s="51"/>
      <c r="U870" s="51"/>
      <c r="V870" s="51"/>
      <c r="Y870" s="51"/>
    </row>
    <row r="871">
      <c r="C871" s="51"/>
      <c r="D871" s="74"/>
      <c r="G871" s="51"/>
      <c r="H871" s="51"/>
      <c r="K871" s="51"/>
      <c r="M871" s="75"/>
      <c r="P871" s="51"/>
      <c r="Q871" s="51"/>
      <c r="R871" s="51"/>
      <c r="S871" s="51"/>
      <c r="T871" s="51"/>
      <c r="U871" s="51"/>
      <c r="V871" s="51"/>
      <c r="Y871" s="51"/>
    </row>
    <row r="872">
      <c r="C872" s="51"/>
      <c r="D872" s="74"/>
      <c r="G872" s="51"/>
      <c r="H872" s="51"/>
      <c r="K872" s="51"/>
      <c r="M872" s="75"/>
      <c r="P872" s="51"/>
      <c r="Q872" s="51"/>
      <c r="R872" s="51"/>
      <c r="S872" s="51"/>
      <c r="T872" s="51"/>
      <c r="U872" s="51"/>
      <c r="V872" s="51"/>
      <c r="Y872" s="51"/>
    </row>
    <row r="873">
      <c r="C873" s="51"/>
      <c r="D873" s="74"/>
      <c r="G873" s="51"/>
      <c r="H873" s="51"/>
      <c r="K873" s="51"/>
      <c r="M873" s="75"/>
      <c r="P873" s="51"/>
      <c r="Q873" s="51"/>
      <c r="R873" s="51"/>
      <c r="S873" s="51"/>
      <c r="T873" s="51"/>
      <c r="U873" s="51"/>
      <c r="V873" s="51"/>
      <c r="Y873" s="51"/>
    </row>
    <row r="874">
      <c r="C874" s="51"/>
      <c r="D874" s="74"/>
      <c r="G874" s="51"/>
      <c r="H874" s="51"/>
      <c r="K874" s="51"/>
      <c r="M874" s="75"/>
      <c r="P874" s="51"/>
      <c r="Q874" s="51"/>
      <c r="R874" s="51"/>
      <c r="S874" s="51"/>
      <c r="T874" s="51"/>
      <c r="U874" s="51"/>
      <c r="V874" s="51"/>
      <c r="Y874" s="51"/>
    </row>
    <row r="875">
      <c r="C875" s="51"/>
      <c r="D875" s="74"/>
      <c r="G875" s="51"/>
      <c r="H875" s="51"/>
      <c r="K875" s="51"/>
      <c r="M875" s="75"/>
      <c r="P875" s="51"/>
      <c r="Q875" s="51"/>
      <c r="R875" s="51"/>
      <c r="S875" s="51"/>
      <c r="T875" s="51"/>
      <c r="U875" s="51"/>
      <c r="V875" s="51"/>
      <c r="Y875" s="51"/>
    </row>
    <row r="876">
      <c r="C876" s="51"/>
      <c r="D876" s="74"/>
      <c r="G876" s="51"/>
      <c r="H876" s="51"/>
      <c r="K876" s="51"/>
      <c r="M876" s="75"/>
      <c r="P876" s="51"/>
      <c r="Q876" s="51"/>
      <c r="R876" s="51"/>
      <c r="S876" s="51"/>
      <c r="T876" s="51"/>
      <c r="U876" s="51"/>
      <c r="V876" s="51"/>
      <c r="Y876" s="51"/>
    </row>
    <row r="877">
      <c r="C877" s="51"/>
      <c r="D877" s="74"/>
      <c r="G877" s="51"/>
      <c r="H877" s="51"/>
      <c r="K877" s="51"/>
      <c r="M877" s="75"/>
      <c r="P877" s="51"/>
      <c r="Q877" s="51"/>
      <c r="R877" s="51"/>
      <c r="S877" s="51"/>
      <c r="T877" s="51"/>
      <c r="U877" s="51"/>
      <c r="V877" s="51"/>
      <c r="Y877" s="51"/>
    </row>
    <row r="878">
      <c r="C878" s="51"/>
      <c r="D878" s="74"/>
      <c r="G878" s="51"/>
      <c r="H878" s="51"/>
      <c r="K878" s="51"/>
      <c r="M878" s="75"/>
      <c r="P878" s="51"/>
      <c r="Q878" s="51"/>
      <c r="R878" s="51"/>
      <c r="S878" s="51"/>
      <c r="T878" s="51"/>
      <c r="U878" s="51"/>
      <c r="V878" s="51"/>
      <c r="Y878" s="51"/>
    </row>
    <row r="879">
      <c r="C879" s="51"/>
      <c r="D879" s="74"/>
      <c r="G879" s="51"/>
      <c r="H879" s="51"/>
      <c r="K879" s="51"/>
      <c r="M879" s="75"/>
      <c r="P879" s="51"/>
      <c r="Q879" s="51"/>
      <c r="R879" s="51"/>
      <c r="S879" s="51"/>
      <c r="T879" s="51"/>
      <c r="U879" s="51"/>
      <c r="V879" s="51"/>
      <c r="Y879" s="51"/>
    </row>
    <row r="880">
      <c r="C880" s="51"/>
      <c r="D880" s="74"/>
      <c r="G880" s="51"/>
      <c r="H880" s="51"/>
      <c r="K880" s="51"/>
      <c r="M880" s="75"/>
      <c r="P880" s="51"/>
      <c r="Q880" s="51"/>
      <c r="R880" s="51"/>
      <c r="S880" s="51"/>
      <c r="T880" s="51"/>
      <c r="U880" s="51"/>
      <c r="V880" s="51"/>
      <c r="Y880" s="51"/>
    </row>
    <row r="881">
      <c r="C881" s="51"/>
      <c r="D881" s="74"/>
      <c r="G881" s="51"/>
      <c r="H881" s="51"/>
      <c r="K881" s="51"/>
      <c r="M881" s="75"/>
      <c r="P881" s="51"/>
      <c r="Q881" s="51"/>
      <c r="R881" s="51"/>
      <c r="S881" s="51"/>
      <c r="T881" s="51"/>
      <c r="U881" s="51"/>
      <c r="V881" s="51"/>
      <c r="Y881" s="51"/>
    </row>
    <row r="882">
      <c r="C882" s="51"/>
      <c r="D882" s="74"/>
      <c r="G882" s="51"/>
      <c r="H882" s="51"/>
      <c r="K882" s="51"/>
      <c r="M882" s="75"/>
      <c r="P882" s="51"/>
      <c r="Q882" s="51"/>
      <c r="R882" s="51"/>
      <c r="S882" s="51"/>
      <c r="T882" s="51"/>
      <c r="U882" s="51"/>
      <c r="V882" s="51"/>
      <c r="Y882" s="51"/>
    </row>
    <row r="883">
      <c r="C883" s="51"/>
      <c r="D883" s="74"/>
      <c r="G883" s="51"/>
      <c r="H883" s="51"/>
      <c r="K883" s="51"/>
      <c r="M883" s="75"/>
      <c r="P883" s="51"/>
      <c r="Q883" s="51"/>
      <c r="R883" s="51"/>
      <c r="S883" s="51"/>
      <c r="T883" s="51"/>
      <c r="U883" s="51"/>
      <c r="V883" s="51"/>
      <c r="Y883" s="51"/>
    </row>
    <row r="884">
      <c r="C884" s="51"/>
      <c r="D884" s="74"/>
      <c r="G884" s="51"/>
      <c r="H884" s="51"/>
      <c r="K884" s="51"/>
      <c r="M884" s="75"/>
      <c r="P884" s="51"/>
      <c r="Q884" s="51"/>
      <c r="R884" s="51"/>
      <c r="S884" s="51"/>
      <c r="T884" s="51"/>
      <c r="U884" s="51"/>
      <c r="V884" s="51"/>
      <c r="Y884" s="51"/>
    </row>
    <row r="885">
      <c r="C885" s="51"/>
      <c r="D885" s="74"/>
      <c r="G885" s="51"/>
      <c r="H885" s="51"/>
      <c r="K885" s="51"/>
      <c r="M885" s="75"/>
      <c r="P885" s="51"/>
      <c r="Q885" s="51"/>
      <c r="R885" s="51"/>
      <c r="S885" s="51"/>
      <c r="T885" s="51"/>
      <c r="U885" s="51"/>
      <c r="V885" s="51"/>
      <c r="Y885" s="51"/>
    </row>
    <row r="886">
      <c r="C886" s="51"/>
      <c r="D886" s="74"/>
      <c r="G886" s="51"/>
      <c r="H886" s="51"/>
      <c r="K886" s="51"/>
      <c r="M886" s="75"/>
      <c r="P886" s="51"/>
      <c r="Q886" s="51"/>
      <c r="R886" s="51"/>
      <c r="S886" s="51"/>
      <c r="T886" s="51"/>
      <c r="U886" s="51"/>
      <c r="V886" s="51"/>
      <c r="Y886" s="51"/>
    </row>
    <row r="887">
      <c r="C887" s="51"/>
      <c r="D887" s="74"/>
      <c r="G887" s="51"/>
      <c r="H887" s="51"/>
      <c r="K887" s="51"/>
      <c r="M887" s="75"/>
      <c r="P887" s="51"/>
      <c r="Q887" s="51"/>
      <c r="R887" s="51"/>
      <c r="S887" s="51"/>
      <c r="T887" s="51"/>
      <c r="U887" s="51"/>
      <c r="V887" s="51"/>
      <c r="Y887" s="51"/>
    </row>
    <row r="888">
      <c r="C888" s="51"/>
      <c r="D888" s="74"/>
      <c r="G888" s="51"/>
      <c r="H888" s="51"/>
      <c r="K888" s="51"/>
      <c r="M888" s="75"/>
      <c r="P888" s="51"/>
      <c r="Q888" s="51"/>
      <c r="R888" s="51"/>
      <c r="S888" s="51"/>
      <c r="T888" s="51"/>
      <c r="U888" s="51"/>
      <c r="V888" s="51"/>
      <c r="Y888" s="51"/>
    </row>
    <row r="889">
      <c r="C889" s="51"/>
      <c r="D889" s="74"/>
      <c r="G889" s="51"/>
      <c r="H889" s="51"/>
      <c r="K889" s="51"/>
      <c r="M889" s="75"/>
      <c r="P889" s="51"/>
      <c r="Q889" s="51"/>
      <c r="R889" s="51"/>
      <c r="S889" s="51"/>
      <c r="T889" s="51"/>
      <c r="U889" s="51"/>
      <c r="V889" s="51"/>
      <c r="Y889" s="51"/>
    </row>
    <row r="890">
      <c r="C890" s="51"/>
      <c r="D890" s="74"/>
      <c r="G890" s="51"/>
      <c r="H890" s="51"/>
      <c r="K890" s="51"/>
      <c r="M890" s="75"/>
      <c r="P890" s="51"/>
      <c r="Q890" s="51"/>
      <c r="R890" s="51"/>
      <c r="S890" s="51"/>
      <c r="T890" s="51"/>
      <c r="U890" s="51"/>
      <c r="V890" s="51"/>
      <c r="Y890" s="51"/>
    </row>
    <row r="891">
      <c r="C891" s="51"/>
      <c r="D891" s="74"/>
      <c r="G891" s="51"/>
      <c r="H891" s="51"/>
      <c r="K891" s="51"/>
      <c r="M891" s="75"/>
      <c r="P891" s="51"/>
      <c r="Q891" s="51"/>
      <c r="R891" s="51"/>
      <c r="S891" s="51"/>
      <c r="T891" s="51"/>
      <c r="U891" s="51"/>
      <c r="V891" s="51"/>
      <c r="Y891" s="51"/>
    </row>
    <row r="892">
      <c r="C892" s="51"/>
      <c r="D892" s="74"/>
      <c r="G892" s="51"/>
      <c r="H892" s="51"/>
      <c r="K892" s="51"/>
      <c r="M892" s="75"/>
      <c r="P892" s="51"/>
      <c r="Q892" s="51"/>
      <c r="R892" s="51"/>
      <c r="S892" s="51"/>
      <c r="T892" s="51"/>
      <c r="U892" s="51"/>
      <c r="V892" s="51"/>
      <c r="Y892" s="51"/>
    </row>
    <row r="893">
      <c r="C893" s="51"/>
      <c r="D893" s="74"/>
      <c r="G893" s="51"/>
      <c r="H893" s="51"/>
      <c r="K893" s="51"/>
      <c r="M893" s="75"/>
      <c r="P893" s="51"/>
      <c r="Q893" s="51"/>
      <c r="R893" s="51"/>
      <c r="S893" s="51"/>
      <c r="T893" s="51"/>
      <c r="U893" s="51"/>
      <c r="V893" s="51"/>
      <c r="Y893" s="51"/>
    </row>
    <row r="894">
      <c r="C894" s="51"/>
      <c r="D894" s="74"/>
      <c r="G894" s="51"/>
      <c r="H894" s="51"/>
      <c r="K894" s="51"/>
      <c r="M894" s="75"/>
      <c r="P894" s="51"/>
      <c r="Q894" s="51"/>
      <c r="R894" s="51"/>
      <c r="S894" s="51"/>
      <c r="T894" s="51"/>
      <c r="U894" s="51"/>
      <c r="V894" s="51"/>
      <c r="Y894" s="51"/>
    </row>
    <row r="895">
      <c r="C895" s="51"/>
      <c r="D895" s="74"/>
      <c r="G895" s="51"/>
      <c r="H895" s="51"/>
      <c r="K895" s="51"/>
      <c r="M895" s="75"/>
      <c r="P895" s="51"/>
      <c r="Q895" s="51"/>
      <c r="R895" s="51"/>
      <c r="S895" s="51"/>
      <c r="T895" s="51"/>
      <c r="U895" s="51"/>
      <c r="V895" s="51"/>
      <c r="Y895" s="51"/>
    </row>
    <row r="896">
      <c r="C896" s="51"/>
      <c r="D896" s="74"/>
      <c r="G896" s="51"/>
      <c r="H896" s="51"/>
      <c r="K896" s="51"/>
      <c r="M896" s="75"/>
      <c r="P896" s="51"/>
      <c r="Q896" s="51"/>
      <c r="R896" s="51"/>
      <c r="S896" s="51"/>
      <c r="T896" s="51"/>
      <c r="U896" s="51"/>
      <c r="V896" s="51"/>
      <c r="Y896" s="51"/>
    </row>
    <row r="897">
      <c r="C897" s="51"/>
      <c r="D897" s="74"/>
      <c r="G897" s="51"/>
      <c r="H897" s="51"/>
      <c r="K897" s="51"/>
      <c r="M897" s="75"/>
      <c r="P897" s="51"/>
      <c r="Q897" s="51"/>
      <c r="R897" s="51"/>
      <c r="S897" s="51"/>
      <c r="T897" s="51"/>
      <c r="U897" s="51"/>
      <c r="V897" s="51"/>
      <c r="Y897" s="51"/>
    </row>
    <row r="898">
      <c r="C898" s="51"/>
      <c r="D898" s="74"/>
      <c r="G898" s="51"/>
      <c r="H898" s="51"/>
      <c r="K898" s="51"/>
      <c r="M898" s="75"/>
      <c r="P898" s="51"/>
      <c r="Q898" s="51"/>
      <c r="R898" s="51"/>
      <c r="S898" s="51"/>
      <c r="T898" s="51"/>
      <c r="U898" s="51"/>
      <c r="V898" s="51"/>
      <c r="Y898" s="51"/>
    </row>
    <row r="899">
      <c r="C899" s="51"/>
      <c r="D899" s="74"/>
      <c r="G899" s="51"/>
      <c r="H899" s="51"/>
      <c r="K899" s="51"/>
      <c r="M899" s="75"/>
      <c r="P899" s="51"/>
      <c r="Q899" s="51"/>
      <c r="R899" s="51"/>
      <c r="S899" s="51"/>
      <c r="T899" s="51"/>
      <c r="U899" s="51"/>
      <c r="V899" s="51"/>
      <c r="Y899" s="51"/>
    </row>
    <row r="900">
      <c r="C900" s="51"/>
      <c r="D900" s="74"/>
      <c r="G900" s="51"/>
      <c r="H900" s="51"/>
      <c r="K900" s="51"/>
      <c r="M900" s="75"/>
      <c r="P900" s="51"/>
      <c r="Q900" s="51"/>
      <c r="R900" s="51"/>
      <c r="S900" s="51"/>
      <c r="T900" s="51"/>
      <c r="U900" s="51"/>
      <c r="V900" s="51"/>
      <c r="Y900" s="51"/>
    </row>
    <row r="901">
      <c r="C901" s="51"/>
      <c r="D901" s="74"/>
      <c r="G901" s="51"/>
      <c r="H901" s="51"/>
      <c r="K901" s="51"/>
      <c r="M901" s="75"/>
      <c r="P901" s="51"/>
      <c r="Q901" s="51"/>
      <c r="R901" s="51"/>
      <c r="S901" s="51"/>
      <c r="T901" s="51"/>
      <c r="U901" s="51"/>
      <c r="V901" s="51"/>
      <c r="Y901" s="51"/>
    </row>
    <row r="902">
      <c r="C902" s="51"/>
      <c r="D902" s="74"/>
      <c r="G902" s="51"/>
      <c r="H902" s="51"/>
      <c r="K902" s="51"/>
      <c r="M902" s="75"/>
      <c r="P902" s="51"/>
      <c r="Q902" s="51"/>
      <c r="R902" s="51"/>
      <c r="S902" s="51"/>
      <c r="T902" s="51"/>
      <c r="U902" s="51"/>
      <c r="V902" s="51"/>
      <c r="Y902" s="51"/>
    </row>
    <row r="903">
      <c r="C903" s="51"/>
      <c r="D903" s="74"/>
      <c r="G903" s="51"/>
      <c r="H903" s="51"/>
      <c r="K903" s="51"/>
      <c r="M903" s="75"/>
      <c r="P903" s="51"/>
      <c r="Q903" s="51"/>
      <c r="R903" s="51"/>
      <c r="S903" s="51"/>
      <c r="T903" s="51"/>
      <c r="U903" s="51"/>
      <c r="V903" s="51"/>
      <c r="Y903" s="51"/>
    </row>
    <row r="904">
      <c r="C904" s="51"/>
      <c r="D904" s="74"/>
      <c r="G904" s="51"/>
      <c r="H904" s="51"/>
      <c r="K904" s="51"/>
      <c r="M904" s="75"/>
      <c r="P904" s="51"/>
      <c r="Q904" s="51"/>
      <c r="R904" s="51"/>
      <c r="S904" s="51"/>
      <c r="T904" s="51"/>
      <c r="U904" s="51"/>
      <c r="V904" s="51"/>
      <c r="Y904" s="51"/>
    </row>
    <row r="905">
      <c r="C905" s="51"/>
      <c r="D905" s="74"/>
      <c r="G905" s="51"/>
      <c r="H905" s="51"/>
      <c r="K905" s="51"/>
      <c r="M905" s="75"/>
      <c r="P905" s="51"/>
      <c r="Q905" s="51"/>
      <c r="R905" s="51"/>
      <c r="S905" s="51"/>
      <c r="T905" s="51"/>
      <c r="U905" s="51"/>
      <c r="V905" s="51"/>
      <c r="Y905" s="51"/>
    </row>
    <row r="906">
      <c r="C906" s="51"/>
      <c r="D906" s="74"/>
      <c r="G906" s="51"/>
      <c r="H906" s="51"/>
      <c r="K906" s="51"/>
      <c r="M906" s="75"/>
      <c r="P906" s="51"/>
      <c r="Q906" s="51"/>
      <c r="R906" s="51"/>
      <c r="S906" s="51"/>
      <c r="T906" s="51"/>
      <c r="U906" s="51"/>
      <c r="V906" s="51"/>
      <c r="Y906" s="51"/>
    </row>
    <row r="907">
      <c r="C907" s="51"/>
      <c r="D907" s="74"/>
      <c r="G907" s="51"/>
      <c r="H907" s="51"/>
      <c r="K907" s="51"/>
      <c r="M907" s="75"/>
      <c r="P907" s="51"/>
      <c r="Q907" s="51"/>
      <c r="R907" s="51"/>
      <c r="S907" s="51"/>
      <c r="T907" s="51"/>
      <c r="U907" s="51"/>
      <c r="V907" s="51"/>
      <c r="Y907" s="51"/>
    </row>
    <row r="908">
      <c r="C908" s="51"/>
      <c r="D908" s="74"/>
      <c r="G908" s="51"/>
      <c r="H908" s="51"/>
      <c r="K908" s="51"/>
      <c r="M908" s="75"/>
      <c r="P908" s="51"/>
      <c r="Q908" s="51"/>
      <c r="R908" s="51"/>
      <c r="S908" s="51"/>
      <c r="T908" s="51"/>
      <c r="U908" s="51"/>
      <c r="V908" s="51"/>
      <c r="Y908" s="51"/>
    </row>
    <row r="909">
      <c r="C909" s="51"/>
      <c r="D909" s="74"/>
      <c r="G909" s="51"/>
      <c r="H909" s="51"/>
      <c r="K909" s="51"/>
      <c r="M909" s="75"/>
      <c r="P909" s="51"/>
      <c r="Q909" s="51"/>
      <c r="R909" s="51"/>
      <c r="S909" s="51"/>
      <c r="T909" s="51"/>
      <c r="U909" s="51"/>
      <c r="V909" s="51"/>
      <c r="Y909" s="51"/>
    </row>
    <row r="910">
      <c r="C910" s="51"/>
      <c r="D910" s="74"/>
      <c r="G910" s="51"/>
      <c r="H910" s="51"/>
      <c r="K910" s="51"/>
      <c r="M910" s="75"/>
      <c r="P910" s="51"/>
      <c r="Q910" s="51"/>
      <c r="R910" s="51"/>
      <c r="S910" s="51"/>
      <c r="T910" s="51"/>
      <c r="U910" s="51"/>
      <c r="V910" s="51"/>
      <c r="Y910" s="51"/>
    </row>
    <row r="911">
      <c r="C911" s="51"/>
      <c r="D911" s="74"/>
      <c r="G911" s="51"/>
      <c r="H911" s="51"/>
      <c r="K911" s="51"/>
      <c r="M911" s="75"/>
      <c r="P911" s="51"/>
      <c r="Q911" s="51"/>
      <c r="R911" s="51"/>
      <c r="S911" s="51"/>
      <c r="T911" s="51"/>
      <c r="U911" s="51"/>
      <c r="V911" s="51"/>
      <c r="Y911" s="51"/>
    </row>
    <row r="912">
      <c r="C912" s="51"/>
      <c r="D912" s="74"/>
      <c r="G912" s="51"/>
      <c r="H912" s="51"/>
      <c r="K912" s="51"/>
      <c r="M912" s="75"/>
      <c r="P912" s="51"/>
      <c r="Q912" s="51"/>
      <c r="R912" s="51"/>
      <c r="S912" s="51"/>
      <c r="T912" s="51"/>
      <c r="U912" s="51"/>
      <c r="V912" s="51"/>
      <c r="Y912" s="51"/>
    </row>
    <row r="913">
      <c r="C913" s="51"/>
      <c r="D913" s="74"/>
      <c r="G913" s="51"/>
      <c r="H913" s="51"/>
      <c r="K913" s="51"/>
      <c r="M913" s="75"/>
      <c r="P913" s="51"/>
      <c r="Q913" s="51"/>
      <c r="R913" s="51"/>
      <c r="S913" s="51"/>
      <c r="T913" s="51"/>
      <c r="U913" s="51"/>
      <c r="V913" s="51"/>
      <c r="Y913" s="51"/>
    </row>
    <row r="914">
      <c r="C914" s="51"/>
      <c r="D914" s="74"/>
      <c r="G914" s="51"/>
      <c r="H914" s="51"/>
      <c r="K914" s="51"/>
      <c r="M914" s="75"/>
      <c r="P914" s="51"/>
      <c r="Q914" s="51"/>
      <c r="R914" s="51"/>
      <c r="S914" s="51"/>
      <c r="T914" s="51"/>
      <c r="U914" s="51"/>
      <c r="V914" s="51"/>
      <c r="Y914" s="51"/>
    </row>
    <row r="915">
      <c r="C915" s="51"/>
      <c r="D915" s="74"/>
      <c r="G915" s="51"/>
      <c r="H915" s="51"/>
      <c r="K915" s="51"/>
      <c r="M915" s="75"/>
      <c r="P915" s="51"/>
      <c r="Q915" s="51"/>
      <c r="R915" s="51"/>
      <c r="S915" s="51"/>
      <c r="T915" s="51"/>
      <c r="U915" s="51"/>
      <c r="V915" s="51"/>
      <c r="Y915" s="51"/>
    </row>
    <row r="916">
      <c r="C916" s="51"/>
      <c r="D916" s="74"/>
      <c r="G916" s="51"/>
      <c r="H916" s="51"/>
      <c r="K916" s="51"/>
      <c r="M916" s="75"/>
      <c r="P916" s="51"/>
      <c r="Q916" s="51"/>
      <c r="R916" s="51"/>
      <c r="S916" s="51"/>
      <c r="T916" s="51"/>
      <c r="U916" s="51"/>
      <c r="V916" s="51"/>
      <c r="Y916" s="51"/>
    </row>
    <row r="917">
      <c r="C917" s="51"/>
      <c r="D917" s="74"/>
      <c r="G917" s="51"/>
      <c r="H917" s="51"/>
      <c r="K917" s="51"/>
      <c r="M917" s="75"/>
      <c r="P917" s="51"/>
      <c r="Q917" s="51"/>
      <c r="R917" s="51"/>
      <c r="S917" s="51"/>
      <c r="T917" s="51"/>
      <c r="U917" s="51"/>
      <c r="V917" s="51"/>
      <c r="Y917" s="51"/>
    </row>
    <row r="918">
      <c r="C918" s="51"/>
      <c r="D918" s="74"/>
      <c r="G918" s="51"/>
      <c r="H918" s="51"/>
      <c r="K918" s="51"/>
      <c r="M918" s="75"/>
      <c r="P918" s="51"/>
      <c r="Q918" s="51"/>
      <c r="R918" s="51"/>
      <c r="S918" s="51"/>
      <c r="T918" s="51"/>
      <c r="U918" s="51"/>
      <c r="V918" s="51"/>
      <c r="Y918" s="51"/>
    </row>
    <row r="919">
      <c r="C919" s="51"/>
      <c r="D919" s="74"/>
      <c r="G919" s="51"/>
      <c r="H919" s="51"/>
      <c r="K919" s="51"/>
      <c r="M919" s="75"/>
      <c r="P919" s="51"/>
      <c r="Q919" s="51"/>
      <c r="R919" s="51"/>
      <c r="S919" s="51"/>
      <c r="T919" s="51"/>
      <c r="U919" s="51"/>
      <c r="V919" s="51"/>
      <c r="Y919" s="51"/>
    </row>
    <row r="920">
      <c r="C920" s="51"/>
      <c r="D920" s="74"/>
      <c r="G920" s="51"/>
      <c r="H920" s="51"/>
      <c r="K920" s="51"/>
      <c r="M920" s="75"/>
      <c r="P920" s="51"/>
      <c r="Q920" s="51"/>
      <c r="R920" s="51"/>
      <c r="S920" s="51"/>
      <c r="T920" s="51"/>
      <c r="U920" s="51"/>
      <c r="V920" s="51"/>
      <c r="Y920" s="51"/>
    </row>
    <row r="921">
      <c r="C921" s="51"/>
      <c r="D921" s="74"/>
      <c r="G921" s="51"/>
      <c r="H921" s="51"/>
      <c r="K921" s="51"/>
      <c r="M921" s="75"/>
      <c r="P921" s="51"/>
      <c r="Q921" s="51"/>
      <c r="R921" s="51"/>
      <c r="S921" s="51"/>
      <c r="T921" s="51"/>
      <c r="U921" s="51"/>
      <c r="V921" s="51"/>
      <c r="Y921" s="51"/>
    </row>
    <row r="922">
      <c r="C922" s="51"/>
      <c r="D922" s="74"/>
      <c r="G922" s="51"/>
      <c r="H922" s="51"/>
      <c r="K922" s="51"/>
      <c r="M922" s="75"/>
      <c r="P922" s="51"/>
      <c r="Q922" s="51"/>
      <c r="R922" s="51"/>
      <c r="S922" s="51"/>
      <c r="T922" s="51"/>
      <c r="U922" s="51"/>
      <c r="V922" s="51"/>
      <c r="Y922" s="51"/>
    </row>
    <row r="923">
      <c r="C923" s="51"/>
      <c r="D923" s="74"/>
      <c r="G923" s="51"/>
      <c r="H923" s="51"/>
      <c r="K923" s="51"/>
      <c r="M923" s="75"/>
      <c r="P923" s="51"/>
      <c r="Q923" s="51"/>
      <c r="R923" s="51"/>
      <c r="S923" s="51"/>
      <c r="T923" s="51"/>
      <c r="U923" s="51"/>
      <c r="V923" s="51"/>
      <c r="Y923" s="51"/>
    </row>
    <row r="924">
      <c r="C924" s="51"/>
      <c r="D924" s="74"/>
      <c r="G924" s="51"/>
      <c r="H924" s="51"/>
      <c r="K924" s="51"/>
      <c r="M924" s="75"/>
      <c r="P924" s="51"/>
      <c r="Q924" s="51"/>
      <c r="R924" s="51"/>
      <c r="S924" s="51"/>
      <c r="T924" s="51"/>
      <c r="U924" s="51"/>
      <c r="V924" s="51"/>
      <c r="Y924" s="51"/>
    </row>
    <row r="925">
      <c r="C925" s="51"/>
      <c r="D925" s="74"/>
      <c r="G925" s="51"/>
      <c r="H925" s="51"/>
      <c r="K925" s="51"/>
      <c r="M925" s="75"/>
      <c r="P925" s="51"/>
      <c r="Q925" s="51"/>
      <c r="R925" s="51"/>
      <c r="S925" s="51"/>
      <c r="T925" s="51"/>
      <c r="U925" s="51"/>
      <c r="V925" s="51"/>
      <c r="Y925" s="51"/>
    </row>
    <row r="926">
      <c r="C926" s="51"/>
      <c r="D926" s="74"/>
      <c r="G926" s="51"/>
      <c r="H926" s="51"/>
      <c r="K926" s="51"/>
      <c r="M926" s="75"/>
      <c r="P926" s="51"/>
      <c r="Q926" s="51"/>
      <c r="R926" s="51"/>
      <c r="S926" s="51"/>
      <c r="T926" s="51"/>
      <c r="U926" s="51"/>
      <c r="V926" s="51"/>
      <c r="Y926" s="51"/>
    </row>
    <row r="927">
      <c r="C927" s="51"/>
      <c r="D927" s="74"/>
      <c r="G927" s="51"/>
      <c r="H927" s="51"/>
      <c r="K927" s="51"/>
      <c r="M927" s="75"/>
      <c r="P927" s="51"/>
      <c r="Q927" s="51"/>
      <c r="R927" s="51"/>
      <c r="S927" s="51"/>
      <c r="T927" s="51"/>
      <c r="U927" s="51"/>
      <c r="V927" s="51"/>
      <c r="Y927" s="51"/>
    </row>
    <row r="928">
      <c r="C928" s="51"/>
      <c r="D928" s="74"/>
      <c r="G928" s="51"/>
      <c r="H928" s="51"/>
      <c r="K928" s="51"/>
      <c r="M928" s="75"/>
      <c r="P928" s="51"/>
      <c r="Q928" s="51"/>
      <c r="R928" s="51"/>
      <c r="S928" s="51"/>
      <c r="T928" s="51"/>
      <c r="U928" s="51"/>
      <c r="V928" s="51"/>
      <c r="Y928" s="51"/>
    </row>
    <row r="929">
      <c r="C929" s="51"/>
      <c r="D929" s="74"/>
      <c r="G929" s="51"/>
      <c r="H929" s="51"/>
      <c r="K929" s="51"/>
      <c r="M929" s="75"/>
      <c r="P929" s="51"/>
      <c r="Q929" s="51"/>
      <c r="R929" s="51"/>
      <c r="S929" s="51"/>
      <c r="T929" s="51"/>
      <c r="U929" s="51"/>
      <c r="V929" s="51"/>
      <c r="Y929" s="51"/>
    </row>
    <row r="930">
      <c r="C930" s="51"/>
      <c r="D930" s="74"/>
      <c r="G930" s="51"/>
      <c r="H930" s="51"/>
      <c r="K930" s="51"/>
      <c r="M930" s="75"/>
      <c r="P930" s="51"/>
      <c r="Q930" s="51"/>
      <c r="R930" s="51"/>
      <c r="S930" s="51"/>
      <c r="T930" s="51"/>
      <c r="U930" s="51"/>
      <c r="V930" s="51"/>
      <c r="Y930" s="51"/>
    </row>
    <row r="931">
      <c r="C931" s="51"/>
      <c r="D931" s="74"/>
      <c r="G931" s="51"/>
      <c r="H931" s="51"/>
      <c r="K931" s="51"/>
      <c r="M931" s="75"/>
      <c r="P931" s="51"/>
      <c r="Q931" s="51"/>
      <c r="R931" s="51"/>
      <c r="S931" s="51"/>
      <c r="T931" s="51"/>
      <c r="U931" s="51"/>
      <c r="V931" s="51"/>
      <c r="Y931" s="51"/>
    </row>
    <row r="932">
      <c r="C932" s="51"/>
      <c r="D932" s="74"/>
      <c r="G932" s="51"/>
      <c r="H932" s="51"/>
      <c r="K932" s="51"/>
      <c r="M932" s="75"/>
      <c r="P932" s="51"/>
      <c r="Q932" s="51"/>
      <c r="R932" s="51"/>
      <c r="S932" s="51"/>
      <c r="T932" s="51"/>
      <c r="U932" s="51"/>
      <c r="V932" s="51"/>
      <c r="Y932" s="51"/>
    </row>
    <row r="933">
      <c r="C933" s="51"/>
      <c r="D933" s="74"/>
      <c r="G933" s="51"/>
      <c r="H933" s="51"/>
      <c r="K933" s="51"/>
      <c r="M933" s="75"/>
      <c r="P933" s="51"/>
      <c r="Q933" s="51"/>
      <c r="R933" s="51"/>
      <c r="S933" s="51"/>
      <c r="T933" s="51"/>
      <c r="U933" s="51"/>
      <c r="V933" s="51"/>
      <c r="Y933" s="51"/>
    </row>
    <row r="934">
      <c r="C934" s="51"/>
      <c r="D934" s="74"/>
      <c r="G934" s="51"/>
      <c r="H934" s="51"/>
      <c r="K934" s="51"/>
      <c r="M934" s="75"/>
      <c r="P934" s="51"/>
      <c r="Q934" s="51"/>
      <c r="R934" s="51"/>
      <c r="S934" s="51"/>
      <c r="T934" s="51"/>
      <c r="U934" s="51"/>
      <c r="V934" s="51"/>
      <c r="Y934" s="51"/>
    </row>
    <row r="935">
      <c r="C935" s="51"/>
      <c r="D935" s="74"/>
      <c r="G935" s="51"/>
      <c r="H935" s="51"/>
      <c r="K935" s="51"/>
      <c r="M935" s="75"/>
      <c r="P935" s="51"/>
      <c r="Q935" s="51"/>
      <c r="R935" s="51"/>
      <c r="S935" s="51"/>
      <c r="T935" s="51"/>
      <c r="U935" s="51"/>
      <c r="V935" s="51"/>
      <c r="Y935" s="51"/>
    </row>
    <row r="936">
      <c r="C936" s="51"/>
      <c r="D936" s="74"/>
      <c r="G936" s="51"/>
      <c r="H936" s="51"/>
      <c r="K936" s="51"/>
      <c r="M936" s="75"/>
      <c r="P936" s="51"/>
      <c r="Q936" s="51"/>
      <c r="R936" s="51"/>
      <c r="S936" s="51"/>
      <c r="T936" s="51"/>
      <c r="U936" s="51"/>
      <c r="V936" s="51"/>
      <c r="Y936" s="51"/>
    </row>
    <row r="937">
      <c r="C937" s="51"/>
      <c r="D937" s="74"/>
      <c r="G937" s="51"/>
      <c r="H937" s="51"/>
      <c r="K937" s="51"/>
      <c r="M937" s="75"/>
      <c r="P937" s="51"/>
      <c r="Q937" s="51"/>
      <c r="R937" s="51"/>
      <c r="S937" s="51"/>
      <c r="T937" s="51"/>
      <c r="U937" s="51"/>
      <c r="V937" s="51"/>
      <c r="Y937" s="51"/>
    </row>
    <row r="938">
      <c r="C938" s="51"/>
      <c r="D938" s="74"/>
      <c r="G938" s="51"/>
      <c r="H938" s="51"/>
      <c r="K938" s="51"/>
      <c r="M938" s="75"/>
      <c r="P938" s="51"/>
      <c r="Q938" s="51"/>
      <c r="R938" s="51"/>
      <c r="S938" s="51"/>
      <c r="T938" s="51"/>
      <c r="U938" s="51"/>
      <c r="V938" s="51"/>
      <c r="Y938" s="51"/>
    </row>
    <row r="939">
      <c r="C939" s="51"/>
      <c r="D939" s="74"/>
      <c r="G939" s="51"/>
      <c r="H939" s="51"/>
      <c r="K939" s="51"/>
      <c r="M939" s="75"/>
      <c r="P939" s="51"/>
      <c r="Q939" s="51"/>
      <c r="R939" s="51"/>
      <c r="S939" s="51"/>
      <c r="T939" s="51"/>
      <c r="U939" s="51"/>
      <c r="V939" s="51"/>
      <c r="Y939" s="51"/>
    </row>
    <row r="940">
      <c r="C940" s="51"/>
      <c r="D940" s="74"/>
      <c r="G940" s="51"/>
      <c r="H940" s="51"/>
      <c r="K940" s="51"/>
      <c r="M940" s="75"/>
      <c r="P940" s="51"/>
      <c r="Q940" s="51"/>
      <c r="R940" s="51"/>
      <c r="S940" s="51"/>
      <c r="T940" s="51"/>
      <c r="U940" s="51"/>
      <c r="V940" s="51"/>
      <c r="Y940" s="51"/>
    </row>
    <row r="941">
      <c r="C941" s="51"/>
      <c r="D941" s="74"/>
      <c r="G941" s="51"/>
      <c r="H941" s="51"/>
      <c r="K941" s="51"/>
      <c r="M941" s="75"/>
      <c r="P941" s="51"/>
      <c r="Q941" s="51"/>
      <c r="R941" s="51"/>
      <c r="S941" s="51"/>
      <c r="T941" s="51"/>
      <c r="U941" s="51"/>
      <c r="V941" s="51"/>
      <c r="Y941" s="51"/>
    </row>
    <row r="942">
      <c r="C942" s="51"/>
      <c r="D942" s="74"/>
      <c r="G942" s="51"/>
      <c r="H942" s="51"/>
      <c r="K942" s="51"/>
      <c r="M942" s="75"/>
      <c r="P942" s="51"/>
      <c r="Q942" s="51"/>
      <c r="R942" s="51"/>
      <c r="S942" s="51"/>
      <c r="T942" s="51"/>
      <c r="U942" s="51"/>
      <c r="V942" s="51"/>
      <c r="Y942" s="51"/>
    </row>
    <row r="943">
      <c r="C943" s="51"/>
      <c r="D943" s="74"/>
      <c r="G943" s="51"/>
      <c r="H943" s="51"/>
      <c r="K943" s="51"/>
      <c r="M943" s="75"/>
      <c r="P943" s="51"/>
      <c r="Q943" s="51"/>
      <c r="R943" s="51"/>
      <c r="S943" s="51"/>
      <c r="T943" s="51"/>
      <c r="U943" s="51"/>
      <c r="V943" s="51"/>
      <c r="Y943" s="51"/>
    </row>
    <row r="944">
      <c r="C944" s="51"/>
      <c r="D944" s="74"/>
      <c r="G944" s="51"/>
      <c r="H944" s="51"/>
      <c r="K944" s="51"/>
      <c r="M944" s="75"/>
      <c r="P944" s="51"/>
      <c r="Q944" s="51"/>
      <c r="R944" s="51"/>
      <c r="S944" s="51"/>
      <c r="T944" s="51"/>
      <c r="U944" s="51"/>
      <c r="V944" s="51"/>
      <c r="Y944" s="51"/>
    </row>
    <row r="945">
      <c r="C945" s="51"/>
      <c r="D945" s="74"/>
      <c r="G945" s="51"/>
      <c r="H945" s="51"/>
      <c r="K945" s="51"/>
      <c r="M945" s="75"/>
      <c r="P945" s="51"/>
      <c r="Q945" s="51"/>
      <c r="R945" s="51"/>
      <c r="S945" s="51"/>
      <c r="T945" s="51"/>
      <c r="U945" s="51"/>
      <c r="V945" s="51"/>
      <c r="Y945" s="51"/>
    </row>
    <row r="946">
      <c r="C946" s="51"/>
      <c r="D946" s="74"/>
      <c r="G946" s="51"/>
      <c r="H946" s="51"/>
      <c r="K946" s="51"/>
      <c r="M946" s="75"/>
      <c r="P946" s="51"/>
      <c r="Q946" s="51"/>
      <c r="R946" s="51"/>
      <c r="S946" s="51"/>
      <c r="T946" s="51"/>
      <c r="U946" s="51"/>
      <c r="V946" s="51"/>
      <c r="Y946" s="51"/>
    </row>
    <row r="947">
      <c r="C947" s="51"/>
      <c r="D947" s="74"/>
      <c r="G947" s="51"/>
      <c r="H947" s="51"/>
      <c r="K947" s="51"/>
      <c r="M947" s="75"/>
      <c r="P947" s="51"/>
      <c r="Q947" s="51"/>
      <c r="R947" s="51"/>
      <c r="S947" s="51"/>
      <c r="T947" s="51"/>
      <c r="U947" s="51"/>
      <c r="V947" s="51"/>
      <c r="Y947" s="51"/>
    </row>
    <row r="948">
      <c r="C948" s="51"/>
      <c r="D948" s="74"/>
      <c r="G948" s="51"/>
      <c r="H948" s="51"/>
      <c r="K948" s="51"/>
      <c r="M948" s="75"/>
      <c r="P948" s="51"/>
      <c r="Q948" s="51"/>
      <c r="R948" s="51"/>
      <c r="S948" s="51"/>
      <c r="T948" s="51"/>
      <c r="U948" s="51"/>
      <c r="V948" s="51"/>
      <c r="Y948" s="51"/>
    </row>
    <row r="949">
      <c r="C949" s="51"/>
      <c r="D949" s="74"/>
      <c r="G949" s="51"/>
      <c r="H949" s="51"/>
      <c r="K949" s="51"/>
      <c r="M949" s="75"/>
      <c r="P949" s="51"/>
      <c r="Q949" s="51"/>
      <c r="R949" s="51"/>
      <c r="S949" s="51"/>
      <c r="T949" s="51"/>
      <c r="U949" s="51"/>
      <c r="V949" s="51"/>
      <c r="Y949" s="51"/>
    </row>
    <row r="950">
      <c r="C950" s="51"/>
      <c r="D950" s="74"/>
      <c r="G950" s="51"/>
      <c r="H950" s="51"/>
      <c r="K950" s="51"/>
      <c r="M950" s="75"/>
      <c r="P950" s="51"/>
      <c r="Q950" s="51"/>
      <c r="R950" s="51"/>
      <c r="S950" s="51"/>
      <c r="T950" s="51"/>
      <c r="U950" s="51"/>
      <c r="V950" s="51"/>
      <c r="Y950" s="51"/>
    </row>
    <row r="951">
      <c r="C951" s="51"/>
      <c r="D951" s="74"/>
      <c r="G951" s="51"/>
      <c r="H951" s="51"/>
      <c r="K951" s="51"/>
      <c r="M951" s="75"/>
      <c r="P951" s="51"/>
      <c r="Q951" s="51"/>
      <c r="R951" s="51"/>
      <c r="S951" s="51"/>
      <c r="T951" s="51"/>
      <c r="U951" s="51"/>
      <c r="V951" s="51"/>
      <c r="Y951" s="51"/>
    </row>
    <row r="952">
      <c r="C952" s="51"/>
      <c r="D952" s="74"/>
      <c r="G952" s="51"/>
      <c r="H952" s="51"/>
      <c r="K952" s="51"/>
      <c r="M952" s="75"/>
      <c r="P952" s="51"/>
      <c r="Q952" s="51"/>
      <c r="R952" s="51"/>
      <c r="S952" s="51"/>
      <c r="T952" s="51"/>
      <c r="U952" s="51"/>
      <c r="V952" s="51"/>
      <c r="Y952" s="51"/>
    </row>
    <row r="953">
      <c r="C953" s="51"/>
      <c r="D953" s="74"/>
      <c r="G953" s="51"/>
      <c r="H953" s="51"/>
      <c r="K953" s="51"/>
      <c r="M953" s="75"/>
      <c r="P953" s="51"/>
      <c r="Q953" s="51"/>
      <c r="R953" s="51"/>
      <c r="S953" s="51"/>
      <c r="T953" s="51"/>
      <c r="U953" s="51"/>
      <c r="V953" s="51"/>
      <c r="Y953" s="51"/>
    </row>
    <row r="954">
      <c r="C954" s="51"/>
      <c r="D954" s="74"/>
      <c r="G954" s="51"/>
      <c r="H954" s="51"/>
      <c r="K954" s="51"/>
      <c r="M954" s="75"/>
      <c r="P954" s="51"/>
      <c r="Q954" s="51"/>
      <c r="R954" s="51"/>
      <c r="S954" s="51"/>
      <c r="T954" s="51"/>
      <c r="U954" s="51"/>
      <c r="V954" s="51"/>
      <c r="Y954" s="51"/>
    </row>
    <row r="955">
      <c r="C955" s="51"/>
      <c r="D955" s="74"/>
      <c r="G955" s="51"/>
      <c r="H955" s="51"/>
      <c r="K955" s="51"/>
      <c r="M955" s="75"/>
      <c r="P955" s="51"/>
      <c r="Q955" s="51"/>
      <c r="R955" s="51"/>
      <c r="S955" s="51"/>
      <c r="T955" s="51"/>
      <c r="U955" s="51"/>
      <c r="V955" s="51"/>
      <c r="Y955" s="51"/>
    </row>
    <row r="956">
      <c r="C956" s="51"/>
      <c r="D956" s="74"/>
      <c r="G956" s="51"/>
      <c r="H956" s="51"/>
      <c r="K956" s="51"/>
      <c r="M956" s="75"/>
      <c r="P956" s="51"/>
      <c r="Q956" s="51"/>
      <c r="R956" s="51"/>
      <c r="S956" s="51"/>
      <c r="T956" s="51"/>
      <c r="U956" s="51"/>
      <c r="V956" s="51"/>
      <c r="Y956" s="51"/>
    </row>
    <row r="957">
      <c r="C957" s="51"/>
      <c r="D957" s="74"/>
      <c r="G957" s="51"/>
      <c r="H957" s="51"/>
      <c r="K957" s="51"/>
      <c r="M957" s="75"/>
      <c r="P957" s="51"/>
      <c r="Q957" s="51"/>
      <c r="R957" s="51"/>
      <c r="S957" s="51"/>
      <c r="T957" s="51"/>
      <c r="U957" s="51"/>
      <c r="V957" s="51"/>
      <c r="Y957" s="51"/>
    </row>
    <row r="958">
      <c r="C958" s="51"/>
      <c r="D958" s="74"/>
      <c r="G958" s="51"/>
      <c r="H958" s="51"/>
      <c r="K958" s="51"/>
      <c r="M958" s="75"/>
      <c r="P958" s="51"/>
      <c r="Q958" s="51"/>
      <c r="R958" s="51"/>
      <c r="S958" s="51"/>
      <c r="T958" s="51"/>
      <c r="U958" s="51"/>
      <c r="V958" s="51"/>
      <c r="Y958" s="51"/>
    </row>
    <row r="959">
      <c r="C959" s="51"/>
      <c r="D959" s="74"/>
      <c r="G959" s="51"/>
      <c r="H959" s="51"/>
      <c r="K959" s="51"/>
      <c r="M959" s="75"/>
      <c r="P959" s="51"/>
      <c r="Q959" s="51"/>
      <c r="R959" s="51"/>
      <c r="S959" s="51"/>
      <c r="T959" s="51"/>
      <c r="U959" s="51"/>
      <c r="V959" s="51"/>
      <c r="Y959" s="51"/>
    </row>
    <row r="960">
      <c r="C960" s="51"/>
      <c r="D960" s="74"/>
      <c r="G960" s="51"/>
      <c r="H960" s="51"/>
      <c r="K960" s="51"/>
      <c r="M960" s="75"/>
      <c r="P960" s="51"/>
      <c r="Q960" s="51"/>
      <c r="R960" s="51"/>
      <c r="S960" s="51"/>
      <c r="T960" s="51"/>
      <c r="U960" s="51"/>
      <c r="V960" s="51"/>
      <c r="Y960" s="51"/>
    </row>
    <row r="961">
      <c r="C961" s="51"/>
      <c r="D961" s="74"/>
      <c r="G961" s="51"/>
      <c r="H961" s="51"/>
      <c r="K961" s="51"/>
      <c r="M961" s="75"/>
      <c r="P961" s="51"/>
      <c r="Q961" s="51"/>
      <c r="R961" s="51"/>
      <c r="S961" s="51"/>
      <c r="T961" s="51"/>
      <c r="U961" s="51"/>
      <c r="V961" s="51"/>
      <c r="Y961" s="51"/>
    </row>
    <row r="962">
      <c r="C962" s="51"/>
      <c r="D962" s="74"/>
      <c r="G962" s="51"/>
      <c r="H962" s="51"/>
      <c r="K962" s="51"/>
      <c r="M962" s="75"/>
      <c r="P962" s="51"/>
      <c r="Q962" s="51"/>
      <c r="R962" s="51"/>
      <c r="S962" s="51"/>
      <c r="T962" s="51"/>
      <c r="U962" s="51"/>
      <c r="V962" s="51"/>
      <c r="Y962" s="51"/>
    </row>
    <row r="963">
      <c r="C963" s="51"/>
      <c r="D963" s="74"/>
      <c r="G963" s="51"/>
      <c r="H963" s="51"/>
      <c r="K963" s="51"/>
      <c r="M963" s="75"/>
      <c r="P963" s="51"/>
      <c r="Q963" s="51"/>
      <c r="R963" s="51"/>
      <c r="S963" s="51"/>
      <c r="T963" s="51"/>
      <c r="U963" s="51"/>
      <c r="V963" s="51"/>
      <c r="Y963" s="51"/>
    </row>
    <row r="964">
      <c r="C964" s="51"/>
      <c r="D964" s="74"/>
      <c r="G964" s="51"/>
      <c r="H964" s="51"/>
      <c r="K964" s="51"/>
      <c r="M964" s="75"/>
      <c r="P964" s="51"/>
      <c r="Q964" s="51"/>
      <c r="R964" s="51"/>
      <c r="S964" s="51"/>
      <c r="T964" s="51"/>
      <c r="U964" s="51"/>
      <c r="V964" s="51"/>
      <c r="Y964" s="51"/>
    </row>
    <row r="965">
      <c r="C965" s="51"/>
      <c r="D965" s="74"/>
      <c r="G965" s="51"/>
      <c r="H965" s="51"/>
      <c r="K965" s="51"/>
      <c r="M965" s="75"/>
      <c r="P965" s="51"/>
      <c r="Q965" s="51"/>
      <c r="R965" s="51"/>
      <c r="S965" s="51"/>
      <c r="T965" s="51"/>
      <c r="U965" s="51"/>
      <c r="V965" s="51"/>
      <c r="Y965" s="51"/>
    </row>
    <row r="966">
      <c r="C966" s="51"/>
      <c r="D966" s="74"/>
      <c r="G966" s="51"/>
      <c r="H966" s="51"/>
      <c r="K966" s="51"/>
      <c r="M966" s="75"/>
      <c r="P966" s="51"/>
      <c r="Q966" s="51"/>
      <c r="R966" s="51"/>
      <c r="S966" s="51"/>
      <c r="T966" s="51"/>
      <c r="U966" s="51"/>
      <c r="V966" s="51"/>
      <c r="Y966" s="51"/>
    </row>
    <row r="967">
      <c r="C967" s="51"/>
      <c r="D967" s="74"/>
      <c r="G967" s="51"/>
      <c r="H967" s="51"/>
      <c r="K967" s="51"/>
      <c r="M967" s="75"/>
      <c r="P967" s="51"/>
      <c r="Q967" s="51"/>
      <c r="R967" s="51"/>
      <c r="S967" s="51"/>
      <c r="T967" s="51"/>
      <c r="U967" s="51"/>
      <c r="V967" s="51"/>
      <c r="Y967" s="51"/>
    </row>
    <row r="968">
      <c r="C968" s="51"/>
      <c r="D968" s="74"/>
      <c r="G968" s="51"/>
      <c r="H968" s="51"/>
      <c r="K968" s="51"/>
      <c r="M968" s="75"/>
      <c r="P968" s="51"/>
      <c r="Q968" s="51"/>
      <c r="R968" s="51"/>
      <c r="S968" s="51"/>
      <c r="T968" s="51"/>
      <c r="U968" s="51"/>
      <c r="V968" s="51"/>
      <c r="Y968" s="51"/>
    </row>
    <row r="969">
      <c r="C969" s="51"/>
      <c r="D969" s="74"/>
      <c r="G969" s="51"/>
      <c r="H969" s="51"/>
      <c r="K969" s="51"/>
      <c r="M969" s="75"/>
      <c r="P969" s="51"/>
      <c r="Q969" s="51"/>
      <c r="R969" s="51"/>
      <c r="S969" s="51"/>
      <c r="T969" s="51"/>
      <c r="U969" s="51"/>
      <c r="V969" s="51"/>
      <c r="Y969" s="51"/>
    </row>
    <row r="970">
      <c r="C970" s="51"/>
      <c r="D970" s="74"/>
      <c r="G970" s="51"/>
      <c r="H970" s="51"/>
      <c r="K970" s="51"/>
      <c r="M970" s="75"/>
      <c r="P970" s="51"/>
      <c r="Q970" s="51"/>
      <c r="R970" s="51"/>
      <c r="S970" s="51"/>
      <c r="T970" s="51"/>
      <c r="U970" s="51"/>
      <c r="V970" s="51"/>
      <c r="Y970" s="51"/>
    </row>
    <row r="971">
      <c r="C971" s="51"/>
      <c r="D971" s="74"/>
      <c r="G971" s="51"/>
      <c r="H971" s="51"/>
      <c r="K971" s="51"/>
      <c r="M971" s="75"/>
      <c r="P971" s="51"/>
      <c r="Q971" s="51"/>
      <c r="R971" s="51"/>
      <c r="S971" s="51"/>
      <c r="T971" s="51"/>
      <c r="U971" s="51"/>
      <c r="V971" s="51"/>
      <c r="Y971" s="51"/>
    </row>
    <row r="972">
      <c r="C972" s="51"/>
      <c r="D972" s="74"/>
      <c r="G972" s="51"/>
      <c r="H972" s="51"/>
      <c r="K972" s="51"/>
      <c r="M972" s="75"/>
      <c r="P972" s="51"/>
      <c r="Q972" s="51"/>
      <c r="R972" s="51"/>
      <c r="S972" s="51"/>
      <c r="T972" s="51"/>
      <c r="U972" s="51"/>
      <c r="V972" s="51"/>
      <c r="Y972" s="51"/>
    </row>
    <row r="973">
      <c r="C973" s="51"/>
      <c r="D973" s="74"/>
      <c r="G973" s="51"/>
      <c r="H973" s="51"/>
      <c r="K973" s="51"/>
      <c r="M973" s="75"/>
      <c r="P973" s="51"/>
      <c r="Q973" s="51"/>
      <c r="R973" s="51"/>
      <c r="S973" s="51"/>
      <c r="T973" s="51"/>
      <c r="U973" s="51"/>
      <c r="V973" s="51"/>
      <c r="Y973" s="51"/>
    </row>
    <row r="974">
      <c r="C974" s="51"/>
      <c r="D974" s="74"/>
      <c r="G974" s="51"/>
      <c r="H974" s="51"/>
      <c r="K974" s="51"/>
      <c r="M974" s="75"/>
      <c r="P974" s="51"/>
      <c r="Q974" s="51"/>
      <c r="R974" s="51"/>
      <c r="S974" s="51"/>
      <c r="T974" s="51"/>
      <c r="U974" s="51"/>
      <c r="V974" s="51"/>
      <c r="Y974" s="51"/>
    </row>
    <row r="975">
      <c r="C975" s="51"/>
      <c r="D975" s="74"/>
      <c r="G975" s="51"/>
      <c r="H975" s="51"/>
      <c r="K975" s="51"/>
      <c r="M975" s="75"/>
      <c r="P975" s="51"/>
      <c r="Q975" s="51"/>
      <c r="R975" s="51"/>
      <c r="S975" s="51"/>
      <c r="T975" s="51"/>
      <c r="U975" s="51"/>
      <c r="V975" s="51"/>
      <c r="Y975" s="51"/>
    </row>
    <row r="976">
      <c r="C976" s="51"/>
      <c r="D976" s="74"/>
      <c r="G976" s="51"/>
      <c r="H976" s="51"/>
      <c r="K976" s="51"/>
      <c r="M976" s="75"/>
      <c r="P976" s="51"/>
      <c r="Q976" s="51"/>
      <c r="R976" s="51"/>
      <c r="S976" s="51"/>
      <c r="T976" s="51"/>
      <c r="U976" s="51"/>
      <c r="V976" s="51"/>
      <c r="Y976" s="51"/>
    </row>
    <row r="977">
      <c r="C977" s="51"/>
      <c r="D977" s="74"/>
      <c r="G977" s="51"/>
      <c r="H977" s="51"/>
      <c r="K977" s="51"/>
      <c r="M977" s="75"/>
      <c r="P977" s="51"/>
      <c r="Q977" s="51"/>
      <c r="R977" s="51"/>
      <c r="S977" s="51"/>
      <c r="T977" s="51"/>
      <c r="U977" s="51"/>
      <c r="V977" s="51"/>
      <c r="Y977" s="51"/>
    </row>
    <row r="978">
      <c r="C978" s="51"/>
      <c r="D978" s="74"/>
      <c r="G978" s="51"/>
      <c r="H978" s="51"/>
      <c r="K978" s="51"/>
      <c r="M978" s="75"/>
      <c r="P978" s="51"/>
      <c r="Q978" s="51"/>
      <c r="R978" s="51"/>
      <c r="S978" s="51"/>
      <c r="T978" s="51"/>
      <c r="U978" s="51"/>
      <c r="V978" s="51"/>
      <c r="Y978" s="51"/>
    </row>
    <row r="979">
      <c r="C979" s="51"/>
      <c r="D979" s="74"/>
      <c r="G979" s="51"/>
      <c r="H979" s="51"/>
      <c r="K979" s="51"/>
      <c r="M979" s="75"/>
      <c r="P979" s="51"/>
      <c r="Q979" s="51"/>
      <c r="R979" s="51"/>
      <c r="S979" s="51"/>
      <c r="T979" s="51"/>
      <c r="U979" s="51"/>
      <c r="V979" s="51"/>
      <c r="Y979" s="51"/>
    </row>
    <row r="980">
      <c r="C980" s="51"/>
      <c r="D980" s="74"/>
      <c r="G980" s="51"/>
      <c r="H980" s="51"/>
      <c r="K980" s="51"/>
      <c r="M980" s="75"/>
      <c r="P980" s="51"/>
      <c r="Q980" s="51"/>
      <c r="R980" s="51"/>
      <c r="S980" s="51"/>
      <c r="T980" s="51"/>
      <c r="U980" s="51"/>
      <c r="V980" s="51"/>
      <c r="Y980" s="51"/>
    </row>
    <row r="981">
      <c r="C981" s="51"/>
      <c r="D981" s="74"/>
      <c r="G981" s="51"/>
      <c r="H981" s="51"/>
      <c r="K981" s="51"/>
      <c r="M981" s="75"/>
      <c r="P981" s="51"/>
      <c r="Q981" s="51"/>
      <c r="R981" s="51"/>
      <c r="S981" s="51"/>
      <c r="T981" s="51"/>
      <c r="U981" s="51"/>
      <c r="V981" s="51"/>
      <c r="Y981" s="51"/>
    </row>
    <row r="982">
      <c r="C982" s="51"/>
      <c r="D982" s="74"/>
      <c r="G982" s="51"/>
      <c r="H982" s="51"/>
      <c r="K982" s="51"/>
      <c r="M982" s="75"/>
      <c r="P982" s="51"/>
      <c r="Q982" s="51"/>
      <c r="R982" s="51"/>
      <c r="S982" s="51"/>
      <c r="T982" s="51"/>
      <c r="U982" s="51"/>
      <c r="V982" s="51"/>
      <c r="Y982" s="51"/>
    </row>
    <row r="983">
      <c r="C983" s="51"/>
      <c r="D983" s="74"/>
      <c r="G983" s="51"/>
      <c r="H983" s="51"/>
      <c r="K983" s="51"/>
      <c r="M983" s="75"/>
      <c r="P983" s="51"/>
      <c r="Q983" s="51"/>
      <c r="R983" s="51"/>
      <c r="S983" s="51"/>
      <c r="T983" s="51"/>
      <c r="U983" s="51"/>
      <c r="V983" s="51"/>
      <c r="Y983" s="51"/>
    </row>
    <row r="984">
      <c r="C984" s="51"/>
      <c r="D984" s="74"/>
      <c r="G984" s="51"/>
      <c r="H984" s="51"/>
      <c r="K984" s="51"/>
      <c r="M984" s="75"/>
      <c r="P984" s="51"/>
      <c r="Q984" s="51"/>
      <c r="R984" s="51"/>
      <c r="S984" s="51"/>
      <c r="T984" s="51"/>
      <c r="U984" s="51"/>
      <c r="V984" s="51"/>
      <c r="Y984" s="51"/>
    </row>
    <row r="985">
      <c r="C985" s="51"/>
      <c r="D985" s="74"/>
      <c r="G985" s="51"/>
      <c r="H985" s="51"/>
      <c r="K985" s="51"/>
      <c r="M985" s="75"/>
      <c r="P985" s="51"/>
      <c r="Q985" s="51"/>
      <c r="R985" s="51"/>
      <c r="S985" s="51"/>
      <c r="T985" s="51"/>
      <c r="U985" s="51"/>
      <c r="V985" s="51"/>
      <c r="Y985" s="51"/>
    </row>
    <row r="986">
      <c r="C986" s="51"/>
      <c r="D986" s="74"/>
      <c r="G986" s="51"/>
      <c r="H986" s="51"/>
      <c r="K986" s="51"/>
      <c r="M986" s="75"/>
      <c r="P986" s="51"/>
      <c r="Q986" s="51"/>
      <c r="R986" s="51"/>
      <c r="S986" s="51"/>
      <c r="T986" s="51"/>
      <c r="U986" s="51"/>
      <c r="V986" s="51"/>
      <c r="Y986" s="51"/>
    </row>
    <row r="987">
      <c r="C987" s="51"/>
      <c r="D987" s="74"/>
      <c r="G987" s="51"/>
      <c r="H987" s="51"/>
      <c r="K987" s="51"/>
      <c r="M987" s="75"/>
      <c r="P987" s="51"/>
      <c r="Q987" s="51"/>
      <c r="R987" s="51"/>
      <c r="S987" s="51"/>
      <c r="T987" s="51"/>
      <c r="U987" s="51"/>
      <c r="V987" s="51"/>
      <c r="Y987" s="51"/>
    </row>
    <row r="988">
      <c r="C988" s="51"/>
      <c r="D988" s="74"/>
      <c r="G988" s="51"/>
      <c r="H988" s="51"/>
      <c r="K988" s="51"/>
      <c r="M988" s="75"/>
      <c r="P988" s="51"/>
      <c r="Q988" s="51"/>
      <c r="R988" s="51"/>
      <c r="S988" s="51"/>
      <c r="T988" s="51"/>
      <c r="U988" s="51"/>
      <c r="V988" s="51"/>
      <c r="Y988" s="51"/>
    </row>
    <row r="989">
      <c r="C989" s="51"/>
      <c r="D989" s="74"/>
      <c r="G989" s="51"/>
      <c r="H989" s="51"/>
      <c r="K989" s="51"/>
      <c r="M989" s="75"/>
      <c r="P989" s="51"/>
      <c r="Q989" s="51"/>
      <c r="R989" s="51"/>
      <c r="S989" s="51"/>
      <c r="T989" s="51"/>
      <c r="U989" s="51"/>
      <c r="V989" s="51"/>
      <c r="Y989" s="51"/>
    </row>
    <row r="990">
      <c r="C990" s="51"/>
      <c r="D990" s="74"/>
      <c r="G990" s="51"/>
      <c r="H990" s="51"/>
      <c r="K990" s="51"/>
      <c r="M990" s="75"/>
      <c r="P990" s="51"/>
      <c r="Q990" s="51"/>
      <c r="R990" s="51"/>
      <c r="S990" s="51"/>
      <c r="T990" s="51"/>
      <c r="U990" s="51"/>
      <c r="V990" s="51"/>
      <c r="Y990" s="51"/>
    </row>
    <row r="991">
      <c r="C991" s="51"/>
      <c r="D991" s="74"/>
      <c r="G991" s="51"/>
      <c r="H991" s="51"/>
      <c r="K991" s="51"/>
      <c r="M991" s="75"/>
      <c r="P991" s="51"/>
      <c r="Q991" s="51"/>
      <c r="R991" s="51"/>
      <c r="S991" s="51"/>
      <c r="T991" s="51"/>
      <c r="U991" s="51"/>
      <c r="V991" s="51"/>
      <c r="Y991" s="51"/>
    </row>
    <row r="992">
      <c r="C992" s="51"/>
      <c r="D992" s="74"/>
      <c r="G992" s="51"/>
      <c r="H992" s="51"/>
      <c r="K992" s="51"/>
      <c r="M992" s="75"/>
      <c r="P992" s="51"/>
      <c r="Q992" s="51"/>
      <c r="R992" s="51"/>
      <c r="S992" s="51"/>
      <c r="T992" s="51"/>
      <c r="U992" s="51"/>
      <c r="V992" s="51"/>
      <c r="Y992" s="51"/>
    </row>
    <row r="993">
      <c r="C993" s="51"/>
      <c r="D993" s="74"/>
      <c r="G993" s="51"/>
      <c r="H993" s="51"/>
      <c r="K993" s="51"/>
      <c r="M993" s="75"/>
      <c r="P993" s="51"/>
      <c r="Q993" s="51"/>
      <c r="R993" s="51"/>
      <c r="S993" s="51"/>
      <c r="T993" s="51"/>
      <c r="U993" s="51"/>
      <c r="V993" s="51"/>
      <c r="Y993" s="51"/>
    </row>
    <row r="994">
      <c r="C994" s="51"/>
      <c r="D994" s="74"/>
      <c r="G994" s="51"/>
      <c r="H994" s="51"/>
      <c r="K994" s="51"/>
      <c r="M994" s="75"/>
      <c r="P994" s="51"/>
      <c r="Q994" s="51"/>
      <c r="R994" s="51"/>
      <c r="S994" s="51"/>
      <c r="T994" s="51"/>
      <c r="U994" s="51"/>
      <c r="V994" s="51"/>
      <c r="Y994" s="51"/>
    </row>
    <row r="995">
      <c r="C995" s="51"/>
      <c r="D995" s="74"/>
      <c r="G995" s="51"/>
      <c r="H995" s="51"/>
      <c r="K995" s="51"/>
      <c r="M995" s="75"/>
      <c r="P995" s="51"/>
      <c r="Q995" s="51"/>
      <c r="R995" s="51"/>
      <c r="S995" s="51"/>
      <c r="T995" s="51"/>
      <c r="U995" s="51"/>
      <c r="V995" s="51"/>
      <c r="Y995" s="51"/>
    </row>
    <row r="996">
      <c r="C996" s="51"/>
      <c r="D996" s="74"/>
      <c r="G996" s="51"/>
      <c r="H996" s="51"/>
      <c r="K996" s="51"/>
      <c r="M996" s="75"/>
      <c r="P996" s="51"/>
      <c r="Q996" s="51"/>
      <c r="R996" s="51"/>
      <c r="S996" s="51"/>
      <c r="T996" s="51"/>
      <c r="U996" s="51"/>
      <c r="V996" s="51"/>
      <c r="Y996" s="51"/>
    </row>
    <row r="997">
      <c r="C997" s="51"/>
      <c r="D997" s="74"/>
      <c r="G997" s="51"/>
      <c r="H997" s="51"/>
      <c r="K997" s="51"/>
      <c r="M997" s="75"/>
      <c r="P997" s="51"/>
      <c r="Q997" s="51"/>
      <c r="R997" s="51"/>
      <c r="S997" s="51"/>
      <c r="T997" s="51"/>
      <c r="U997" s="51"/>
      <c r="V997" s="51"/>
      <c r="Y997" s="51"/>
    </row>
    <row r="998">
      <c r="C998" s="51"/>
      <c r="D998" s="74"/>
      <c r="G998" s="51"/>
      <c r="H998" s="51"/>
      <c r="K998" s="51"/>
      <c r="M998" s="75"/>
      <c r="P998" s="51"/>
      <c r="Q998" s="51"/>
      <c r="R998" s="51"/>
      <c r="S998" s="51"/>
      <c r="T998" s="51"/>
      <c r="U998" s="51"/>
      <c r="V998" s="51"/>
      <c r="Y998" s="51"/>
    </row>
    <row r="999">
      <c r="C999" s="51"/>
      <c r="D999" s="74"/>
      <c r="G999" s="51"/>
      <c r="H999" s="51"/>
      <c r="K999" s="51"/>
      <c r="M999" s="75"/>
      <c r="P999" s="51"/>
      <c r="Q999" s="51"/>
      <c r="R999" s="51"/>
      <c r="S999" s="51"/>
      <c r="T999" s="51"/>
      <c r="U999" s="51"/>
      <c r="V999" s="51"/>
      <c r="Y999" s="51"/>
    </row>
    <row r="1000">
      <c r="C1000" s="51"/>
      <c r="D1000" s="74"/>
      <c r="G1000" s="51"/>
      <c r="H1000" s="51"/>
      <c r="K1000" s="51"/>
      <c r="M1000" s="75"/>
      <c r="P1000" s="51"/>
      <c r="Q1000" s="51"/>
      <c r="R1000" s="51"/>
      <c r="S1000" s="51"/>
      <c r="T1000" s="51"/>
      <c r="U1000" s="51"/>
      <c r="V1000" s="51"/>
      <c r="Y1000" s="51"/>
    </row>
  </sheetData>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25"/>
    <col customWidth="1" min="2" max="2" width="18.88"/>
    <col customWidth="1" min="3" max="3" width="12.5"/>
    <col customWidth="1" min="4" max="4" width="20.25"/>
    <col customWidth="1" min="5" max="5" width="17.75"/>
    <col customWidth="1" min="6" max="6" width="37.75"/>
    <col customWidth="1" min="7" max="7" width="17.38"/>
    <col customWidth="1" min="8" max="8" width="21.75"/>
    <col customWidth="1" min="9" max="9" width="19.38"/>
    <col customWidth="1" min="10" max="11" width="18.63"/>
    <col customWidth="1" min="12" max="12" width="20.75"/>
    <col customWidth="1" min="13" max="14" width="18.38"/>
    <col customWidth="1" min="15" max="15" width="20.13"/>
    <col customWidth="1" min="16" max="16" width="17.75"/>
    <col customWidth="1" min="17" max="17" width="52.63"/>
    <col customWidth="1" min="18" max="18" width="51.38"/>
    <col customWidth="1" min="19" max="20" width="60.75"/>
  </cols>
  <sheetData>
    <row r="1" ht="24.75" customHeight="1">
      <c r="A1" s="1" t="s">
        <v>2004</v>
      </c>
      <c r="B1" s="2" t="s">
        <v>0</v>
      </c>
      <c r="C1" s="3" t="s">
        <v>1</v>
      </c>
      <c r="D1" s="4" t="s">
        <v>2</v>
      </c>
      <c r="E1" s="3" t="s">
        <v>3</v>
      </c>
      <c r="F1" s="1" t="s">
        <v>4</v>
      </c>
      <c r="G1" s="6" t="s">
        <v>5</v>
      </c>
      <c r="H1" s="3" t="s">
        <v>6</v>
      </c>
      <c r="I1" s="1" t="s">
        <v>7</v>
      </c>
      <c r="J1" s="7" t="s">
        <v>1131</v>
      </c>
      <c r="K1" s="1" t="s">
        <v>9</v>
      </c>
      <c r="L1" s="8" t="s">
        <v>10</v>
      </c>
      <c r="M1" s="9" t="s">
        <v>11</v>
      </c>
      <c r="N1" s="1" t="s">
        <v>12</v>
      </c>
      <c r="O1" s="1" t="s">
        <v>13</v>
      </c>
      <c r="P1" s="1" t="s">
        <v>14</v>
      </c>
      <c r="Q1" s="1" t="s">
        <v>15</v>
      </c>
      <c r="R1" s="1" t="s">
        <v>16</v>
      </c>
      <c r="S1" s="1" t="s">
        <v>17</v>
      </c>
      <c r="T1" s="1" t="s">
        <v>18</v>
      </c>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row>
    <row r="2" ht="25.5" hidden="1" customHeight="1">
      <c r="A2" s="11">
        <v>1.0</v>
      </c>
      <c r="B2" s="12">
        <v>45870.0</v>
      </c>
      <c r="C2" s="55">
        <v>12.0</v>
      </c>
      <c r="D2" s="14" t="s">
        <v>700</v>
      </c>
      <c r="E2" s="14" t="s">
        <v>2005</v>
      </c>
      <c r="F2" s="11"/>
      <c r="G2" s="15" t="s">
        <v>20</v>
      </c>
      <c r="H2" s="11" t="s">
        <v>2006</v>
      </c>
      <c r="I2" s="14" t="s">
        <v>31</v>
      </c>
      <c r="J2" s="16" t="s">
        <v>1135</v>
      </c>
      <c r="K2" s="11" t="s">
        <v>23</v>
      </c>
      <c r="L2" s="11" t="s">
        <v>86</v>
      </c>
      <c r="M2" s="17">
        <v>9603.0</v>
      </c>
      <c r="N2" s="18">
        <v>721260.0</v>
      </c>
      <c r="O2" s="11" t="s">
        <v>57</v>
      </c>
      <c r="P2" s="11" t="s">
        <v>26</v>
      </c>
      <c r="Q2" s="11"/>
      <c r="R2" s="56"/>
      <c r="S2" s="56"/>
      <c r="T2" s="56"/>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row>
    <row r="3" ht="25.5" hidden="1" customHeight="1">
      <c r="A3" s="11">
        <v>2.0</v>
      </c>
      <c r="B3" s="12">
        <v>45870.0</v>
      </c>
      <c r="C3" s="23"/>
      <c r="D3" s="14" t="s">
        <v>759</v>
      </c>
      <c r="E3" s="14" t="s">
        <v>104</v>
      </c>
      <c r="F3" s="11"/>
      <c r="G3" s="15" t="s">
        <v>29</v>
      </c>
      <c r="H3" s="11" t="s">
        <v>2007</v>
      </c>
      <c r="I3" s="14" t="s">
        <v>31</v>
      </c>
      <c r="J3" s="16" t="s">
        <v>22</v>
      </c>
      <c r="K3" s="11" t="s">
        <v>23</v>
      </c>
      <c r="L3" s="11" t="s">
        <v>625</v>
      </c>
      <c r="M3" s="17"/>
      <c r="N3" s="18">
        <v>872900.0</v>
      </c>
      <c r="O3" s="11" t="s">
        <v>39</v>
      </c>
      <c r="P3" s="11" t="s">
        <v>58</v>
      </c>
      <c r="Q3" s="26" t="s">
        <v>2008</v>
      </c>
      <c r="R3" s="56"/>
      <c r="S3" s="56"/>
      <c r="T3" s="56" t="s">
        <v>34</v>
      </c>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row>
    <row r="4" ht="33.75" hidden="1" customHeight="1">
      <c r="A4" s="11">
        <v>3.0</v>
      </c>
      <c r="B4" s="12">
        <v>45870.0</v>
      </c>
      <c r="C4" s="23"/>
      <c r="D4" s="14" t="s">
        <v>2009</v>
      </c>
      <c r="E4" s="14" t="s">
        <v>2010</v>
      </c>
      <c r="F4" s="11"/>
      <c r="G4" s="15" t="s">
        <v>29</v>
      </c>
      <c r="H4" s="76" t="s">
        <v>2011</v>
      </c>
      <c r="I4" s="14" t="s">
        <v>31</v>
      </c>
      <c r="J4" s="16" t="s">
        <v>22</v>
      </c>
      <c r="K4" s="11" t="s">
        <v>95</v>
      </c>
      <c r="L4" s="11"/>
      <c r="M4" s="17"/>
      <c r="N4" s="18"/>
      <c r="O4" s="11" t="s">
        <v>39</v>
      </c>
      <c r="P4" s="11" t="s">
        <v>58</v>
      </c>
      <c r="Q4" s="11" t="s">
        <v>2012</v>
      </c>
      <c r="R4" s="11"/>
      <c r="S4" s="56"/>
      <c r="T4" s="56" t="s">
        <v>34</v>
      </c>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row>
    <row r="5" ht="25.5" hidden="1" customHeight="1">
      <c r="A5" s="11">
        <v>4.0</v>
      </c>
      <c r="B5" s="12">
        <v>45870.0</v>
      </c>
      <c r="C5" s="23"/>
      <c r="D5" s="14" t="s">
        <v>276</v>
      </c>
      <c r="E5" s="14" t="s">
        <v>104</v>
      </c>
      <c r="F5" s="11"/>
      <c r="G5" s="15" t="s">
        <v>29</v>
      </c>
      <c r="H5" s="11" t="s">
        <v>2013</v>
      </c>
      <c r="I5" s="14" t="s">
        <v>31</v>
      </c>
      <c r="J5" s="16" t="s">
        <v>22</v>
      </c>
      <c r="K5" s="11" t="s">
        <v>23</v>
      </c>
      <c r="L5" s="11" t="s">
        <v>44</v>
      </c>
      <c r="M5" s="17"/>
      <c r="N5" s="18">
        <v>840000.0</v>
      </c>
      <c r="O5" s="11" t="s">
        <v>502</v>
      </c>
      <c r="P5" s="11" t="s">
        <v>26</v>
      </c>
      <c r="Q5" s="11" t="s">
        <v>2014</v>
      </c>
      <c r="R5" s="56"/>
      <c r="S5" s="56"/>
      <c r="T5" s="56"/>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row>
    <row r="6" ht="25.5" hidden="1" customHeight="1">
      <c r="A6" s="11">
        <v>5.0</v>
      </c>
      <c r="B6" s="12">
        <v>45870.0</v>
      </c>
      <c r="C6" s="23"/>
      <c r="D6" s="14"/>
      <c r="E6" s="14"/>
      <c r="F6" s="11"/>
      <c r="G6" s="15" t="s">
        <v>29</v>
      </c>
      <c r="H6" s="11" t="s">
        <v>2015</v>
      </c>
      <c r="I6" s="14" t="s">
        <v>31</v>
      </c>
      <c r="J6" s="16" t="s">
        <v>22</v>
      </c>
      <c r="K6" s="11" t="s">
        <v>95</v>
      </c>
      <c r="L6" s="11" t="s">
        <v>50</v>
      </c>
      <c r="M6" s="17"/>
      <c r="N6" s="18"/>
      <c r="O6" s="11"/>
      <c r="P6" s="11" t="s">
        <v>26</v>
      </c>
      <c r="Q6" s="12"/>
      <c r="R6" s="56"/>
      <c r="S6" s="56"/>
      <c r="T6" s="56" t="s">
        <v>107</v>
      </c>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row>
    <row r="7" ht="25.5" hidden="1" customHeight="1">
      <c r="A7" s="11">
        <v>6.0</v>
      </c>
      <c r="B7" s="12">
        <v>45870.0</v>
      </c>
      <c r="C7" s="23"/>
      <c r="D7" s="14"/>
      <c r="E7" s="24"/>
      <c r="F7" s="11"/>
      <c r="G7" s="15" t="s">
        <v>29</v>
      </c>
      <c r="H7" s="26" t="s">
        <v>2016</v>
      </c>
      <c r="I7" s="14" t="s">
        <v>31</v>
      </c>
      <c r="J7" s="16" t="s">
        <v>22</v>
      </c>
      <c r="K7" s="11" t="s">
        <v>95</v>
      </c>
      <c r="L7" s="11"/>
      <c r="M7" s="17"/>
      <c r="N7" s="18"/>
      <c r="O7" s="11"/>
      <c r="P7" s="11" t="s">
        <v>26</v>
      </c>
      <c r="Q7" s="11"/>
      <c r="R7" s="56"/>
      <c r="S7" s="56"/>
      <c r="T7" s="56"/>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row>
    <row r="8" ht="25.5" hidden="1" customHeight="1">
      <c r="A8" s="11">
        <v>7.0</v>
      </c>
      <c r="B8" s="12">
        <v>45870.0</v>
      </c>
      <c r="C8" s="23"/>
      <c r="D8" s="14" t="s">
        <v>1238</v>
      </c>
      <c r="E8" s="24" t="s">
        <v>361</v>
      </c>
      <c r="F8" s="11"/>
      <c r="G8" s="15" t="s">
        <v>29</v>
      </c>
      <c r="H8" s="26" t="s">
        <v>2017</v>
      </c>
      <c r="I8" s="14" t="s">
        <v>31</v>
      </c>
      <c r="J8" s="16" t="s">
        <v>22</v>
      </c>
      <c r="K8" s="11" t="s">
        <v>23</v>
      </c>
      <c r="L8" s="11" t="s">
        <v>86</v>
      </c>
      <c r="M8" s="17"/>
      <c r="N8" s="18">
        <v>2099463.0</v>
      </c>
      <c r="O8" s="11" t="s">
        <v>502</v>
      </c>
      <c r="P8" s="11" t="s">
        <v>58</v>
      </c>
      <c r="Q8" s="26" t="s">
        <v>2018</v>
      </c>
      <c r="R8" s="56"/>
      <c r="S8" s="56"/>
      <c r="T8" s="56"/>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row>
    <row r="9" ht="45.75" hidden="1" customHeight="1">
      <c r="A9" s="11">
        <v>8.0</v>
      </c>
      <c r="B9" s="12">
        <v>45870.0</v>
      </c>
      <c r="C9" s="23"/>
      <c r="D9" s="14" t="s">
        <v>2019</v>
      </c>
      <c r="E9" s="24"/>
      <c r="F9" s="11" t="s">
        <v>2020</v>
      </c>
      <c r="G9" s="15" t="s">
        <v>20</v>
      </c>
      <c r="H9" s="11" t="s">
        <v>2021</v>
      </c>
      <c r="I9" s="14" t="s">
        <v>31</v>
      </c>
      <c r="J9" s="16" t="s">
        <v>22</v>
      </c>
      <c r="K9" s="11" t="s">
        <v>23</v>
      </c>
      <c r="L9" s="11" t="s">
        <v>100</v>
      </c>
      <c r="M9" s="17"/>
      <c r="N9" s="18"/>
      <c r="O9" s="11" t="s">
        <v>39</v>
      </c>
      <c r="P9" s="11" t="s">
        <v>58</v>
      </c>
      <c r="Q9" s="11" t="s">
        <v>2012</v>
      </c>
      <c r="R9" s="56"/>
      <c r="S9" s="56"/>
      <c r="T9" s="56"/>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row>
    <row r="10" ht="25.5" hidden="1" customHeight="1">
      <c r="A10" s="11">
        <v>9.0</v>
      </c>
      <c r="B10" s="12">
        <v>45870.0</v>
      </c>
      <c r="C10" s="23"/>
      <c r="D10" s="34" t="s">
        <v>482</v>
      </c>
      <c r="E10" s="24" t="s">
        <v>321</v>
      </c>
      <c r="F10" s="11"/>
      <c r="G10" s="15" t="s">
        <v>20</v>
      </c>
      <c r="H10" s="11" t="s">
        <v>2022</v>
      </c>
      <c r="I10" s="14" t="s">
        <v>31</v>
      </c>
      <c r="J10" s="16" t="s">
        <v>22</v>
      </c>
      <c r="K10" s="11" t="s">
        <v>23</v>
      </c>
      <c r="L10" s="11" t="s">
        <v>167</v>
      </c>
      <c r="M10" s="17"/>
      <c r="N10" s="18"/>
      <c r="O10" s="11" t="s">
        <v>39</v>
      </c>
      <c r="P10" s="11" t="s">
        <v>58</v>
      </c>
      <c r="Q10" s="11" t="s">
        <v>2023</v>
      </c>
      <c r="R10" s="56" t="s">
        <v>2024</v>
      </c>
      <c r="S10" s="56"/>
      <c r="T10" s="56" t="s">
        <v>59</v>
      </c>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row>
    <row r="11" ht="25.5" hidden="1" customHeight="1">
      <c r="A11" s="11">
        <v>10.0</v>
      </c>
      <c r="B11" s="12">
        <v>45870.0</v>
      </c>
      <c r="C11" s="23"/>
      <c r="D11" s="14" t="s">
        <v>1572</v>
      </c>
      <c r="E11" s="24" t="s">
        <v>2025</v>
      </c>
      <c r="F11" s="11"/>
      <c r="G11" s="15" t="s">
        <v>29</v>
      </c>
      <c r="H11" s="11" t="s">
        <v>2026</v>
      </c>
      <c r="I11" s="14" t="s">
        <v>31</v>
      </c>
      <c r="J11" s="16" t="s">
        <v>22</v>
      </c>
      <c r="K11" s="11" t="s">
        <v>23</v>
      </c>
      <c r="L11" s="11" t="s">
        <v>167</v>
      </c>
      <c r="M11" s="17">
        <v>9648.0</v>
      </c>
      <c r="N11" s="18">
        <v>4364519.0</v>
      </c>
      <c r="O11" s="11" t="s">
        <v>39</v>
      </c>
      <c r="P11" s="11" t="s">
        <v>58</v>
      </c>
      <c r="Q11" s="11" t="s">
        <v>2027</v>
      </c>
      <c r="R11" s="56" t="s">
        <v>2028</v>
      </c>
      <c r="S11" s="56"/>
      <c r="T11" s="56" t="s">
        <v>182</v>
      </c>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row>
    <row r="12" ht="25.5" hidden="1" customHeight="1">
      <c r="A12" s="11">
        <v>11.0</v>
      </c>
      <c r="B12" s="12">
        <v>45870.0</v>
      </c>
      <c r="C12" s="23"/>
      <c r="D12" s="14" t="s">
        <v>2029</v>
      </c>
      <c r="E12" s="24" t="s">
        <v>93</v>
      </c>
      <c r="F12" s="11"/>
      <c r="G12" s="15" t="s">
        <v>29</v>
      </c>
      <c r="H12" s="11" t="s">
        <v>2030</v>
      </c>
      <c r="I12" s="14" t="s">
        <v>31</v>
      </c>
      <c r="J12" s="16" t="s">
        <v>22</v>
      </c>
      <c r="K12" s="11" t="s">
        <v>23</v>
      </c>
      <c r="L12" s="11" t="s">
        <v>44</v>
      </c>
      <c r="M12" s="17"/>
      <c r="N12" s="18">
        <v>401300.0</v>
      </c>
      <c r="O12" s="11" t="s">
        <v>502</v>
      </c>
      <c r="P12" s="11" t="s">
        <v>58</v>
      </c>
      <c r="Q12" s="11" t="s">
        <v>2031</v>
      </c>
      <c r="R12" s="56"/>
      <c r="S12" s="56"/>
      <c r="T12" s="56"/>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row>
    <row r="13" ht="25.5" hidden="1" customHeight="1">
      <c r="A13" s="11">
        <v>12.0</v>
      </c>
      <c r="B13" s="12">
        <v>45870.0</v>
      </c>
      <c r="C13" s="30"/>
      <c r="D13" s="14" t="s">
        <v>35</v>
      </c>
      <c r="E13" s="24" t="s">
        <v>2032</v>
      </c>
      <c r="F13" s="11"/>
      <c r="G13" s="15" t="s">
        <v>29</v>
      </c>
      <c r="H13" s="11" t="s">
        <v>2033</v>
      </c>
      <c r="I13" s="14" t="s">
        <v>31</v>
      </c>
      <c r="J13" s="16" t="s">
        <v>22</v>
      </c>
      <c r="K13" s="11" t="s">
        <v>23</v>
      </c>
      <c r="L13" s="11" t="s">
        <v>100</v>
      </c>
      <c r="M13" s="17"/>
      <c r="N13" s="18">
        <v>400000.0</v>
      </c>
      <c r="O13" s="11" t="s">
        <v>57</v>
      </c>
      <c r="P13" s="11" t="s">
        <v>26</v>
      </c>
      <c r="Q13" s="58"/>
      <c r="R13" s="56"/>
      <c r="S13" s="56"/>
      <c r="T13" s="56"/>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row>
    <row r="14" ht="25.5" hidden="1" customHeight="1">
      <c r="A14" s="11">
        <v>13.0</v>
      </c>
      <c r="B14" s="12">
        <v>45871.0</v>
      </c>
      <c r="C14" s="65"/>
      <c r="D14" s="14" t="s">
        <v>2034</v>
      </c>
      <c r="E14" s="24"/>
      <c r="F14" s="11"/>
      <c r="G14" s="15" t="s">
        <v>29</v>
      </c>
      <c r="H14" s="26" t="s">
        <v>2035</v>
      </c>
      <c r="I14" s="14" t="s">
        <v>31</v>
      </c>
      <c r="J14" s="16" t="s">
        <v>22</v>
      </c>
      <c r="K14" s="11" t="s">
        <v>23</v>
      </c>
      <c r="L14" s="11" t="s">
        <v>625</v>
      </c>
      <c r="M14" s="17"/>
      <c r="N14" s="18">
        <v>373400.0</v>
      </c>
      <c r="O14" s="11" t="s">
        <v>502</v>
      </c>
      <c r="P14" s="11" t="s">
        <v>26</v>
      </c>
      <c r="Q14" s="11" t="s">
        <v>2036</v>
      </c>
      <c r="R14" s="56"/>
      <c r="S14" s="56"/>
      <c r="T14" s="56" t="s">
        <v>34</v>
      </c>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row>
    <row r="15" ht="25.5" hidden="1" customHeight="1">
      <c r="A15" s="11">
        <v>14.0</v>
      </c>
      <c r="B15" s="12">
        <v>45871.0</v>
      </c>
      <c r="C15" s="65"/>
      <c r="D15" s="14" t="s">
        <v>373</v>
      </c>
      <c r="E15" s="24" t="s">
        <v>643</v>
      </c>
      <c r="F15" s="11"/>
      <c r="G15" s="15" t="s">
        <v>29</v>
      </c>
      <c r="H15" s="11" t="s">
        <v>2037</v>
      </c>
      <c r="I15" s="14" t="s">
        <v>31</v>
      </c>
      <c r="J15" s="16" t="s">
        <v>22</v>
      </c>
      <c r="K15" s="11" t="s">
        <v>23</v>
      </c>
      <c r="L15" s="11" t="s">
        <v>625</v>
      </c>
      <c r="M15" s="17"/>
      <c r="N15" s="18"/>
      <c r="O15" s="11" t="s">
        <v>502</v>
      </c>
      <c r="P15" s="11" t="s">
        <v>58</v>
      </c>
      <c r="Q15" s="11" t="s">
        <v>2038</v>
      </c>
      <c r="R15" s="59" t="s">
        <v>2039</v>
      </c>
      <c r="S15" s="56"/>
      <c r="T15" s="56" t="s">
        <v>182</v>
      </c>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row>
    <row r="16" ht="25.5" hidden="1" customHeight="1">
      <c r="A16" s="11">
        <v>15.0</v>
      </c>
      <c r="B16" s="12">
        <v>45871.0</v>
      </c>
      <c r="C16" s="65"/>
      <c r="D16" s="14" t="s">
        <v>1496</v>
      </c>
      <c r="E16" s="24"/>
      <c r="F16" s="11"/>
      <c r="G16" s="15" t="s">
        <v>29</v>
      </c>
      <c r="H16" s="11" t="s">
        <v>2040</v>
      </c>
      <c r="I16" s="14" t="s">
        <v>31</v>
      </c>
      <c r="J16" s="16" t="s">
        <v>22</v>
      </c>
      <c r="K16" s="11" t="s">
        <v>23</v>
      </c>
      <c r="L16" s="11" t="s">
        <v>50</v>
      </c>
      <c r="M16" s="17"/>
      <c r="N16" s="18">
        <v>668200.0</v>
      </c>
      <c r="O16" s="11" t="s">
        <v>39</v>
      </c>
      <c r="P16" s="11" t="s">
        <v>58</v>
      </c>
      <c r="Q16" s="26" t="s">
        <v>2041</v>
      </c>
      <c r="R16" s="56"/>
      <c r="S16" s="56"/>
      <c r="T16" s="56" t="s">
        <v>107</v>
      </c>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row>
    <row r="17" ht="25.5" hidden="1" customHeight="1">
      <c r="A17" s="11">
        <v>16.0</v>
      </c>
      <c r="B17" s="12">
        <v>45871.0</v>
      </c>
      <c r="C17" s="65"/>
      <c r="D17" s="14" t="s">
        <v>2042</v>
      </c>
      <c r="E17" s="24" t="s">
        <v>2043</v>
      </c>
      <c r="F17" s="11"/>
      <c r="G17" s="15" t="s">
        <v>20</v>
      </c>
      <c r="H17" s="11" t="s">
        <v>2044</v>
      </c>
      <c r="I17" s="14" t="s">
        <v>31</v>
      </c>
      <c r="J17" s="16" t="s">
        <v>22</v>
      </c>
      <c r="K17" s="11" t="s">
        <v>23</v>
      </c>
      <c r="L17" s="11" t="s">
        <v>302</v>
      </c>
      <c r="M17" s="17">
        <v>9598.0</v>
      </c>
      <c r="N17" s="18">
        <v>2924710.0</v>
      </c>
      <c r="O17" s="11" t="s">
        <v>502</v>
      </c>
      <c r="P17" s="11" t="s">
        <v>58</v>
      </c>
      <c r="Q17" s="11" t="s">
        <v>2045</v>
      </c>
      <c r="R17" s="56"/>
      <c r="S17" s="56"/>
      <c r="T17" s="56"/>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row>
    <row r="18" ht="25.5" hidden="1" customHeight="1">
      <c r="A18" s="11">
        <v>17.0</v>
      </c>
      <c r="B18" s="12">
        <v>45871.0</v>
      </c>
      <c r="C18" s="65"/>
      <c r="D18" s="14" t="s">
        <v>338</v>
      </c>
      <c r="E18" s="24" t="s">
        <v>93</v>
      </c>
      <c r="F18" s="11"/>
      <c r="G18" s="15" t="s">
        <v>20</v>
      </c>
      <c r="H18" s="11" t="s">
        <v>2046</v>
      </c>
      <c r="I18" s="14" t="s">
        <v>31</v>
      </c>
      <c r="J18" s="16" t="s">
        <v>22</v>
      </c>
      <c r="K18" s="11" t="s">
        <v>23</v>
      </c>
      <c r="L18" s="11"/>
      <c r="M18" s="17">
        <v>9644.0</v>
      </c>
      <c r="N18" s="18">
        <v>1.3409209E7</v>
      </c>
      <c r="O18" s="11" t="s">
        <v>39</v>
      </c>
      <c r="P18" s="11" t="s">
        <v>58</v>
      </c>
      <c r="Q18" s="11" t="s">
        <v>2047</v>
      </c>
      <c r="R18" s="56"/>
      <c r="S18" s="20"/>
      <c r="T18" s="20"/>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row>
    <row r="19" ht="25.5" hidden="1" customHeight="1">
      <c r="A19" s="11">
        <v>18.0</v>
      </c>
      <c r="B19" s="12">
        <v>45871.0</v>
      </c>
      <c r="C19" s="65"/>
      <c r="D19" s="14" t="s">
        <v>2048</v>
      </c>
      <c r="E19" s="24"/>
      <c r="F19" s="11"/>
      <c r="G19" s="15" t="s">
        <v>20</v>
      </c>
      <c r="H19" s="11" t="s">
        <v>2049</v>
      </c>
      <c r="I19" s="14" t="s">
        <v>31</v>
      </c>
      <c r="J19" s="16" t="s">
        <v>22</v>
      </c>
      <c r="K19" s="11" t="s">
        <v>23</v>
      </c>
      <c r="L19" s="11" t="s">
        <v>346</v>
      </c>
      <c r="M19" s="17">
        <v>9604.0</v>
      </c>
      <c r="N19" s="18">
        <v>818352.0</v>
      </c>
      <c r="O19" s="11" t="s">
        <v>39</v>
      </c>
      <c r="P19" s="11" t="s">
        <v>58</v>
      </c>
      <c r="Q19" s="11" t="s">
        <v>2050</v>
      </c>
      <c r="R19" s="20"/>
      <c r="S19" s="20"/>
      <c r="T19" s="20"/>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row>
    <row r="20" ht="25.5" hidden="1" customHeight="1">
      <c r="A20" s="11">
        <v>19.0</v>
      </c>
      <c r="B20" s="12">
        <v>45871.0</v>
      </c>
      <c r="C20" s="72"/>
      <c r="D20" s="14" t="s">
        <v>2051</v>
      </c>
      <c r="E20" s="14"/>
      <c r="F20" s="11"/>
      <c r="G20" s="15" t="s">
        <v>29</v>
      </c>
      <c r="H20" s="11" t="s">
        <v>2052</v>
      </c>
      <c r="I20" s="14" t="s">
        <v>31</v>
      </c>
      <c r="J20" s="16" t="s">
        <v>22</v>
      </c>
      <c r="K20" s="11" t="s">
        <v>23</v>
      </c>
      <c r="L20" s="11" t="s">
        <v>24</v>
      </c>
      <c r="M20" s="17"/>
      <c r="N20" s="18">
        <v>142800.0</v>
      </c>
      <c r="O20" s="11" t="s">
        <v>39</v>
      </c>
      <c r="P20" s="11" t="s">
        <v>58</v>
      </c>
      <c r="Q20" s="11" t="s">
        <v>2053</v>
      </c>
      <c r="R20" s="20"/>
      <c r="S20" s="20"/>
      <c r="T20" s="20"/>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row>
    <row r="21" ht="25.5" hidden="1" customHeight="1">
      <c r="A21" s="11">
        <v>20.0</v>
      </c>
      <c r="B21" s="12">
        <v>45871.0</v>
      </c>
      <c r="C21" s="55"/>
      <c r="D21" s="14" t="s">
        <v>2054</v>
      </c>
      <c r="E21" s="14" t="s">
        <v>1152</v>
      </c>
      <c r="F21" s="11"/>
      <c r="G21" s="15" t="s">
        <v>29</v>
      </c>
      <c r="H21" s="11" t="s">
        <v>2055</v>
      </c>
      <c r="I21" s="14" t="s">
        <v>31</v>
      </c>
      <c r="J21" s="16" t="s">
        <v>22</v>
      </c>
      <c r="K21" s="11" t="s">
        <v>95</v>
      </c>
      <c r="L21" s="11" t="s">
        <v>50</v>
      </c>
      <c r="M21" s="17"/>
      <c r="N21" s="18"/>
      <c r="O21" s="11" t="s">
        <v>39</v>
      </c>
      <c r="P21" s="11" t="s">
        <v>58</v>
      </c>
      <c r="Q21" s="11" t="s">
        <v>2056</v>
      </c>
      <c r="R21" s="20"/>
      <c r="S21" s="20"/>
      <c r="T21" s="20" t="s">
        <v>111</v>
      </c>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row>
    <row r="22" ht="25.5" hidden="1" customHeight="1">
      <c r="A22" s="11">
        <v>21.0</v>
      </c>
      <c r="B22" s="12">
        <v>45871.0</v>
      </c>
      <c r="C22" s="23"/>
      <c r="D22" s="14" t="s">
        <v>2057</v>
      </c>
      <c r="E22" s="14"/>
      <c r="F22" s="11"/>
      <c r="G22" s="15" t="s">
        <v>29</v>
      </c>
      <c r="H22" s="11" t="s">
        <v>2058</v>
      </c>
      <c r="I22" s="14" t="s">
        <v>31</v>
      </c>
      <c r="J22" s="16" t="s">
        <v>22</v>
      </c>
      <c r="K22" s="11" t="s">
        <v>95</v>
      </c>
      <c r="L22" s="11"/>
      <c r="M22" s="17"/>
      <c r="N22" s="18"/>
      <c r="O22" s="11" t="s">
        <v>564</v>
      </c>
      <c r="P22" s="11" t="s">
        <v>26</v>
      </c>
      <c r="Q22" s="70" t="s">
        <v>2059</v>
      </c>
      <c r="R22" s="20" t="s">
        <v>2060</v>
      </c>
      <c r="S22" s="20"/>
      <c r="T22" s="20"/>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row>
    <row r="23" ht="25.5" hidden="1" customHeight="1">
      <c r="A23" s="11">
        <v>22.0</v>
      </c>
      <c r="B23" s="12">
        <v>45871.0</v>
      </c>
      <c r="C23" s="23"/>
      <c r="D23" s="14" t="s">
        <v>752</v>
      </c>
      <c r="E23" s="14"/>
      <c r="F23" s="11"/>
      <c r="G23" s="15" t="s">
        <v>29</v>
      </c>
      <c r="H23" s="11" t="s">
        <v>2061</v>
      </c>
      <c r="I23" s="14" t="s">
        <v>31</v>
      </c>
      <c r="J23" s="16" t="s">
        <v>22</v>
      </c>
      <c r="K23" s="11" t="s">
        <v>23</v>
      </c>
      <c r="L23" s="11" t="s">
        <v>86</v>
      </c>
      <c r="M23" s="17">
        <v>9655.0</v>
      </c>
      <c r="N23" s="18">
        <v>5233483.0</v>
      </c>
      <c r="O23" s="11" t="s">
        <v>502</v>
      </c>
      <c r="P23" s="11" t="s">
        <v>26</v>
      </c>
      <c r="Q23" s="11" t="s">
        <v>2062</v>
      </c>
      <c r="R23" s="20"/>
      <c r="S23" s="20"/>
      <c r="T23" s="20"/>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row>
    <row r="24" ht="25.5" hidden="1" customHeight="1">
      <c r="A24" s="11">
        <v>23.0</v>
      </c>
      <c r="B24" s="12">
        <v>45871.0</v>
      </c>
      <c r="C24" s="23"/>
      <c r="D24" s="14" t="s">
        <v>2063</v>
      </c>
      <c r="E24" s="14"/>
      <c r="F24" s="11"/>
      <c r="G24" s="15" t="s">
        <v>29</v>
      </c>
      <c r="H24" s="11" t="s">
        <v>2064</v>
      </c>
      <c r="I24" s="14" t="s">
        <v>31</v>
      </c>
      <c r="J24" s="16" t="s">
        <v>22</v>
      </c>
      <c r="K24" s="11" t="s">
        <v>23</v>
      </c>
      <c r="L24" s="11" t="s">
        <v>625</v>
      </c>
      <c r="M24" s="17"/>
      <c r="N24" s="18"/>
      <c r="O24" s="11" t="s">
        <v>564</v>
      </c>
      <c r="P24" s="11" t="s">
        <v>58</v>
      </c>
      <c r="Q24" s="58"/>
      <c r="R24" s="20" t="s">
        <v>2065</v>
      </c>
      <c r="S24" s="20"/>
      <c r="T24" s="20" t="s">
        <v>34</v>
      </c>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row>
    <row r="25" ht="25.5" hidden="1" customHeight="1">
      <c r="A25" s="11">
        <v>24.0</v>
      </c>
      <c r="B25" s="33">
        <v>45873.0</v>
      </c>
      <c r="C25" s="23"/>
      <c r="D25" s="14" t="s">
        <v>755</v>
      </c>
      <c r="E25" s="14" t="s">
        <v>643</v>
      </c>
      <c r="F25" s="11"/>
      <c r="G25" s="15" t="s">
        <v>29</v>
      </c>
      <c r="H25" s="11" t="s">
        <v>2066</v>
      </c>
      <c r="I25" s="14" t="s">
        <v>31</v>
      </c>
      <c r="J25" s="16" t="s">
        <v>22</v>
      </c>
      <c r="K25" s="11" t="s">
        <v>23</v>
      </c>
      <c r="L25" s="11" t="s">
        <v>24</v>
      </c>
      <c r="M25" s="62"/>
      <c r="N25" s="63">
        <v>380800.0</v>
      </c>
      <c r="O25" s="11" t="s">
        <v>57</v>
      </c>
      <c r="P25" s="11" t="s">
        <v>58</v>
      </c>
      <c r="Q25" s="77"/>
      <c r="R25" s="20"/>
      <c r="S25" s="20"/>
      <c r="T25" s="20" t="s">
        <v>34</v>
      </c>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row>
    <row r="26" ht="25.5" hidden="1" customHeight="1">
      <c r="A26" s="11">
        <v>25.0</v>
      </c>
      <c r="B26" s="33">
        <v>45873.0</v>
      </c>
      <c r="C26" s="23"/>
      <c r="D26" s="14" t="s">
        <v>35</v>
      </c>
      <c r="E26" s="14" t="s">
        <v>2067</v>
      </c>
      <c r="F26" s="11"/>
      <c r="G26" s="15" t="s">
        <v>29</v>
      </c>
      <c r="H26" s="11" t="s">
        <v>2068</v>
      </c>
      <c r="I26" s="14" t="s">
        <v>31</v>
      </c>
      <c r="J26" s="16" t="s">
        <v>22</v>
      </c>
      <c r="K26" s="11" t="s">
        <v>95</v>
      </c>
      <c r="L26" s="11"/>
      <c r="M26" s="17"/>
      <c r="N26" s="18"/>
      <c r="O26" s="11"/>
      <c r="P26" s="11" t="s">
        <v>58</v>
      </c>
      <c r="Q26" s="11" t="s">
        <v>2069</v>
      </c>
      <c r="R26" s="20" t="s">
        <v>2060</v>
      </c>
      <c r="S26" s="20"/>
      <c r="T26" s="20" t="s">
        <v>111</v>
      </c>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row>
    <row r="27" ht="25.5" hidden="1" customHeight="1">
      <c r="A27" s="11">
        <v>26.0</v>
      </c>
      <c r="B27" s="33">
        <v>45873.0</v>
      </c>
      <c r="C27" s="23"/>
      <c r="D27" s="14" t="s">
        <v>2070</v>
      </c>
      <c r="E27" s="14" t="s">
        <v>2071</v>
      </c>
      <c r="F27" s="11"/>
      <c r="G27" s="15" t="s">
        <v>29</v>
      </c>
      <c r="H27" s="11" t="s">
        <v>2072</v>
      </c>
      <c r="I27" s="14" t="s">
        <v>31</v>
      </c>
      <c r="J27" s="16" t="s">
        <v>22</v>
      </c>
      <c r="K27" s="11" t="s">
        <v>23</v>
      </c>
      <c r="L27" s="11" t="s">
        <v>50</v>
      </c>
      <c r="M27" s="17"/>
      <c r="N27" s="18">
        <v>762765.0</v>
      </c>
      <c r="O27" s="11" t="s">
        <v>39</v>
      </c>
      <c r="P27" s="11" t="s">
        <v>58</v>
      </c>
      <c r="Q27" s="11" t="s">
        <v>2073</v>
      </c>
      <c r="R27" s="20"/>
      <c r="S27" s="20"/>
      <c r="T27" s="20" t="s">
        <v>107</v>
      </c>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row>
    <row r="28" ht="25.5" hidden="1" customHeight="1">
      <c r="A28" s="11">
        <v>27.0</v>
      </c>
      <c r="B28" s="33">
        <v>45873.0</v>
      </c>
      <c r="C28" s="23"/>
      <c r="D28" s="14" t="s">
        <v>2074</v>
      </c>
      <c r="E28" s="14"/>
      <c r="F28" s="11"/>
      <c r="G28" s="15" t="s">
        <v>20</v>
      </c>
      <c r="H28" s="11" t="s">
        <v>2075</v>
      </c>
      <c r="I28" s="14" t="s">
        <v>31</v>
      </c>
      <c r="J28" s="16" t="s">
        <v>22</v>
      </c>
      <c r="K28" s="11" t="s">
        <v>23</v>
      </c>
      <c r="L28" s="11" t="s">
        <v>24</v>
      </c>
      <c r="M28" s="17"/>
      <c r="N28" s="18"/>
      <c r="O28" s="11" t="s">
        <v>39</v>
      </c>
      <c r="P28" s="11" t="s">
        <v>58</v>
      </c>
      <c r="Q28" s="11" t="s">
        <v>2076</v>
      </c>
      <c r="R28" s="20"/>
      <c r="S28" s="20"/>
      <c r="T28" s="20"/>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row>
    <row r="29" ht="25.5" hidden="1" customHeight="1">
      <c r="A29" s="11">
        <v>28.0</v>
      </c>
      <c r="B29" s="33">
        <v>45873.0</v>
      </c>
      <c r="C29" s="23"/>
      <c r="D29" s="14" t="s">
        <v>1283</v>
      </c>
      <c r="E29" s="14" t="s">
        <v>71</v>
      </c>
      <c r="F29" s="11"/>
      <c r="G29" s="15" t="s">
        <v>29</v>
      </c>
      <c r="H29" s="11" t="s">
        <v>2077</v>
      </c>
      <c r="I29" s="14" t="s">
        <v>31</v>
      </c>
      <c r="J29" s="16" t="s">
        <v>22</v>
      </c>
      <c r="K29" s="11" t="s">
        <v>95</v>
      </c>
      <c r="L29" s="11" t="s">
        <v>625</v>
      </c>
      <c r="M29" s="17"/>
      <c r="N29" s="18"/>
      <c r="O29" s="11"/>
      <c r="P29" s="11" t="s">
        <v>58</v>
      </c>
      <c r="Q29" s="11" t="s">
        <v>2078</v>
      </c>
      <c r="R29" s="20" t="s">
        <v>2060</v>
      </c>
      <c r="S29" s="20"/>
      <c r="T29" s="20"/>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row>
    <row r="30" ht="25.5" hidden="1" customHeight="1">
      <c r="A30" s="11">
        <v>29.0</v>
      </c>
      <c r="B30" s="33">
        <v>45873.0</v>
      </c>
      <c r="C30" s="23"/>
      <c r="D30" s="14" t="s">
        <v>1794</v>
      </c>
      <c r="E30" s="14" t="s">
        <v>1040</v>
      </c>
      <c r="F30" s="11"/>
      <c r="G30" s="15" t="s">
        <v>29</v>
      </c>
      <c r="H30" s="26" t="s">
        <v>2079</v>
      </c>
      <c r="I30" s="14" t="s">
        <v>31</v>
      </c>
      <c r="J30" s="16" t="s">
        <v>22</v>
      </c>
      <c r="K30" s="11" t="s">
        <v>23</v>
      </c>
      <c r="L30" s="11" t="s">
        <v>296</v>
      </c>
      <c r="M30" s="17"/>
      <c r="N30" s="18">
        <v>1010093.0</v>
      </c>
      <c r="O30" s="11" t="s">
        <v>502</v>
      </c>
      <c r="P30" s="11" t="s">
        <v>58</v>
      </c>
      <c r="Q30" s="11" t="s">
        <v>2080</v>
      </c>
      <c r="R30" s="20"/>
      <c r="S30" s="20"/>
      <c r="T30" s="20" t="s">
        <v>111</v>
      </c>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row>
    <row r="31" ht="25.5" hidden="1" customHeight="1">
      <c r="A31" s="11">
        <v>30.0</v>
      </c>
      <c r="B31" s="33">
        <v>45873.0</v>
      </c>
      <c r="C31" s="23"/>
      <c r="D31" s="14" t="s">
        <v>145</v>
      </c>
      <c r="E31" s="14"/>
      <c r="F31" s="11"/>
      <c r="G31" s="15" t="s">
        <v>29</v>
      </c>
      <c r="H31" s="11" t="s">
        <v>2081</v>
      </c>
      <c r="I31" s="14" t="s">
        <v>31</v>
      </c>
      <c r="J31" s="16" t="s">
        <v>22</v>
      </c>
      <c r="K31" s="11" t="s">
        <v>23</v>
      </c>
      <c r="L31" s="11" t="s">
        <v>50</v>
      </c>
      <c r="M31" s="17"/>
      <c r="N31" s="18">
        <v>88155.0</v>
      </c>
      <c r="O31" s="11" t="s">
        <v>39</v>
      </c>
      <c r="P31" s="11" t="s">
        <v>58</v>
      </c>
      <c r="Q31" s="11" t="s">
        <v>2082</v>
      </c>
      <c r="R31" s="20" t="s">
        <v>2060</v>
      </c>
      <c r="S31" s="20"/>
      <c r="T31" s="20"/>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row>
    <row r="32" ht="25.5" hidden="1" customHeight="1">
      <c r="A32" s="11">
        <v>31.0</v>
      </c>
      <c r="B32" s="33">
        <v>45873.0</v>
      </c>
      <c r="C32" s="23"/>
      <c r="D32" s="14" t="s">
        <v>217</v>
      </c>
      <c r="E32" s="14" t="s">
        <v>2083</v>
      </c>
      <c r="F32" s="11"/>
      <c r="G32" s="15" t="s">
        <v>29</v>
      </c>
      <c r="H32" s="11" t="s">
        <v>2084</v>
      </c>
      <c r="I32" s="14" t="s">
        <v>31</v>
      </c>
      <c r="J32" s="16" t="s">
        <v>22</v>
      </c>
      <c r="K32" s="11" t="s">
        <v>23</v>
      </c>
      <c r="L32" s="11" t="s">
        <v>50</v>
      </c>
      <c r="M32" s="17"/>
      <c r="N32" s="18">
        <v>1595563.0</v>
      </c>
      <c r="O32" s="11" t="s">
        <v>502</v>
      </c>
      <c r="P32" s="11" t="s">
        <v>58</v>
      </c>
      <c r="Q32" s="11" t="s">
        <v>2085</v>
      </c>
      <c r="R32" s="20"/>
      <c r="S32" s="20"/>
      <c r="T32" s="20" t="s">
        <v>107</v>
      </c>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row>
    <row r="33" ht="25.5" hidden="1" customHeight="1">
      <c r="A33" s="11">
        <v>32.0</v>
      </c>
      <c r="B33" s="33">
        <v>45873.0</v>
      </c>
      <c r="C33" s="23"/>
      <c r="D33" s="14" t="s">
        <v>714</v>
      </c>
      <c r="E33" s="14" t="s">
        <v>584</v>
      </c>
      <c r="F33" s="11"/>
      <c r="G33" s="15" t="s">
        <v>29</v>
      </c>
      <c r="H33" s="11" t="s">
        <v>2086</v>
      </c>
      <c r="I33" s="14" t="s">
        <v>31</v>
      </c>
      <c r="J33" s="16" t="s">
        <v>22</v>
      </c>
      <c r="K33" s="11" t="s">
        <v>95</v>
      </c>
      <c r="L33" s="11" t="s">
        <v>2087</v>
      </c>
      <c r="M33" s="17"/>
      <c r="N33" s="18"/>
      <c r="O33" s="11"/>
      <c r="P33" s="11" t="s">
        <v>58</v>
      </c>
      <c r="Q33" s="11" t="s">
        <v>2088</v>
      </c>
      <c r="R33" s="20"/>
      <c r="S33" s="20"/>
      <c r="T33" s="20"/>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row>
    <row r="34" ht="25.5" hidden="1" customHeight="1">
      <c r="A34" s="11">
        <v>33.0</v>
      </c>
      <c r="B34" s="33">
        <v>45873.0</v>
      </c>
      <c r="C34" s="23"/>
      <c r="D34" s="14" t="s">
        <v>752</v>
      </c>
      <c r="E34" s="14" t="s">
        <v>1003</v>
      </c>
      <c r="F34" s="11"/>
      <c r="G34" s="15" t="s">
        <v>20</v>
      </c>
      <c r="H34" s="11" t="s">
        <v>2089</v>
      </c>
      <c r="I34" s="14" t="s">
        <v>31</v>
      </c>
      <c r="J34" s="16" t="s">
        <v>22</v>
      </c>
      <c r="K34" s="11" t="s">
        <v>23</v>
      </c>
      <c r="L34" s="11" t="s">
        <v>100</v>
      </c>
      <c r="M34" s="17"/>
      <c r="N34" s="18">
        <v>398404.0</v>
      </c>
      <c r="O34" s="11" t="s">
        <v>57</v>
      </c>
      <c r="P34" s="11" t="s">
        <v>26</v>
      </c>
      <c r="Q34" s="33"/>
      <c r="R34" s="20"/>
      <c r="S34" s="20"/>
      <c r="T34" s="20"/>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row>
    <row r="35" ht="25.5" hidden="1" customHeight="1">
      <c r="A35" s="11">
        <v>34.0</v>
      </c>
      <c r="B35" s="33">
        <v>45873.0</v>
      </c>
      <c r="C35" s="30"/>
      <c r="D35" s="14" t="s">
        <v>148</v>
      </c>
      <c r="E35" s="14" t="s">
        <v>2090</v>
      </c>
      <c r="F35" s="11"/>
      <c r="G35" s="15" t="s">
        <v>29</v>
      </c>
      <c r="H35" s="11" t="s">
        <v>2091</v>
      </c>
      <c r="I35" s="14" t="s">
        <v>31</v>
      </c>
      <c r="J35" s="16" t="s">
        <v>22</v>
      </c>
      <c r="K35" s="11" t="s">
        <v>23</v>
      </c>
      <c r="L35" s="11" t="s">
        <v>24</v>
      </c>
      <c r="M35" s="17"/>
      <c r="N35" s="18">
        <v>119000.0</v>
      </c>
      <c r="O35" s="11" t="s">
        <v>39</v>
      </c>
      <c r="P35" s="11" t="s">
        <v>58</v>
      </c>
      <c r="Q35" s="11" t="s">
        <v>2092</v>
      </c>
      <c r="R35" s="20"/>
      <c r="S35" s="20"/>
      <c r="T35" s="20"/>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row>
    <row r="36" ht="25.5" hidden="1" customHeight="1">
      <c r="A36" s="11">
        <v>35.0</v>
      </c>
      <c r="B36" s="33">
        <v>45873.0</v>
      </c>
      <c r="C36" s="55"/>
      <c r="D36" s="14" t="s">
        <v>300</v>
      </c>
      <c r="E36" s="14" t="s">
        <v>966</v>
      </c>
      <c r="F36" s="11"/>
      <c r="G36" s="15" t="s">
        <v>29</v>
      </c>
      <c r="H36" s="11" t="s">
        <v>967</v>
      </c>
      <c r="I36" s="14" t="s">
        <v>31</v>
      </c>
      <c r="J36" s="16" t="s">
        <v>1135</v>
      </c>
      <c r="K36" s="11" t="s">
        <v>23</v>
      </c>
      <c r="L36" s="11" t="s">
        <v>346</v>
      </c>
      <c r="M36" s="17"/>
      <c r="N36" s="18">
        <v>1176470.0</v>
      </c>
      <c r="O36" s="11" t="s">
        <v>57</v>
      </c>
      <c r="P36" s="11" t="s">
        <v>26</v>
      </c>
      <c r="Q36" s="12"/>
      <c r="R36" s="20"/>
      <c r="S36" s="20"/>
      <c r="T36" s="20"/>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row>
    <row r="37" ht="25.5" hidden="1" customHeight="1">
      <c r="A37" s="11">
        <v>36.0</v>
      </c>
      <c r="B37" s="33">
        <v>45873.0</v>
      </c>
      <c r="C37" s="23"/>
      <c r="D37" s="14" t="s">
        <v>2093</v>
      </c>
      <c r="E37" s="14" t="s">
        <v>1100</v>
      </c>
      <c r="F37" s="11" t="s">
        <v>2094</v>
      </c>
      <c r="G37" s="15" t="s">
        <v>20</v>
      </c>
      <c r="H37" s="11" t="s">
        <v>2095</v>
      </c>
      <c r="I37" s="14" t="s">
        <v>31</v>
      </c>
      <c r="J37" s="16" t="s">
        <v>22</v>
      </c>
      <c r="K37" s="11" t="s">
        <v>23</v>
      </c>
      <c r="L37" s="11" t="s">
        <v>167</v>
      </c>
      <c r="M37" s="17">
        <v>9663.0</v>
      </c>
      <c r="N37" s="18">
        <v>1505587.0</v>
      </c>
      <c r="O37" s="11" t="s">
        <v>502</v>
      </c>
      <c r="P37" s="11" t="s">
        <v>26</v>
      </c>
      <c r="Q37" s="11" t="s">
        <v>2096</v>
      </c>
      <c r="R37" s="56"/>
      <c r="S37" s="20"/>
      <c r="T37" s="20" t="s">
        <v>182</v>
      </c>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row>
    <row r="38" ht="25.5" hidden="1" customHeight="1">
      <c r="A38" s="11">
        <v>37.0</v>
      </c>
      <c r="B38" s="33">
        <v>45873.0</v>
      </c>
      <c r="C38" s="23"/>
      <c r="D38" s="14" t="s">
        <v>2097</v>
      </c>
      <c r="E38" s="14" t="s">
        <v>2098</v>
      </c>
      <c r="F38" s="11"/>
      <c r="G38" s="15" t="s">
        <v>117</v>
      </c>
      <c r="H38" s="11" t="s">
        <v>2099</v>
      </c>
      <c r="I38" s="14" t="s">
        <v>31</v>
      </c>
      <c r="J38" s="16" t="s">
        <v>1135</v>
      </c>
      <c r="K38" s="11" t="s">
        <v>23</v>
      </c>
      <c r="L38" s="11" t="s">
        <v>625</v>
      </c>
      <c r="M38" s="17"/>
      <c r="N38" s="18">
        <v>680000.0</v>
      </c>
      <c r="O38" s="11" t="s">
        <v>57</v>
      </c>
      <c r="P38" s="11" t="s">
        <v>26</v>
      </c>
      <c r="Q38" s="33"/>
      <c r="R38" s="20"/>
      <c r="S38" s="20"/>
      <c r="T38" s="20"/>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row>
    <row r="39" ht="25.5" hidden="1" customHeight="1">
      <c r="A39" s="11">
        <v>38.0</v>
      </c>
      <c r="B39" s="33">
        <v>45873.0</v>
      </c>
      <c r="C39" s="23"/>
      <c r="D39" s="14" t="s">
        <v>1572</v>
      </c>
      <c r="E39" s="14" t="s">
        <v>1465</v>
      </c>
      <c r="F39" s="11"/>
      <c r="G39" s="15" t="s">
        <v>20</v>
      </c>
      <c r="H39" s="11" t="s">
        <v>2100</v>
      </c>
      <c r="I39" s="14" t="s">
        <v>31</v>
      </c>
      <c r="J39" s="16" t="s">
        <v>22</v>
      </c>
      <c r="K39" s="11" t="s">
        <v>23</v>
      </c>
      <c r="L39" s="11" t="s">
        <v>167</v>
      </c>
      <c r="M39" s="17">
        <v>9579.0</v>
      </c>
      <c r="N39" s="18">
        <v>2736493.0</v>
      </c>
      <c r="O39" s="11" t="s">
        <v>57</v>
      </c>
      <c r="P39" s="11" t="s">
        <v>26</v>
      </c>
      <c r="Q39" s="19"/>
      <c r="R39" s="20"/>
      <c r="S39" s="20"/>
      <c r="T39" s="20"/>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row>
    <row r="40" ht="25.5" hidden="1" customHeight="1">
      <c r="A40" s="11">
        <v>39.0</v>
      </c>
      <c r="B40" s="33">
        <v>45873.0</v>
      </c>
      <c r="C40" s="23"/>
      <c r="D40" s="14" t="s">
        <v>663</v>
      </c>
      <c r="E40" s="14" t="s">
        <v>423</v>
      </c>
      <c r="F40" s="11"/>
      <c r="G40" s="15" t="s">
        <v>29</v>
      </c>
      <c r="H40" s="11" t="s">
        <v>2101</v>
      </c>
      <c r="I40" s="14" t="s">
        <v>31</v>
      </c>
      <c r="J40" s="16" t="s">
        <v>22</v>
      </c>
      <c r="K40" s="11" t="s">
        <v>23</v>
      </c>
      <c r="L40" s="11" t="s">
        <v>50</v>
      </c>
      <c r="M40" s="17">
        <v>9666.0</v>
      </c>
      <c r="N40" s="18">
        <v>1565024.0</v>
      </c>
      <c r="O40" s="11" t="s">
        <v>502</v>
      </c>
      <c r="P40" s="11" t="s">
        <v>58</v>
      </c>
      <c r="Q40" s="11" t="s">
        <v>2102</v>
      </c>
      <c r="R40" s="20"/>
      <c r="S40" s="20"/>
      <c r="T40" s="20" t="s">
        <v>2103</v>
      </c>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row>
    <row r="41" ht="25.5" hidden="1" customHeight="1">
      <c r="A41" s="11">
        <v>40.0</v>
      </c>
      <c r="B41" s="33">
        <v>45873.0</v>
      </c>
      <c r="C41" s="23"/>
      <c r="D41" s="14" t="s">
        <v>752</v>
      </c>
      <c r="E41" s="14" t="s">
        <v>2104</v>
      </c>
      <c r="F41" s="11"/>
      <c r="G41" s="15" t="s">
        <v>29</v>
      </c>
      <c r="H41" s="11" t="s">
        <v>2105</v>
      </c>
      <c r="I41" s="14" t="s">
        <v>31</v>
      </c>
      <c r="J41" s="16" t="s">
        <v>22</v>
      </c>
      <c r="K41" s="11" t="s">
        <v>23</v>
      </c>
      <c r="L41" s="11" t="s">
        <v>50</v>
      </c>
      <c r="M41" s="17">
        <v>9606.0</v>
      </c>
      <c r="N41" s="18">
        <v>1500000.0</v>
      </c>
      <c r="O41" s="11" t="s">
        <v>57</v>
      </c>
      <c r="P41" s="11" t="s">
        <v>26</v>
      </c>
      <c r="Q41" s="19"/>
      <c r="R41" s="20"/>
      <c r="S41" s="20"/>
      <c r="T41" s="20"/>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row>
    <row r="42" ht="25.5" hidden="1" customHeight="1">
      <c r="A42" s="11">
        <v>41.0</v>
      </c>
      <c r="B42" s="12">
        <v>45874.0</v>
      </c>
      <c r="C42" s="23"/>
      <c r="D42" s="14" t="s">
        <v>300</v>
      </c>
      <c r="E42" s="14" t="s">
        <v>2106</v>
      </c>
      <c r="F42" s="11" t="s">
        <v>2107</v>
      </c>
      <c r="G42" s="15" t="s">
        <v>232</v>
      </c>
      <c r="H42" s="11" t="s">
        <v>2108</v>
      </c>
      <c r="I42" s="14" t="s">
        <v>31</v>
      </c>
      <c r="J42" s="16" t="s">
        <v>1135</v>
      </c>
      <c r="K42" s="11" t="s">
        <v>23</v>
      </c>
      <c r="L42" s="11" t="s">
        <v>86</v>
      </c>
      <c r="M42" s="17">
        <v>9601.0</v>
      </c>
      <c r="N42" s="18">
        <v>4443870.0</v>
      </c>
      <c r="O42" s="11" t="s">
        <v>57</v>
      </c>
      <c r="P42" s="11" t="s">
        <v>26</v>
      </c>
      <c r="Q42" s="33"/>
      <c r="R42" s="20"/>
      <c r="S42" s="20"/>
      <c r="T42" s="20"/>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row>
    <row r="43" ht="25.5" hidden="1" customHeight="1">
      <c r="A43" s="11">
        <v>42.0</v>
      </c>
      <c r="B43" s="12">
        <v>45874.0</v>
      </c>
      <c r="C43" s="23"/>
      <c r="D43" s="14" t="s">
        <v>765</v>
      </c>
      <c r="E43" s="14"/>
      <c r="F43" s="11"/>
      <c r="G43" s="15" t="s">
        <v>29</v>
      </c>
      <c r="H43" s="11" t="s">
        <v>2109</v>
      </c>
      <c r="I43" s="14" t="s">
        <v>31</v>
      </c>
      <c r="J43" s="16" t="s">
        <v>22</v>
      </c>
      <c r="K43" s="11" t="s">
        <v>23</v>
      </c>
      <c r="L43" s="11" t="s">
        <v>50</v>
      </c>
      <c r="M43" s="17"/>
      <c r="N43" s="18">
        <v>800000.0</v>
      </c>
      <c r="O43" s="11" t="s">
        <v>57</v>
      </c>
      <c r="P43" s="11" t="s">
        <v>26</v>
      </c>
      <c r="Q43" s="19"/>
      <c r="R43" s="20"/>
      <c r="S43" s="20"/>
      <c r="T43" s="20"/>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row>
    <row r="44" ht="25.5" hidden="1" customHeight="1">
      <c r="A44" s="11">
        <v>43.0</v>
      </c>
      <c r="B44" s="12">
        <v>45874.0</v>
      </c>
      <c r="C44" s="23"/>
      <c r="D44" s="14" t="s">
        <v>2110</v>
      </c>
      <c r="E44" s="14" t="s">
        <v>762</v>
      </c>
      <c r="F44" s="11"/>
      <c r="G44" s="15" t="s">
        <v>29</v>
      </c>
      <c r="H44" s="11" t="s">
        <v>2111</v>
      </c>
      <c r="I44" s="14" t="s">
        <v>31</v>
      </c>
      <c r="J44" s="16" t="s">
        <v>22</v>
      </c>
      <c r="K44" s="11" t="s">
        <v>23</v>
      </c>
      <c r="L44" s="11" t="s">
        <v>100</v>
      </c>
      <c r="M44" s="17"/>
      <c r="N44" s="18">
        <v>586000.0</v>
      </c>
      <c r="O44" s="11" t="s">
        <v>57</v>
      </c>
      <c r="P44" s="11" t="s">
        <v>58</v>
      </c>
      <c r="Q44" s="11" t="s">
        <v>2112</v>
      </c>
      <c r="R44" s="20" t="s">
        <v>2113</v>
      </c>
      <c r="S44" s="20"/>
      <c r="T44" s="20" t="s">
        <v>107</v>
      </c>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row>
    <row r="45" ht="25.5" hidden="1" customHeight="1">
      <c r="A45" s="11">
        <v>44.0</v>
      </c>
      <c r="B45" s="12">
        <v>45874.0</v>
      </c>
      <c r="C45" s="23"/>
      <c r="D45" s="14" t="s">
        <v>1217</v>
      </c>
      <c r="E45" s="14" t="s">
        <v>2114</v>
      </c>
      <c r="F45" s="11"/>
      <c r="G45" s="15" t="s">
        <v>29</v>
      </c>
      <c r="H45" s="11" t="s">
        <v>2115</v>
      </c>
      <c r="I45" s="14" t="s">
        <v>31</v>
      </c>
      <c r="J45" s="16" t="s">
        <v>22</v>
      </c>
      <c r="K45" s="11" t="s">
        <v>23</v>
      </c>
      <c r="L45" s="11" t="s">
        <v>50</v>
      </c>
      <c r="M45" s="17"/>
      <c r="N45" s="18">
        <v>1735223.0</v>
      </c>
      <c r="O45" s="11" t="s">
        <v>39</v>
      </c>
      <c r="P45" s="11" t="s">
        <v>58</v>
      </c>
      <c r="Q45" s="11" t="s">
        <v>2116</v>
      </c>
      <c r="R45" s="20"/>
      <c r="S45" s="20"/>
      <c r="T45" s="20"/>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row>
    <row r="46" ht="25.5" hidden="1" customHeight="1">
      <c r="A46" s="11">
        <v>45.0</v>
      </c>
      <c r="B46" s="12">
        <v>45874.0</v>
      </c>
      <c r="C46" s="23"/>
      <c r="D46" s="14" t="s">
        <v>132</v>
      </c>
      <c r="E46" s="14"/>
      <c r="F46" s="11"/>
      <c r="G46" s="15" t="s">
        <v>117</v>
      </c>
      <c r="H46" s="11" t="s">
        <v>2117</v>
      </c>
      <c r="I46" s="14" t="s">
        <v>31</v>
      </c>
      <c r="J46" s="16" t="s">
        <v>1135</v>
      </c>
      <c r="K46" s="11" t="s">
        <v>23</v>
      </c>
      <c r="L46" s="11" t="s">
        <v>625</v>
      </c>
      <c r="M46" s="17">
        <v>9672.0</v>
      </c>
      <c r="N46" s="18">
        <v>1614942.0</v>
      </c>
      <c r="O46" s="11" t="s">
        <v>39</v>
      </c>
      <c r="P46" s="11" t="s">
        <v>58</v>
      </c>
      <c r="Q46" s="11" t="s">
        <v>2118</v>
      </c>
      <c r="R46" s="20"/>
      <c r="S46" s="20"/>
      <c r="T46" s="20"/>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row>
    <row r="47" ht="25.5" hidden="1" customHeight="1">
      <c r="A47" s="11">
        <v>46.0</v>
      </c>
      <c r="B47" s="12">
        <v>45874.0</v>
      </c>
      <c r="C47" s="23"/>
      <c r="D47" s="14" t="s">
        <v>2119</v>
      </c>
      <c r="E47" s="14" t="s">
        <v>2120</v>
      </c>
      <c r="F47" s="11"/>
      <c r="G47" s="15" t="s">
        <v>20</v>
      </c>
      <c r="H47" s="11" t="s">
        <v>2121</v>
      </c>
      <c r="I47" s="14" t="s">
        <v>31</v>
      </c>
      <c r="J47" s="16" t="s">
        <v>22</v>
      </c>
      <c r="K47" s="11" t="s">
        <v>23</v>
      </c>
      <c r="L47" s="11" t="s">
        <v>167</v>
      </c>
      <c r="M47" s="17">
        <v>9670.0</v>
      </c>
      <c r="N47" s="18">
        <v>4248391.0</v>
      </c>
      <c r="O47" s="11" t="s">
        <v>39</v>
      </c>
      <c r="P47" s="11" t="s">
        <v>26</v>
      </c>
      <c r="Q47" s="11" t="s">
        <v>2122</v>
      </c>
      <c r="R47" s="20"/>
      <c r="S47" s="20"/>
      <c r="T47" s="20"/>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row>
    <row r="48" ht="25.5" hidden="1" customHeight="1">
      <c r="A48" s="11">
        <v>47.0</v>
      </c>
      <c r="B48" s="12">
        <v>45874.0</v>
      </c>
      <c r="C48" s="23"/>
      <c r="D48" s="14" t="s">
        <v>1205</v>
      </c>
      <c r="E48" s="14" t="s">
        <v>2123</v>
      </c>
      <c r="F48" s="11"/>
      <c r="G48" s="15" t="s">
        <v>29</v>
      </c>
      <c r="H48" s="11" t="s">
        <v>2124</v>
      </c>
      <c r="I48" s="14" t="s">
        <v>31</v>
      </c>
      <c r="J48" s="16" t="s">
        <v>22</v>
      </c>
      <c r="K48" s="11" t="s">
        <v>23</v>
      </c>
      <c r="L48" s="11" t="s">
        <v>50</v>
      </c>
      <c r="M48" s="17"/>
      <c r="N48" s="18"/>
      <c r="O48" s="11" t="s">
        <v>564</v>
      </c>
      <c r="P48" s="11" t="s">
        <v>58</v>
      </c>
      <c r="Q48" s="11" t="s">
        <v>2125</v>
      </c>
      <c r="R48" s="20" t="s">
        <v>2126</v>
      </c>
      <c r="S48" s="20"/>
      <c r="T48" s="20" t="s">
        <v>34</v>
      </c>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row>
    <row r="49" ht="25.5" hidden="1" customHeight="1">
      <c r="A49" s="11">
        <v>48.0</v>
      </c>
      <c r="B49" s="12">
        <v>45874.0</v>
      </c>
      <c r="C49" s="23"/>
      <c r="D49" s="14" t="s">
        <v>271</v>
      </c>
      <c r="E49" s="14"/>
      <c r="F49" s="11"/>
      <c r="G49" s="15" t="s">
        <v>29</v>
      </c>
      <c r="H49" s="11" t="s">
        <v>2127</v>
      </c>
      <c r="I49" s="14" t="s">
        <v>31</v>
      </c>
      <c r="J49" s="16" t="s">
        <v>22</v>
      </c>
      <c r="K49" s="11" t="s">
        <v>23</v>
      </c>
      <c r="L49" s="11" t="s">
        <v>100</v>
      </c>
      <c r="M49" s="17"/>
      <c r="N49" s="18">
        <v>274910.0</v>
      </c>
      <c r="O49" s="11" t="s">
        <v>39</v>
      </c>
      <c r="P49" s="11" t="s">
        <v>58</v>
      </c>
      <c r="Q49" s="11" t="s">
        <v>2128</v>
      </c>
      <c r="R49" s="20"/>
      <c r="S49" s="20"/>
      <c r="T49" s="20"/>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row>
    <row r="50" ht="25.5" hidden="1" customHeight="1">
      <c r="A50" s="11">
        <v>49.0</v>
      </c>
      <c r="B50" s="12">
        <v>45874.0</v>
      </c>
      <c r="C50" s="30"/>
      <c r="D50" s="14" t="s">
        <v>1456</v>
      </c>
      <c r="E50" s="14"/>
      <c r="F50" s="11"/>
      <c r="G50" s="15" t="s">
        <v>29</v>
      </c>
      <c r="H50" s="11" t="s">
        <v>2129</v>
      </c>
      <c r="I50" s="14" t="s">
        <v>31</v>
      </c>
      <c r="J50" s="16" t="s">
        <v>22</v>
      </c>
      <c r="K50" s="11" t="s">
        <v>95</v>
      </c>
      <c r="L50" s="11" t="s">
        <v>50</v>
      </c>
      <c r="M50" s="17"/>
      <c r="N50" s="18"/>
      <c r="O50" s="11"/>
      <c r="P50" s="11" t="s">
        <v>58</v>
      </c>
      <c r="Q50" s="11" t="s">
        <v>2130</v>
      </c>
      <c r="R50" s="20" t="s">
        <v>2060</v>
      </c>
      <c r="S50" s="21"/>
      <c r="T50" s="20"/>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row>
    <row r="51" ht="25.5" hidden="1" customHeight="1">
      <c r="A51" s="11">
        <v>50.0</v>
      </c>
      <c r="B51" s="12">
        <v>45874.0</v>
      </c>
      <c r="C51" s="55"/>
      <c r="D51" s="14" t="s">
        <v>271</v>
      </c>
      <c r="E51" s="14"/>
      <c r="F51" s="11"/>
      <c r="G51" s="15" t="s">
        <v>117</v>
      </c>
      <c r="H51" s="11" t="s">
        <v>2131</v>
      </c>
      <c r="I51" s="14" t="s">
        <v>31</v>
      </c>
      <c r="J51" s="16" t="s">
        <v>22</v>
      </c>
      <c r="K51" s="11" t="s">
        <v>23</v>
      </c>
      <c r="L51" s="11" t="s">
        <v>2087</v>
      </c>
      <c r="M51" s="17"/>
      <c r="N51" s="18">
        <v>1.1330751E7</v>
      </c>
      <c r="O51" s="11"/>
      <c r="P51" s="11" t="s">
        <v>58</v>
      </c>
      <c r="Q51" s="11" t="s">
        <v>2132</v>
      </c>
      <c r="R51" s="20"/>
      <c r="S51" s="21"/>
      <c r="T51" s="20"/>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row>
    <row r="52" ht="25.5" hidden="1" customHeight="1">
      <c r="A52" s="11">
        <v>51.0</v>
      </c>
      <c r="B52" s="12">
        <v>45874.0</v>
      </c>
      <c r="C52" s="23"/>
      <c r="D52" s="14" t="s">
        <v>2133</v>
      </c>
      <c r="E52" s="14" t="s">
        <v>910</v>
      </c>
      <c r="F52" s="11" t="s">
        <v>2134</v>
      </c>
      <c r="G52" s="15" t="s">
        <v>20</v>
      </c>
      <c r="H52" s="11" t="s">
        <v>2135</v>
      </c>
      <c r="I52" s="14" t="s">
        <v>31</v>
      </c>
      <c r="J52" s="16" t="s">
        <v>22</v>
      </c>
      <c r="K52" s="11" t="s">
        <v>23</v>
      </c>
      <c r="L52" s="11" t="s">
        <v>625</v>
      </c>
      <c r="M52" s="17"/>
      <c r="N52" s="18">
        <v>150000.0</v>
      </c>
      <c r="O52" s="11" t="s">
        <v>57</v>
      </c>
      <c r="P52" s="11" t="s">
        <v>26</v>
      </c>
      <c r="Q52" s="11"/>
      <c r="R52" s="20"/>
      <c r="S52" s="21"/>
      <c r="T52" s="21"/>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row>
    <row r="53" ht="25.5" hidden="1" customHeight="1">
      <c r="A53" s="11">
        <v>52.0</v>
      </c>
      <c r="B53" s="12">
        <v>45874.0</v>
      </c>
      <c r="C53" s="23"/>
      <c r="D53" s="14" t="s">
        <v>132</v>
      </c>
      <c r="E53" s="14"/>
      <c r="F53" s="11"/>
      <c r="G53" s="15" t="s">
        <v>29</v>
      </c>
      <c r="H53" s="67" t="s">
        <v>2136</v>
      </c>
      <c r="I53" s="14" t="s">
        <v>31</v>
      </c>
      <c r="J53" s="16" t="s">
        <v>22</v>
      </c>
      <c r="K53" s="11" t="s">
        <v>23</v>
      </c>
      <c r="L53" s="11" t="s">
        <v>625</v>
      </c>
      <c r="M53" s="17"/>
      <c r="N53" s="18">
        <v>120000.0</v>
      </c>
      <c r="O53" s="11" t="s">
        <v>502</v>
      </c>
      <c r="P53" s="11" t="s">
        <v>26</v>
      </c>
      <c r="Q53" s="11" t="s">
        <v>2137</v>
      </c>
      <c r="R53" s="20"/>
      <c r="S53" s="20"/>
      <c r="T53" s="20"/>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row>
    <row r="54" ht="25.5" hidden="1" customHeight="1">
      <c r="A54" s="11">
        <v>53.0</v>
      </c>
      <c r="B54" s="12">
        <v>45875.0</v>
      </c>
      <c r="C54" s="23"/>
      <c r="D54" s="14" t="s">
        <v>571</v>
      </c>
      <c r="E54" s="14" t="s">
        <v>260</v>
      </c>
      <c r="F54" s="11"/>
      <c r="G54" s="15" t="s">
        <v>29</v>
      </c>
      <c r="H54" s="11" t="s">
        <v>2138</v>
      </c>
      <c r="I54" s="14" t="s">
        <v>31</v>
      </c>
      <c r="J54" s="16" t="s">
        <v>22</v>
      </c>
      <c r="K54" s="11" t="s">
        <v>23</v>
      </c>
      <c r="L54" s="11" t="s">
        <v>86</v>
      </c>
      <c r="M54" s="17"/>
      <c r="N54" s="18">
        <v>2600000.0</v>
      </c>
      <c r="O54" s="11" t="s">
        <v>502</v>
      </c>
      <c r="P54" s="11" t="s">
        <v>58</v>
      </c>
      <c r="Q54" s="11" t="s">
        <v>2139</v>
      </c>
      <c r="R54" s="20"/>
      <c r="S54" s="20"/>
      <c r="T54" s="20" t="s">
        <v>69</v>
      </c>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row>
    <row r="55" ht="25.5" hidden="1" customHeight="1">
      <c r="A55" s="11">
        <v>54.0</v>
      </c>
      <c r="B55" s="12">
        <v>45875.0</v>
      </c>
      <c r="C55" s="23"/>
      <c r="D55" s="14" t="s">
        <v>2140</v>
      </c>
      <c r="E55" s="14"/>
      <c r="F55" s="26"/>
      <c r="G55" s="15" t="s">
        <v>20</v>
      </c>
      <c r="H55" s="11" t="s">
        <v>2141</v>
      </c>
      <c r="I55" s="14" t="s">
        <v>31</v>
      </c>
      <c r="J55" s="16" t="s">
        <v>22</v>
      </c>
      <c r="K55" s="11" t="s">
        <v>23</v>
      </c>
      <c r="L55" s="11" t="s">
        <v>156</v>
      </c>
      <c r="M55" s="17"/>
      <c r="N55" s="18"/>
      <c r="O55" s="11" t="s">
        <v>39</v>
      </c>
      <c r="P55" s="11" t="s">
        <v>58</v>
      </c>
      <c r="Q55" s="11" t="s">
        <v>2142</v>
      </c>
      <c r="R55" s="20" t="s">
        <v>2143</v>
      </c>
      <c r="S55" s="20"/>
      <c r="T55" s="20" t="s">
        <v>182</v>
      </c>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row>
    <row r="56" ht="25.5" hidden="1" customHeight="1">
      <c r="A56" s="11">
        <v>55.0</v>
      </c>
      <c r="B56" s="12">
        <v>45875.0</v>
      </c>
      <c r="C56" s="23"/>
      <c r="D56" s="14" t="s">
        <v>2144</v>
      </c>
      <c r="E56" s="14" t="s">
        <v>1175</v>
      </c>
      <c r="F56" s="11"/>
      <c r="G56" s="15" t="s">
        <v>29</v>
      </c>
      <c r="H56" s="11" t="s">
        <v>2145</v>
      </c>
      <c r="I56" s="14" t="s">
        <v>31</v>
      </c>
      <c r="J56" s="16" t="s">
        <v>22</v>
      </c>
      <c r="K56" s="11" t="s">
        <v>95</v>
      </c>
      <c r="L56" s="11" t="s">
        <v>50</v>
      </c>
      <c r="M56" s="17"/>
      <c r="N56" s="18"/>
      <c r="O56" s="11"/>
      <c r="P56" s="11" t="s">
        <v>58</v>
      </c>
      <c r="Q56" s="11" t="s">
        <v>1543</v>
      </c>
      <c r="R56" s="34" t="s">
        <v>2060</v>
      </c>
      <c r="S56" s="20"/>
      <c r="T56" s="20" t="s">
        <v>107</v>
      </c>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row>
    <row r="57" ht="25.5" hidden="1" customHeight="1">
      <c r="A57" s="11">
        <v>56.0</v>
      </c>
      <c r="B57" s="12">
        <v>45875.0</v>
      </c>
      <c r="C57" s="23"/>
      <c r="D57" s="14" t="s">
        <v>2146</v>
      </c>
      <c r="E57" s="14" t="s">
        <v>910</v>
      </c>
      <c r="F57" s="19"/>
      <c r="G57" s="15" t="s">
        <v>29</v>
      </c>
      <c r="H57" s="11" t="s">
        <v>2147</v>
      </c>
      <c r="I57" s="14" t="s">
        <v>31</v>
      </c>
      <c r="J57" s="16" t="s">
        <v>22</v>
      </c>
      <c r="K57" s="11" t="s">
        <v>23</v>
      </c>
      <c r="L57" s="11" t="s">
        <v>86</v>
      </c>
      <c r="M57" s="17">
        <v>9677.0</v>
      </c>
      <c r="N57" s="18">
        <v>3351834.0</v>
      </c>
      <c r="O57" s="11" t="s">
        <v>502</v>
      </c>
      <c r="P57" s="11" t="s">
        <v>58</v>
      </c>
      <c r="Q57" s="11" t="s">
        <v>2148</v>
      </c>
      <c r="R57" s="20"/>
      <c r="S57" s="20"/>
      <c r="T57" s="20" t="s">
        <v>34</v>
      </c>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row>
    <row r="58" ht="25.5" hidden="1" customHeight="1">
      <c r="A58" s="11">
        <v>57.0</v>
      </c>
      <c r="B58" s="12">
        <v>45875.0</v>
      </c>
      <c r="C58" s="23"/>
      <c r="D58" s="14" t="s">
        <v>178</v>
      </c>
      <c r="E58" s="14"/>
      <c r="F58" s="19"/>
      <c r="G58" s="15" t="s">
        <v>29</v>
      </c>
      <c r="H58" s="11" t="s">
        <v>2149</v>
      </c>
      <c r="I58" s="14" t="s">
        <v>31</v>
      </c>
      <c r="J58" s="16" t="s">
        <v>22</v>
      </c>
      <c r="K58" s="11" t="s">
        <v>95</v>
      </c>
      <c r="L58" s="11" t="s">
        <v>50</v>
      </c>
      <c r="M58" s="17"/>
      <c r="N58" s="18"/>
      <c r="O58" s="11"/>
      <c r="P58" s="11" t="s">
        <v>26</v>
      </c>
      <c r="Q58" s="33"/>
      <c r="R58" s="20" t="s">
        <v>2060</v>
      </c>
      <c r="S58" s="21"/>
      <c r="T58" s="20" t="s">
        <v>107</v>
      </c>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row>
    <row r="59" ht="25.5" hidden="1" customHeight="1">
      <c r="A59" s="11">
        <v>58.0</v>
      </c>
      <c r="B59" s="12">
        <v>45875.0</v>
      </c>
      <c r="C59" s="23"/>
      <c r="D59" s="14" t="s">
        <v>271</v>
      </c>
      <c r="E59" s="14" t="s">
        <v>2150</v>
      </c>
      <c r="F59" s="19"/>
      <c r="G59" s="15" t="s">
        <v>29</v>
      </c>
      <c r="H59" s="11" t="s">
        <v>2151</v>
      </c>
      <c r="I59" s="14" t="s">
        <v>31</v>
      </c>
      <c r="J59" s="16" t="s">
        <v>22</v>
      </c>
      <c r="K59" s="11" t="s">
        <v>95</v>
      </c>
      <c r="L59" s="11" t="s">
        <v>302</v>
      </c>
      <c r="M59" s="17"/>
      <c r="N59" s="18"/>
      <c r="O59" s="11"/>
      <c r="P59" s="11" t="s">
        <v>26</v>
      </c>
      <c r="Q59" s="37"/>
      <c r="R59" s="20" t="s">
        <v>2060</v>
      </c>
      <c r="S59" s="21"/>
      <c r="T59" s="20" t="s">
        <v>481</v>
      </c>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row>
    <row r="60" ht="25.5" hidden="1" customHeight="1">
      <c r="A60" s="11">
        <v>59.0</v>
      </c>
      <c r="B60" s="12">
        <v>45875.0</v>
      </c>
      <c r="C60" s="23"/>
      <c r="D60" s="14" t="s">
        <v>186</v>
      </c>
      <c r="E60" s="14"/>
      <c r="F60" s="19"/>
      <c r="G60" s="15" t="s">
        <v>29</v>
      </c>
      <c r="H60" s="11" t="s">
        <v>2152</v>
      </c>
      <c r="I60" s="14" t="s">
        <v>31</v>
      </c>
      <c r="J60" s="16" t="s">
        <v>22</v>
      </c>
      <c r="K60" s="11" t="s">
        <v>23</v>
      </c>
      <c r="L60" s="11" t="s">
        <v>86</v>
      </c>
      <c r="M60" s="17"/>
      <c r="N60" s="18">
        <v>646180.0</v>
      </c>
      <c r="O60" s="11" t="s">
        <v>502</v>
      </c>
      <c r="P60" s="11" t="s">
        <v>58</v>
      </c>
      <c r="Q60" s="11" t="s">
        <v>2153</v>
      </c>
      <c r="R60" s="20"/>
      <c r="S60" s="20"/>
      <c r="T60" s="20"/>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row>
    <row r="61" ht="25.5" hidden="1" customHeight="1">
      <c r="A61" s="11">
        <v>60.0</v>
      </c>
      <c r="B61" s="12">
        <v>45875.0</v>
      </c>
      <c r="C61" s="30"/>
      <c r="D61" s="14" t="s">
        <v>2154</v>
      </c>
      <c r="E61" s="14"/>
      <c r="F61" s="19"/>
      <c r="G61" s="15" t="s">
        <v>29</v>
      </c>
      <c r="H61" s="11" t="s">
        <v>2155</v>
      </c>
      <c r="I61" s="14" t="s">
        <v>31</v>
      </c>
      <c r="J61" s="16" t="s">
        <v>22</v>
      </c>
      <c r="K61" s="11" t="s">
        <v>95</v>
      </c>
      <c r="L61" s="11" t="s">
        <v>86</v>
      </c>
      <c r="M61" s="17"/>
      <c r="N61" s="18"/>
      <c r="O61" s="11"/>
      <c r="P61" s="11" t="s">
        <v>58</v>
      </c>
      <c r="Q61" s="11" t="s">
        <v>1543</v>
      </c>
      <c r="R61" s="20" t="s">
        <v>2060</v>
      </c>
      <c r="S61" s="21"/>
      <c r="T61" s="20" t="s">
        <v>69</v>
      </c>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row>
    <row r="62" ht="25.5" hidden="1" customHeight="1">
      <c r="A62" s="11">
        <v>61.0</v>
      </c>
      <c r="B62" s="12">
        <v>45875.0</v>
      </c>
      <c r="C62" s="55"/>
      <c r="D62" s="14" t="s">
        <v>97</v>
      </c>
      <c r="E62" s="14" t="s">
        <v>93</v>
      </c>
      <c r="F62" s="11"/>
      <c r="G62" s="15" t="s">
        <v>29</v>
      </c>
      <c r="H62" s="11" t="s">
        <v>2156</v>
      </c>
      <c r="I62" s="14" t="s">
        <v>31</v>
      </c>
      <c r="J62" s="16" t="s">
        <v>22</v>
      </c>
      <c r="K62" s="11" t="s">
        <v>23</v>
      </c>
      <c r="L62" s="11" t="s">
        <v>570</v>
      </c>
      <c r="M62" s="17">
        <v>9782.0</v>
      </c>
      <c r="N62" s="18">
        <v>1780788.0</v>
      </c>
      <c r="O62" s="11" t="s">
        <v>502</v>
      </c>
      <c r="P62" s="11" t="s">
        <v>58</v>
      </c>
      <c r="Q62" s="11" t="s">
        <v>2157</v>
      </c>
      <c r="R62" s="20"/>
      <c r="S62" s="20"/>
      <c r="T62" s="20" t="s">
        <v>107</v>
      </c>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row>
    <row r="63" ht="25.5" hidden="1" customHeight="1">
      <c r="A63" s="11">
        <v>62.0</v>
      </c>
      <c r="B63" s="12">
        <v>45875.0</v>
      </c>
      <c r="C63" s="23"/>
      <c r="D63" s="14" t="s">
        <v>555</v>
      </c>
      <c r="E63" s="14" t="s">
        <v>93</v>
      </c>
      <c r="F63" s="19"/>
      <c r="G63" s="15" t="s">
        <v>29</v>
      </c>
      <c r="H63" s="11" t="s">
        <v>2158</v>
      </c>
      <c r="I63" s="14" t="s">
        <v>31</v>
      </c>
      <c r="J63" s="16" t="s">
        <v>22</v>
      </c>
      <c r="K63" s="11" t="s">
        <v>23</v>
      </c>
      <c r="L63" s="11" t="s">
        <v>167</v>
      </c>
      <c r="M63" s="17"/>
      <c r="N63" s="18"/>
      <c r="O63" s="11"/>
      <c r="P63" s="11" t="s">
        <v>58</v>
      </c>
      <c r="Q63" s="11" t="s">
        <v>2159</v>
      </c>
      <c r="R63" s="20" t="s">
        <v>2160</v>
      </c>
      <c r="S63" s="20"/>
      <c r="T63" s="20" t="s">
        <v>182</v>
      </c>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row>
    <row r="64" ht="25.5" hidden="1" customHeight="1">
      <c r="A64" s="11">
        <v>63.0</v>
      </c>
      <c r="B64" s="12">
        <v>45875.0</v>
      </c>
      <c r="C64" s="23"/>
      <c r="D64" s="14" t="s">
        <v>103</v>
      </c>
      <c r="E64" s="14" t="s">
        <v>2161</v>
      </c>
      <c r="F64" s="11"/>
      <c r="G64" s="15" t="s">
        <v>20</v>
      </c>
      <c r="H64" s="11" t="s">
        <v>2162</v>
      </c>
      <c r="I64" s="14" t="s">
        <v>31</v>
      </c>
      <c r="J64" s="16" t="s">
        <v>22</v>
      </c>
      <c r="K64" s="11" t="s">
        <v>23</v>
      </c>
      <c r="L64" s="11" t="s">
        <v>86</v>
      </c>
      <c r="M64" s="17"/>
      <c r="N64" s="18"/>
      <c r="O64" s="11" t="s">
        <v>564</v>
      </c>
      <c r="P64" s="11" t="s">
        <v>58</v>
      </c>
      <c r="Q64" s="11" t="s">
        <v>2163</v>
      </c>
      <c r="R64" s="20" t="s">
        <v>2024</v>
      </c>
      <c r="S64" s="21"/>
      <c r="T64" s="20"/>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row>
    <row r="65" ht="25.5" hidden="1" customHeight="1">
      <c r="A65" s="11">
        <v>64.0</v>
      </c>
      <c r="B65" s="12">
        <v>45875.0</v>
      </c>
      <c r="C65" s="23"/>
      <c r="D65" s="14" t="s">
        <v>377</v>
      </c>
      <c r="E65" s="14" t="s">
        <v>2164</v>
      </c>
      <c r="F65" s="11"/>
      <c r="G65" s="15" t="s">
        <v>29</v>
      </c>
      <c r="H65" s="11" t="s">
        <v>2165</v>
      </c>
      <c r="I65" s="14" t="s">
        <v>31</v>
      </c>
      <c r="J65" s="16" t="s">
        <v>22</v>
      </c>
      <c r="K65" s="11" t="s">
        <v>23</v>
      </c>
      <c r="L65" s="11"/>
      <c r="M65" s="17"/>
      <c r="N65" s="18"/>
      <c r="O65" s="11"/>
      <c r="P65" s="11" t="s">
        <v>58</v>
      </c>
      <c r="Q65" s="11" t="s">
        <v>2166</v>
      </c>
      <c r="R65" s="20" t="s">
        <v>2167</v>
      </c>
      <c r="S65" s="21"/>
      <c r="T65" s="20" t="s">
        <v>34</v>
      </c>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row>
    <row r="66" ht="25.5" hidden="1" customHeight="1">
      <c r="A66" s="11">
        <v>65.0</v>
      </c>
      <c r="B66" s="12">
        <v>45875.0</v>
      </c>
      <c r="C66" s="23"/>
      <c r="D66" s="14" t="s">
        <v>1148</v>
      </c>
      <c r="E66" s="14" t="s">
        <v>2168</v>
      </c>
      <c r="F66" s="11"/>
      <c r="G66" s="15" t="s">
        <v>29</v>
      </c>
      <c r="H66" s="11" t="s">
        <v>2169</v>
      </c>
      <c r="I66" s="14" t="s">
        <v>31</v>
      </c>
      <c r="J66" s="16" t="s">
        <v>22</v>
      </c>
      <c r="K66" s="11" t="s">
        <v>95</v>
      </c>
      <c r="L66" s="11" t="s">
        <v>44</v>
      </c>
      <c r="M66" s="17"/>
      <c r="N66" s="18"/>
      <c r="O66" s="11"/>
      <c r="P66" s="11" t="s">
        <v>58</v>
      </c>
      <c r="Q66" s="11" t="s">
        <v>1543</v>
      </c>
      <c r="R66" s="20" t="s">
        <v>2060</v>
      </c>
      <c r="S66" s="20"/>
      <c r="T66" s="20"/>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row>
    <row r="67" ht="25.5" hidden="1" customHeight="1">
      <c r="A67" s="11">
        <v>66.0</v>
      </c>
      <c r="B67" s="12">
        <v>45875.0</v>
      </c>
      <c r="C67" s="23"/>
      <c r="D67" s="14" t="s">
        <v>841</v>
      </c>
      <c r="E67" s="14"/>
      <c r="F67" s="19"/>
      <c r="G67" s="15" t="s">
        <v>29</v>
      </c>
      <c r="H67" s="11" t="s">
        <v>2170</v>
      </c>
      <c r="I67" s="14" t="s">
        <v>31</v>
      </c>
      <c r="J67" s="16" t="s">
        <v>22</v>
      </c>
      <c r="K67" s="11" t="s">
        <v>23</v>
      </c>
      <c r="L67" s="11" t="s">
        <v>570</v>
      </c>
      <c r="M67" s="17"/>
      <c r="N67" s="18">
        <v>1303486.0</v>
      </c>
      <c r="O67" s="11" t="s">
        <v>502</v>
      </c>
      <c r="P67" s="11" t="s">
        <v>58</v>
      </c>
      <c r="Q67" s="11" t="s">
        <v>2171</v>
      </c>
      <c r="R67" s="20"/>
      <c r="S67" s="21"/>
      <c r="T67" s="20"/>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row>
    <row r="68" ht="25.5" hidden="1" customHeight="1">
      <c r="A68" s="11">
        <v>67.0</v>
      </c>
      <c r="B68" s="12">
        <v>45875.0</v>
      </c>
      <c r="C68" s="23"/>
      <c r="D68" s="14" t="s">
        <v>377</v>
      </c>
      <c r="E68" s="14" t="s">
        <v>398</v>
      </c>
      <c r="F68" s="19"/>
      <c r="G68" s="15" t="s">
        <v>29</v>
      </c>
      <c r="H68" s="11" t="s">
        <v>2172</v>
      </c>
      <c r="I68" s="14" t="s">
        <v>31</v>
      </c>
      <c r="J68" s="16" t="s">
        <v>22</v>
      </c>
      <c r="K68" s="11" t="s">
        <v>23</v>
      </c>
      <c r="L68" s="11" t="s">
        <v>100</v>
      </c>
      <c r="M68" s="17">
        <v>9784.0</v>
      </c>
      <c r="N68" s="18">
        <v>511668.0</v>
      </c>
      <c r="O68" s="11" t="s">
        <v>502</v>
      </c>
      <c r="P68" s="11" t="s">
        <v>26</v>
      </c>
      <c r="Q68" s="11" t="s">
        <v>2173</v>
      </c>
      <c r="R68" s="20"/>
      <c r="S68" s="20"/>
      <c r="T68" s="20"/>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row>
    <row r="69" ht="25.5" hidden="1" customHeight="1">
      <c r="A69" s="11">
        <v>68.0</v>
      </c>
      <c r="B69" s="12">
        <v>45875.0</v>
      </c>
      <c r="C69" s="23"/>
      <c r="D69" s="14" t="s">
        <v>808</v>
      </c>
      <c r="E69" s="14" t="s">
        <v>2174</v>
      </c>
      <c r="F69" s="19"/>
      <c r="G69" s="15" t="s">
        <v>29</v>
      </c>
      <c r="H69" s="11" t="s">
        <v>2175</v>
      </c>
      <c r="I69" s="14" t="s">
        <v>31</v>
      </c>
      <c r="J69" s="16" t="s">
        <v>22</v>
      </c>
      <c r="K69" s="11" t="s">
        <v>23</v>
      </c>
      <c r="L69" s="11" t="s">
        <v>100</v>
      </c>
      <c r="M69" s="17"/>
      <c r="N69" s="18">
        <v>339800.0</v>
      </c>
      <c r="O69" s="11" t="s">
        <v>57</v>
      </c>
      <c r="P69" s="11" t="s">
        <v>58</v>
      </c>
      <c r="Q69" s="11" t="s">
        <v>2176</v>
      </c>
      <c r="R69" s="20"/>
      <c r="S69" s="21"/>
      <c r="T69" s="20" t="s">
        <v>34</v>
      </c>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row>
    <row r="70" ht="25.5" hidden="1" customHeight="1">
      <c r="A70" s="11">
        <v>69.0</v>
      </c>
      <c r="B70" s="12">
        <v>45875.0</v>
      </c>
      <c r="C70" s="23"/>
      <c r="D70" s="14" t="s">
        <v>1148</v>
      </c>
      <c r="E70" s="14" t="s">
        <v>2177</v>
      </c>
      <c r="F70" s="11" t="s">
        <v>2178</v>
      </c>
      <c r="G70" s="15" t="s">
        <v>20</v>
      </c>
      <c r="H70" s="11" t="s">
        <v>2179</v>
      </c>
      <c r="I70" s="14" t="s">
        <v>31</v>
      </c>
      <c r="J70" s="16" t="s">
        <v>22</v>
      </c>
      <c r="K70" s="11" t="s">
        <v>23</v>
      </c>
      <c r="L70" s="11"/>
      <c r="M70" s="17"/>
      <c r="N70" s="18"/>
      <c r="O70" s="11"/>
      <c r="P70" s="11" t="s">
        <v>58</v>
      </c>
      <c r="Q70" s="11" t="s">
        <v>2180</v>
      </c>
      <c r="R70" s="20" t="s">
        <v>2181</v>
      </c>
      <c r="S70" s="21"/>
      <c r="T70" s="20"/>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row>
    <row r="71" ht="25.5" hidden="1" customHeight="1">
      <c r="A71" s="11">
        <v>70.0</v>
      </c>
      <c r="B71" s="12">
        <v>45875.0</v>
      </c>
      <c r="C71" s="23"/>
      <c r="D71" s="14" t="s">
        <v>2182</v>
      </c>
      <c r="E71" s="14" t="s">
        <v>93</v>
      </c>
      <c r="F71" s="11"/>
      <c r="G71" s="15" t="s">
        <v>29</v>
      </c>
      <c r="H71" s="11" t="s">
        <v>2183</v>
      </c>
      <c r="I71" s="14" t="s">
        <v>31</v>
      </c>
      <c r="J71" s="16" t="s">
        <v>22</v>
      </c>
      <c r="K71" s="11" t="s">
        <v>23</v>
      </c>
      <c r="L71" s="11" t="s">
        <v>50</v>
      </c>
      <c r="M71" s="17">
        <v>9795.0</v>
      </c>
      <c r="N71" s="18">
        <v>3367143.0</v>
      </c>
      <c r="O71" s="11" t="s">
        <v>502</v>
      </c>
      <c r="P71" s="11" t="s">
        <v>58</v>
      </c>
      <c r="Q71" s="11" t="s">
        <v>2184</v>
      </c>
      <c r="R71" s="20"/>
      <c r="S71" s="20"/>
      <c r="T71" s="20" t="s">
        <v>107</v>
      </c>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row>
    <row r="72" ht="25.5" hidden="1" customHeight="1">
      <c r="A72" s="11">
        <v>71.0</v>
      </c>
      <c r="B72" s="12">
        <v>45876.0</v>
      </c>
      <c r="C72" s="23"/>
      <c r="D72" s="14"/>
      <c r="E72" s="14"/>
      <c r="F72" s="11"/>
      <c r="G72" s="15"/>
      <c r="H72" s="11" t="s">
        <v>2185</v>
      </c>
      <c r="I72" s="14" t="s">
        <v>31</v>
      </c>
      <c r="J72" s="16" t="s">
        <v>22</v>
      </c>
      <c r="K72" s="11" t="s">
        <v>95</v>
      </c>
      <c r="L72" s="11" t="s">
        <v>50</v>
      </c>
      <c r="M72" s="17"/>
      <c r="N72" s="18"/>
      <c r="O72" s="11"/>
      <c r="P72" s="11"/>
      <c r="Q72" s="33"/>
      <c r="R72" s="20" t="s">
        <v>2186</v>
      </c>
      <c r="S72" s="20"/>
      <c r="T72" s="20" t="s">
        <v>107</v>
      </c>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row>
    <row r="73" ht="25.5" hidden="1" customHeight="1">
      <c r="A73" s="11">
        <v>72.0</v>
      </c>
      <c r="B73" s="12">
        <v>45877.0</v>
      </c>
      <c r="C73" s="23"/>
      <c r="D73" s="14" t="s">
        <v>1777</v>
      </c>
      <c r="E73" s="14"/>
      <c r="F73" s="11"/>
      <c r="G73" s="15" t="s">
        <v>29</v>
      </c>
      <c r="H73" s="11" t="s">
        <v>2187</v>
      </c>
      <c r="I73" s="14" t="s">
        <v>31</v>
      </c>
      <c r="J73" s="16" t="s">
        <v>22</v>
      </c>
      <c r="K73" s="11" t="s">
        <v>32</v>
      </c>
      <c r="L73" s="11" t="s">
        <v>63</v>
      </c>
      <c r="M73" s="17"/>
      <c r="N73" s="18"/>
      <c r="O73" s="11"/>
      <c r="P73" s="11"/>
      <c r="Q73" s="33"/>
      <c r="R73" s="20" t="s">
        <v>2188</v>
      </c>
      <c r="S73" s="20"/>
      <c r="T73" s="20"/>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row>
    <row r="74" ht="25.5" hidden="1" customHeight="1">
      <c r="A74" s="11">
        <v>73.0</v>
      </c>
      <c r="B74" s="12">
        <v>45877.0</v>
      </c>
      <c r="C74" s="23"/>
      <c r="D74" s="14" t="s">
        <v>2189</v>
      </c>
      <c r="E74" s="14" t="s">
        <v>990</v>
      </c>
      <c r="F74" s="11" t="s">
        <v>1807</v>
      </c>
      <c r="G74" s="15" t="s">
        <v>29</v>
      </c>
      <c r="H74" s="11" t="s">
        <v>2190</v>
      </c>
      <c r="I74" s="14" t="s">
        <v>31</v>
      </c>
      <c r="J74" s="16" t="s">
        <v>22</v>
      </c>
      <c r="K74" s="11" t="s">
        <v>23</v>
      </c>
      <c r="L74" s="11" t="s">
        <v>63</v>
      </c>
      <c r="M74" s="17">
        <v>9796.0</v>
      </c>
      <c r="N74" s="18">
        <v>1153000.0</v>
      </c>
      <c r="O74" s="11" t="s">
        <v>51</v>
      </c>
      <c r="P74" s="11" t="s">
        <v>58</v>
      </c>
      <c r="Q74" s="11" t="s">
        <v>2191</v>
      </c>
      <c r="R74" s="20"/>
      <c r="S74" s="20"/>
      <c r="T74" s="20" t="s">
        <v>69</v>
      </c>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row>
    <row r="75" ht="25.5" hidden="1" customHeight="1">
      <c r="A75" s="11">
        <v>74.0</v>
      </c>
      <c r="B75" s="12" t="s">
        <v>2192</v>
      </c>
      <c r="C75" s="23"/>
      <c r="D75" s="14"/>
      <c r="E75" s="14"/>
      <c r="F75" s="11"/>
      <c r="G75" s="15" t="s">
        <v>29</v>
      </c>
      <c r="H75" s="11"/>
      <c r="I75" s="14" t="s">
        <v>31</v>
      </c>
      <c r="J75" s="16" t="s">
        <v>22</v>
      </c>
      <c r="K75" s="11" t="s">
        <v>95</v>
      </c>
      <c r="L75" s="11" t="s">
        <v>50</v>
      </c>
      <c r="M75" s="17"/>
      <c r="N75" s="18"/>
      <c r="O75" s="11"/>
      <c r="P75" s="11"/>
      <c r="Q75" s="33"/>
      <c r="R75" s="20" t="s">
        <v>2193</v>
      </c>
      <c r="S75" s="20"/>
      <c r="T75" s="20" t="s">
        <v>53</v>
      </c>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row>
    <row r="76" ht="25.5" hidden="1" customHeight="1">
      <c r="A76" s="11">
        <v>75.0</v>
      </c>
      <c r="B76" s="12">
        <v>45877.0</v>
      </c>
      <c r="C76" s="23"/>
      <c r="D76" s="14"/>
      <c r="E76" s="14"/>
      <c r="F76" s="11"/>
      <c r="G76" s="15"/>
      <c r="H76" s="11" t="s">
        <v>2194</v>
      </c>
      <c r="I76" s="14" t="s">
        <v>31</v>
      </c>
      <c r="J76" s="16" t="s">
        <v>22</v>
      </c>
      <c r="K76" s="11" t="s">
        <v>95</v>
      </c>
      <c r="L76" s="11"/>
      <c r="M76" s="17"/>
      <c r="N76" s="18"/>
      <c r="O76" s="11"/>
      <c r="P76" s="11"/>
      <c r="Q76" s="33"/>
      <c r="R76" s="20"/>
      <c r="S76" s="20"/>
      <c r="T76" s="20" t="s">
        <v>69</v>
      </c>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row>
    <row r="77" ht="25.5" hidden="1" customHeight="1">
      <c r="A77" s="11">
        <v>76.0</v>
      </c>
      <c r="B77" s="12">
        <v>45877.0</v>
      </c>
      <c r="C77" s="23"/>
      <c r="D77" s="14" t="s">
        <v>2195</v>
      </c>
      <c r="E77" s="14"/>
      <c r="F77" s="11"/>
      <c r="G77" s="15" t="s">
        <v>29</v>
      </c>
      <c r="H77" s="11" t="s">
        <v>2196</v>
      </c>
      <c r="I77" s="14" t="s">
        <v>31</v>
      </c>
      <c r="J77" s="16" t="s">
        <v>22</v>
      </c>
      <c r="K77" s="11" t="s">
        <v>23</v>
      </c>
      <c r="L77" s="11" t="s">
        <v>44</v>
      </c>
      <c r="M77" s="17"/>
      <c r="N77" s="18">
        <v>720100.0</v>
      </c>
      <c r="O77" s="11" t="s">
        <v>502</v>
      </c>
      <c r="P77" s="11" t="s">
        <v>58</v>
      </c>
      <c r="Q77" s="11" t="s">
        <v>2197</v>
      </c>
      <c r="R77" s="20"/>
      <c r="S77" s="20"/>
      <c r="T77" s="20" t="s">
        <v>115</v>
      </c>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row>
    <row r="78" ht="25.5" hidden="1" customHeight="1">
      <c r="A78" s="11">
        <v>77.0</v>
      </c>
      <c r="B78" s="12">
        <v>45877.0</v>
      </c>
      <c r="C78" s="23"/>
      <c r="D78" s="14" t="s">
        <v>686</v>
      </c>
      <c r="E78" s="14"/>
      <c r="F78" s="11"/>
      <c r="G78" s="15" t="s">
        <v>29</v>
      </c>
      <c r="H78" s="11" t="s">
        <v>2198</v>
      </c>
      <c r="I78" s="14" t="s">
        <v>31</v>
      </c>
      <c r="J78" s="16" t="s">
        <v>22</v>
      </c>
      <c r="K78" s="11" t="s">
        <v>32</v>
      </c>
      <c r="L78" s="11" t="s">
        <v>100</v>
      </c>
      <c r="M78" s="17"/>
      <c r="N78" s="18"/>
      <c r="O78" s="11"/>
      <c r="P78" s="11" t="s">
        <v>26</v>
      </c>
      <c r="Q78" s="33"/>
      <c r="R78" s="20" t="s">
        <v>2199</v>
      </c>
      <c r="S78" s="20"/>
      <c r="T78" s="20" t="s">
        <v>34</v>
      </c>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row>
    <row r="79" ht="25.5" hidden="1" customHeight="1">
      <c r="A79" s="11">
        <v>78.0</v>
      </c>
      <c r="B79" s="12">
        <v>45877.0</v>
      </c>
      <c r="C79" s="23"/>
      <c r="D79" s="14" t="s">
        <v>132</v>
      </c>
      <c r="E79" s="14"/>
      <c r="F79" s="11"/>
      <c r="G79" s="15" t="s">
        <v>29</v>
      </c>
      <c r="H79" s="11" t="s">
        <v>2200</v>
      </c>
      <c r="I79" s="14" t="s">
        <v>31</v>
      </c>
      <c r="J79" s="16" t="s">
        <v>22</v>
      </c>
      <c r="K79" s="11" t="s">
        <v>23</v>
      </c>
      <c r="L79" s="11" t="s">
        <v>100</v>
      </c>
      <c r="M79" s="17"/>
      <c r="N79" s="18"/>
      <c r="O79" s="11"/>
      <c r="P79" s="11" t="s">
        <v>26</v>
      </c>
      <c r="Q79" s="33"/>
      <c r="R79" s="20" t="s">
        <v>2201</v>
      </c>
      <c r="S79" s="20"/>
      <c r="T79" s="20" t="s">
        <v>69</v>
      </c>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row>
    <row r="80" ht="25.5" hidden="1" customHeight="1">
      <c r="A80" s="11">
        <v>79.0</v>
      </c>
      <c r="B80" s="33">
        <v>45877.0</v>
      </c>
      <c r="C80" s="23"/>
      <c r="D80" s="14" t="s">
        <v>993</v>
      </c>
      <c r="E80" s="14" t="s">
        <v>423</v>
      </c>
      <c r="F80" s="11" t="s">
        <v>2202</v>
      </c>
      <c r="G80" s="15" t="s">
        <v>20</v>
      </c>
      <c r="H80" s="11" t="s">
        <v>2203</v>
      </c>
      <c r="I80" s="14" t="s">
        <v>31</v>
      </c>
      <c r="J80" s="16" t="s">
        <v>22</v>
      </c>
      <c r="K80" s="11" t="s">
        <v>23</v>
      </c>
      <c r="L80" s="11"/>
      <c r="M80" s="17"/>
      <c r="N80" s="18"/>
      <c r="O80" s="11"/>
      <c r="P80" s="11"/>
      <c r="Q80" s="33"/>
      <c r="R80" s="20" t="s">
        <v>2204</v>
      </c>
      <c r="S80" s="20"/>
      <c r="T80" s="20" t="s">
        <v>111</v>
      </c>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row>
    <row r="81" ht="25.5" hidden="1" customHeight="1">
      <c r="A81" s="11">
        <v>80.0</v>
      </c>
      <c r="B81" s="12">
        <v>45877.0</v>
      </c>
      <c r="C81" s="23"/>
      <c r="D81" s="14" t="s">
        <v>2205</v>
      </c>
      <c r="E81" s="14" t="s">
        <v>2206</v>
      </c>
      <c r="F81" s="11"/>
      <c r="G81" s="15" t="s">
        <v>29</v>
      </c>
      <c r="H81" s="11" t="s">
        <v>2207</v>
      </c>
      <c r="I81" s="14" t="s">
        <v>31</v>
      </c>
      <c r="J81" s="16" t="s">
        <v>22</v>
      </c>
      <c r="K81" s="11" t="s">
        <v>23</v>
      </c>
      <c r="L81" s="11" t="s">
        <v>38</v>
      </c>
      <c r="M81" s="17"/>
      <c r="N81" s="18">
        <v>98118.0</v>
      </c>
      <c r="O81" s="11" t="s">
        <v>51</v>
      </c>
      <c r="P81" s="11" t="s">
        <v>26</v>
      </c>
      <c r="Q81" s="11" t="s">
        <v>2208</v>
      </c>
      <c r="R81" s="20"/>
      <c r="S81" s="20"/>
      <c r="T81" s="20"/>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row>
    <row r="82" ht="25.5" hidden="1" customHeight="1">
      <c r="A82" s="11">
        <v>81.0</v>
      </c>
      <c r="B82" s="12">
        <v>45877.0</v>
      </c>
      <c r="C82" s="23"/>
      <c r="D82" s="14" t="s">
        <v>714</v>
      </c>
      <c r="E82" s="14"/>
      <c r="F82" s="11"/>
      <c r="G82" s="15"/>
      <c r="H82" s="11" t="s">
        <v>2209</v>
      </c>
      <c r="I82" s="14" t="s">
        <v>31</v>
      </c>
      <c r="J82" s="16" t="s">
        <v>22</v>
      </c>
      <c r="K82" s="11" t="s">
        <v>23</v>
      </c>
      <c r="L82" s="11" t="s">
        <v>38</v>
      </c>
      <c r="M82" s="17"/>
      <c r="N82" s="18">
        <v>673170.0</v>
      </c>
      <c r="O82" s="11" t="s">
        <v>51</v>
      </c>
      <c r="P82" s="11" t="s">
        <v>26</v>
      </c>
      <c r="Q82" s="11" t="s">
        <v>2210</v>
      </c>
      <c r="R82" s="20"/>
      <c r="S82" s="20"/>
      <c r="T82" s="20"/>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row>
    <row r="83" ht="25.5" hidden="1" customHeight="1">
      <c r="A83" s="11">
        <v>82.0</v>
      </c>
      <c r="B83" s="12">
        <v>45877.0</v>
      </c>
      <c r="C83" s="23"/>
      <c r="D83" s="14" t="s">
        <v>2042</v>
      </c>
      <c r="E83" s="14"/>
      <c r="F83" s="11"/>
      <c r="G83" s="15" t="s">
        <v>29</v>
      </c>
      <c r="H83" s="11" t="s">
        <v>2211</v>
      </c>
      <c r="I83" s="14" t="s">
        <v>31</v>
      </c>
      <c r="J83" s="16" t="s">
        <v>22</v>
      </c>
      <c r="K83" s="11" t="s">
        <v>23</v>
      </c>
      <c r="L83" s="11" t="s">
        <v>38</v>
      </c>
      <c r="M83" s="17"/>
      <c r="N83" s="18">
        <v>95200.0</v>
      </c>
      <c r="O83" s="11" t="s">
        <v>39</v>
      </c>
      <c r="P83" s="11" t="s">
        <v>58</v>
      </c>
      <c r="Q83" s="11" t="s">
        <v>2212</v>
      </c>
      <c r="R83" s="20"/>
      <c r="S83" s="20"/>
      <c r="T83" s="20"/>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row>
    <row r="84" ht="25.5" hidden="1" customHeight="1">
      <c r="A84" s="11">
        <v>83.0</v>
      </c>
      <c r="B84" s="12">
        <v>45877.0</v>
      </c>
      <c r="C84" s="23"/>
      <c r="D84" s="14" t="s">
        <v>83</v>
      </c>
      <c r="E84" s="14"/>
      <c r="F84" s="11"/>
      <c r="G84" s="15" t="s">
        <v>29</v>
      </c>
      <c r="H84" s="11" t="s">
        <v>2213</v>
      </c>
      <c r="I84" s="14" t="s">
        <v>31</v>
      </c>
      <c r="J84" s="16" t="s">
        <v>22</v>
      </c>
      <c r="K84" s="11" t="s">
        <v>23</v>
      </c>
      <c r="L84" s="11" t="s">
        <v>63</v>
      </c>
      <c r="M84" s="17">
        <v>9803.0</v>
      </c>
      <c r="N84" s="18">
        <v>2605764.0</v>
      </c>
      <c r="O84" s="11" t="s">
        <v>502</v>
      </c>
      <c r="P84" s="11" t="s">
        <v>58</v>
      </c>
      <c r="Q84" s="11" t="s">
        <v>2214</v>
      </c>
      <c r="R84" s="20"/>
      <c r="S84" s="20"/>
      <c r="T84" s="20"/>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row>
    <row r="85" ht="25.5" hidden="1" customHeight="1">
      <c r="A85" s="11">
        <v>84.0</v>
      </c>
      <c r="B85" s="12">
        <v>45877.0</v>
      </c>
      <c r="C85" s="23"/>
      <c r="D85" s="14"/>
      <c r="E85" s="14"/>
      <c r="F85" s="11"/>
      <c r="G85" s="15"/>
      <c r="H85" s="11" t="s">
        <v>2215</v>
      </c>
      <c r="I85" s="14" t="s">
        <v>31</v>
      </c>
      <c r="J85" s="16" t="s">
        <v>22</v>
      </c>
      <c r="K85" s="11" t="s">
        <v>95</v>
      </c>
      <c r="L85" s="11"/>
      <c r="M85" s="17"/>
      <c r="N85" s="18"/>
      <c r="O85" s="11"/>
      <c r="P85" s="11"/>
      <c r="Q85" s="33"/>
      <c r="R85" s="20" t="s">
        <v>2216</v>
      </c>
      <c r="S85" s="20"/>
      <c r="T85" s="20"/>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row>
    <row r="86" ht="25.5" hidden="1" customHeight="1">
      <c r="A86" s="11">
        <v>85.0</v>
      </c>
      <c r="B86" s="12">
        <v>45877.0</v>
      </c>
      <c r="C86" s="23"/>
      <c r="D86" s="14" t="s">
        <v>317</v>
      </c>
      <c r="E86" s="14"/>
      <c r="F86" s="11"/>
      <c r="G86" s="15" t="s">
        <v>20</v>
      </c>
      <c r="H86" s="11" t="s">
        <v>2217</v>
      </c>
      <c r="I86" s="14" t="s">
        <v>31</v>
      </c>
      <c r="J86" s="16" t="s">
        <v>22</v>
      </c>
      <c r="K86" s="11" t="s">
        <v>23</v>
      </c>
      <c r="L86" s="11" t="s">
        <v>100</v>
      </c>
      <c r="M86" s="17"/>
      <c r="N86" s="18">
        <v>424700.0</v>
      </c>
      <c r="O86" s="11" t="s">
        <v>51</v>
      </c>
      <c r="P86" s="11" t="s">
        <v>26</v>
      </c>
      <c r="Q86" s="11" t="s">
        <v>2210</v>
      </c>
      <c r="R86" s="20"/>
      <c r="S86" s="20"/>
      <c r="T86" s="20"/>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row>
    <row r="87" ht="25.5" hidden="1" customHeight="1">
      <c r="A87" s="11">
        <v>86.0</v>
      </c>
      <c r="B87" s="12">
        <v>45877.0</v>
      </c>
      <c r="C87" s="23"/>
      <c r="D87" s="14" t="s">
        <v>597</v>
      </c>
      <c r="E87" s="14"/>
      <c r="F87" s="11"/>
      <c r="G87" s="15" t="s">
        <v>29</v>
      </c>
      <c r="H87" s="11" t="s">
        <v>2218</v>
      </c>
      <c r="I87" s="14" t="s">
        <v>31</v>
      </c>
      <c r="J87" s="16" t="s">
        <v>22</v>
      </c>
      <c r="K87" s="11" t="s">
        <v>23</v>
      </c>
      <c r="L87" s="11" t="s">
        <v>86</v>
      </c>
      <c r="M87" s="17"/>
      <c r="N87" s="18">
        <v>440365.0</v>
      </c>
      <c r="O87" s="11"/>
      <c r="P87" s="11" t="s">
        <v>58</v>
      </c>
      <c r="Q87" s="11" t="s">
        <v>2219</v>
      </c>
      <c r="R87" s="20"/>
      <c r="S87" s="20"/>
      <c r="T87" s="20"/>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row>
    <row r="88" ht="25.5" hidden="1" customHeight="1">
      <c r="A88" s="11">
        <v>87.0</v>
      </c>
      <c r="B88" s="12">
        <v>45877.0</v>
      </c>
      <c r="C88" s="23"/>
      <c r="D88" s="14" t="s">
        <v>1718</v>
      </c>
      <c r="E88" s="14"/>
      <c r="F88" s="11"/>
      <c r="G88" s="15" t="s">
        <v>29</v>
      </c>
      <c r="H88" s="11" t="s">
        <v>2220</v>
      </c>
      <c r="I88" s="14" t="s">
        <v>31</v>
      </c>
      <c r="J88" s="16" t="s">
        <v>22</v>
      </c>
      <c r="K88" s="11" t="s">
        <v>23</v>
      </c>
      <c r="L88" s="11" t="s">
        <v>156</v>
      </c>
      <c r="M88" s="17"/>
      <c r="N88" s="18"/>
      <c r="O88" s="11"/>
      <c r="P88" s="11" t="s">
        <v>58</v>
      </c>
      <c r="Q88" s="11" t="s">
        <v>2221</v>
      </c>
      <c r="R88" s="20"/>
      <c r="S88" s="20"/>
      <c r="T88" s="20"/>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row>
    <row r="89" ht="25.5" hidden="1" customHeight="1">
      <c r="A89" s="11">
        <v>88.0</v>
      </c>
      <c r="B89" s="12">
        <v>45877.0</v>
      </c>
      <c r="C89" s="23"/>
      <c r="D89" s="14" t="s">
        <v>1496</v>
      </c>
      <c r="E89" s="14" t="s">
        <v>2222</v>
      </c>
      <c r="F89" s="11"/>
      <c r="G89" s="15" t="s">
        <v>29</v>
      </c>
      <c r="H89" s="11" t="s">
        <v>2223</v>
      </c>
      <c r="I89" s="14" t="s">
        <v>31</v>
      </c>
      <c r="J89" s="16" t="s">
        <v>22</v>
      </c>
      <c r="K89" s="11" t="s">
        <v>23</v>
      </c>
      <c r="L89" s="11" t="s">
        <v>302</v>
      </c>
      <c r="M89" s="17">
        <v>9805.0</v>
      </c>
      <c r="N89" s="18">
        <v>7165430.0</v>
      </c>
      <c r="O89" s="11" t="s">
        <v>502</v>
      </c>
      <c r="P89" s="11" t="s">
        <v>58</v>
      </c>
      <c r="Q89" s="11" t="s">
        <v>2157</v>
      </c>
      <c r="R89" s="20"/>
      <c r="S89" s="20"/>
      <c r="T89" s="20"/>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row>
    <row r="90" ht="25.5" hidden="1" customHeight="1">
      <c r="A90" s="11">
        <v>89.0</v>
      </c>
      <c r="B90" s="12">
        <v>45877.0</v>
      </c>
      <c r="C90" s="23"/>
      <c r="D90" s="14" t="s">
        <v>205</v>
      </c>
      <c r="E90" s="14"/>
      <c r="F90" s="11"/>
      <c r="G90" s="15" t="s">
        <v>29</v>
      </c>
      <c r="H90" s="11" t="s">
        <v>2224</v>
      </c>
      <c r="I90" s="14" t="s">
        <v>31</v>
      </c>
      <c r="J90" s="16" t="s">
        <v>22</v>
      </c>
      <c r="K90" s="11" t="s">
        <v>23</v>
      </c>
      <c r="L90" s="11" t="s">
        <v>38</v>
      </c>
      <c r="M90" s="17"/>
      <c r="N90" s="18"/>
      <c r="O90" s="11"/>
      <c r="P90" s="11" t="s">
        <v>26</v>
      </c>
      <c r="Q90" s="33"/>
      <c r="R90" s="20" t="s">
        <v>2225</v>
      </c>
      <c r="S90" s="20"/>
      <c r="T90" s="20"/>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row>
    <row r="91" ht="25.5" hidden="1" customHeight="1">
      <c r="A91" s="11">
        <v>90.0</v>
      </c>
      <c r="B91" s="12">
        <v>45878.0</v>
      </c>
      <c r="C91" s="23"/>
      <c r="D91" s="14"/>
      <c r="E91" s="14"/>
      <c r="F91" s="11"/>
      <c r="G91" s="15" t="s">
        <v>20</v>
      </c>
      <c r="H91" s="11" t="s">
        <v>2226</v>
      </c>
      <c r="I91" s="14" t="s">
        <v>31</v>
      </c>
      <c r="J91" s="16" t="s">
        <v>22</v>
      </c>
      <c r="K91" s="11" t="s">
        <v>23</v>
      </c>
      <c r="L91" s="11" t="s">
        <v>44</v>
      </c>
      <c r="M91" s="17"/>
      <c r="N91" s="18"/>
      <c r="O91" s="11"/>
      <c r="P91" s="11" t="s">
        <v>26</v>
      </c>
      <c r="Q91" s="33"/>
      <c r="R91" s="20" t="s">
        <v>2227</v>
      </c>
      <c r="S91" s="20"/>
      <c r="T91" s="20"/>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row>
    <row r="92" ht="25.5" hidden="1" customHeight="1">
      <c r="A92" s="11">
        <v>91.0</v>
      </c>
      <c r="B92" s="12">
        <v>45878.0</v>
      </c>
      <c r="C92" s="23"/>
      <c r="D92" s="14"/>
      <c r="E92" s="14"/>
      <c r="F92" s="11"/>
      <c r="G92" s="15"/>
      <c r="H92" s="11" t="s">
        <v>2228</v>
      </c>
      <c r="I92" s="14" t="s">
        <v>31</v>
      </c>
      <c r="J92" s="16" t="s">
        <v>22</v>
      </c>
      <c r="K92" s="11" t="s">
        <v>95</v>
      </c>
      <c r="L92" s="11" t="s">
        <v>50</v>
      </c>
      <c r="M92" s="17"/>
      <c r="N92" s="18"/>
      <c r="O92" s="11"/>
      <c r="P92" s="11"/>
      <c r="Q92" s="33"/>
      <c r="R92" s="20"/>
      <c r="S92" s="20"/>
      <c r="T92" s="20"/>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row>
    <row r="93" ht="25.5" hidden="1" customHeight="1">
      <c r="A93" s="11">
        <v>92.0</v>
      </c>
      <c r="B93" s="12">
        <v>45878.0</v>
      </c>
      <c r="C93" s="23"/>
      <c r="D93" s="14" t="s">
        <v>989</v>
      </c>
      <c r="E93" s="14"/>
      <c r="F93" s="11"/>
      <c r="G93" s="15" t="s">
        <v>29</v>
      </c>
      <c r="H93" s="11" t="s">
        <v>2229</v>
      </c>
      <c r="I93" s="14" t="s">
        <v>31</v>
      </c>
      <c r="J93" s="16" t="s">
        <v>22</v>
      </c>
      <c r="K93" s="11" t="s">
        <v>23</v>
      </c>
      <c r="L93" s="11" t="s">
        <v>38</v>
      </c>
      <c r="M93" s="17"/>
      <c r="N93" s="18"/>
      <c r="O93" s="11"/>
      <c r="P93" s="11" t="s">
        <v>58</v>
      </c>
      <c r="Q93" s="11" t="s">
        <v>2230</v>
      </c>
      <c r="R93" s="20" t="s">
        <v>2231</v>
      </c>
      <c r="S93" s="20"/>
      <c r="T93" s="20"/>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row>
    <row r="94" ht="25.5" hidden="1" customHeight="1">
      <c r="A94" s="11">
        <v>93.0</v>
      </c>
      <c r="B94" s="12">
        <v>45878.0</v>
      </c>
      <c r="C94" s="23"/>
      <c r="D94" s="14" t="s">
        <v>2232</v>
      </c>
      <c r="E94" s="14" t="s">
        <v>80</v>
      </c>
      <c r="F94" s="11"/>
      <c r="G94" s="15" t="s">
        <v>29</v>
      </c>
      <c r="H94" s="11" t="s">
        <v>2233</v>
      </c>
      <c r="I94" s="14" t="s">
        <v>31</v>
      </c>
      <c r="J94" s="16" t="s">
        <v>22</v>
      </c>
      <c r="K94" s="11" t="s">
        <v>23</v>
      </c>
      <c r="L94" s="11" t="s">
        <v>38</v>
      </c>
      <c r="M94" s="17"/>
      <c r="N94" s="18"/>
      <c r="O94" s="11"/>
      <c r="P94" s="11" t="s">
        <v>26</v>
      </c>
      <c r="Q94" s="33"/>
      <c r="R94" s="20" t="s">
        <v>2234</v>
      </c>
      <c r="S94" s="20"/>
      <c r="T94" s="20"/>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row>
    <row r="95" ht="25.5" hidden="1" customHeight="1">
      <c r="A95" s="11">
        <v>94.0</v>
      </c>
      <c r="B95" s="12">
        <v>45878.0</v>
      </c>
      <c r="C95" s="23"/>
      <c r="D95" s="14" t="s">
        <v>930</v>
      </c>
      <c r="E95" s="14"/>
      <c r="F95" s="11"/>
      <c r="G95" s="15" t="s">
        <v>29</v>
      </c>
      <c r="H95" s="11" t="s">
        <v>2235</v>
      </c>
      <c r="I95" s="14" t="s">
        <v>31</v>
      </c>
      <c r="J95" s="16" t="s">
        <v>22</v>
      </c>
      <c r="K95" s="11" t="s">
        <v>23</v>
      </c>
      <c r="L95" s="11" t="s">
        <v>316</v>
      </c>
      <c r="M95" s="17"/>
      <c r="N95" s="18"/>
      <c r="O95" s="11"/>
      <c r="P95" s="11" t="s">
        <v>26</v>
      </c>
      <c r="Q95" s="33"/>
      <c r="R95" s="20" t="s">
        <v>2236</v>
      </c>
      <c r="S95" s="20"/>
      <c r="T95" s="20"/>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row>
    <row r="96" ht="25.5" hidden="1" customHeight="1">
      <c r="A96" s="11">
        <v>95.0</v>
      </c>
      <c r="B96" s="12">
        <v>45878.0</v>
      </c>
      <c r="C96" s="23"/>
      <c r="D96" s="14" t="s">
        <v>449</v>
      </c>
      <c r="E96" s="14"/>
      <c r="F96" s="11"/>
      <c r="G96" s="15" t="s">
        <v>29</v>
      </c>
      <c r="H96" s="11" t="s">
        <v>2237</v>
      </c>
      <c r="I96" s="14" t="s">
        <v>31</v>
      </c>
      <c r="J96" s="16" t="s">
        <v>22</v>
      </c>
      <c r="K96" s="11" t="s">
        <v>23</v>
      </c>
      <c r="L96" s="11" t="s">
        <v>156</v>
      </c>
      <c r="M96" s="17"/>
      <c r="N96" s="18"/>
      <c r="O96" s="11"/>
      <c r="P96" s="11"/>
      <c r="Q96" s="33"/>
      <c r="R96" s="20" t="s">
        <v>2238</v>
      </c>
      <c r="S96" s="20"/>
      <c r="T96" s="20"/>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row>
    <row r="97" ht="25.5" hidden="1" customHeight="1">
      <c r="A97" s="11">
        <v>96.0</v>
      </c>
      <c r="B97" s="12">
        <v>45878.0</v>
      </c>
      <c r="C97" s="23"/>
      <c r="D97" s="14" t="s">
        <v>1997</v>
      </c>
      <c r="E97" s="14"/>
      <c r="F97" s="11"/>
      <c r="G97" s="15" t="s">
        <v>29</v>
      </c>
      <c r="H97" s="11" t="s">
        <v>2239</v>
      </c>
      <c r="I97" s="14" t="s">
        <v>31</v>
      </c>
      <c r="J97" s="16" t="s">
        <v>22</v>
      </c>
      <c r="K97" s="11" t="s">
        <v>23</v>
      </c>
      <c r="L97" s="11" t="s">
        <v>316</v>
      </c>
      <c r="M97" s="17"/>
      <c r="N97" s="18">
        <v>361300.0</v>
      </c>
      <c r="O97" s="11" t="s">
        <v>51</v>
      </c>
      <c r="P97" s="11" t="s">
        <v>26</v>
      </c>
      <c r="Q97" s="11" t="s">
        <v>2240</v>
      </c>
      <c r="R97" s="20"/>
      <c r="S97" s="20"/>
      <c r="T97" s="20"/>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row>
    <row r="98" ht="25.5" hidden="1" customHeight="1">
      <c r="A98" s="11">
        <v>97.0</v>
      </c>
      <c r="B98" s="12">
        <v>45880.0</v>
      </c>
      <c r="C98" s="23"/>
      <c r="D98" s="14"/>
      <c r="E98" s="14"/>
      <c r="F98" s="11"/>
      <c r="G98" s="15"/>
      <c r="H98" s="11" t="s">
        <v>2241</v>
      </c>
      <c r="I98" s="14" t="s">
        <v>31</v>
      </c>
      <c r="J98" s="16" t="s">
        <v>22</v>
      </c>
      <c r="K98" s="11" t="s">
        <v>95</v>
      </c>
      <c r="L98" s="11"/>
      <c r="M98" s="17"/>
      <c r="N98" s="18"/>
      <c r="O98" s="11"/>
      <c r="P98" s="11"/>
      <c r="Q98" s="33"/>
      <c r="R98" s="20"/>
      <c r="S98" s="20"/>
      <c r="T98" s="20"/>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row>
    <row r="99" ht="25.5" hidden="1" customHeight="1">
      <c r="A99" s="11">
        <v>98.0</v>
      </c>
      <c r="B99" s="12">
        <v>45880.0</v>
      </c>
      <c r="C99" s="23"/>
      <c r="D99" s="14" t="s">
        <v>35</v>
      </c>
      <c r="E99" s="14"/>
      <c r="F99" s="11"/>
      <c r="G99" s="15" t="s">
        <v>20</v>
      </c>
      <c r="H99" s="11" t="s">
        <v>2242</v>
      </c>
      <c r="I99" s="14" t="s">
        <v>31</v>
      </c>
      <c r="J99" s="16" t="s">
        <v>22</v>
      </c>
      <c r="K99" s="11" t="s">
        <v>95</v>
      </c>
      <c r="L99" s="11" t="s">
        <v>38</v>
      </c>
      <c r="M99" s="17"/>
      <c r="N99" s="18"/>
      <c r="O99" s="11"/>
      <c r="P99" s="11" t="s">
        <v>26</v>
      </c>
      <c r="Q99" s="11"/>
      <c r="R99" s="11" t="s">
        <v>2243</v>
      </c>
      <c r="S99" s="20"/>
      <c r="T99" s="20"/>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row>
    <row r="100" ht="25.5" hidden="1" customHeight="1">
      <c r="A100" s="11">
        <v>99.0</v>
      </c>
      <c r="B100" s="12">
        <v>45880.0</v>
      </c>
      <c r="C100" s="23"/>
      <c r="D100" s="14" t="s">
        <v>2244</v>
      </c>
      <c r="E100" s="14" t="s">
        <v>762</v>
      </c>
      <c r="F100" s="11"/>
      <c r="G100" s="15" t="s">
        <v>29</v>
      </c>
      <c r="H100" s="11" t="s">
        <v>2245</v>
      </c>
      <c r="I100" s="14" t="s">
        <v>31</v>
      </c>
      <c r="J100" s="16" t="s">
        <v>22</v>
      </c>
      <c r="K100" s="11" t="s">
        <v>95</v>
      </c>
      <c r="L100" s="11"/>
      <c r="M100" s="17"/>
      <c r="N100" s="18"/>
      <c r="O100" s="11"/>
      <c r="P100" s="11" t="s">
        <v>26</v>
      </c>
      <c r="Q100" s="11"/>
      <c r="R100" s="11" t="s">
        <v>2246</v>
      </c>
      <c r="S100" s="20"/>
      <c r="T100" s="20"/>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row>
    <row r="101" ht="25.5" hidden="1" customHeight="1">
      <c r="A101" s="11">
        <v>100.0</v>
      </c>
      <c r="B101" s="12">
        <v>45880.0</v>
      </c>
      <c r="C101" s="23"/>
      <c r="D101" s="14" t="s">
        <v>690</v>
      </c>
      <c r="E101" s="14"/>
      <c r="F101" s="11"/>
      <c r="G101" s="15" t="s">
        <v>29</v>
      </c>
      <c r="H101" s="11" t="s">
        <v>2247</v>
      </c>
      <c r="I101" s="14" t="s">
        <v>31</v>
      </c>
      <c r="J101" s="16" t="s">
        <v>22</v>
      </c>
      <c r="K101" s="11" t="s">
        <v>23</v>
      </c>
      <c r="L101" s="11" t="s">
        <v>38</v>
      </c>
      <c r="M101" s="17"/>
      <c r="N101" s="18">
        <v>58900.0</v>
      </c>
      <c r="O101" s="11" t="s">
        <v>51</v>
      </c>
      <c r="P101" s="11" t="s">
        <v>26</v>
      </c>
      <c r="Q101" s="11" t="s">
        <v>2210</v>
      </c>
      <c r="R101" s="20"/>
      <c r="S101" s="20"/>
      <c r="T101" s="20"/>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row>
    <row r="102" ht="25.5" hidden="1" customHeight="1">
      <c r="A102" s="11">
        <v>101.0</v>
      </c>
      <c r="B102" s="12">
        <v>45880.0</v>
      </c>
      <c r="C102" s="23"/>
      <c r="D102" s="14" t="s">
        <v>236</v>
      </c>
      <c r="E102" s="14"/>
      <c r="F102" s="11"/>
      <c r="G102" s="15" t="s">
        <v>29</v>
      </c>
      <c r="H102" s="11" t="s">
        <v>2248</v>
      </c>
      <c r="I102" s="14" t="s">
        <v>31</v>
      </c>
      <c r="J102" s="16" t="s">
        <v>22</v>
      </c>
      <c r="K102" s="11" t="s">
        <v>95</v>
      </c>
      <c r="L102" s="11" t="s">
        <v>316</v>
      </c>
      <c r="M102" s="17"/>
      <c r="N102" s="18"/>
      <c r="O102" s="11"/>
      <c r="P102" s="11"/>
      <c r="Q102" s="33"/>
      <c r="R102" s="20"/>
      <c r="S102" s="20"/>
      <c r="T102" s="20"/>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row>
    <row r="103" ht="25.5" hidden="1" customHeight="1">
      <c r="A103" s="11">
        <v>102.0</v>
      </c>
      <c r="B103" s="12">
        <v>45880.0</v>
      </c>
      <c r="C103" s="23"/>
      <c r="D103" s="14" t="s">
        <v>140</v>
      </c>
      <c r="E103" s="14" t="s">
        <v>61</v>
      </c>
      <c r="F103" s="11"/>
      <c r="G103" s="15" t="s">
        <v>20</v>
      </c>
      <c r="H103" s="11" t="s">
        <v>2249</v>
      </c>
      <c r="I103" s="14" t="s">
        <v>31</v>
      </c>
      <c r="J103" s="16" t="s">
        <v>22</v>
      </c>
      <c r="K103" s="11" t="s">
        <v>23</v>
      </c>
      <c r="L103" s="11" t="s">
        <v>44</v>
      </c>
      <c r="M103" s="17"/>
      <c r="N103" s="18">
        <v>369500.0</v>
      </c>
      <c r="O103" s="11" t="s">
        <v>51</v>
      </c>
      <c r="P103" s="11" t="s">
        <v>26</v>
      </c>
      <c r="Q103" s="11" t="s">
        <v>2250</v>
      </c>
      <c r="R103" s="20"/>
      <c r="S103" s="20"/>
      <c r="T103" s="20"/>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row>
    <row r="104" ht="25.5" hidden="1" customHeight="1">
      <c r="A104" s="11">
        <v>103.0</v>
      </c>
      <c r="B104" s="12">
        <v>45880.0</v>
      </c>
      <c r="C104" s="23"/>
      <c r="D104" s="14" t="s">
        <v>2119</v>
      </c>
      <c r="E104" s="14" t="s">
        <v>708</v>
      </c>
      <c r="F104" s="11" t="s">
        <v>2251</v>
      </c>
      <c r="G104" s="15" t="s">
        <v>20</v>
      </c>
      <c r="H104" s="11" t="s">
        <v>2252</v>
      </c>
      <c r="I104" s="14" t="s">
        <v>31</v>
      </c>
      <c r="J104" s="16" t="s">
        <v>22</v>
      </c>
      <c r="K104" s="11" t="s">
        <v>23</v>
      </c>
      <c r="L104" s="11" t="s">
        <v>167</v>
      </c>
      <c r="M104" s="17">
        <v>9821.0</v>
      </c>
      <c r="N104" s="18">
        <v>5420000.0</v>
      </c>
      <c r="O104" s="11" t="s">
        <v>51</v>
      </c>
      <c r="P104" s="11" t="s">
        <v>58</v>
      </c>
      <c r="Q104" s="11" t="s">
        <v>2253</v>
      </c>
      <c r="R104" s="20"/>
      <c r="S104" s="20"/>
      <c r="T104" s="20"/>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row>
    <row r="105" ht="25.5" hidden="1" customHeight="1">
      <c r="A105" s="11">
        <v>104.0</v>
      </c>
      <c r="B105" s="12">
        <v>45880.0</v>
      </c>
      <c r="C105" s="23"/>
      <c r="D105" s="14" t="s">
        <v>2254</v>
      </c>
      <c r="E105" s="14" t="s">
        <v>1791</v>
      </c>
      <c r="F105" s="11"/>
      <c r="G105" s="15" t="s">
        <v>29</v>
      </c>
      <c r="H105" s="11" t="s">
        <v>2255</v>
      </c>
      <c r="I105" s="14" t="s">
        <v>31</v>
      </c>
      <c r="J105" s="16" t="s">
        <v>22</v>
      </c>
      <c r="K105" s="11" t="s">
        <v>23</v>
      </c>
      <c r="L105" s="11" t="s">
        <v>316</v>
      </c>
      <c r="M105" s="17"/>
      <c r="N105" s="18"/>
      <c r="O105" s="11" t="s">
        <v>39</v>
      </c>
      <c r="P105" s="11" t="s">
        <v>58</v>
      </c>
      <c r="Q105" s="11" t="s">
        <v>2256</v>
      </c>
      <c r="R105" s="20"/>
      <c r="S105" s="20"/>
      <c r="T105" s="20"/>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row>
    <row r="106" ht="25.5" hidden="1" customHeight="1">
      <c r="A106" s="11">
        <v>105.0</v>
      </c>
      <c r="B106" s="12">
        <v>45880.0</v>
      </c>
      <c r="C106" s="23"/>
      <c r="D106" s="14" t="s">
        <v>1921</v>
      </c>
      <c r="E106" s="14" t="s">
        <v>679</v>
      </c>
      <c r="F106" s="11"/>
      <c r="G106" s="15" t="s">
        <v>20</v>
      </c>
      <c r="H106" s="11" t="s">
        <v>2257</v>
      </c>
      <c r="I106" s="14" t="s">
        <v>31</v>
      </c>
      <c r="J106" s="16" t="s">
        <v>22</v>
      </c>
      <c r="K106" s="11" t="s">
        <v>95</v>
      </c>
      <c r="L106" s="11" t="s">
        <v>38</v>
      </c>
      <c r="M106" s="17"/>
      <c r="N106" s="18"/>
      <c r="O106" s="11"/>
      <c r="P106" s="11" t="s">
        <v>58</v>
      </c>
      <c r="Q106" s="11" t="s">
        <v>2258</v>
      </c>
      <c r="R106" s="20"/>
      <c r="S106" s="20"/>
      <c r="T106" s="20"/>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row>
    <row r="107" ht="25.5" hidden="1" customHeight="1">
      <c r="A107" s="11">
        <v>106.0</v>
      </c>
      <c r="B107" s="12">
        <v>45880.0</v>
      </c>
      <c r="C107" s="23"/>
      <c r="D107" s="14" t="s">
        <v>2259</v>
      </c>
      <c r="E107" s="14" t="s">
        <v>834</v>
      </c>
      <c r="F107" s="11"/>
      <c r="G107" s="15" t="s">
        <v>29</v>
      </c>
      <c r="H107" s="11" t="s">
        <v>835</v>
      </c>
      <c r="I107" s="14" t="s">
        <v>31</v>
      </c>
      <c r="J107" s="16" t="s">
        <v>22</v>
      </c>
      <c r="K107" s="11" t="s">
        <v>23</v>
      </c>
      <c r="L107" s="11" t="s">
        <v>38</v>
      </c>
      <c r="M107" s="17"/>
      <c r="N107" s="18">
        <v>140000.0</v>
      </c>
      <c r="O107" s="11" t="s">
        <v>51</v>
      </c>
      <c r="P107" s="11" t="s">
        <v>26</v>
      </c>
      <c r="Q107" s="11" t="s">
        <v>2260</v>
      </c>
      <c r="R107" s="20"/>
      <c r="S107" s="20"/>
      <c r="T107" s="20"/>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row>
    <row r="108" ht="25.5" hidden="1" customHeight="1">
      <c r="A108" s="11">
        <v>107.0</v>
      </c>
      <c r="B108" s="12">
        <v>45880.0</v>
      </c>
      <c r="C108" s="23"/>
      <c r="D108" s="14" t="s">
        <v>2261</v>
      </c>
      <c r="E108" s="14" t="s">
        <v>398</v>
      </c>
      <c r="F108" s="11"/>
      <c r="G108" s="15" t="s">
        <v>29</v>
      </c>
      <c r="H108" s="11" t="s">
        <v>2262</v>
      </c>
      <c r="I108" s="14" t="s">
        <v>31</v>
      </c>
      <c r="J108" s="16" t="s">
        <v>22</v>
      </c>
      <c r="K108" s="11" t="s">
        <v>95</v>
      </c>
      <c r="L108" s="11" t="s">
        <v>50</v>
      </c>
      <c r="M108" s="17">
        <v>9818.0</v>
      </c>
      <c r="N108" s="18">
        <v>8127000.0</v>
      </c>
      <c r="O108" s="11" t="s">
        <v>502</v>
      </c>
      <c r="P108" s="11" t="s">
        <v>58</v>
      </c>
      <c r="Q108" s="26" t="s">
        <v>2263</v>
      </c>
      <c r="R108" s="20"/>
      <c r="S108" s="20"/>
      <c r="T108" s="20"/>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row>
    <row r="109" ht="25.5" hidden="1" customHeight="1">
      <c r="A109" s="11">
        <v>108.0</v>
      </c>
      <c r="B109" s="12">
        <v>45881.0</v>
      </c>
      <c r="C109" s="23"/>
      <c r="D109" s="14" t="s">
        <v>1618</v>
      </c>
      <c r="E109" s="14" t="s">
        <v>109</v>
      </c>
      <c r="F109" s="11"/>
      <c r="G109" s="15" t="s">
        <v>29</v>
      </c>
      <c r="H109" s="11" t="s">
        <v>2264</v>
      </c>
      <c r="I109" s="14" t="s">
        <v>31</v>
      </c>
      <c r="J109" s="16" t="s">
        <v>22</v>
      </c>
      <c r="K109" s="11" t="s">
        <v>23</v>
      </c>
      <c r="L109" s="11" t="s">
        <v>38</v>
      </c>
      <c r="M109" s="17">
        <v>9815.0</v>
      </c>
      <c r="N109" s="18">
        <v>1230000.0</v>
      </c>
      <c r="O109" s="11" t="s">
        <v>57</v>
      </c>
      <c r="P109" s="11" t="s">
        <v>26</v>
      </c>
      <c r="Q109" s="11"/>
      <c r="R109" s="20"/>
      <c r="S109" s="20"/>
      <c r="T109" s="20"/>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row>
    <row r="110" ht="25.5" hidden="1" customHeight="1">
      <c r="A110" s="11">
        <v>109.0</v>
      </c>
      <c r="B110" s="12">
        <v>45881.0</v>
      </c>
      <c r="C110" s="23"/>
      <c r="D110" s="14"/>
      <c r="E110" s="14"/>
      <c r="F110" s="11"/>
      <c r="G110" s="15"/>
      <c r="H110" s="11" t="s">
        <v>2265</v>
      </c>
      <c r="I110" s="14" t="s">
        <v>31</v>
      </c>
      <c r="J110" s="16" t="s">
        <v>22</v>
      </c>
      <c r="K110" s="11" t="s">
        <v>95</v>
      </c>
      <c r="L110" s="11" t="s">
        <v>302</v>
      </c>
      <c r="M110" s="17"/>
      <c r="N110" s="18"/>
      <c r="O110" s="11"/>
      <c r="P110" s="11"/>
      <c r="Q110" s="33"/>
      <c r="R110" s="20"/>
      <c r="S110" s="20"/>
      <c r="T110" s="20"/>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row>
    <row r="111" ht="25.5" hidden="1" customHeight="1">
      <c r="A111" s="11">
        <v>110.0</v>
      </c>
      <c r="B111" s="12">
        <v>45881.0</v>
      </c>
      <c r="C111" s="23"/>
      <c r="D111" s="14" t="s">
        <v>178</v>
      </c>
      <c r="E111" s="14" t="s">
        <v>2266</v>
      </c>
      <c r="F111" s="11"/>
      <c r="G111" s="15" t="s">
        <v>29</v>
      </c>
      <c r="H111" s="11" t="s">
        <v>2267</v>
      </c>
      <c r="I111" s="14" t="s">
        <v>31</v>
      </c>
      <c r="J111" s="16" t="s">
        <v>22</v>
      </c>
      <c r="K111" s="11" t="s">
        <v>23</v>
      </c>
      <c r="L111" s="11" t="s">
        <v>100</v>
      </c>
      <c r="M111" s="17"/>
      <c r="N111" s="18">
        <v>331092.0</v>
      </c>
      <c r="O111" s="11" t="s">
        <v>51</v>
      </c>
      <c r="P111" s="11" t="s">
        <v>26</v>
      </c>
      <c r="Q111" s="11" t="s">
        <v>2210</v>
      </c>
      <c r="R111" s="20"/>
      <c r="S111" s="20"/>
      <c r="T111" s="20"/>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row>
    <row r="112" ht="25.5" hidden="1" customHeight="1">
      <c r="A112" s="11">
        <v>111.0</v>
      </c>
      <c r="B112" s="12">
        <v>45881.0</v>
      </c>
      <c r="C112" s="23"/>
      <c r="D112" s="14" t="s">
        <v>2268</v>
      </c>
      <c r="E112" s="14"/>
      <c r="F112" s="11"/>
      <c r="G112" s="15" t="s">
        <v>29</v>
      </c>
      <c r="H112" s="11" t="s">
        <v>2269</v>
      </c>
      <c r="I112" s="14" t="s">
        <v>31</v>
      </c>
      <c r="J112" s="16" t="s">
        <v>22</v>
      </c>
      <c r="K112" s="11" t="s">
        <v>23</v>
      </c>
      <c r="L112" s="11" t="s">
        <v>38</v>
      </c>
      <c r="M112" s="17"/>
      <c r="N112" s="18">
        <v>137311.0</v>
      </c>
      <c r="O112" s="11" t="s">
        <v>51</v>
      </c>
      <c r="P112" s="11" t="s">
        <v>26</v>
      </c>
      <c r="Q112" s="11" t="s">
        <v>2270</v>
      </c>
      <c r="R112" s="20"/>
      <c r="S112" s="20"/>
      <c r="T112" s="20"/>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row>
    <row r="113" ht="25.5" hidden="1" customHeight="1">
      <c r="A113" s="11">
        <v>112.0</v>
      </c>
      <c r="B113" s="12">
        <v>45881.0</v>
      </c>
      <c r="C113" s="23"/>
      <c r="D113" s="14" t="s">
        <v>2271</v>
      </c>
      <c r="E113" s="14" t="s">
        <v>1738</v>
      </c>
      <c r="F113" s="11"/>
      <c r="G113" s="15" t="s">
        <v>29</v>
      </c>
      <c r="H113" s="11" t="s">
        <v>2272</v>
      </c>
      <c r="I113" s="14" t="s">
        <v>31</v>
      </c>
      <c r="J113" s="16" t="s">
        <v>22</v>
      </c>
      <c r="K113" s="11" t="s">
        <v>23</v>
      </c>
      <c r="L113" s="11" t="s">
        <v>119</v>
      </c>
      <c r="M113" s="17"/>
      <c r="N113" s="18"/>
      <c r="O113" s="11"/>
      <c r="P113" s="11" t="s">
        <v>26</v>
      </c>
      <c r="Q113" s="33"/>
      <c r="R113" s="20" t="s">
        <v>2273</v>
      </c>
      <c r="S113" s="20"/>
      <c r="T113" s="20"/>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row>
    <row r="114" ht="25.5" hidden="1" customHeight="1">
      <c r="A114" s="11">
        <v>113.0</v>
      </c>
      <c r="B114" s="12">
        <v>45881.0</v>
      </c>
      <c r="C114" s="23"/>
      <c r="D114" s="14" t="s">
        <v>35</v>
      </c>
      <c r="E114" s="14"/>
      <c r="F114" s="11"/>
      <c r="G114" s="15" t="s">
        <v>29</v>
      </c>
      <c r="H114" s="11" t="s">
        <v>458</v>
      </c>
      <c r="I114" s="14" t="s">
        <v>31</v>
      </c>
      <c r="J114" s="16" t="s">
        <v>22</v>
      </c>
      <c r="K114" s="11" t="s">
        <v>95</v>
      </c>
      <c r="L114" s="11" t="s">
        <v>100</v>
      </c>
      <c r="M114" s="17"/>
      <c r="N114" s="18"/>
      <c r="O114" s="11"/>
      <c r="P114" s="11" t="s">
        <v>58</v>
      </c>
      <c r="Q114" s="33"/>
      <c r="R114" s="20" t="s">
        <v>2274</v>
      </c>
      <c r="S114" s="20"/>
      <c r="T114" s="20"/>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row>
    <row r="115" ht="25.5" hidden="1" customHeight="1">
      <c r="A115" s="11">
        <v>114.0</v>
      </c>
      <c r="B115" s="12">
        <v>45881.0</v>
      </c>
      <c r="C115" s="23"/>
      <c r="D115" s="14" t="s">
        <v>1714</v>
      </c>
      <c r="E115" s="14" t="s">
        <v>584</v>
      </c>
      <c r="F115" s="11"/>
      <c r="G115" s="15" t="s">
        <v>29</v>
      </c>
      <c r="H115" s="11" t="s">
        <v>2275</v>
      </c>
      <c r="I115" s="14" t="s">
        <v>31</v>
      </c>
      <c r="J115" s="16" t="s">
        <v>22</v>
      </c>
      <c r="K115" s="11" t="s">
        <v>95</v>
      </c>
      <c r="L115" s="11" t="s">
        <v>38</v>
      </c>
      <c r="M115" s="17"/>
      <c r="N115" s="18"/>
      <c r="O115" s="11"/>
      <c r="P115" s="11" t="s">
        <v>26</v>
      </c>
      <c r="Q115" s="33"/>
      <c r="R115" s="20"/>
      <c r="S115" s="20"/>
      <c r="T115" s="20"/>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row>
    <row r="116" ht="25.5" hidden="1" customHeight="1">
      <c r="A116" s="11">
        <v>115.0</v>
      </c>
      <c r="B116" s="12">
        <v>45881.0</v>
      </c>
      <c r="C116" s="23"/>
      <c r="D116" s="14" t="s">
        <v>369</v>
      </c>
      <c r="E116" s="14"/>
      <c r="F116" s="11"/>
      <c r="G116" s="15" t="s">
        <v>29</v>
      </c>
      <c r="H116" s="11" t="s">
        <v>2276</v>
      </c>
      <c r="I116" s="14" t="s">
        <v>31</v>
      </c>
      <c r="J116" s="16" t="s">
        <v>22</v>
      </c>
      <c r="K116" s="11" t="s">
        <v>23</v>
      </c>
      <c r="L116" s="11" t="s">
        <v>75</v>
      </c>
      <c r="M116" s="17">
        <v>9825.0</v>
      </c>
      <c r="N116" s="18">
        <v>987200.0</v>
      </c>
      <c r="O116" s="11" t="s">
        <v>51</v>
      </c>
      <c r="P116" s="11" t="s">
        <v>26</v>
      </c>
      <c r="Q116" s="11" t="s">
        <v>2277</v>
      </c>
      <c r="R116" s="20"/>
      <c r="S116" s="20"/>
      <c r="T116" s="20"/>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row>
    <row r="117" ht="25.5" hidden="1" customHeight="1">
      <c r="A117" s="11">
        <v>116.0</v>
      </c>
      <c r="B117" s="12">
        <v>45881.0</v>
      </c>
      <c r="C117" s="23"/>
      <c r="D117" s="14" t="s">
        <v>700</v>
      </c>
      <c r="E117" s="14" t="s">
        <v>2278</v>
      </c>
      <c r="F117" s="11"/>
      <c r="G117" s="15" t="s">
        <v>29</v>
      </c>
      <c r="H117" s="11" t="s">
        <v>2279</v>
      </c>
      <c r="I117" s="14" t="s">
        <v>31</v>
      </c>
      <c r="J117" s="16" t="s">
        <v>22</v>
      </c>
      <c r="K117" s="11" t="s">
        <v>23</v>
      </c>
      <c r="L117" s="11" t="s">
        <v>86</v>
      </c>
      <c r="M117" s="17"/>
      <c r="N117" s="18">
        <v>155966.0</v>
      </c>
      <c r="O117" s="11" t="s">
        <v>51</v>
      </c>
      <c r="P117" s="11" t="s">
        <v>26</v>
      </c>
      <c r="Q117" s="11" t="s">
        <v>1378</v>
      </c>
      <c r="R117" s="20"/>
      <c r="S117" s="20"/>
      <c r="T117" s="20"/>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row>
    <row r="118" ht="25.5" hidden="1" customHeight="1">
      <c r="A118" s="11">
        <v>117.0</v>
      </c>
      <c r="B118" s="12">
        <v>45881.0</v>
      </c>
      <c r="C118" s="23"/>
      <c r="D118" s="14" t="s">
        <v>2019</v>
      </c>
      <c r="E118" s="14"/>
      <c r="F118" s="11"/>
      <c r="G118" s="15" t="s">
        <v>29</v>
      </c>
      <c r="H118" s="11" t="s">
        <v>2280</v>
      </c>
      <c r="I118" s="14" t="s">
        <v>31</v>
      </c>
      <c r="J118" s="16" t="s">
        <v>22</v>
      </c>
      <c r="K118" s="11" t="s">
        <v>23</v>
      </c>
      <c r="L118" s="11"/>
      <c r="M118" s="17"/>
      <c r="N118" s="18"/>
      <c r="O118" s="11"/>
      <c r="P118" s="11" t="s">
        <v>26</v>
      </c>
      <c r="Q118" s="11" t="s">
        <v>2281</v>
      </c>
      <c r="R118" s="20"/>
      <c r="S118" s="20"/>
      <c r="T118" s="20"/>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row>
    <row r="119" ht="25.5" hidden="1" customHeight="1">
      <c r="A119" s="11">
        <v>118.0</v>
      </c>
      <c r="B119" s="12">
        <v>45881.0</v>
      </c>
      <c r="C119" s="23"/>
      <c r="D119" s="14" t="s">
        <v>1184</v>
      </c>
      <c r="E119" s="14" t="s">
        <v>2282</v>
      </c>
      <c r="F119" s="11"/>
      <c r="G119" s="15" t="s">
        <v>1654</v>
      </c>
      <c r="H119" s="11" t="s">
        <v>2283</v>
      </c>
      <c r="I119" s="14" t="s">
        <v>31</v>
      </c>
      <c r="J119" s="16" t="s">
        <v>22</v>
      </c>
      <c r="K119" s="11" t="s">
        <v>23</v>
      </c>
      <c r="L119" s="11" t="s">
        <v>38</v>
      </c>
      <c r="M119" s="17"/>
      <c r="N119" s="18">
        <v>58800.0</v>
      </c>
      <c r="O119" s="11" t="s">
        <v>51</v>
      </c>
      <c r="P119" s="11" t="s">
        <v>26</v>
      </c>
      <c r="Q119" s="11" t="s">
        <v>1369</v>
      </c>
      <c r="R119" s="20"/>
      <c r="S119" s="20"/>
      <c r="T119" s="20"/>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row>
    <row r="120" ht="25.5" hidden="1" customHeight="1">
      <c r="A120" s="11">
        <v>119.0</v>
      </c>
      <c r="B120" s="12">
        <v>45882.0</v>
      </c>
      <c r="C120" s="23"/>
      <c r="D120" s="14"/>
      <c r="E120" s="14"/>
      <c r="F120" s="11"/>
      <c r="G120" s="15"/>
      <c r="H120" s="11" t="s">
        <v>2284</v>
      </c>
      <c r="I120" s="14"/>
      <c r="J120" s="16"/>
      <c r="K120" s="11"/>
      <c r="L120" s="11"/>
      <c r="M120" s="17"/>
      <c r="N120" s="18"/>
      <c r="O120" s="11"/>
      <c r="P120" s="11"/>
      <c r="Q120" s="33"/>
      <c r="R120" s="20"/>
      <c r="S120" s="20"/>
      <c r="T120" s="20"/>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row>
    <row r="121" ht="25.5" hidden="1" customHeight="1">
      <c r="A121" s="11">
        <v>120.0</v>
      </c>
      <c r="B121" s="12">
        <v>45882.0</v>
      </c>
      <c r="C121" s="23"/>
      <c r="D121" s="14"/>
      <c r="E121" s="14"/>
      <c r="F121" s="11"/>
      <c r="G121" s="15"/>
      <c r="H121" s="11" t="s">
        <v>2285</v>
      </c>
      <c r="I121" s="14" t="s">
        <v>31</v>
      </c>
      <c r="J121" s="16" t="s">
        <v>22</v>
      </c>
      <c r="K121" s="11"/>
      <c r="L121" s="11" t="s">
        <v>296</v>
      </c>
      <c r="M121" s="17"/>
      <c r="N121" s="18"/>
      <c r="O121" s="11"/>
      <c r="P121" s="11" t="s">
        <v>26</v>
      </c>
      <c r="Q121" s="33"/>
      <c r="R121" s="20" t="s">
        <v>2286</v>
      </c>
      <c r="S121" s="20"/>
      <c r="T121" s="20"/>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row>
    <row r="122" ht="25.5" hidden="1" customHeight="1">
      <c r="A122" s="11">
        <v>121.0</v>
      </c>
      <c r="B122" s="12">
        <v>45882.0</v>
      </c>
      <c r="C122" s="23"/>
      <c r="D122" s="14"/>
      <c r="E122" s="14"/>
      <c r="F122" s="11"/>
      <c r="G122" s="15"/>
      <c r="H122" s="11" t="s">
        <v>2287</v>
      </c>
      <c r="I122" s="14" t="s">
        <v>31</v>
      </c>
      <c r="J122" s="16" t="s">
        <v>22</v>
      </c>
      <c r="K122" s="11" t="s">
        <v>95</v>
      </c>
      <c r="L122" s="11"/>
      <c r="M122" s="17"/>
      <c r="N122" s="18"/>
      <c r="O122" s="11"/>
      <c r="P122" s="11"/>
      <c r="Q122" s="33"/>
      <c r="R122" s="20"/>
      <c r="S122" s="20"/>
      <c r="T122" s="20"/>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row>
    <row r="123" ht="25.5" hidden="1" customHeight="1">
      <c r="A123" s="11">
        <v>122.0</v>
      </c>
      <c r="B123" s="12">
        <v>45882.0</v>
      </c>
      <c r="C123" s="23"/>
      <c r="D123" s="14" t="s">
        <v>132</v>
      </c>
      <c r="E123" s="14" t="s">
        <v>2288</v>
      </c>
      <c r="F123" s="11"/>
      <c r="G123" s="15" t="s">
        <v>29</v>
      </c>
      <c r="H123" s="11" t="s">
        <v>2289</v>
      </c>
      <c r="I123" s="14" t="s">
        <v>31</v>
      </c>
      <c r="J123" s="16" t="s">
        <v>22</v>
      </c>
      <c r="K123" s="11" t="s">
        <v>23</v>
      </c>
      <c r="L123" s="11" t="s">
        <v>50</v>
      </c>
      <c r="M123" s="17"/>
      <c r="N123" s="18">
        <v>980000.0</v>
      </c>
      <c r="O123" s="11" t="s">
        <v>39</v>
      </c>
      <c r="P123" s="11" t="s">
        <v>26</v>
      </c>
      <c r="Q123" s="11" t="s">
        <v>2290</v>
      </c>
      <c r="R123" s="20"/>
      <c r="S123" s="20"/>
      <c r="T123" s="20"/>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row>
    <row r="124" ht="25.5" hidden="1" customHeight="1">
      <c r="A124" s="11">
        <v>123.0</v>
      </c>
      <c r="B124" s="12">
        <v>45882.0</v>
      </c>
      <c r="C124" s="23"/>
      <c r="D124" s="14" t="s">
        <v>2291</v>
      </c>
      <c r="E124" s="14"/>
      <c r="F124" s="11" t="s">
        <v>2292</v>
      </c>
      <c r="G124" s="15" t="s">
        <v>20</v>
      </c>
      <c r="H124" s="11" t="s">
        <v>2293</v>
      </c>
      <c r="I124" s="14" t="s">
        <v>31</v>
      </c>
      <c r="J124" s="16" t="s">
        <v>22</v>
      </c>
      <c r="K124" s="11" t="s">
        <v>95</v>
      </c>
      <c r="L124" s="11" t="s">
        <v>44</v>
      </c>
      <c r="M124" s="17"/>
      <c r="N124" s="18">
        <v>831900.0</v>
      </c>
      <c r="O124" s="11" t="s">
        <v>39</v>
      </c>
      <c r="P124" s="11" t="s">
        <v>26</v>
      </c>
      <c r="Q124" s="11" t="s">
        <v>2290</v>
      </c>
      <c r="R124" s="20"/>
      <c r="S124" s="20"/>
      <c r="T124" s="20"/>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row>
    <row r="125" ht="25.5" hidden="1" customHeight="1">
      <c r="A125" s="11">
        <v>124.0</v>
      </c>
      <c r="B125" s="12">
        <v>45882.0</v>
      </c>
      <c r="C125" s="23"/>
      <c r="D125" s="14" t="s">
        <v>271</v>
      </c>
      <c r="E125" s="14" t="s">
        <v>947</v>
      </c>
      <c r="F125" s="11" t="s">
        <v>2294</v>
      </c>
      <c r="G125" s="15" t="s">
        <v>20</v>
      </c>
      <c r="H125" s="11" t="s">
        <v>2295</v>
      </c>
      <c r="I125" s="14" t="s">
        <v>31</v>
      </c>
      <c r="J125" s="16" t="s">
        <v>22</v>
      </c>
      <c r="K125" s="11" t="s">
        <v>23</v>
      </c>
      <c r="L125" s="11" t="s">
        <v>38</v>
      </c>
      <c r="M125" s="17"/>
      <c r="N125" s="18">
        <v>136800.0</v>
      </c>
      <c r="O125" s="11" t="s">
        <v>51</v>
      </c>
      <c r="P125" s="11" t="s">
        <v>26</v>
      </c>
      <c r="Q125" s="11" t="s">
        <v>1369</v>
      </c>
      <c r="R125" s="20"/>
      <c r="S125" s="20"/>
      <c r="T125" s="20"/>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row>
    <row r="126" ht="25.5" customHeight="1">
      <c r="A126" s="11">
        <v>125.0</v>
      </c>
      <c r="B126" s="12">
        <v>45882.0</v>
      </c>
      <c r="C126" s="23"/>
      <c r="D126" s="14" t="s">
        <v>2019</v>
      </c>
      <c r="E126" s="14" t="s">
        <v>321</v>
      </c>
      <c r="F126" s="11"/>
      <c r="G126" s="15" t="s">
        <v>29</v>
      </c>
      <c r="H126" s="11" t="s">
        <v>2296</v>
      </c>
      <c r="I126" s="14" t="s">
        <v>31</v>
      </c>
      <c r="J126" s="16" t="s">
        <v>22</v>
      </c>
      <c r="K126" s="11" t="s">
        <v>23</v>
      </c>
      <c r="L126" s="11" t="s">
        <v>570</v>
      </c>
      <c r="M126" s="17"/>
      <c r="N126" s="18"/>
      <c r="O126" s="11"/>
      <c r="P126" s="11" t="s">
        <v>64</v>
      </c>
      <c r="Q126" s="33"/>
      <c r="R126" s="20"/>
      <c r="S126" s="20"/>
      <c r="T126" s="20"/>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row>
    <row r="127" ht="25.5" hidden="1" customHeight="1">
      <c r="A127" s="11">
        <v>126.0</v>
      </c>
      <c r="B127" s="12">
        <v>45882.0</v>
      </c>
      <c r="C127" s="23"/>
      <c r="D127" s="14"/>
      <c r="E127" s="14"/>
      <c r="F127" s="11"/>
      <c r="G127" s="15"/>
      <c r="H127" s="11" t="s">
        <v>2297</v>
      </c>
      <c r="I127" s="14"/>
      <c r="J127" s="16"/>
      <c r="K127" s="11" t="s">
        <v>95</v>
      </c>
      <c r="L127" s="11"/>
      <c r="M127" s="17"/>
      <c r="N127" s="18"/>
      <c r="O127" s="11"/>
      <c r="P127" s="11"/>
      <c r="Q127" s="33"/>
      <c r="R127" s="20"/>
      <c r="S127" s="20"/>
      <c r="T127" s="20"/>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row>
    <row r="128" ht="25.5" hidden="1" customHeight="1">
      <c r="A128" s="11">
        <v>127.0</v>
      </c>
      <c r="B128" s="12">
        <v>45882.0</v>
      </c>
      <c r="C128" s="23"/>
      <c r="D128" s="14" t="s">
        <v>271</v>
      </c>
      <c r="E128" s="14" t="s">
        <v>109</v>
      </c>
      <c r="F128" s="11"/>
      <c r="G128" s="15" t="s">
        <v>29</v>
      </c>
      <c r="H128" s="11" t="s">
        <v>2298</v>
      </c>
      <c r="I128" s="14" t="s">
        <v>31</v>
      </c>
      <c r="J128" s="16" t="s">
        <v>22</v>
      </c>
      <c r="K128" s="11" t="s">
        <v>23</v>
      </c>
      <c r="L128" s="11" t="s">
        <v>75</v>
      </c>
      <c r="M128" s="17"/>
      <c r="N128" s="18">
        <v>5294000.0</v>
      </c>
      <c r="O128" s="11" t="s">
        <v>51</v>
      </c>
      <c r="P128" s="11" t="s">
        <v>26</v>
      </c>
      <c r="Q128" s="11" t="s">
        <v>2299</v>
      </c>
      <c r="R128" s="20"/>
      <c r="S128" s="20"/>
      <c r="T128" s="20"/>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row>
    <row r="129" ht="25.5" hidden="1" customHeight="1">
      <c r="A129" s="11">
        <v>128.0</v>
      </c>
      <c r="B129" s="12">
        <v>45882.0</v>
      </c>
      <c r="C129" s="23"/>
      <c r="D129" s="14"/>
      <c r="E129" s="14"/>
      <c r="F129" s="11"/>
      <c r="G129" s="15"/>
      <c r="H129" s="11" t="s">
        <v>2300</v>
      </c>
      <c r="I129" s="14" t="s">
        <v>31</v>
      </c>
      <c r="J129" s="16"/>
      <c r="K129" s="11" t="s">
        <v>95</v>
      </c>
      <c r="L129" s="11"/>
      <c r="M129" s="17"/>
      <c r="N129" s="18"/>
      <c r="O129" s="11"/>
      <c r="P129" s="11"/>
      <c r="Q129" s="33"/>
      <c r="R129" s="20"/>
      <c r="S129" s="20"/>
      <c r="T129" s="20"/>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row>
    <row r="130" ht="25.5" hidden="1" customHeight="1">
      <c r="A130" s="11">
        <v>129.0</v>
      </c>
      <c r="B130" s="12">
        <v>45882.0</v>
      </c>
      <c r="C130" s="23"/>
      <c r="D130" s="14" t="s">
        <v>759</v>
      </c>
      <c r="E130" s="14" t="s">
        <v>1573</v>
      </c>
      <c r="F130" s="11"/>
      <c r="G130" s="15" t="s">
        <v>29</v>
      </c>
      <c r="H130" s="11" t="s">
        <v>2301</v>
      </c>
      <c r="I130" s="14" t="s">
        <v>31</v>
      </c>
      <c r="J130" s="16" t="s">
        <v>22</v>
      </c>
      <c r="K130" s="11" t="s">
        <v>23</v>
      </c>
      <c r="L130" s="11" t="s">
        <v>38</v>
      </c>
      <c r="M130" s="17"/>
      <c r="N130" s="18">
        <v>235300.0</v>
      </c>
      <c r="O130" s="11" t="s">
        <v>51</v>
      </c>
      <c r="P130" s="11" t="s">
        <v>26</v>
      </c>
      <c r="Q130" s="11" t="s">
        <v>1378</v>
      </c>
      <c r="R130" s="20"/>
      <c r="S130" s="20"/>
      <c r="T130" s="20"/>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row>
    <row r="131" ht="25.5" hidden="1" customHeight="1">
      <c r="A131" s="11">
        <v>130.0</v>
      </c>
      <c r="B131" s="12">
        <v>45882.0</v>
      </c>
      <c r="C131" s="23"/>
      <c r="D131" s="14" t="s">
        <v>1352</v>
      </c>
      <c r="E131" s="14" t="s">
        <v>93</v>
      </c>
      <c r="F131" s="11"/>
      <c r="G131" s="15" t="s">
        <v>29</v>
      </c>
      <c r="H131" s="11" t="s">
        <v>2302</v>
      </c>
      <c r="I131" s="14" t="s">
        <v>31</v>
      </c>
      <c r="J131" s="16" t="s">
        <v>22</v>
      </c>
      <c r="K131" s="11" t="s">
        <v>23</v>
      </c>
      <c r="L131" s="11" t="s">
        <v>38</v>
      </c>
      <c r="M131" s="17"/>
      <c r="N131" s="18">
        <v>1094500.0</v>
      </c>
      <c r="O131" s="11" t="s">
        <v>39</v>
      </c>
      <c r="P131" s="11" t="s">
        <v>26</v>
      </c>
      <c r="Q131" s="11" t="s">
        <v>2303</v>
      </c>
      <c r="R131" s="20"/>
      <c r="S131" s="20"/>
      <c r="T131" s="20"/>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row>
    <row r="132" ht="25.5" hidden="1" customHeight="1">
      <c r="A132" s="11">
        <v>131.0</v>
      </c>
      <c r="B132" s="12">
        <v>45882.0</v>
      </c>
      <c r="C132" s="23"/>
      <c r="D132" s="14" t="s">
        <v>2304</v>
      </c>
      <c r="E132" s="14"/>
      <c r="F132" s="11" t="s">
        <v>2305</v>
      </c>
      <c r="G132" s="15" t="s">
        <v>20</v>
      </c>
      <c r="H132" s="11" t="s">
        <v>2306</v>
      </c>
      <c r="I132" s="14" t="s">
        <v>31</v>
      </c>
      <c r="J132" s="16" t="s">
        <v>22</v>
      </c>
      <c r="K132" s="11" t="s">
        <v>23</v>
      </c>
      <c r="L132" s="11" t="s">
        <v>167</v>
      </c>
      <c r="M132" s="17">
        <v>9834.0</v>
      </c>
      <c r="N132" s="18">
        <v>4388000.0</v>
      </c>
      <c r="O132" s="11" t="s">
        <v>51</v>
      </c>
      <c r="P132" s="11" t="s">
        <v>26</v>
      </c>
      <c r="Q132" s="11" t="s">
        <v>1369</v>
      </c>
      <c r="R132" s="20"/>
      <c r="S132" s="20"/>
      <c r="T132" s="20"/>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row>
    <row r="133" ht="25.5" hidden="1" customHeight="1">
      <c r="A133" s="11">
        <v>132.0</v>
      </c>
      <c r="B133" s="12">
        <v>45882.0</v>
      </c>
      <c r="C133" s="23"/>
      <c r="D133" s="14" t="s">
        <v>2307</v>
      </c>
      <c r="E133" s="14" t="s">
        <v>649</v>
      </c>
      <c r="F133" s="11"/>
      <c r="G133" s="15" t="s">
        <v>20</v>
      </c>
      <c r="H133" s="11" t="s">
        <v>2308</v>
      </c>
      <c r="I133" s="14" t="s">
        <v>31</v>
      </c>
      <c r="J133" s="16" t="s">
        <v>22</v>
      </c>
      <c r="K133" s="11" t="s">
        <v>23</v>
      </c>
      <c r="L133" s="11" t="s">
        <v>63</v>
      </c>
      <c r="M133" s="17"/>
      <c r="N133" s="18"/>
      <c r="O133" s="11"/>
      <c r="P133" s="11" t="s">
        <v>26</v>
      </c>
      <c r="Q133" s="11" t="s">
        <v>2309</v>
      </c>
      <c r="R133" s="20"/>
      <c r="S133" s="20"/>
      <c r="T133" s="20"/>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row>
    <row r="134" ht="25.5" hidden="1" customHeight="1">
      <c r="A134" s="11">
        <v>133.0</v>
      </c>
      <c r="B134" s="12">
        <v>45882.0</v>
      </c>
      <c r="C134" s="23"/>
      <c r="D134" s="14" t="s">
        <v>224</v>
      </c>
      <c r="E134" s="14"/>
      <c r="F134" s="11"/>
      <c r="G134" s="15" t="s">
        <v>29</v>
      </c>
      <c r="H134" s="11" t="s">
        <v>2310</v>
      </c>
      <c r="I134" s="14" t="s">
        <v>31</v>
      </c>
      <c r="J134" s="16" t="s">
        <v>22</v>
      </c>
      <c r="K134" s="11" t="s">
        <v>23</v>
      </c>
      <c r="L134" s="11" t="s">
        <v>38</v>
      </c>
      <c r="M134" s="17"/>
      <c r="N134" s="18"/>
      <c r="O134" s="11"/>
      <c r="P134" s="11" t="s">
        <v>26</v>
      </c>
      <c r="Q134" s="11" t="s">
        <v>2311</v>
      </c>
      <c r="R134" s="20"/>
      <c r="S134" s="20"/>
      <c r="T134" s="20"/>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row>
    <row r="135" ht="25.5" hidden="1" customHeight="1">
      <c r="A135" s="11">
        <v>134.0</v>
      </c>
      <c r="B135" s="12">
        <v>45882.0</v>
      </c>
      <c r="C135" s="23"/>
      <c r="D135" s="14" t="s">
        <v>2312</v>
      </c>
      <c r="E135" s="14" t="s">
        <v>2313</v>
      </c>
      <c r="F135" s="11"/>
      <c r="G135" s="15" t="s">
        <v>20</v>
      </c>
      <c r="H135" s="11" t="s">
        <v>2314</v>
      </c>
      <c r="I135" s="14" t="s">
        <v>31</v>
      </c>
      <c r="J135" s="16" t="s">
        <v>22</v>
      </c>
      <c r="K135" s="11" t="s">
        <v>95</v>
      </c>
      <c r="L135" s="11" t="s">
        <v>38</v>
      </c>
      <c r="M135" s="17"/>
      <c r="N135" s="18"/>
      <c r="O135" s="11"/>
      <c r="P135" s="11" t="s">
        <v>26</v>
      </c>
      <c r="Q135" s="33"/>
      <c r="R135" s="20" t="s">
        <v>2315</v>
      </c>
      <c r="S135" s="20"/>
      <c r="T135" s="20"/>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row>
    <row r="136" ht="25.5" hidden="1" customHeight="1">
      <c r="A136" s="11">
        <v>135.0</v>
      </c>
      <c r="B136" s="12">
        <v>45882.0</v>
      </c>
      <c r="C136" s="23"/>
      <c r="D136" s="14"/>
      <c r="E136" s="14"/>
      <c r="F136" s="11"/>
      <c r="G136" s="15" t="s">
        <v>20</v>
      </c>
      <c r="H136" s="11" t="s">
        <v>2316</v>
      </c>
      <c r="I136" s="14" t="s">
        <v>31</v>
      </c>
      <c r="J136" s="16" t="s">
        <v>22</v>
      </c>
      <c r="K136" s="11" t="s">
        <v>23</v>
      </c>
      <c r="L136" s="11" t="s">
        <v>119</v>
      </c>
      <c r="M136" s="17"/>
      <c r="N136" s="18"/>
      <c r="O136" s="11"/>
      <c r="P136" s="11" t="s">
        <v>26</v>
      </c>
      <c r="Q136" s="11" t="s">
        <v>2317</v>
      </c>
      <c r="R136" s="20"/>
      <c r="S136" s="20"/>
      <c r="T136" s="20"/>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row>
    <row r="137" ht="25.5" hidden="1" customHeight="1">
      <c r="A137" s="11">
        <v>136.0</v>
      </c>
      <c r="B137" s="12">
        <v>45882.0</v>
      </c>
      <c r="C137" s="23"/>
      <c r="D137" s="14" t="s">
        <v>2318</v>
      </c>
      <c r="E137" s="14"/>
      <c r="F137" s="11" t="s">
        <v>2319</v>
      </c>
      <c r="G137" s="15" t="s">
        <v>20</v>
      </c>
      <c r="H137" s="11" t="s">
        <v>2320</v>
      </c>
      <c r="I137" s="14" t="s">
        <v>31</v>
      </c>
      <c r="J137" s="16" t="s">
        <v>22</v>
      </c>
      <c r="K137" s="11" t="s">
        <v>23</v>
      </c>
      <c r="L137" s="11" t="s">
        <v>44</v>
      </c>
      <c r="M137" s="17">
        <v>9833.0</v>
      </c>
      <c r="N137" s="18">
        <v>3180236.0</v>
      </c>
      <c r="O137" s="11" t="s">
        <v>57</v>
      </c>
      <c r="P137" s="11" t="s">
        <v>26</v>
      </c>
      <c r="Q137" s="33"/>
      <c r="R137" s="20"/>
      <c r="S137" s="20"/>
      <c r="T137" s="20"/>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row>
    <row r="138" ht="25.5" hidden="1" customHeight="1">
      <c r="A138" s="11">
        <v>137.0</v>
      </c>
      <c r="B138" s="12">
        <v>45882.0</v>
      </c>
      <c r="C138" s="23"/>
      <c r="D138" s="14" t="s">
        <v>209</v>
      </c>
      <c r="E138" s="14"/>
      <c r="F138" s="11"/>
      <c r="G138" s="15" t="s">
        <v>29</v>
      </c>
      <c r="H138" s="11" t="s">
        <v>2321</v>
      </c>
      <c r="I138" s="14" t="s">
        <v>31</v>
      </c>
      <c r="J138" s="16" t="s">
        <v>22</v>
      </c>
      <c r="K138" s="11" t="s">
        <v>23</v>
      </c>
      <c r="L138" s="11" t="s">
        <v>50</v>
      </c>
      <c r="M138" s="17">
        <v>9836.0</v>
      </c>
      <c r="N138" s="18">
        <v>1444748.0</v>
      </c>
      <c r="O138" s="11" t="s">
        <v>51</v>
      </c>
      <c r="P138" s="11" t="s">
        <v>26</v>
      </c>
      <c r="Q138" s="11" t="s">
        <v>2322</v>
      </c>
      <c r="R138" s="20"/>
      <c r="S138" s="20"/>
      <c r="T138" s="20"/>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row>
    <row r="139" ht="25.5" hidden="1" customHeight="1">
      <c r="A139" s="11">
        <v>138.0</v>
      </c>
      <c r="B139" s="12">
        <v>45883.0</v>
      </c>
      <c r="C139" s="23"/>
      <c r="D139" s="14"/>
      <c r="E139" s="14"/>
      <c r="F139" s="11"/>
      <c r="G139" s="15" t="s">
        <v>29</v>
      </c>
      <c r="H139" s="11" t="s">
        <v>2323</v>
      </c>
      <c r="I139" s="14" t="s">
        <v>31</v>
      </c>
      <c r="J139" s="16" t="s">
        <v>22</v>
      </c>
      <c r="K139" s="11" t="s">
        <v>95</v>
      </c>
      <c r="L139" s="11" t="s">
        <v>50</v>
      </c>
      <c r="M139" s="17"/>
      <c r="N139" s="18"/>
      <c r="O139" s="11"/>
      <c r="P139" s="11"/>
      <c r="Q139" s="33"/>
      <c r="R139" s="20"/>
      <c r="S139" s="20"/>
      <c r="T139" s="20"/>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row>
    <row r="140" ht="25.5" customHeight="1">
      <c r="A140" s="11">
        <v>139.0</v>
      </c>
      <c r="B140" s="12">
        <v>45883.0</v>
      </c>
      <c r="C140" s="23"/>
      <c r="D140" s="14" t="s">
        <v>2324</v>
      </c>
      <c r="E140" s="14"/>
      <c r="F140" s="11"/>
      <c r="G140" s="15" t="s">
        <v>20</v>
      </c>
      <c r="H140" s="11" t="s">
        <v>2325</v>
      </c>
      <c r="I140" s="14" t="s">
        <v>31</v>
      </c>
      <c r="J140" s="16" t="s">
        <v>22</v>
      </c>
      <c r="K140" s="11" t="s">
        <v>23</v>
      </c>
      <c r="L140" s="11" t="s">
        <v>167</v>
      </c>
      <c r="M140" s="17"/>
      <c r="N140" s="18"/>
      <c r="O140" s="11"/>
      <c r="P140" s="11" t="s">
        <v>64</v>
      </c>
      <c r="Q140" s="33"/>
      <c r="R140" s="20"/>
      <c r="S140" s="20"/>
      <c r="T140" s="20"/>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row>
    <row r="141" ht="25.5" hidden="1" customHeight="1">
      <c r="A141" s="11">
        <v>140.0</v>
      </c>
      <c r="B141" s="12">
        <v>45883.0</v>
      </c>
      <c r="C141" s="23"/>
      <c r="D141" s="14"/>
      <c r="E141" s="14"/>
      <c r="F141" s="11"/>
      <c r="G141" s="15"/>
      <c r="H141" s="11" t="s">
        <v>2326</v>
      </c>
      <c r="I141" s="14"/>
      <c r="J141" s="16"/>
      <c r="K141" s="11" t="s">
        <v>95</v>
      </c>
      <c r="L141" s="11"/>
      <c r="M141" s="17"/>
      <c r="N141" s="18"/>
      <c r="O141" s="11"/>
      <c r="P141" s="11"/>
      <c r="Q141" s="33"/>
      <c r="R141" s="20"/>
      <c r="S141" s="20"/>
      <c r="T141" s="20"/>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row>
    <row r="142" ht="25.5" customHeight="1">
      <c r="A142" s="11">
        <v>141.0</v>
      </c>
      <c r="B142" s="12">
        <v>45883.0</v>
      </c>
      <c r="C142" s="23"/>
      <c r="D142" s="14" t="s">
        <v>2327</v>
      </c>
      <c r="E142" s="14" t="s">
        <v>93</v>
      </c>
      <c r="F142" s="11" t="s">
        <v>2328</v>
      </c>
      <c r="G142" s="15" t="s">
        <v>20</v>
      </c>
      <c r="H142" s="11" t="s">
        <v>2329</v>
      </c>
      <c r="I142" s="14" t="s">
        <v>31</v>
      </c>
      <c r="J142" s="16" t="s">
        <v>22</v>
      </c>
      <c r="K142" s="11" t="s">
        <v>23</v>
      </c>
      <c r="L142" s="11" t="s">
        <v>44</v>
      </c>
      <c r="M142" s="17"/>
      <c r="N142" s="18"/>
      <c r="O142" s="11"/>
      <c r="P142" s="11" t="s">
        <v>64</v>
      </c>
      <c r="Q142" s="33"/>
      <c r="R142" s="20"/>
      <c r="S142" s="20"/>
      <c r="T142" s="20"/>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row>
    <row r="143" ht="25.5" hidden="1" customHeight="1">
      <c r="A143" s="11">
        <v>142.0</v>
      </c>
      <c r="B143" s="12">
        <v>45883.0</v>
      </c>
      <c r="C143" s="23"/>
      <c r="D143" s="14" t="s">
        <v>2330</v>
      </c>
      <c r="E143" s="14"/>
      <c r="F143" s="11"/>
      <c r="G143" s="15" t="s">
        <v>29</v>
      </c>
      <c r="H143" s="11" t="s">
        <v>2331</v>
      </c>
      <c r="I143" s="14" t="s">
        <v>31</v>
      </c>
      <c r="J143" s="16" t="s">
        <v>22</v>
      </c>
      <c r="K143" s="11" t="s">
        <v>23</v>
      </c>
      <c r="L143" s="11" t="s">
        <v>50</v>
      </c>
      <c r="M143" s="17">
        <v>9840.0</v>
      </c>
      <c r="N143" s="18">
        <v>2137817.0</v>
      </c>
      <c r="O143" s="11" t="s">
        <v>51</v>
      </c>
      <c r="P143" s="11" t="s">
        <v>26</v>
      </c>
      <c r="Q143" s="11" t="s">
        <v>2322</v>
      </c>
      <c r="R143" s="20"/>
      <c r="S143" s="20"/>
      <c r="T143" s="20"/>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row>
    <row r="144" ht="25.5" hidden="1" customHeight="1">
      <c r="A144" s="11">
        <v>143.0</v>
      </c>
      <c r="B144" s="12">
        <v>45883.0</v>
      </c>
      <c r="C144" s="23"/>
      <c r="D144" s="14"/>
      <c r="E144" s="14"/>
      <c r="F144" s="11"/>
      <c r="G144" s="15"/>
      <c r="H144" s="11" t="s">
        <v>2332</v>
      </c>
      <c r="I144" s="14" t="s">
        <v>31</v>
      </c>
      <c r="J144" s="16"/>
      <c r="K144" s="11" t="s">
        <v>95</v>
      </c>
      <c r="L144" s="11" t="s">
        <v>38</v>
      </c>
      <c r="M144" s="17"/>
      <c r="N144" s="18"/>
      <c r="O144" s="11"/>
      <c r="P144" s="11"/>
      <c r="Q144" s="33"/>
      <c r="R144" s="20"/>
      <c r="S144" s="20"/>
      <c r="T144" s="20"/>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row>
    <row r="145" ht="25.5" hidden="1" customHeight="1">
      <c r="A145" s="11">
        <v>144.0</v>
      </c>
      <c r="B145" s="12">
        <v>45883.0</v>
      </c>
      <c r="C145" s="23"/>
      <c r="D145" s="14"/>
      <c r="E145" s="14"/>
      <c r="F145" s="11"/>
      <c r="G145" s="15"/>
      <c r="H145" s="11" t="s">
        <v>2333</v>
      </c>
      <c r="I145" s="14" t="s">
        <v>31</v>
      </c>
      <c r="J145" s="16"/>
      <c r="K145" s="11" t="s">
        <v>95</v>
      </c>
      <c r="L145" s="11"/>
      <c r="M145" s="17"/>
      <c r="N145" s="18"/>
      <c r="O145" s="11"/>
      <c r="P145" s="11"/>
      <c r="Q145" s="33"/>
      <c r="R145" s="20" t="s">
        <v>2334</v>
      </c>
      <c r="S145" s="20"/>
      <c r="T145" s="20" t="s">
        <v>2335</v>
      </c>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row>
    <row r="146" ht="25.5" hidden="1" customHeight="1">
      <c r="A146" s="11">
        <v>145.0</v>
      </c>
      <c r="B146" s="12">
        <v>45883.0</v>
      </c>
      <c r="C146" s="23"/>
      <c r="D146" s="14" t="s">
        <v>2336</v>
      </c>
      <c r="E146" s="14"/>
      <c r="F146" s="11"/>
      <c r="G146" s="15" t="s">
        <v>20</v>
      </c>
      <c r="H146" s="11" t="s">
        <v>2337</v>
      </c>
      <c r="I146" s="14" t="s">
        <v>31</v>
      </c>
      <c r="J146" s="16" t="s">
        <v>22</v>
      </c>
      <c r="K146" s="11" t="s">
        <v>23</v>
      </c>
      <c r="L146" s="11" t="s">
        <v>44</v>
      </c>
      <c r="M146" s="17"/>
      <c r="N146" s="18">
        <v>435630.0</v>
      </c>
      <c r="O146" s="11" t="s">
        <v>51</v>
      </c>
      <c r="P146" s="11" t="s">
        <v>26</v>
      </c>
      <c r="Q146" s="11" t="s">
        <v>2338</v>
      </c>
      <c r="R146" s="20"/>
      <c r="S146" s="20"/>
      <c r="T146" s="20"/>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row>
    <row r="147" ht="25.5" hidden="1" customHeight="1">
      <c r="A147" s="11">
        <v>146.0</v>
      </c>
      <c r="B147" s="12">
        <v>45883.0</v>
      </c>
      <c r="C147" s="23"/>
      <c r="D147" s="14" t="s">
        <v>2339</v>
      </c>
      <c r="E147" s="14"/>
      <c r="F147" s="11" t="s">
        <v>2340</v>
      </c>
      <c r="G147" s="15" t="s">
        <v>20</v>
      </c>
      <c r="H147" s="11" t="s">
        <v>2341</v>
      </c>
      <c r="I147" s="14" t="s">
        <v>31</v>
      </c>
      <c r="J147" s="16" t="s">
        <v>22</v>
      </c>
      <c r="K147" s="11" t="s">
        <v>23</v>
      </c>
      <c r="L147" s="11" t="s">
        <v>167</v>
      </c>
      <c r="M147" s="17"/>
      <c r="N147" s="18"/>
      <c r="O147" s="11"/>
      <c r="P147" s="11" t="s">
        <v>26</v>
      </c>
      <c r="Q147" s="33"/>
      <c r="R147" s="20" t="s">
        <v>2342</v>
      </c>
      <c r="S147" s="20"/>
      <c r="T147" s="20"/>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row>
    <row r="148" ht="25.5" hidden="1" customHeight="1">
      <c r="A148" s="11">
        <v>147.0</v>
      </c>
      <c r="B148" s="12">
        <v>45883.0</v>
      </c>
      <c r="C148" s="23"/>
      <c r="D148" s="14" t="s">
        <v>1283</v>
      </c>
      <c r="E148" s="14" t="s">
        <v>418</v>
      </c>
      <c r="F148" s="11"/>
      <c r="G148" s="15" t="s">
        <v>29</v>
      </c>
      <c r="H148" s="11" t="s">
        <v>2343</v>
      </c>
      <c r="I148" s="14" t="s">
        <v>31</v>
      </c>
      <c r="J148" s="16" t="s">
        <v>22</v>
      </c>
      <c r="K148" s="11" t="s">
        <v>23</v>
      </c>
      <c r="L148" s="11" t="s">
        <v>100</v>
      </c>
      <c r="M148" s="17"/>
      <c r="N148" s="18">
        <v>582100.0</v>
      </c>
      <c r="O148" s="11" t="s">
        <v>39</v>
      </c>
      <c r="P148" s="11" t="s">
        <v>26</v>
      </c>
      <c r="Q148" s="33">
        <v>45896.0</v>
      </c>
      <c r="R148" s="20"/>
      <c r="S148" s="20"/>
      <c r="T148" s="20"/>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row>
    <row r="149" ht="25.5" hidden="1" customHeight="1">
      <c r="A149" s="11">
        <v>148.0</v>
      </c>
      <c r="B149" s="12">
        <v>45883.0</v>
      </c>
      <c r="C149" s="23"/>
      <c r="D149" s="14" t="s">
        <v>60</v>
      </c>
      <c r="E149" s="14" t="s">
        <v>312</v>
      </c>
      <c r="F149" s="11"/>
      <c r="G149" s="15" t="s">
        <v>29</v>
      </c>
      <c r="H149" s="11" t="s">
        <v>2344</v>
      </c>
      <c r="I149" s="14" t="s">
        <v>31</v>
      </c>
      <c r="J149" s="16" t="s">
        <v>22</v>
      </c>
      <c r="K149" s="11" t="s">
        <v>23</v>
      </c>
      <c r="L149" s="11" t="s">
        <v>316</v>
      </c>
      <c r="M149" s="17"/>
      <c r="N149" s="18">
        <v>437300.0</v>
      </c>
      <c r="O149" s="11" t="s">
        <v>51</v>
      </c>
      <c r="P149" s="11" t="s">
        <v>26</v>
      </c>
      <c r="Q149" s="11" t="s">
        <v>2345</v>
      </c>
      <c r="R149" s="20"/>
      <c r="S149" s="20"/>
      <c r="T149" s="20"/>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row>
    <row r="150" ht="25.5" hidden="1" customHeight="1">
      <c r="A150" s="11">
        <v>149.0</v>
      </c>
      <c r="B150" s="12">
        <v>45883.0</v>
      </c>
      <c r="C150" s="23"/>
      <c r="D150" s="14" t="s">
        <v>2346</v>
      </c>
      <c r="E150" s="14"/>
      <c r="F150" s="11"/>
      <c r="G150" s="15"/>
      <c r="H150" s="11" t="s">
        <v>2347</v>
      </c>
      <c r="I150" s="14" t="s">
        <v>31</v>
      </c>
      <c r="J150" s="16" t="s">
        <v>22</v>
      </c>
      <c r="K150" s="11" t="s">
        <v>95</v>
      </c>
      <c r="L150" s="11"/>
      <c r="M150" s="17"/>
      <c r="N150" s="18"/>
      <c r="O150" s="11"/>
      <c r="P150" s="11"/>
      <c r="Q150" s="33"/>
      <c r="R150" s="20"/>
      <c r="S150" s="20"/>
      <c r="T150" s="20"/>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row>
    <row r="151" ht="25.5" hidden="1" customHeight="1">
      <c r="A151" s="11">
        <v>150.0</v>
      </c>
      <c r="B151" s="12">
        <v>45883.0</v>
      </c>
      <c r="C151" s="23"/>
      <c r="D151" s="14" t="s">
        <v>2348</v>
      </c>
      <c r="E151" s="14" t="s">
        <v>584</v>
      </c>
      <c r="F151" s="11"/>
      <c r="G151" s="15" t="s">
        <v>29</v>
      </c>
      <c r="H151" s="11" t="s">
        <v>2349</v>
      </c>
      <c r="I151" s="14" t="s">
        <v>31</v>
      </c>
      <c r="J151" s="16" t="s">
        <v>22</v>
      </c>
      <c r="K151" s="11" t="s">
        <v>23</v>
      </c>
      <c r="L151" s="11" t="s">
        <v>50</v>
      </c>
      <c r="M151" s="17"/>
      <c r="N151" s="18"/>
      <c r="O151" s="11"/>
      <c r="P151" s="11" t="s">
        <v>26</v>
      </c>
      <c r="Q151" s="33"/>
      <c r="R151" s="20" t="s">
        <v>2350</v>
      </c>
      <c r="S151" s="20"/>
      <c r="T151" s="20"/>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row>
    <row r="152" ht="25.5" customHeight="1">
      <c r="A152" s="11">
        <v>151.0</v>
      </c>
      <c r="B152" s="12">
        <v>45883.0</v>
      </c>
      <c r="C152" s="23"/>
      <c r="D152" s="14" t="s">
        <v>83</v>
      </c>
      <c r="E152" s="14"/>
      <c r="F152" s="11"/>
      <c r="G152" s="15" t="s">
        <v>29</v>
      </c>
      <c r="H152" s="11" t="s">
        <v>2351</v>
      </c>
      <c r="I152" s="14" t="s">
        <v>31</v>
      </c>
      <c r="J152" s="16" t="s">
        <v>22</v>
      </c>
      <c r="K152" s="11" t="s">
        <v>23</v>
      </c>
      <c r="L152" s="11" t="s">
        <v>75</v>
      </c>
      <c r="M152" s="17"/>
      <c r="N152" s="18"/>
      <c r="O152" s="11"/>
      <c r="P152" s="11" t="s">
        <v>64</v>
      </c>
      <c r="Q152" s="33"/>
      <c r="R152" s="20"/>
      <c r="S152" s="20"/>
      <c r="T152" s="20"/>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row>
    <row r="153" ht="25.5" hidden="1" customHeight="1">
      <c r="A153" s="11">
        <v>152.0</v>
      </c>
      <c r="B153" s="12">
        <v>45883.0</v>
      </c>
      <c r="C153" s="23"/>
      <c r="D153" s="14" t="s">
        <v>358</v>
      </c>
      <c r="E153" s="14" t="s">
        <v>93</v>
      </c>
      <c r="F153" s="11"/>
      <c r="G153" s="15" t="s">
        <v>29</v>
      </c>
      <c r="H153" s="11" t="s">
        <v>2352</v>
      </c>
      <c r="I153" s="14" t="s">
        <v>2353</v>
      </c>
      <c r="J153" s="16" t="s">
        <v>22</v>
      </c>
      <c r="K153" s="11" t="s">
        <v>23</v>
      </c>
      <c r="L153" s="11" t="s">
        <v>302</v>
      </c>
      <c r="M153" s="17">
        <v>9844.0</v>
      </c>
      <c r="N153" s="18">
        <v>3268000.0</v>
      </c>
      <c r="O153" s="11" t="s">
        <v>51</v>
      </c>
      <c r="P153" s="11" t="s">
        <v>26</v>
      </c>
      <c r="Q153" s="11" t="s">
        <v>2354</v>
      </c>
      <c r="R153" s="20"/>
      <c r="S153" s="20"/>
      <c r="T153" s="20"/>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row>
    <row r="154" ht="25.5" hidden="1" customHeight="1">
      <c r="A154" s="11">
        <v>153.0</v>
      </c>
      <c r="B154" s="12">
        <v>45883.0</v>
      </c>
      <c r="C154" s="23"/>
      <c r="D154" s="14" t="s">
        <v>2330</v>
      </c>
      <c r="E154" s="14"/>
      <c r="F154" s="11"/>
      <c r="G154" s="15" t="s">
        <v>29</v>
      </c>
      <c r="H154" s="11" t="s">
        <v>2355</v>
      </c>
      <c r="I154" s="14" t="s">
        <v>31</v>
      </c>
      <c r="J154" s="16" t="s">
        <v>22</v>
      </c>
      <c r="K154" s="11" t="s">
        <v>23</v>
      </c>
      <c r="L154" s="11" t="s">
        <v>38</v>
      </c>
      <c r="M154" s="17">
        <v>9852.0</v>
      </c>
      <c r="N154" s="18">
        <v>1054000.0</v>
      </c>
      <c r="O154" s="11" t="s">
        <v>51</v>
      </c>
      <c r="P154" s="11" t="s">
        <v>26</v>
      </c>
      <c r="Q154" s="33">
        <v>45903.0</v>
      </c>
      <c r="R154" s="20" t="s">
        <v>2356</v>
      </c>
      <c r="S154" s="20"/>
      <c r="T154" s="20"/>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row>
    <row r="155" ht="25.5" hidden="1" customHeight="1">
      <c r="A155" s="11">
        <v>154.0</v>
      </c>
      <c r="B155" s="12">
        <v>45884.0</v>
      </c>
      <c r="C155" s="23"/>
      <c r="D155" s="14"/>
      <c r="E155" s="14"/>
      <c r="F155" s="11"/>
      <c r="G155" s="15"/>
      <c r="H155" s="11" t="s">
        <v>2357</v>
      </c>
      <c r="I155" s="14" t="s">
        <v>31</v>
      </c>
      <c r="J155" s="16" t="s">
        <v>22</v>
      </c>
      <c r="K155" s="11" t="s">
        <v>95</v>
      </c>
      <c r="L155" s="11" t="s">
        <v>38</v>
      </c>
      <c r="M155" s="17"/>
      <c r="N155" s="18"/>
      <c r="O155" s="11"/>
      <c r="P155" s="11"/>
      <c r="Q155" s="33"/>
      <c r="R155" s="20"/>
      <c r="S155" s="20"/>
      <c r="T155" s="20"/>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row>
    <row r="156" ht="25.5" hidden="1" customHeight="1">
      <c r="A156" s="11">
        <v>155.0</v>
      </c>
      <c r="B156" s="12">
        <v>45884.0</v>
      </c>
      <c r="C156" s="23"/>
      <c r="D156" s="14" t="s">
        <v>2358</v>
      </c>
      <c r="E156" s="14" t="s">
        <v>413</v>
      </c>
      <c r="F156" s="11"/>
      <c r="G156" s="15" t="s">
        <v>29</v>
      </c>
      <c r="H156" s="11" t="s">
        <v>2359</v>
      </c>
      <c r="I156" s="14" t="s">
        <v>31</v>
      </c>
      <c r="J156" s="16" t="s">
        <v>22</v>
      </c>
      <c r="K156" s="11" t="s">
        <v>23</v>
      </c>
      <c r="L156" s="11" t="s">
        <v>38</v>
      </c>
      <c r="M156" s="17"/>
      <c r="N156" s="18">
        <v>5882000.0</v>
      </c>
      <c r="O156" s="11" t="s">
        <v>39</v>
      </c>
      <c r="P156" s="11" t="s">
        <v>26</v>
      </c>
      <c r="Q156" s="11" t="s">
        <v>2360</v>
      </c>
      <c r="R156" s="20"/>
      <c r="S156" s="20"/>
      <c r="T156" s="20"/>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row>
    <row r="157" ht="25.5" hidden="1" customHeight="1">
      <c r="A157" s="11">
        <v>156.0</v>
      </c>
      <c r="B157" s="12">
        <v>45884.0</v>
      </c>
      <c r="C157" s="23"/>
      <c r="D157" s="14"/>
      <c r="E157" s="14"/>
      <c r="F157" s="11"/>
      <c r="G157" s="15" t="s">
        <v>29</v>
      </c>
      <c r="H157" s="11" t="s">
        <v>2361</v>
      </c>
      <c r="I157" s="14" t="s">
        <v>31</v>
      </c>
      <c r="J157" s="16" t="s">
        <v>22</v>
      </c>
      <c r="K157" s="11" t="s">
        <v>95</v>
      </c>
      <c r="L157" s="11" t="s">
        <v>50</v>
      </c>
      <c r="M157" s="17"/>
      <c r="N157" s="18"/>
      <c r="O157" s="11"/>
      <c r="P157" s="11"/>
      <c r="Q157" s="33"/>
      <c r="R157" s="20"/>
      <c r="S157" s="20"/>
      <c r="T157" s="20"/>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row>
    <row r="158" ht="25.5" hidden="1" customHeight="1">
      <c r="A158" s="11">
        <v>157.0</v>
      </c>
      <c r="B158" s="12">
        <v>45884.0</v>
      </c>
      <c r="C158" s="23"/>
      <c r="D158" s="14"/>
      <c r="E158" s="14"/>
      <c r="F158" s="11"/>
      <c r="G158" s="15"/>
      <c r="H158" s="11" t="s">
        <v>2362</v>
      </c>
      <c r="I158" s="14" t="s">
        <v>31</v>
      </c>
      <c r="J158" s="16"/>
      <c r="K158" s="11" t="s">
        <v>95</v>
      </c>
      <c r="L158" s="11"/>
      <c r="M158" s="17"/>
      <c r="N158" s="18"/>
      <c r="O158" s="11"/>
      <c r="P158" s="11"/>
      <c r="Q158" s="33"/>
      <c r="R158" s="20"/>
      <c r="S158" s="20"/>
      <c r="T158" s="20"/>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row>
    <row r="159" ht="25.5" hidden="1" customHeight="1">
      <c r="A159" s="11">
        <v>158.0</v>
      </c>
      <c r="B159" s="12">
        <v>45884.0</v>
      </c>
      <c r="C159" s="23"/>
      <c r="D159" s="14" t="s">
        <v>186</v>
      </c>
      <c r="E159" s="14"/>
      <c r="F159" s="11"/>
      <c r="G159" s="15" t="s">
        <v>29</v>
      </c>
      <c r="H159" s="11" t="s">
        <v>2363</v>
      </c>
      <c r="I159" s="14" t="s">
        <v>31</v>
      </c>
      <c r="J159" s="16" t="s">
        <v>22</v>
      </c>
      <c r="K159" s="11" t="s">
        <v>23</v>
      </c>
      <c r="L159" s="11" t="s">
        <v>119</v>
      </c>
      <c r="M159" s="17"/>
      <c r="N159" s="18"/>
      <c r="O159" s="11"/>
      <c r="P159" s="11" t="s">
        <v>26</v>
      </c>
      <c r="Q159" s="11" t="s">
        <v>2364</v>
      </c>
      <c r="R159" s="20"/>
      <c r="S159" s="20"/>
      <c r="T159" s="20"/>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row>
    <row r="160" ht="25.5" hidden="1" customHeight="1">
      <c r="A160" s="11">
        <v>159.0</v>
      </c>
      <c r="B160" s="12">
        <v>45884.0</v>
      </c>
      <c r="C160" s="23"/>
      <c r="D160" s="14" t="s">
        <v>2365</v>
      </c>
      <c r="E160" s="14"/>
      <c r="F160" s="11"/>
      <c r="G160" s="15" t="s">
        <v>29</v>
      </c>
      <c r="H160" s="11" t="s">
        <v>2366</v>
      </c>
      <c r="I160" s="14" t="s">
        <v>31</v>
      </c>
      <c r="J160" s="16" t="s">
        <v>22</v>
      </c>
      <c r="K160" s="11" t="s">
        <v>23</v>
      </c>
      <c r="L160" s="11" t="s">
        <v>119</v>
      </c>
      <c r="M160" s="17"/>
      <c r="N160" s="18"/>
      <c r="O160" s="11"/>
      <c r="P160" s="11"/>
      <c r="Q160" s="11" t="s">
        <v>2367</v>
      </c>
      <c r="R160" s="20"/>
      <c r="S160" s="20"/>
      <c r="T160" s="20"/>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row>
    <row r="161" ht="25.5" hidden="1" customHeight="1">
      <c r="A161" s="11">
        <v>160.0</v>
      </c>
      <c r="B161" s="12">
        <v>45884.0</v>
      </c>
      <c r="C161" s="23"/>
      <c r="D161" s="14"/>
      <c r="E161" s="14"/>
      <c r="F161" s="11"/>
      <c r="G161" s="15"/>
      <c r="H161" s="11" t="s">
        <v>2366</v>
      </c>
      <c r="I161" s="14"/>
      <c r="J161" s="16"/>
      <c r="K161" s="11"/>
      <c r="L161" s="11"/>
      <c r="M161" s="17"/>
      <c r="N161" s="18"/>
      <c r="O161" s="11"/>
      <c r="P161" s="11"/>
      <c r="Q161" s="33"/>
      <c r="R161" s="20"/>
      <c r="S161" s="20"/>
      <c r="T161" s="20"/>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row>
    <row r="162" ht="25.5" hidden="1" customHeight="1">
      <c r="A162" s="11">
        <v>161.0</v>
      </c>
      <c r="B162" s="12">
        <v>45884.0</v>
      </c>
      <c r="C162" s="23"/>
      <c r="D162" s="14" t="s">
        <v>811</v>
      </c>
      <c r="E162" s="14"/>
      <c r="F162" s="11"/>
      <c r="G162" s="15" t="s">
        <v>29</v>
      </c>
      <c r="H162" s="11" t="s">
        <v>2368</v>
      </c>
      <c r="I162" s="14" t="s">
        <v>31</v>
      </c>
      <c r="J162" s="16" t="s">
        <v>22</v>
      </c>
      <c r="K162" s="11" t="s">
        <v>23</v>
      </c>
      <c r="L162" s="11" t="s">
        <v>119</v>
      </c>
      <c r="M162" s="17"/>
      <c r="N162" s="18">
        <v>840336.0</v>
      </c>
      <c r="O162" s="11" t="s">
        <v>51</v>
      </c>
      <c r="P162" s="11" t="s">
        <v>26</v>
      </c>
      <c r="Q162" s="11" t="s">
        <v>2369</v>
      </c>
      <c r="R162" s="20" t="s">
        <v>2370</v>
      </c>
      <c r="S162" s="20"/>
      <c r="T162" s="20"/>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row>
    <row r="163" ht="25.5" hidden="1" customHeight="1">
      <c r="A163" s="11">
        <v>162.0</v>
      </c>
      <c r="B163" s="12">
        <v>45884.0</v>
      </c>
      <c r="C163" s="23"/>
      <c r="D163" s="14" t="s">
        <v>2371</v>
      </c>
      <c r="E163" s="14" t="s">
        <v>321</v>
      </c>
      <c r="F163" s="11"/>
      <c r="G163" s="15" t="s">
        <v>20</v>
      </c>
      <c r="H163" s="11" t="s">
        <v>2372</v>
      </c>
      <c r="I163" s="14" t="s">
        <v>31</v>
      </c>
      <c r="J163" s="16" t="s">
        <v>22</v>
      </c>
      <c r="K163" s="11" t="s">
        <v>23</v>
      </c>
      <c r="L163" s="11" t="s">
        <v>50</v>
      </c>
      <c r="M163" s="17">
        <v>9857.0</v>
      </c>
      <c r="N163" s="18">
        <v>1.5592E7</v>
      </c>
      <c r="O163" s="11" t="s">
        <v>39</v>
      </c>
      <c r="P163" s="11" t="s">
        <v>58</v>
      </c>
      <c r="Q163" s="11" t="s">
        <v>2373</v>
      </c>
      <c r="R163" s="20"/>
      <c r="S163" s="20"/>
      <c r="T163" s="20"/>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row>
    <row r="164" ht="25.5" hidden="1" customHeight="1">
      <c r="A164" s="11">
        <v>163.0</v>
      </c>
      <c r="B164" s="12">
        <v>45884.0</v>
      </c>
      <c r="C164" s="23"/>
      <c r="D164" s="14" t="s">
        <v>178</v>
      </c>
      <c r="E164" s="14" t="s">
        <v>2374</v>
      </c>
      <c r="F164" s="11"/>
      <c r="G164" s="15" t="s">
        <v>20</v>
      </c>
      <c r="H164" s="11" t="s">
        <v>2375</v>
      </c>
      <c r="I164" s="14" t="s">
        <v>31</v>
      </c>
      <c r="J164" s="16" t="s">
        <v>22</v>
      </c>
      <c r="K164" s="11" t="s">
        <v>23</v>
      </c>
      <c r="L164" s="11" t="s">
        <v>100</v>
      </c>
      <c r="M164" s="17"/>
      <c r="N164" s="18">
        <v>1134453.0</v>
      </c>
      <c r="O164" s="11" t="s">
        <v>51</v>
      </c>
      <c r="P164" s="11" t="s">
        <v>26</v>
      </c>
      <c r="Q164" s="11" t="s">
        <v>2376</v>
      </c>
      <c r="R164" s="20"/>
      <c r="S164" s="20"/>
      <c r="T164" s="20"/>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row>
    <row r="165" ht="25.5" hidden="1" customHeight="1">
      <c r="A165" s="11">
        <v>164.0</v>
      </c>
      <c r="B165" s="12">
        <v>45884.0</v>
      </c>
      <c r="C165" s="23"/>
      <c r="D165" s="14"/>
      <c r="E165" s="14"/>
      <c r="F165" s="11"/>
      <c r="G165" s="15"/>
      <c r="H165" s="11" t="s">
        <v>2377</v>
      </c>
      <c r="I165" s="14" t="s">
        <v>31</v>
      </c>
      <c r="J165" s="16" t="s">
        <v>22</v>
      </c>
      <c r="K165" s="11" t="s">
        <v>95</v>
      </c>
      <c r="L165" s="11" t="s">
        <v>38</v>
      </c>
      <c r="M165" s="17"/>
      <c r="N165" s="18"/>
      <c r="O165" s="11"/>
      <c r="P165" s="11"/>
      <c r="Q165" s="33"/>
      <c r="R165" s="20"/>
      <c r="S165" s="20"/>
      <c r="T165" s="20"/>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row>
    <row r="166" ht="25.5" hidden="1" customHeight="1">
      <c r="A166" s="11">
        <v>165.0</v>
      </c>
      <c r="B166" s="12">
        <v>45885.0</v>
      </c>
      <c r="C166" s="23"/>
      <c r="D166" s="14" t="s">
        <v>2324</v>
      </c>
      <c r="E166" s="14"/>
      <c r="F166" s="11"/>
      <c r="G166" s="15" t="s">
        <v>29</v>
      </c>
      <c r="H166" s="11" t="s">
        <v>2378</v>
      </c>
      <c r="I166" s="14" t="s">
        <v>31</v>
      </c>
      <c r="J166" s="16" t="s">
        <v>22</v>
      </c>
      <c r="K166" s="11" t="s">
        <v>95</v>
      </c>
      <c r="L166" s="11" t="s">
        <v>296</v>
      </c>
      <c r="M166" s="17"/>
      <c r="N166" s="18"/>
      <c r="O166" s="11"/>
      <c r="P166" s="11"/>
      <c r="Q166" s="33"/>
      <c r="R166" s="20"/>
      <c r="S166" s="20"/>
      <c r="T166" s="20"/>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row>
    <row r="167" ht="25.5" hidden="1" customHeight="1">
      <c r="A167" s="11">
        <v>166.0</v>
      </c>
      <c r="B167" s="12">
        <v>45885.0</v>
      </c>
      <c r="C167" s="23"/>
      <c r="D167" s="14" t="s">
        <v>338</v>
      </c>
      <c r="E167" s="14"/>
      <c r="F167" s="11"/>
      <c r="G167" s="15" t="s">
        <v>29</v>
      </c>
      <c r="H167" s="11" t="s">
        <v>2379</v>
      </c>
      <c r="I167" s="14" t="s">
        <v>31</v>
      </c>
      <c r="J167" s="16" t="s">
        <v>22</v>
      </c>
      <c r="K167" s="11" t="s">
        <v>23</v>
      </c>
      <c r="L167" s="11" t="s">
        <v>86</v>
      </c>
      <c r="M167" s="17"/>
      <c r="N167" s="18">
        <v>588300.0</v>
      </c>
      <c r="O167" s="11" t="s">
        <v>51</v>
      </c>
      <c r="P167" s="11" t="s">
        <v>26</v>
      </c>
      <c r="Q167" s="11" t="s">
        <v>2380</v>
      </c>
      <c r="R167" s="20"/>
      <c r="S167" s="20"/>
      <c r="T167" s="20"/>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row>
    <row r="168" ht="25.5" customHeight="1">
      <c r="A168" s="11">
        <v>167.0</v>
      </c>
      <c r="B168" s="12">
        <v>45885.0</v>
      </c>
      <c r="C168" s="23"/>
      <c r="D168" s="14" t="s">
        <v>2381</v>
      </c>
      <c r="E168" s="14" t="s">
        <v>312</v>
      </c>
      <c r="F168" s="11"/>
      <c r="G168" s="15" t="s">
        <v>20</v>
      </c>
      <c r="H168" s="11" t="s">
        <v>2382</v>
      </c>
      <c r="I168" s="14" t="s">
        <v>31</v>
      </c>
      <c r="J168" s="16" t="s">
        <v>22</v>
      </c>
      <c r="K168" s="11"/>
      <c r="L168" s="11" t="s">
        <v>44</v>
      </c>
      <c r="M168" s="17"/>
      <c r="N168" s="18"/>
      <c r="O168" s="11"/>
      <c r="P168" s="11" t="s">
        <v>64</v>
      </c>
      <c r="Q168" s="33"/>
      <c r="R168" s="20"/>
      <c r="S168" s="20"/>
      <c r="T168" s="20"/>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row>
    <row r="169" ht="25.5" hidden="1" customHeight="1">
      <c r="A169" s="11">
        <v>168.0</v>
      </c>
      <c r="B169" s="12">
        <v>45885.0</v>
      </c>
      <c r="C169" s="23"/>
      <c r="D169" s="14" t="s">
        <v>2174</v>
      </c>
      <c r="E169" s="14" t="s">
        <v>1037</v>
      </c>
      <c r="F169" s="11"/>
      <c r="G169" s="15" t="s">
        <v>29</v>
      </c>
      <c r="H169" s="11" t="s">
        <v>2383</v>
      </c>
      <c r="I169" s="14" t="s">
        <v>31</v>
      </c>
      <c r="J169" s="16" t="s">
        <v>22</v>
      </c>
      <c r="K169" s="11" t="s">
        <v>23</v>
      </c>
      <c r="L169" s="11" t="s">
        <v>100</v>
      </c>
      <c r="M169" s="17"/>
      <c r="N169" s="18">
        <v>285546.0</v>
      </c>
      <c r="O169" s="11" t="s">
        <v>57</v>
      </c>
      <c r="P169" s="11" t="s">
        <v>58</v>
      </c>
      <c r="Q169" s="33"/>
      <c r="R169" s="20" t="s">
        <v>2384</v>
      </c>
      <c r="S169" s="20"/>
      <c r="T169" s="20"/>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row>
    <row r="170" ht="25.5" hidden="1" customHeight="1">
      <c r="A170" s="11">
        <v>169.0</v>
      </c>
      <c r="B170" s="12">
        <v>45885.0</v>
      </c>
      <c r="C170" s="23"/>
      <c r="D170" s="14" t="s">
        <v>300</v>
      </c>
      <c r="E170" s="14"/>
      <c r="F170" s="11"/>
      <c r="G170" s="15" t="s">
        <v>29</v>
      </c>
      <c r="H170" s="11" t="s">
        <v>2385</v>
      </c>
      <c r="I170" s="14" t="s">
        <v>31</v>
      </c>
      <c r="J170" s="16" t="s">
        <v>22</v>
      </c>
      <c r="K170" s="11" t="s">
        <v>23</v>
      </c>
      <c r="L170" s="11" t="s">
        <v>38</v>
      </c>
      <c r="M170" s="17"/>
      <c r="N170" s="18">
        <v>210000.0</v>
      </c>
      <c r="O170" s="11" t="s">
        <v>51</v>
      </c>
      <c r="P170" s="11" t="s">
        <v>26</v>
      </c>
      <c r="Q170" s="11" t="s">
        <v>2369</v>
      </c>
      <c r="R170" s="20"/>
      <c r="S170" s="20"/>
      <c r="T170" s="20"/>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row>
    <row r="171" ht="25.5" hidden="1" customHeight="1">
      <c r="A171" s="11">
        <v>170.0</v>
      </c>
      <c r="B171" s="12">
        <v>45885.0</v>
      </c>
      <c r="C171" s="23"/>
      <c r="D171" s="14"/>
      <c r="E171" s="14"/>
      <c r="F171" s="11"/>
      <c r="G171" s="15"/>
      <c r="H171" s="11" t="s">
        <v>2386</v>
      </c>
      <c r="I171" s="14" t="s">
        <v>31</v>
      </c>
      <c r="J171" s="16" t="s">
        <v>22</v>
      </c>
      <c r="K171" s="11" t="s">
        <v>95</v>
      </c>
      <c r="L171" s="11" t="s">
        <v>38</v>
      </c>
      <c r="M171" s="17"/>
      <c r="N171" s="18"/>
      <c r="O171" s="11"/>
      <c r="P171" s="11"/>
      <c r="Q171" s="33"/>
      <c r="R171" s="20"/>
      <c r="S171" s="20"/>
      <c r="T171" s="20"/>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row>
    <row r="172" ht="25.5" hidden="1" customHeight="1">
      <c r="A172" s="11">
        <v>171.0</v>
      </c>
      <c r="B172" s="12">
        <v>45888.0</v>
      </c>
      <c r="C172" s="23"/>
      <c r="D172" s="14" t="s">
        <v>300</v>
      </c>
      <c r="E172" s="14"/>
      <c r="F172" s="11"/>
      <c r="G172" s="15"/>
      <c r="H172" s="11" t="s">
        <v>2387</v>
      </c>
      <c r="I172" s="14" t="s">
        <v>31</v>
      </c>
      <c r="J172" s="16" t="s">
        <v>22</v>
      </c>
      <c r="K172" s="11" t="s">
        <v>95</v>
      </c>
      <c r="L172" s="11" t="s">
        <v>156</v>
      </c>
      <c r="M172" s="17"/>
      <c r="N172" s="18"/>
      <c r="O172" s="11"/>
      <c r="P172" s="11"/>
      <c r="Q172" s="33"/>
      <c r="R172" s="20"/>
      <c r="S172" s="20"/>
      <c r="T172" s="20"/>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row>
    <row r="173" ht="25.5" hidden="1" customHeight="1">
      <c r="A173" s="11">
        <v>172.0</v>
      </c>
      <c r="B173" s="12">
        <v>45888.0</v>
      </c>
      <c r="C173" s="23"/>
      <c r="D173" s="14"/>
      <c r="E173" s="14"/>
      <c r="F173" s="11"/>
      <c r="G173" s="15"/>
      <c r="H173" s="11" t="s">
        <v>2388</v>
      </c>
      <c r="I173" s="14" t="s">
        <v>31</v>
      </c>
      <c r="J173" s="16" t="s">
        <v>22</v>
      </c>
      <c r="K173" s="11" t="s">
        <v>95</v>
      </c>
      <c r="L173" s="11"/>
      <c r="M173" s="17"/>
      <c r="N173" s="18"/>
      <c r="O173" s="11"/>
      <c r="P173" s="11"/>
      <c r="Q173" s="33"/>
      <c r="R173" s="20"/>
      <c r="S173" s="20"/>
      <c r="T173" s="20"/>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row>
    <row r="174" ht="25.5" hidden="1" customHeight="1">
      <c r="A174" s="11">
        <v>173.0</v>
      </c>
      <c r="B174" s="33">
        <v>45888.0</v>
      </c>
      <c r="C174" s="23"/>
      <c r="D174" s="14"/>
      <c r="E174" s="14"/>
      <c r="F174" s="11"/>
      <c r="G174" s="15"/>
      <c r="H174" s="11" t="s">
        <v>2389</v>
      </c>
      <c r="I174" s="14" t="s">
        <v>31</v>
      </c>
      <c r="J174" s="16" t="s">
        <v>22</v>
      </c>
      <c r="K174" s="11" t="s">
        <v>95</v>
      </c>
      <c r="L174" s="11"/>
      <c r="M174" s="17"/>
      <c r="N174" s="18"/>
      <c r="O174" s="11"/>
      <c r="P174" s="11"/>
      <c r="Q174" s="33"/>
      <c r="R174" s="20"/>
      <c r="S174" s="20"/>
      <c r="T174" s="20"/>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row>
    <row r="175" ht="25.5" hidden="1" customHeight="1">
      <c r="A175" s="11">
        <v>174.0</v>
      </c>
      <c r="B175" s="12">
        <v>45888.0</v>
      </c>
      <c r="C175" s="23"/>
      <c r="D175" s="14" t="s">
        <v>2390</v>
      </c>
      <c r="E175" s="14"/>
      <c r="F175" s="11"/>
      <c r="G175" s="15" t="s">
        <v>29</v>
      </c>
      <c r="H175" s="11" t="s">
        <v>2391</v>
      </c>
      <c r="I175" s="14" t="s">
        <v>31</v>
      </c>
      <c r="J175" s="16" t="s">
        <v>22</v>
      </c>
      <c r="K175" s="11" t="s">
        <v>23</v>
      </c>
      <c r="L175" s="11" t="s">
        <v>316</v>
      </c>
      <c r="M175" s="17"/>
      <c r="N175" s="18">
        <v>295917.0</v>
      </c>
      <c r="O175" s="11" t="s">
        <v>51</v>
      </c>
      <c r="P175" s="11" t="s">
        <v>26</v>
      </c>
      <c r="Q175" s="11" t="s">
        <v>2392</v>
      </c>
      <c r="R175" s="20"/>
      <c r="S175" s="20"/>
      <c r="T175" s="20"/>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row>
    <row r="176" ht="25.5" hidden="1" customHeight="1">
      <c r="A176" s="11">
        <v>175.0</v>
      </c>
      <c r="B176" s="12">
        <v>45888.0</v>
      </c>
      <c r="C176" s="23"/>
      <c r="D176" s="14" t="s">
        <v>2393</v>
      </c>
      <c r="E176" s="14"/>
      <c r="F176" s="11"/>
      <c r="G176" s="15" t="s">
        <v>29</v>
      </c>
      <c r="H176" s="11" t="s">
        <v>2394</v>
      </c>
      <c r="I176" s="14" t="s">
        <v>31</v>
      </c>
      <c r="J176" s="16" t="s">
        <v>22</v>
      </c>
      <c r="K176" s="11" t="s">
        <v>23</v>
      </c>
      <c r="L176" s="11" t="s">
        <v>86</v>
      </c>
      <c r="M176" s="17"/>
      <c r="N176" s="18">
        <v>1003200.0</v>
      </c>
      <c r="O176" s="11" t="s">
        <v>39</v>
      </c>
      <c r="P176" s="11" t="s">
        <v>26</v>
      </c>
      <c r="Q176" s="11" t="s">
        <v>2395</v>
      </c>
      <c r="R176" s="20"/>
      <c r="S176" s="20"/>
      <c r="T176" s="20"/>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row>
    <row r="177" ht="25.5" hidden="1" customHeight="1">
      <c r="A177" s="11">
        <v>176.0</v>
      </c>
      <c r="B177" s="12">
        <v>45888.0</v>
      </c>
      <c r="C177" s="23"/>
      <c r="D177" s="14" t="s">
        <v>2189</v>
      </c>
      <c r="E177" s="14"/>
      <c r="F177" s="11"/>
      <c r="G177" s="15" t="s">
        <v>29</v>
      </c>
      <c r="H177" s="11" t="s">
        <v>2396</v>
      </c>
      <c r="I177" s="14" t="s">
        <v>31</v>
      </c>
      <c r="J177" s="16" t="s">
        <v>22</v>
      </c>
      <c r="K177" s="11" t="s">
        <v>23</v>
      </c>
      <c r="L177" s="11" t="s">
        <v>44</v>
      </c>
      <c r="M177" s="17"/>
      <c r="N177" s="18">
        <v>651600.0</v>
      </c>
      <c r="O177" s="11" t="s">
        <v>51</v>
      </c>
      <c r="P177" s="11" t="s">
        <v>26</v>
      </c>
      <c r="Q177" s="11" t="s">
        <v>2338</v>
      </c>
      <c r="R177" s="20"/>
      <c r="S177" s="20"/>
      <c r="T177" s="20"/>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row>
    <row r="178" ht="25.5" hidden="1" customHeight="1">
      <c r="A178" s="11">
        <v>177.0</v>
      </c>
      <c r="B178" s="12">
        <v>45888.0</v>
      </c>
      <c r="C178" s="23"/>
      <c r="D178" s="14" t="s">
        <v>291</v>
      </c>
      <c r="E178" s="14" t="s">
        <v>1771</v>
      </c>
      <c r="F178" s="11"/>
      <c r="G178" s="15" t="s">
        <v>29</v>
      </c>
      <c r="H178" s="11" t="s">
        <v>2397</v>
      </c>
      <c r="I178" s="14" t="s">
        <v>31</v>
      </c>
      <c r="J178" s="16" t="s">
        <v>22</v>
      </c>
      <c r="K178" s="11" t="s">
        <v>23</v>
      </c>
      <c r="L178" s="11" t="s">
        <v>38</v>
      </c>
      <c r="M178" s="17"/>
      <c r="N178" s="18">
        <v>580100.0</v>
      </c>
      <c r="O178" s="11" t="s">
        <v>51</v>
      </c>
      <c r="P178" s="11" t="s">
        <v>26</v>
      </c>
      <c r="Q178" s="11" t="s">
        <v>2322</v>
      </c>
      <c r="R178" s="20"/>
      <c r="S178" s="20"/>
      <c r="T178" s="20"/>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row>
    <row r="179" ht="25.5" hidden="1" customHeight="1">
      <c r="A179" s="11">
        <v>178.0</v>
      </c>
      <c r="B179" s="12">
        <v>45888.0</v>
      </c>
      <c r="C179" s="23"/>
      <c r="D179" s="14" t="s">
        <v>1344</v>
      </c>
      <c r="E179" s="14" t="s">
        <v>2398</v>
      </c>
      <c r="F179" s="11"/>
      <c r="G179" s="15" t="s">
        <v>29</v>
      </c>
      <c r="H179" s="11" t="s">
        <v>2399</v>
      </c>
      <c r="I179" s="14" t="s">
        <v>31</v>
      </c>
      <c r="J179" s="16" t="s">
        <v>22</v>
      </c>
      <c r="K179" s="11" t="s">
        <v>23</v>
      </c>
      <c r="L179" s="11" t="s">
        <v>75</v>
      </c>
      <c r="M179" s="17">
        <v>9871.0</v>
      </c>
      <c r="N179" s="18">
        <v>1856400.0</v>
      </c>
      <c r="O179" s="11" t="s">
        <v>502</v>
      </c>
      <c r="P179" s="11" t="s">
        <v>58</v>
      </c>
      <c r="Q179" s="11" t="s">
        <v>2400</v>
      </c>
      <c r="R179" s="20"/>
      <c r="S179" s="20"/>
      <c r="T179" s="20"/>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row>
    <row r="180" ht="25.5" hidden="1" customHeight="1">
      <c r="A180" s="11">
        <v>179.0</v>
      </c>
      <c r="B180" s="12">
        <v>45888.0</v>
      </c>
      <c r="C180" s="23"/>
      <c r="D180" s="14" t="s">
        <v>1714</v>
      </c>
      <c r="E180" s="14" t="s">
        <v>2401</v>
      </c>
      <c r="F180" s="11"/>
      <c r="G180" s="15" t="s">
        <v>20</v>
      </c>
      <c r="H180" s="11" t="s">
        <v>2402</v>
      </c>
      <c r="I180" s="14" t="s">
        <v>31</v>
      </c>
      <c r="J180" s="16" t="s">
        <v>22</v>
      </c>
      <c r="K180" s="11" t="s">
        <v>23</v>
      </c>
      <c r="L180" s="11" t="s">
        <v>302</v>
      </c>
      <c r="M180" s="17">
        <v>9853.0</v>
      </c>
      <c r="N180" s="18">
        <v>9139000.0</v>
      </c>
      <c r="O180" s="11" t="s">
        <v>39</v>
      </c>
      <c r="P180" s="11" t="s">
        <v>26</v>
      </c>
      <c r="Q180" s="11" t="s">
        <v>2403</v>
      </c>
      <c r="R180" s="20" t="s">
        <v>2404</v>
      </c>
      <c r="S180" s="20"/>
      <c r="T180" s="20"/>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row>
    <row r="181" ht="25.5" hidden="1" customHeight="1">
      <c r="A181" s="11">
        <v>180.0</v>
      </c>
      <c r="B181" s="12">
        <v>45888.0</v>
      </c>
      <c r="C181" s="23"/>
      <c r="D181" s="14"/>
      <c r="E181" s="14"/>
      <c r="F181" s="11"/>
      <c r="G181" s="15"/>
      <c r="H181" s="11" t="s">
        <v>2405</v>
      </c>
      <c r="I181" s="14"/>
      <c r="J181" s="16"/>
      <c r="K181" s="11"/>
      <c r="L181" s="11"/>
      <c r="M181" s="17"/>
      <c r="N181" s="18"/>
      <c r="O181" s="11"/>
      <c r="P181" s="11"/>
      <c r="Q181" s="33"/>
      <c r="R181" s="20"/>
      <c r="S181" s="20"/>
      <c r="T181" s="20"/>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row>
    <row r="182" ht="25.5" hidden="1" customHeight="1">
      <c r="A182" s="11">
        <v>181.0</v>
      </c>
      <c r="B182" s="12">
        <v>45888.0</v>
      </c>
      <c r="C182" s="23"/>
      <c r="D182" s="14" t="s">
        <v>864</v>
      </c>
      <c r="E182" s="14"/>
      <c r="F182" s="11" t="s">
        <v>2406</v>
      </c>
      <c r="G182" s="15" t="s">
        <v>20</v>
      </c>
      <c r="H182" s="11" t="s">
        <v>2407</v>
      </c>
      <c r="I182" s="14" t="s">
        <v>31</v>
      </c>
      <c r="J182" s="16" t="s">
        <v>22</v>
      </c>
      <c r="K182" s="11" t="s">
        <v>23</v>
      </c>
      <c r="L182" s="11" t="s">
        <v>44</v>
      </c>
      <c r="M182" s="17"/>
      <c r="N182" s="18">
        <v>2263300.0</v>
      </c>
      <c r="O182" s="11" t="s">
        <v>502</v>
      </c>
      <c r="P182" s="11" t="s">
        <v>26</v>
      </c>
      <c r="Q182" s="11" t="s">
        <v>2408</v>
      </c>
      <c r="R182" s="20"/>
      <c r="S182" s="20"/>
      <c r="T182" s="20"/>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row>
    <row r="183" ht="25.5" hidden="1" customHeight="1">
      <c r="A183" s="11">
        <v>182.0</v>
      </c>
      <c r="B183" s="12">
        <v>45888.0</v>
      </c>
      <c r="C183" s="23"/>
      <c r="D183" s="14" t="s">
        <v>2409</v>
      </c>
      <c r="E183" s="14"/>
      <c r="F183" s="11"/>
      <c r="G183" s="15" t="s">
        <v>29</v>
      </c>
      <c r="H183" s="11" t="s">
        <v>2410</v>
      </c>
      <c r="I183" s="14" t="s">
        <v>31</v>
      </c>
      <c r="J183" s="16" t="s">
        <v>22</v>
      </c>
      <c r="K183" s="11" t="s">
        <v>23</v>
      </c>
      <c r="L183" s="11" t="s">
        <v>50</v>
      </c>
      <c r="M183" s="17"/>
      <c r="N183" s="18">
        <v>1298700.0</v>
      </c>
      <c r="O183" s="11" t="s">
        <v>502</v>
      </c>
      <c r="P183" s="11" t="s">
        <v>26</v>
      </c>
      <c r="Q183" s="11" t="s">
        <v>2411</v>
      </c>
      <c r="R183" s="20"/>
      <c r="S183" s="20"/>
      <c r="T183" s="20"/>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row>
    <row r="184" ht="25.5" hidden="1" customHeight="1">
      <c r="A184" s="11">
        <v>183.0</v>
      </c>
      <c r="B184" s="12">
        <v>45888.0</v>
      </c>
      <c r="C184" s="23"/>
      <c r="D184" s="14" t="s">
        <v>1367</v>
      </c>
      <c r="E184" s="14"/>
      <c r="F184" s="11"/>
      <c r="G184" s="15" t="s">
        <v>29</v>
      </c>
      <c r="H184" s="11" t="s">
        <v>2412</v>
      </c>
      <c r="I184" s="14" t="s">
        <v>31</v>
      </c>
      <c r="J184" s="16" t="s">
        <v>22</v>
      </c>
      <c r="K184" s="11" t="s">
        <v>23</v>
      </c>
      <c r="L184" s="11" t="s">
        <v>316</v>
      </c>
      <c r="M184" s="17"/>
      <c r="N184" s="18">
        <v>271596.0</v>
      </c>
      <c r="O184" s="11" t="s">
        <v>502</v>
      </c>
      <c r="P184" s="11" t="s">
        <v>26</v>
      </c>
      <c r="Q184" s="11" t="s">
        <v>2322</v>
      </c>
      <c r="R184" s="20"/>
      <c r="S184" s="20"/>
      <c r="T184" s="20"/>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row>
    <row r="185" ht="25.5" hidden="1" customHeight="1">
      <c r="A185" s="11">
        <v>184.0</v>
      </c>
      <c r="B185" s="12">
        <v>45888.0</v>
      </c>
      <c r="C185" s="23"/>
      <c r="D185" s="14"/>
      <c r="E185" s="14"/>
      <c r="F185" s="11"/>
      <c r="G185" s="15"/>
      <c r="H185" s="11" t="s">
        <v>2413</v>
      </c>
      <c r="I185" s="14"/>
      <c r="J185" s="16"/>
      <c r="K185" s="11" t="s">
        <v>95</v>
      </c>
      <c r="L185" s="11"/>
      <c r="M185" s="17"/>
      <c r="N185" s="18"/>
      <c r="O185" s="11"/>
      <c r="P185" s="11"/>
      <c r="Q185" s="33"/>
      <c r="R185" s="20"/>
      <c r="S185" s="20"/>
      <c r="T185" s="20"/>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row>
    <row r="186" ht="25.5" hidden="1" customHeight="1">
      <c r="A186" s="11">
        <v>185.0</v>
      </c>
      <c r="B186" s="12">
        <v>45888.0</v>
      </c>
      <c r="C186" s="23"/>
      <c r="D186" s="14" t="s">
        <v>132</v>
      </c>
      <c r="E186" s="14"/>
      <c r="F186" s="11" t="s">
        <v>2414</v>
      </c>
      <c r="G186" s="15" t="s">
        <v>20</v>
      </c>
      <c r="H186" s="11" t="s">
        <v>2415</v>
      </c>
      <c r="I186" s="14" t="s">
        <v>31</v>
      </c>
      <c r="J186" s="16" t="s">
        <v>22</v>
      </c>
      <c r="K186" s="11" t="s">
        <v>23</v>
      </c>
      <c r="L186" s="11" t="s">
        <v>38</v>
      </c>
      <c r="M186" s="17"/>
      <c r="N186" s="18">
        <v>3947000.0</v>
      </c>
      <c r="O186" s="11" t="s">
        <v>502</v>
      </c>
      <c r="P186" s="11" t="s">
        <v>26</v>
      </c>
      <c r="Q186" s="11" t="s">
        <v>2416</v>
      </c>
      <c r="R186" s="20"/>
      <c r="S186" s="20"/>
      <c r="T186" s="20"/>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row>
    <row r="187" ht="25.5" hidden="1" customHeight="1">
      <c r="A187" s="11">
        <v>186.0</v>
      </c>
      <c r="B187" s="12">
        <v>45888.0</v>
      </c>
      <c r="C187" s="23"/>
      <c r="D187" s="14" t="s">
        <v>2417</v>
      </c>
      <c r="E187" s="14"/>
      <c r="F187" s="11"/>
      <c r="G187" s="15" t="s">
        <v>29</v>
      </c>
      <c r="H187" s="11" t="s">
        <v>2418</v>
      </c>
      <c r="I187" s="14" t="s">
        <v>31</v>
      </c>
      <c r="J187" s="16" t="s">
        <v>22</v>
      </c>
      <c r="K187" s="11" t="s">
        <v>23</v>
      </c>
      <c r="L187" s="11" t="s">
        <v>50</v>
      </c>
      <c r="M187" s="17"/>
      <c r="N187" s="18">
        <v>722700.0</v>
      </c>
      <c r="O187" s="11" t="s">
        <v>502</v>
      </c>
      <c r="P187" s="11" t="s">
        <v>26</v>
      </c>
      <c r="Q187" s="11" t="s">
        <v>2392</v>
      </c>
      <c r="R187" s="20"/>
      <c r="S187" s="20"/>
      <c r="T187" s="20"/>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row>
    <row r="188" ht="25.5" hidden="1" customHeight="1">
      <c r="A188" s="11">
        <v>187.0</v>
      </c>
      <c r="B188" s="12">
        <v>45888.0</v>
      </c>
      <c r="C188" s="23"/>
      <c r="D188" s="14" t="s">
        <v>1148</v>
      </c>
      <c r="E188" s="14" t="s">
        <v>1652</v>
      </c>
      <c r="F188" s="11"/>
      <c r="G188" s="15" t="s">
        <v>29</v>
      </c>
      <c r="H188" s="11" t="s">
        <v>2419</v>
      </c>
      <c r="I188" s="14" t="s">
        <v>31</v>
      </c>
      <c r="J188" s="16" t="s">
        <v>22</v>
      </c>
      <c r="K188" s="11" t="s">
        <v>23</v>
      </c>
      <c r="L188" s="11" t="s">
        <v>50</v>
      </c>
      <c r="M188" s="17">
        <v>9858.0</v>
      </c>
      <c r="N188" s="18">
        <v>853639.0</v>
      </c>
      <c r="O188" s="11" t="s">
        <v>502</v>
      </c>
      <c r="P188" s="11" t="s">
        <v>26</v>
      </c>
      <c r="Q188" s="11" t="s">
        <v>2420</v>
      </c>
      <c r="R188" s="20"/>
      <c r="S188" s="20"/>
      <c r="T188" s="20"/>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row>
    <row r="189" ht="25.5" hidden="1" customHeight="1">
      <c r="A189" s="11">
        <v>188.0</v>
      </c>
      <c r="B189" s="12">
        <v>45888.0</v>
      </c>
      <c r="C189" s="23"/>
      <c r="D189" s="14" t="s">
        <v>2421</v>
      </c>
      <c r="E189" s="14"/>
      <c r="F189" s="11" t="s">
        <v>2422</v>
      </c>
      <c r="G189" s="15" t="s">
        <v>20</v>
      </c>
      <c r="H189" s="11" t="s">
        <v>2423</v>
      </c>
      <c r="I189" s="14" t="s">
        <v>31</v>
      </c>
      <c r="J189" s="16" t="s">
        <v>22</v>
      </c>
      <c r="K189" s="11" t="s">
        <v>23</v>
      </c>
      <c r="L189" s="11" t="s">
        <v>24</v>
      </c>
      <c r="M189" s="17"/>
      <c r="N189" s="18">
        <v>214200.0</v>
      </c>
      <c r="O189" s="11" t="s">
        <v>502</v>
      </c>
      <c r="P189" s="11" t="s">
        <v>26</v>
      </c>
      <c r="Q189" s="11" t="s">
        <v>2424</v>
      </c>
      <c r="R189" s="20"/>
      <c r="S189" s="20"/>
      <c r="T189" s="20"/>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row>
    <row r="190" ht="25.5" hidden="1" customHeight="1">
      <c r="A190" s="11">
        <v>189.0</v>
      </c>
      <c r="B190" s="12">
        <v>45888.0</v>
      </c>
      <c r="C190" s="23"/>
      <c r="D190" s="14" t="s">
        <v>1151</v>
      </c>
      <c r="E190" s="14" t="s">
        <v>664</v>
      </c>
      <c r="F190" s="11"/>
      <c r="G190" s="15" t="s">
        <v>29</v>
      </c>
      <c r="H190" s="11" t="s">
        <v>2425</v>
      </c>
      <c r="I190" s="14" t="s">
        <v>31</v>
      </c>
      <c r="J190" s="16" t="s">
        <v>22</v>
      </c>
      <c r="K190" s="11" t="s">
        <v>23</v>
      </c>
      <c r="L190" s="11" t="s">
        <v>50</v>
      </c>
      <c r="M190" s="17">
        <v>9875.0</v>
      </c>
      <c r="N190" s="18">
        <v>1931988.0</v>
      </c>
      <c r="O190" s="11" t="s">
        <v>502</v>
      </c>
      <c r="P190" s="11" t="s">
        <v>26</v>
      </c>
      <c r="Q190" s="11" t="s">
        <v>2322</v>
      </c>
      <c r="R190" s="20"/>
      <c r="S190" s="20"/>
      <c r="T190" s="20"/>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row>
    <row r="191" ht="25.5" hidden="1" customHeight="1">
      <c r="A191" s="11">
        <v>190.0</v>
      </c>
      <c r="B191" s="12">
        <v>45888.0</v>
      </c>
      <c r="C191" s="30"/>
      <c r="D191" s="14" t="s">
        <v>2426</v>
      </c>
      <c r="E191" s="14" t="s">
        <v>910</v>
      </c>
      <c r="F191" s="11" t="s">
        <v>2427</v>
      </c>
      <c r="G191" s="15" t="s">
        <v>20</v>
      </c>
      <c r="H191" s="11" t="s">
        <v>2428</v>
      </c>
      <c r="I191" s="14" t="s">
        <v>31</v>
      </c>
      <c r="J191" s="16" t="s">
        <v>22</v>
      </c>
      <c r="K191" s="11" t="s">
        <v>23</v>
      </c>
      <c r="L191" s="11" t="s">
        <v>119</v>
      </c>
      <c r="M191" s="17"/>
      <c r="N191" s="18"/>
      <c r="O191" s="11"/>
      <c r="P191" s="11" t="s">
        <v>26</v>
      </c>
      <c r="Q191" s="33"/>
      <c r="R191" s="20" t="s">
        <v>2429</v>
      </c>
      <c r="S191" s="20"/>
      <c r="T191" s="20"/>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row>
    <row r="192" ht="25.5" hidden="1" customHeight="1">
      <c r="A192" s="11">
        <v>191.0</v>
      </c>
      <c r="B192" s="12">
        <v>45888.0</v>
      </c>
      <c r="C192" s="78"/>
      <c r="D192" s="14" t="s">
        <v>533</v>
      </c>
      <c r="E192" s="14" t="s">
        <v>990</v>
      </c>
      <c r="F192" s="11"/>
      <c r="G192" s="15" t="s">
        <v>29</v>
      </c>
      <c r="H192" s="11" t="s">
        <v>2430</v>
      </c>
      <c r="I192" s="14" t="s">
        <v>31</v>
      </c>
      <c r="J192" s="16" t="s">
        <v>22</v>
      </c>
      <c r="K192" s="11" t="s">
        <v>23</v>
      </c>
      <c r="L192" s="11" t="s">
        <v>50</v>
      </c>
      <c r="M192" s="17">
        <v>9876.0</v>
      </c>
      <c r="N192" s="18">
        <v>1067841.0</v>
      </c>
      <c r="O192" s="11" t="s">
        <v>502</v>
      </c>
      <c r="P192" s="11" t="s">
        <v>26</v>
      </c>
      <c r="Q192" s="11" t="s">
        <v>2431</v>
      </c>
      <c r="R192" s="20"/>
      <c r="S192" s="20"/>
      <c r="T192" s="20"/>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row>
    <row r="193" ht="25.5" hidden="1" customHeight="1">
      <c r="A193" s="11">
        <v>192.0</v>
      </c>
      <c r="B193" s="12">
        <v>45889.0</v>
      </c>
      <c r="C193" s="55"/>
      <c r="D193" s="14"/>
      <c r="E193" s="14"/>
      <c r="F193" s="19"/>
      <c r="G193" s="15"/>
      <c r="H193" s="11" t="s">
        <v>2432</v>
      </c>
      <c r="I193" s="14" t="s">
        <v>31</v>
      </c>
      <c r="J193" s="16" t="s">
        <v>22</v>
      </c>
      <c r="K193" s="11" t="s">
        <v>95</v>
      </c>
      <c r="L193" s="11"/>
      <c r="M193" s="17"/>
      <c r="N193" s="18"/>
      <c r="O193" s="11"/>
      <c r="P193" s="11"/>
      <c r="Q193" s="11"/>
      <c r="R193" s="11" t="s">
        <v>2433</v>
      </c>
      <c r="S193" s="21"/>
      <c r="T193" s="20"/>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row>
    <row r="194" ht="25.5" hidden="1" customHeight="1">
      <c r="A194" s="11">
        <v>193.0</v>
      </c>
      <c r="B194" s="12">
        <v>45889.0</v>
      </c>
      <c r="C194" s="23"/>
      <c r="D194" s="14" t="s">
        <v>377</v>
      </c>
      <c r="E194" s="14"/>
      <c r="F194" s="19"/>
      <c r="G194" s="15" t="s">
        <v>29</v>
      </c>
      <c r="H194" s="11" t="s">
        <v>2434</v>
      </c>
      <c r="I194" s="14" t="s">
        <v>31</v>
      </c>
      <c r="J194" s="16" t="s">
        <v>22</v>
      </c>
      <c r="K194" s="11" t="s">
        <v>23</v>
      </c>
      <c r="L194" s="11" t="s">
        <v>38</v>
      </c>
      <c r="M194" s="17"/>
      <c r="N194" s="18">
        <v>1844828.0</v>
      </c>
      <c r="O194" s="11" t="s">
        <v>502</v>
      </c>
      <c r="P194" s="11" t="s">
        <v>26</v>
      </c>
      <c r="Q194" s="11" t="s">
        <v>2435</v>
      </c>
      <c r="R194" s="20"/>
      <c r="S194" s="20"/>
      <c r="T194" s="20"/>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row>
    <row r="195" ht="25.5" customHeight="1">
      <c r="A195" s="11">
        <v>194.0</v>
      </c>
      <c r="B195" s="12">
        <v>45889.0</v>
      </c>
      <c r="C195" s="23"/>
      <c r="D195" s="14" t="s">
        <v>2436</v>
      </c>
      <c r="E195" s="14"/>
      <c r="F195" s="11" t="s">
        <v>2437</v>
      </c>
      <c r="G195" s="15" t="s">
        <v>20</v>
      </c>
      <c r="H195" s="11" t="s">
        <v>2438</v>
      </c>
      <c r="I195" s="14" t="s">
        <v>31</v>
      </c>
      <c r="J195" s="16" t="s">
        <v>22</v>
      </c>
      <c r="K195" s="11" t="s">
        <v>23</v>
      </c>
      <c r="L195" s="11" t="s">
        <v>86</v>
      </c>
      <c r="M195" s="17"/>
      <c r="N195" s="18"/>
      <c r="O195" s="11"/>
      <c r="P195" s="11" t="s">
        <v>64</v>
      </c>
      <c r="Q195" s="33"/>
      <c r="R195" s="20"/>
      <c r="S195" s="20"/>
      <c r="T195" s="20"/>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row>
    <row r="196" ht="25.5" hidden="1" customHeight="1">
      <c r="A196" s="11">
        <v>195.0</v>
      </c>
      <c r="B196" s="12">
        <v>45889.0</v>
      </c>
      <c r="C196" s="23"/>
      <c r="D196" s="14" t="s">
        <v>811</v>
      </c>
      <c r="E196" s="14" t="s">
        <v>210</v>
      </c>
      <c r="F196" s="11"/>
      <c r="G196" s="15" t="s">
        <v>29</v>
      </c>
      <c r="H196" s="11" t="s">
        <v>2439</v>
      </c>
      <c r="I196" s="14" t="s">
        <v>31</v>
      </c>
      <c r="J196" s="16" t="s">
        <v>22</v>
      </c>
      <c r="K196" s="11" t="s">
        <v>32</v>
      </c>
      <c r="L196" s="11" t="s">
        <v>50</v>
      </c>
      <c r="M196" s="17"/>
      <c r="N196" s="18"/>
      <c r="O196" s="11"/>
      <c r="P196" s="11" t="s">
        <v>26</v>
      </c>
      <c r="Q196" s="11"/>
      <c r="R196" s="20" t="s">
        <v>2440</v>
      </c>
      <c r="S196" s="21"/>
      <c r="T196" s="20"/>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row>
    <row r="197" ht="25.5" hidden="1" customHeight="1">
      <c r="A197" s="11">
        <v>196.0</v>
      </c>
      <c r="B197" s="12">
        <v>45889.0</v>
      </c>
      <c r="C197" s="23"/>
      <c r="D197" s="14" t="s">
        <v>271</v>
      </c>
      <c r="E197" s="14"/>
      <c r="F197" s="19"/>
      <c r="G197" s="15" t="s">
        <v>29</v>
      </c>
      <c r="H197" s="11" t="s">
        <v>2441</v>
      </c>
      <c r="I197" s="14" t="s">
        <v>31</v>
      </c>
      <c r="J197" s="16" t="s">
        <v>22</v>
      </c>
      <c r="K197" s="11" t="s">
        <v>23</v>
      </c>
      <c r="L197" s="11" t="s">
        <v>619</v>
      </c>
      <c r="M197" s="17"/>
      <c r="N197" s="18"/>
      <c r="O197" s="11" t="s">
        <v>564</v>
      </c>
      <c r="P197" s="11" t="s">
        <v>26</v>
      </c>
      <c r="Q197" s="33"/>
      <c r="R197" s="20" t="s">
        <v>2442</v>
      </c>
      <c r="S197" s="20"/>
      <c r="T197" s="20"/>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row>
    <row r="198" ht="25.5" hidden="1" customHeight="1">
      <c r="A198" s="11">
        <v>197.0</v>
      </c>
      <c r="B198" s="12">
        <v>45889.0</v>
      </c>
      <c r="C198" s="23"/>
      <c r="D198" s="14" t="s">
        <v>242</v>
      </c>
      <c r="E198" s="14"/>
      <c r="F198" s="19"/>
      <c r="G198" s="15" t="s">
        <v>29</v>
      </c>
      <c r="H198" s="11" t="s">
        <v>2443</v>
      </c>
      <c r="I198" s="14" t="s">
        <v>31</v>
      </c>
      <c r="J198" s="16" t="s">
        <v>22</v>
      </c>
      <c r="K198" s="11" t="s">
        <v>23</v>
      </c>
      <c r="L198" s="11" t="s">
        <v>50</v>
      </c>
      <c r="M198" s="17"/>
      <c r="N198" s="18">
        <f>630000/1.16</f>
        <v>543103.4483</v>
      </c>
      <c r="O198" s="11" t="s">
        <v>502</v>
      </c>
      <c r="P198" s="11" t="s">
        <v>26</v>
      </c>
      <c r="Q198" s="11" t="s">
        <v>2444</v>
      </c>
      <c r="R198" s="20"/>
      <c r="S198" s="21"/>
      <c r="T198" s="21"/>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row>
    <row r="199" ht="25.5" hidden="1" customHeight="1">
      <c r="A199" s="11">
        <v>198.0</v>
      </c>
      <c r="B199" s="12">
        <v>45889.0</v>
      </c>
      <c r="C199" s="23"/>
      <c r="D199" s="14" t="s">
        <v>823</v>
      </c>
      <c r="E199" s="14"/>
      <c r="F199" s="19"/>
      <c r="G199" s="15" t="s">
        <v>29</v>
      </c>
      <c r="H199" s="11" t="s">
        <v>2445</v>
      </c>
      <c r="I199" s="14" t="s">
        <v>31</v>
      </c>
      <c r="J199" s="16" t="s">
        <v>22</v>
      </c>
      <c r="K199" s="11" t="s">
        <v>32</v>
      </c>
      <c r="L199" s="11" t="s">
        <v>24</v>
      </c>
      <c r="M199" s="17"/>
      <c r="N199" s="18"/>
      <c r="O199" s="11"/>
      <c r="P199" s="11" t="s">
        <v>26</v>
      </c>
      <c r="Q199" s="19"/>
      <c r="R199" s="20" t="s">
        <v>2446</v>
      </c>
      <c r="S199" s="20"/>
      <c r="T199" s="20"/>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row>
    <row r="200" ht="25.5" hidden="1" customHeight="1">
      <c r="A200" s="11">
        <v>199.0</v>
      </c>
      <c r="B200" s="12">
        <v>45889.0</v>
      </c>
      <c r="C200" s="23"/>
      <c r="D200" s="14" t="s">
        <v>300</v>
      </c>
      <c r="E200" s="14" t="s">
        <v>1003</v>
      </c>
      <c r="F200" s="11"/>
      <c r="G200" s="15" t="s">
        <v>29</v>
      </c>
      <c r="H200" s="11" t="s">
        <v>2447</v>
      </c>
      <c r="I200" s="14" t="s">
        <v>31</v>
      </c>
      <c r="J200" s="16" t="s">
        <v>22</v>
      </c>
      <c r="K200" s="11" t="s">
        <v>23</v>
      </c>
      <c r="L200" s="11" t="s">
        <v>570</v>
      </c>
      <c r="M200" s="17"/>
      <c r="N200" s="18">
        <v>2000000.0</v>
      </c>
      <c r="O200" s="11" t="s">
        <v>502</v>
      </c>
      <c r="P200" s="11" t="s">
        <v>26</v>
      </c>
      <c r="Q200" s="11" t="s">
        <v>2345</v>
      </c>
      <c r="R200" s="20"/>
      <c r="S200" s="20"/>
      <c r="T200" s="20"/>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row>
    <row r="201" ht="25.5" hidden="1" customHeight="1">
      <c r="A201" s="11">
        <v>200.0</v>
      </c>
      <c r="B201" s="12">
        <v>45889.0</v>
      </c>
      <c r="C201" s="23"/>
      <c r="D201" s="14" t="s">
        <v>1626</v>
      </c>
      <c r="E201" s="14"/>
      <c r="F201" s="11"/>
      <c r="G201" s="15" t="s">
        <v>20</v>
      </c>
      <c r="H201" s="11" t="s">
        <v>2448</v>
      </c>
      <c r="I201" s="14" t="s">
        <v>31</v>
      </c>
      <c r="J201" s="16" t="s">
        <v>22</v>
      </c>
      <c r="K201" s="11" t="s">
        <v>23</v>
      </c>
      <c r="L201" s="11" t="s">
        <v>44</v>
      </c>
      <c r="M201" s="17"/>
      <c r="N201" s="18">
        <v>600000.0</v>
      </c>
      <c r="O201" s="11" t="s">
        <v>502</v>
      </c>
      <c r="P201" s="11" t="s">
        <v>26</v>
      </c>
      <c r="Q201" s="11" t="s">
        <v>2449</v>
      </c>
      <c r="R201" s="20"/>
      <c r="S201" s="21"/>
      <c r="T201" s="20"/>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row>
    <row r="202" ht="25.5" hidden="1" customHeight="1">
      <c r="A202" s="11">
        <v>201.0</v>
      </c>
      <c r="B202" s="12">
        <v>45889.0</v>
      </c>
      <c r="C202" s="30"/>
      <c r="D202" s="14" t="s">
        <v>377</v>
      </c>
      <c r="E202" s="14"/>
      <c r="F202" s="19"/>
      <c r="G202" s="15" t="s">
        <v>20</v>
      </c>
      <c r="H202" s="11" t="s">
        <v>2450</v>
      </c>
      <c r="I202" s="14" t="s">
        <v>31</v>
      </c>
      <c r="J202" s="16" t="s">
        <v>22</v>
      </c>
      <c r="K202" s="11" t="s">
        <v>23</v>
      </c>
      <c r="L202" s="11" t="s">
        <v>38</v>
      </c>
      <c r="M202" s="17"/>
      <c r="N202" s="18">
        <v>211000.0</v>
      </c>
      <c r="O202" s="11" t="s">
        <v>502</v>
      </c>
      <c r="P202" s="11" t="s">
        <v>26</v>
      </c>
      <c r="Q202" s="11" t="s">
        <v>2451</v>
      </c>
      <c r="R202" s="20"/>
      <c r="S202" s="21"/>
      <c r="T202" s="20"/>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row>
    <row r="203" ht="25.5" hidden="1" customHeight="1">
      <c r="A203" s="11">
        <v>202.0</v>
      </c>
      <c r="B203" s="12">
        <v>45889.0</v>
      </c>
      <c r="C203" s="55"/>
      <c r="D203" s="14" t="s">
        <v>592</v>
      </c>
      <c r="E203" s="14" t="s">
        <v>2452</v>
      </c>
      <c r="F203" s="11" t="s">
        <v>2453</v>
      </c>
      <c r="G203" s="15" t="s">
        <v>20</v>
      </c>
      <c r="H203" s="11" t="s">
        <v>2454</v>
      </c>
      <c r="I203" s="14" t="s">
        <v>31</v>
      </c>
      <c r="J203" s="16" t="s">
        <v>22</v>
      </c>
      <c r="K203" s="11" t="s">
        <v>23</v>
      </c>
      <c r="L203" s="11" t="s">
        <v>38</v>
      </c>
      <c r="M203" s="17"/>
      <c r="N203" s="18"/>
      <c r="O203" s="11" t="s">
        <v>564</v>
      </c>
      <c r="P203" s="11" t="s">
        <v>26</v>
      </c>
      <c r="Q203" s="33"/>
      <c r="R203" s="20" t="s">
        <v>2455</v>
      </c>
      <c r="S203" s="21"/>
      <c r="T203" s="20"/>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row>
    <row r="204" ht="25.5" hidden="1" customHeight="1">
      <c r="A204" s="11">
        <v>203.0</v>
      </c>
      <c r="B204" s="12">
        <v>45889.0</v>
      </c>
      <c r="C204" s="23"/>
      <c r="D204" s="14" t="s">
        <v>474</v>
      </c>
      <c r="E204" s="14" t="s">
        <v>2456</v>
      </c>
      <c r="F204" s="11"/>
      <c r="G204" s="15" t="s">
        <v>29</v>
      </c>
      <c r="H204" s="11" t="s">
        <v>2457</v>
      </c>
      <c r="I204" s="14" t="s">
        <v>31</v>
      </c>
      <c r="J204" s="16" t="s">
        <v>22</v>
      </c>
      <c r="K204" s="11" t="s">
        <v>23</v>
      </c>
      <c r="L204" s="11" t="s">
        <v>75</v>
      </c>
      <c r="M204" s="17">
        <v>9881.0</v>
      </c>
      <c r="N204" s="18">
        <v>6161086.0</v>
      </c>
      <c r="O204" s="11" t="s">
        <v>502</v>
      </c>
      <c r="P204" s="11" t="s">
        <v>26</v>
      </c>
      <c r="Q204" s="11" t="s">
        <v>2458</v>
      </c>
      <c r="R204" s="20" t="s">
        <v>2459</v>
      </c>
      <c r="S204" s="20"/>
      <c r="T204" s="20"/>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row>
    <row r="205" ht="25.5" hidden="1" customHeight="1">
      <c r="A205" s="11">
        <v>204.0</v>
      </c>
      <c r="B205" s="12">
        <v>45889.0</v>
      </c>
      <c r="C205" s="23"/>
      <c r="D205" s="14" t="s">
        <v>2460</v>
      </c>
      <c r="E205" s="14" t="s">
        <v>2461</v>
      </c>
      <c r="F205" s="11"/>
      <c r="G205" s="15" t="s">
        <v>20</v>
      </c>
      <c r="H205" s="11" t="s">
        <v>2462</v>
      </c>
      <c r="I205" s="14" t="s">
        <v>31</v>
      </c>
      <c r="J205" s="16" t="s">
        <v>22</v>
      </c>
      <c r="K205" s="11" t="s">
        <v>23</v>
      </c>
      <c r="L205" s="11" t="s">
        <v>38</v>
      </c>
      <c r="M205" s="17"/>
      <c r="N205" s="18">
        <v>1420000.0</v>
      </c>
      <c r="O205" s="11" t="s">
        <v>39</v>
      </c>
      <c r="P205" s="11" t="s">
        <v>26</v>
      </c>
      <c r="Q205" s="11" t="s">
        <v>2463</v>
      </c>
      <c r="R205" s="20"/>
      <c r="S205" s="20"/>
      <c r="T205" s="20"/>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row>
    <row r="206" ht="25.5" hidden="1" customHeight="1">
      <c r="A206" s="11">
        <v>205.0</v>
      </c>
      <c r="B206" s="12">
        <v>45889.0</v>
      </c>
      <c r="C206" s="23"/>
      <c r="D206" s="14" t="s">
        <v>1344</v>
      </c>
      <c r="E206" s="14" t="s">
        <v>2464</v>
      </c>
      <c r="F206" s="61"/>
      <c r="G206" s="15" t="s">
        <v>20</v>
      </c>
      <c r="H206" s="11" t="s">
        <v>2465</v>
      </c>
      <c r="I206" s="14" t="s">
        <v>31</v>
      </c>
      <c r="J206" s="16" t="s">
        <v>1135</v>
      </c>
      <c r="K206" s="11" t="s">
        <v>23</v>
      </c>
      <c r="L206" s="11" t="s">
        <v>119</v>
      </c>
      <c r="M206" s="17"/>
      <c r="N206" s="18">
        <v>290000.0</v>
      </c>
      <c r="O206" s="11" t="s">
        <v>502</v>
      </c>
      <c r="P206" s="11" t="s">
        <v>26</v>
      </c>
      <c r="Q206" s="11" t="s">
        <v>2466</v>
      </c>
      <c r="R206" s="20" t="s">
        <v>2467</v>
      </c>
      <c r="S206" s="20"/>
      <c r="T206" s="20"/>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row>
    <row r="207" ht="25.5" hidden="1" customHeight="1">
      <c r="A207" s="11">
        <v>206.0</v>
      </c>
      <c r="B207" s="12">
        <v>45889.0</v>
      </c>
      <c r="C207" s="23"/>
      <c r="D207" s="14" t="s">
        <v>2468</v>
      </c>
      <c r="E207" s="14"/>
      <c r="F207" s="70" t="s">
        <v>2469</v>
      </c>
      <c r="G207" s="15" t="s">
        <v>20</v>
      </c>
      <c r="H207" s="11" t="s">
        <v>2470</v>
      </c>
      <c r="I207" s="14" t="s">
        <v>31</v>
      </c>
      <c r="J207" s="16" t="s">
        <v>22</v>
      </c>
      <c r="K207" s="11" t="s">
        <v>23</v>
      </c>
      <c r="L207" s="11" t="s">
        <v>167</v>
      </c>
      <c r="M207" s="17">
        <v>9883.0</v>
      </c>
      <c r="N207" s="18">
        <v>3511024.0</v>
      </c>
      <c r="O207" s="11" t="s">
        <v>502</v>
      </c>
      <c r="P207" s="11" t="s">
        <v>26</v>
      </c>
      <c r="Q207" s="11" t="s">
        <v>2471</v>
      </c>
      <c r="R207" s="20"/>
      <c r="S207" s="20"/>
      <c r="T207" s="20"/>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row>
    <row r="208" ht="25.5" hidden="1" customHeight="1">
      <c r="A208" s="11">
        <v>207.0</v>
      </c>
      <c r="B208" s="12">
        <v>45889.0</v>
      </c>
      <c r="C208" s="23"/>
      <c r="D208" s="14" t="s">
        <v>2472</v>
      </c>
      <c r="E208" s="14" t="s">
        <v>193</v>
      </c>
      <c r="F208" s="61"/>
      <c r="G208" s="15" t="s">
        <v>29</v>
      </c>
      <c r="H208" s="11" t="s">
        <v>2473</v>
      </c>
      <c r="I208" s="14" t="s">
        <v>31</v>
      </c>
      <c r="J208" s="16" t="s">
        <v>22</v>
      </c>
      <c r="K208" s="11" t="s">
        <v>23</v>
      </c>
      <c r="L208" s="11" t="s">
        <v>2087</v>
      </c>
      <c r="M208" s="17"/>
      <c r="N208" s="18">
        <v>6094333.0</v>
      </c>
      <c r="O208" s="11" t="s">
        <v>502</v>
      </c>
      <c r="P208" s="11" t="s">
        <v>58</v>
      </c>
      <c r="Q208" s="11" t="s">
        <v>2474</v>
      </c>
      <c r="R208" s="20"/>
      <c r="S208" s="20"/>
      <c r="T208" s="20"/>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row>
    <row r="209" ht="25.5" hidden="1" customHeight="1">
      <c r="A209" s="11">
        <v>208.0</v>
      </c>
      <c r="B209" s="12">
        <v>45890.0</v>
      </c>
      <c r="C209" s="30"/>
      <c r="D209" s="14" t="s">
        <v>2475</v>
      </c>
      <c r="E209" s="14"/>
      <c r="F209" s="70" t="s">
        <v>2476</v>
      </c>
      <c r="G209" s="15" t="s">
        <v>20</v>
      </c>
      <c r="H209" s="11">
        <v>3.238425618E9</v>
      </c>
      <c r="I209" s="14" t="s">
        <v>31</v>
      </c>
      <c r="J209" s="16" t="s">
        <v>22</v>
      </c>
      <c r="K209" s="11" t="s">
        <v>23</v>
      </c>
      <c r="L209" s="11" t="s">
        <v>38</v>
      </c>
      <c r="M209" s="17"/>
      <c r="N209" s="18">
        <v>253900.0</v>
      </c>
      <c r="O209" s="11" t="s">
        <v>502</v>
      </c>
      <c r="P209" s="11" t="s">
        <v>58</v>
      </c>
      <c r="Q209" s="11" t="s">
        <v>2477</v>
      </c>
      <c r="R209" s="20"/>
      <c r="S209" s="21"/>
      <c r="T209" s="20"/>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row>
    <row r="210" ht="25.5" customHeight="1">
      <c r="A210" s="11">
        <v>209.0</v>
      </c>
      <c r="B210" s="12">
        <v>45890.0</v>
      </c>
      <c r="C210" s="55"/>
      <c r="D210" s="14" t="s">
        <v>300</v>
      </c>
      <c r="E210" s="14" t="s">
        <v>708</v>
      </c>
      <c r="F210" s="70"/>
      <c r="G210" s="15" t="s">
        <v>29</v>
      </c>
      <c r="H210" s="11" t="s">
        <v>2478</v>
      </c>
      <c r="I210" s="14" t="s">
        <v>31</v>
      </c>
      <c r="J210" s="16" t="s">
        <v>22</v>
      </c>
      <c r="K210" s="11" t="s">
        <v>23</v>
      </c>
      <c r="L210" s="11" t="s">
        <v>38</v>
      </c>
      <c r="M210" s="17"/>
      <c r="N210" s="18"/>
      <c r="O210" s="11"/>
      <c r="P210" s="11" t="s">
        <v>64</v>
      </c>
      <c r="Q210" s="33"/>
      <c r="R210" s="20"/>
      <c r="S210" s="20"/>
      <c r="T210" s="20"/>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row>
    <row r="211" ht="25.5" customHeight="1">
      <c r="A211" s="11">
        <v>210.0</v>
      </c>
      <c r="B211" s="12">
        <v>45890.0</v>
      </c>
      <c r="C211" s="23"/>
      <c r="D211" s="14" t="s">
        <v>1505</v>
      </c>
      <c r="E211" s="54"/>
      <c r="F211" s="61"/>
      <c r="G211" s="15" t="s">
        <v>29</v>
      </c>
      <c r="H211" s="11" t="s">
        <v>1995</v>
      </c>
      <c r="I211" s="14" t="s">
        <v>31</v>
      </c>
      <c r="J211" s="16" t="s">
        <v>22</v>
      </c>
      <c r="K211" s="11" t="s">
        <v>23</v>
      </c>
      <c r="L211" s="11" t="s">
        <v>100</v>
      </c>
      <c r="M211" s="17"/>
      <c r="N211" s="18"/>
      <c r="O211" s="11"/>
      <c r="P211" s="11" t="s">
        <v>64</v>
      </c>
      <c r="Q211" s="33"/>
      <c r="R211" s="20"/>
      <c r="S211" s="20"/>
      <c r="T211" s="20"/>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row>
    <row r="212" ht="25.5" hidden="1" customHeight="1">
      <c r="A212" s="11">
        <v>211.0</v>
      </c>
      <c r="B212" s="12">
        <v>45891.0</v>
      </c>
      <c r="C212" s="23"/>
      <c r="D212" s="14" t="s">
        <v>2479</v>
      </c>
      <c r="E212" s="14"/>
      <c r="F212" s="70"/>
      <c r="G212" s="15" t="s">
        <v>29</v>
      </c>
      <c r="H212" s="11" t="s">
        <v>2480</v>
      </c>
      <c r="I212" s="14" t="s">
        <v>31</v>
      </c>
      <c r="J212" s="16" t="s">
        <v>22</v>
      </c>
      <c r="K212" s="11" t="s">
        <v>23</v>
      </c>
      <c r="L212" s="11" t="s">
        <v>100</v>
      </c>
      <c r="M212" s="17"/>
      <c r="N212" s="18">
        <v>279118.0</v>
      </c>
      <c r="O212" s="11" t="s">
        <v>502</v>
      </c>
      <c r="P212" s="11" t="s">
        <v>58</v>
      </c>
      <c r="Q212" s="11" t="s">
        <v>2481</v>
      </c>
      <c r="R212" s="20"/>
      <c r="S212" s="20"/>
      <c r="T212" s="20"/>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row>
    <row r="213" ht="25.5" hidden="1" customHeight="1">
      <c r="A213" s="11">
        <v>212.0</v>
      </c>
      <c r="B213" s="11" t="s">
        <v>2482</v>
      </c>
      <c r="C213" s="23"/>
      <c r="D213" s="14" t="s">
        <v>79</v>
      </c>
      <c r="E213" s="14"/>
      <c r="F213" s="70" t="s">
        <v>2483</v>
      </c>
      <c r="G213" s="15" t="s">
        <v>20</v>
      </c>
      <c r="H213" s="11" t="s">
        <v>2484</v>
      </c>
      <c r="I213" s="14" t="s">
        <v>31</v>
      </c>
      <c r="J213" s="16" t="s">
        <v>22</v>
      </c>
      <c r="K213" s="11" t="s">
        <v>23</v>
      </c>
      <c r="L213" s="11" t="s">
        <v>44</v>
      </c>
      <c r="M213" s="17">
        <v>9900.0</v>
      </c>
      <c r="N213" s="18">
        <v>1183820.0</v>
      </c>
      <c r="O213" s="11" t="s">
        <v>502</v>
      </c>
      <c r="P213" s="11" t="s">
        <v>58</v>
      </c>
      <c r="Q213" s="11" t="s">
        <v>2485</v>
      </c>
      <c r="R213" s="20"/>
      <c r="S213" s="20"/>
      <c r="T213" s="20"/>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row>
    <row r="214" ht="25.5" hidden="1" customHeight="1">
      <c r="A214" s="11">
        <v>213.0</v>
      </c>
      <c r="B214" s="12">
        <v>45891.0</v>
      </c>
      <c r="C214" s="23"/>
      <c r="D214" s="14"/>
      <c r="E214" s="14" t="s">
        <v>2486</v>
      </c>
      <c r="F214" s="70"/>
      <c r="G214" s="15" t="s">
        <v>29</v>
      </c>
      <c r="H214" s="11" t="s">
        <v>2487</v>
      </c>
      <c r="I214" s="14" t="s">
        <v>31</v>
      </c>
      <c r="J214" s="16" t="s">
        <v>22</v>
      </c>
      <c r="K214" s="11" t="s">
        <v>23</v>
      </c>
      <c r="L214" s="11" t="s">
        <v>50</v>
      </c>
      <c r="M214" s="17"/>
      <c r="N214" s="18">
        <v>672300.0</v>
      </c>
      <c r="O214" s="11" t="s">
        <v>51</v>
      </c>
      <c r="P214" s="11" t="s">
        <v>26</v>
      </c>
      <c r="Q214" s="11" t="s">
        <v>1378</v>
      </c>
      <c r="R214" s="20"/>
      <c r="S214" s="20"/>
      <c r="T214" s="20"/>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row>
    <row r="215" ht="25.5" hidden="1" customHeight="1">
      <c r="A215" s="11">
        <v>214.0</v>
      </c>
      <c r="B215" s="12">
        <v>45891.0</v>
      </c>
      <c r="C215" s="23"/>
      <c r="D215" s="14" t="s">
        <v>28</v>
      </c>
      <c r="E215" s="14"/>
      <c r="F215" s="61"/>
      <c r="G215" s="15" t="s">
        <v>29</v>
      </c>
      <c r="H215" s="11" t="s">
        <v>2488</v>
      </c>
      <c r="I215" s="14" t="s">
        <v>31</v>
      </c>
      <c r="J215" s="16" t="s">
        <v>22</v>
      </c>
      <c r="K215" s="11" t="s">
        <v>23</v>
      </c>
      <c r="L215" s="11" t="s">
        <v>119</v>
      </c>
      <c r="M215" s="17"/>
      <c r="N215" s="18"/>
      <c r="O215" s="11"/>
      <c r="P215" s="11"/>
      <c r="Q215" s="33"/>
      <c r="R215" s="20" t="s">
        <v>2489</v>
      </c>
      <c r="S215" s="21"/>
      <c r="T215" s="20"/>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row>
    <row r="216" ht="25.5" customHeight="1">
      <c r="A216" s="11">
        <v>215.0</v>
      </c>
      <c r="B216" s="12">
        <v>45891.0</v>
      </c>
      <c r="C216" s="23"/>
      <c r="D216" s="14" t="s">
        <v>2490</v>
      </c>
      <c r="E216" s="14" t="s">
        <v>2491</v>
      </c>
      <c r="F216" s="70" t="s">
        <v>2492</v>
      </c>
      <c r="G216" s="15" t="s">
        <v>20</v>
      </c>
      <c r="H216" s="11" t="s">
        <v>2493</v>
      </c>
      <c r="I216" s="14" t="s">
        <v>31</v>
      </c>
      <c r="J216" s="16" t="s">
        <v>22</v>
      </c>
      <c r="K216" s="11" t="s">
        <v>23</v>
      </c>
      <c r="L216" s="11" t="s">
        <v>100</v>
      </c>
      <c r="M216" s="17"/>
      <c r="N216" s="18"/>
      <c r="O216" s="11"/>
      <c r="P216" s="11" t="s">
        <v>64</v>
      </c>
      <c r="Q216" s="33"/>
      <c r="R216" s="20" t="s">
        <v>2494</v>
      </c>
      <c r="S216" s="21"/>
      <c r="T216" s="21"/>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row>
    <row r="217" ht="25.5" hidden="1" customHeight="1">
      <c r="A217" s="11">
        <v>216.0</v>
      </c>
      <c r="B217" s="12">
        <v>45891.0</v>
      </c>
      <c r="C217" s="23"/>
      <c r="D217" s="14" t="s">
        <v>2495</v>
      </c>
      <c r="E217" s="14"/>
      <c r="F217" s="70"/>
      <c r="G217" s="15" t="s">
        <v>29</v>
      </c>
      <c r="H217" s="11" t="s">
        <v>2496</v>
      </c>
      <c r="I217" s="14" t="s">
        <v>31</v>
      </c>
      <c r="J217" s="16" t="s">
        <v>22</v>
      </c>
      <c r="K217" s="11" t="s">
        <v>23</v>
      </c>
      <c r="L217" s="11" t="s">
        <v>50</v>
      </c>
      <c r="M217" s="17"/>
      <c r="N217" s="18">
        <v>604600.0</v>
      </c>
      <c r="O217" s="11" t="s">
        <v>39</v>
      </c>
      <c r="P217" s="11" t="s">
        <v>58</v>
      </c>
      <c r="Q217" s="11" t="s">
        <v>2497</v>
      </c>
      <c r="R217" s="20"/>
      <c r="S217" s="20"/>
      <c r="T217" s="20"/>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row>
    <row r="218" ht="25.5" hidden="1" customHeight="1">
      <c r="A218" s="11">
        <v>217.0</v>
      </c>
      <c r="B218" s="12">
        <v>45891.0</v>
      </c>
      <c r="C218" s="23"/>
      <c r="D218" s="14" t="s">
        <v>291</v>
      </c>
      <c r="E218" s="14"/>
      <c r="F218" s="70"/>
      <c r="G218" s="15" t="s">
        <v>29</v>
      </c>
      <c r="H218" s="11" t="s">
        <v>2498</v>
      </c>
      <c r="I218" s="14" t="s">
        <v>31</v>
      </c>
      <c r="J218" s="16" t="s">
        <v>22</v>
      </c>
      <c r="K218" s="11" t="s">
        <v>32</v>
      </c>
      <c r="L218" s="11" t="s">
        <v>50</v>
      </c>
      <c r="M218" s="17"/>
      <c r="N218" s="18"/>
      <c r="O218" s="11"/>
      <c r="P218" s="11" t="s">
        <v>26</v>
      </c>
      <c r="Q218" s="33"/>
      <c r="R218" s="20"/>
      <c r="S218" s="20"/>
      <c r="T218" s="20"/>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row>
    <row r="219" ht="25.5" customHeight="1">
      <c r="A219" s="11">
        <v>218.0</v>
      </c>
      <c r="B219" s="12">
        <v>45891.0</v>
      </c>
      <c r="C219" s="23"/>
      <c r="D219" s="14" t="s">
        <v>430</v>
      </c>
      <c r="E219" s="14"/>
      <c r="F219" s="70"/>
      <c r="G219" s="15" t="s">
        <v>29</v>
      </c>
      <c r="H219" s="11" t="s">
        <v>2499</v>
      </c>
      <c r="I219" s="14" t="s">
        <v>31</v>
      </c>
      <c r="J219" s="16" t="s">
        <v>22</v>
      </c>
      <c r="K219" s="11" t="s">
        <v>23</v>
      </c>
      <c r="L219" s="11" t="s">
        <v>50</v>
      </c>
      <c r="M219" s="17"/>
      <c r="N219" s="18"/>
      <c r="O219" s="11"/>
      <c r="P219" s="11" t="s">
        <v>64</v>
      </c>
      <c r="Q219" s="33"/>
      <c r="R219" s="20"/>
      <c r="S219" s="21"/>
      <c r="T219" s="20"/>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row>
    <row r="220" ht="25.5" hidden="1" customHeight="1">
      <c r="A220" s="11">
        <v>219.0</v>
      </c>
      <c r="B220" s="12">
        <v>45891.0</v>
      </c>
      <c r="C220" s="23"/>
      <c r="D220" s="14" t="s">
        <v>599</v>
      </c>
      <c r="E220" s="14" t="s">
        <v>1082</v>
      </c>
      <c r="F220" s="61"/>
      <c r="G220" s="15" t="s">
        <v>20</v>
      </c>
      <c r="H220" s="11" t="s">
        <v>2500</v>
      </c>
      <c r="I220" s="14" t="s">
        <v>31</v>
      </c>
      <c r="J220" s="16" t="s">
        <v>22</v>
      </c>
      <c r="K220" s="11" t="s">
        <v>23</v>
      </c>
      <c r="L220" s="11" t="s">
        <v>86</v>
      </c>
      <c r="M220" s="17"/>
      <c r="N220" s="18"/>
      <c r="O220" s="11"/>
      <c r="P220" s="11"/>
      <c r="Q220" s="33"/>
      <c r="R220" s="20" t="s">
        <v>2501</v>
      </c>
      <c r="S220" s="20"/>
      <c r="T220" s="20"/>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row>
    <row r="221" ht="25.5" customHeight="1">
      <c r="A221" s="11">
        <v>221.0</v>
      </c>
      <c r="B221" s="12">
        <v>45891.0</v>
      </c>
      <c r="C221" s="23"/>
      <c r="D221" s="14" t="s">
        <v>1572</v>
      </c>
      <c r="E221" s="14" t="s">
        <v>925</v>
      </c>
      <c r="F221" s="61"/>
      <c r="G221" s="15" t="s">
        <v>20</v>
      </c>
      <c r="H221" s="11" t="s">
        <v>2502</v>
      </c>
      <c r="I221" s="14" t="s">
        <v>31</v>
      </c>
      <c r="J221" s="16" t="s">
        <v>22</v>
      </c>
      <c r="K221" s="11" t="s">
        <v>23</v>
      </c>
      <c r="L221" s="11" t="s">
        <v>63</v>
      </c>
      <c r="M221" s="17">
        <v>9935.0</v>
      </c>
      <c r="N221" s="18">
        <v>5.18E7</v>
      </c>
      <c r="O221" s="11" t="s">
        <v>51</v>
      </c>
      <c r="P221" s="11" t="s">
        <v>64</v>
      </c>
      <c r="Q221" s="11"/>
      <c r="R221" s="20" t="s">
        <v>2503</v>
      </c>
      <c r="S221" s="20"/>
      <c r="T221" s="20"/>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row>
    <row r="222" ht="25.5" hidden="1" customHeight="1">
      <c r="A222" s="11">
        <v>222.0</v>
      </c>
      <c r="B222" s="12">
        <v>38586.0</v>
      </c>
      <c r="C222" s="30"/>
      <c r="D222" s="14" t="s">
        <v>2504</v>
      </c>
      <c r="E222" s="28"/>
      <c r="F222" s="61"/>
      <c r="G222" s="15" t="s">
        <v>29</v>
      </c>
      <c r="H222" s="11" t="s">
        <v>2505</v>
      </c>
      <c r="I222" s="14" t="s">
        <v>31</v>
      </c>
      <c r="J222" s="16" t="s">
        <v>22</v>
      </c>
      <c r="K222" s="11" t="s">
        <v>23</v>
      </c>
      <c r="L222" s="11" t="s">
        <v>50</v>
      </c>
      <c r="M222" s="17"/>
      <c r="N222" s="18">
        <v>600588.0</v>
      </c>
      <c r="O222" s="11" t="s">
        <v>39</v>
      </c>
      <c r="P222" s="11" t="s">
        <v>58</v>
      </c>
      <c r="Q222" s="11" t="s">
        <v>2506</v>
      </c>
      <c r="R222" s="20"/>
      <c r="S222" s="20"/>
      <c r="T222" s="20"/>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row>
    <row r="223" ht="25.5" hidden="1" customHeight="1">
      <c r="A223" s="11">
        <v>223.0</v>
      </c>
      <c r="B223" s="12">
        <v>45891.0</v>
      </c>
      <c r="C223" s="55"/>
      <c r="D223" s="14" t="s">
        <v>2507</v>
      </c>
      <c r="E223" s="14"/>
      <c r="F223" s="61"/>
      <c r="G223" s="15" t="s">
        <v>29</v>
      </c>
      <c r="H223" s="11" t="s">
        <v>2487</v>
      </c>
      <c r="I223" s="14" t="s">
        <v>31</v>
      </c>
      <c r="J223" s="16" t="s">
        <v>22</v>
      </c>
      <c r="K223" s="11" t="s">
        <v>23</v>
      </c>
      <c r="L223" s="11" t="s">
        <v>50</v>
      </c>
      <c r="M223" s="17"/>
      <c r="N223" s="18">
        <v>672300.0</v>
      </c>
      <c r="O223" s="11" t="s">
        <v>502</v>
      </c>
      <c r="P223" s="11" t="s">
        <v>26</v>
      </c>
      <c r="Q223" s="11" t="s">
        <v>2508</v>
      </c>
      <c r="R223" s="20"/>
      <c r="S223" s="20"/>
      <c r="T223" s="20"/>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row>
    <row r="224" ht="25.5" hidden="1" customHeight="1">
      <c r="A224" s="11">
        <v>224.0</v>
      </c>
      <c r="B224" s="12">
        <v>45892.0</v>
      </c>
      <c r="C224" s="23"/>
      <c r="D224" s="14" t="s">
        <v>353</v>
      </c>
      <c r="E224" s="14"/>
      <c r="F224" s="70"/>
      <c r="G224" s="15" t="s">
        <v>29</v>
      </c>
      <c r="H224" s="11" t="s">
        <v>2509</v>
      </c>
      <c r="I224" s="14" t="s">
        <v>31</v>
      </c>
      <c r="J224" s="16" t="s">
        <v>22</v>
      </c>
      <c r="K224" s="11" t="s">
        <v>23</v>
      </c>
      <c r="L224" s="11" t="s">
        <v>119</v>
      </c>
      <c r="M224" s="17"/>
      <c r="N224" s="18"/>
      <c r="O224" s="11" t="s">
        <v>564</v>
      </c>
      <c r="P224" s="11" t="s">
        <v>26</v>
      </c>
      <c r="Q224" s="33"/>
      <c r="R224" s="20" t="s">
        <v>2510</v>
      </c>
      <c r="S224" s="21"/>
      <c r="T224" s="20"/>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row>
    <row r="225" ht="25.5" hidden="1" customHeight="1">
      <c r="A225" s="11">
        <v>225.0</v>
      </c>
      <c r="B225" s="12">
        <v>45892.0</v>
      </c>
      <c r="C225" s="23"/>
      <c r="D225" s="14" t="s">
        <v>542</v>
      </c>
      <c r="E225" s="14" t="s">
        <v>2511</v>
      </c>
      <c r="F225" s="70" t="s">
        <v>2512</v>
      </c>
      <c r="G225" s="15" t="s">
        <v>20</v>
      </c>
      <c r="H225" s="11" t="s">
        <v>2513</v>
      </c>
      <c r="I225" s="14" t="s">
        <v>31</v>
      </c>
      <c r="J225" s="16" t="s">
        <v>22</v>
      </c>
      <c r="K225" s="11" t="s">
        <v>23</v>
      </c>
      <c r="L225" s="11" t="s">
        <v>119</v>
      </c>
      <c r="M225" s="17"/>
      <c r="N225" s="18"/>
      <c r="O225" s="11" t="s">
        <v>564</v>
      </c>
      <c r="P225" s="11" t="s">
        <v>26</v>
      </c>
      <c r="Q225" s="33"/>
      <c r="R225" s="20" t="s">
        <v>2514</v>
      </c>
      <c r="S225" s="20"/>
      <c r="T225" s="20"/>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row>
    <row r="226" ht="25.5" hidden="1" customHeight="1">
      <c r="A226" s="11">
        <v>226.0</v>
      </c>
      <c r="B226" s="12">
        <v>45894.0</v>
      </c>
      <c r="C226" s="23"/>
      <c r="D226" s="14" t="s">
        <v>2515</v>
      </c>
      <c r="E226" s="14" t="s">
        <v>2516</v>
      </c>
      <c r="F226" s="61"/>
      <c r="G226" s="15" t="s">
        <v>29</v>
      </c>
      <c r="H226" s="11" t="s">
        <v>2517</v>
      </c>
      <c r="I226" s="14" t="s">
        <v>31</v>
      </c>
      <c r="J226" s="16" t="s">
        <v>22</v>
      </c>
      <c r="K226" s="11" t="s">
        <v>23</v>
      </c>
      <c r="L226" s="11" t="s">
        <v>100</v>
      </c>
      <c r="M226" s="17">
        <v>9909.0</v>
      </c>
      <c r="N226" s="18">
        <v>520994.0</v>
      </c>
      <c r="O226" s="11" t="s">
        <v>51</v>
      </c>
      <c r="P226" s="11" t="s">
        <v>26</v>
      </c>
      <c r="Q226" s="11" t="s">
        <v>1378</v>
      </c>
      <c r="R226" s="20"/>
      <c r="S226" s="21"/>
      <c r="T226" s="20"/>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row>
    <row r="227" ht="25.5" hidden="1" customHeight="1">
      <c r="A227" s="11">
        <v>227.0</v>
      </c>
      <c r="B227" s="12" t="s">
        <v>2518</v>
      </c>
      <c r="C227" s="23"/>
      <c r="D227" s="14" t="s">
        <v>377</v>
      </c>
      <c r="E227" s="14"/>
      <c r="F227" s="61"/>
      <c r="G227" s="15" t="s">
        <v>29</v>
      </c>
      <c r="H227" s="11" t="s">
        <v>2519</v>
      </c>
      <c r="I227" s="14" t="s">
        <v>31</v>
      </c>
      <c r="J227" s="16" t="s">
        <v>22</v>
      </c>
      <c r="K227" s="11" t="s">
        <v>23</v>
      </c>
      <c r="L227" s="11" t="s">
        <v>86</v>
      </c>
      <c r="M227" s="17"/>
      <c r="N227" s="18"/>
      <c r="O227" s="11" t="s">
        <v>502</v>
      </c>
      <c r="P227" s="11" t="s">
        <v>58</v>
      </c>
      <c r="Q227" s="11" t="s">
        <v>2481</v>
      </c>
      <c r="R227" s="20"/>
      <c r="S227" s="20"/>
      <c r="T227" s="20"/>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row>
    <row r="228" ht="25.5" hidden="1" customHeight="1">
      <c r="A228" s="11">
        <v>228.0</v>
      </c>
      <c r="B228" s="12">
        <v>56851.0</v>
      </c>
      <c r="C228" s="23"/>
      <c r="D228" s="54" t="s">
        <v>245</v>
      </c>
      <c r="E228" s="14" t="s">
        <v>2520</v>
      </c>
      <c r="F228" s="70"/>
      <c r="G228" s="15" t="s">
        <v>29</v>
      </c>
      <c r="H228" s="11" t="s">
        <v>2521</v>
      </c>
      <c r="I228" s="14" t="s">
        <v>31</v>
      </c>
      <c r="J228" s="16" t="s">
        <v>22</v>
      </c>
      <c r="K228" s="11" t="s">
        <v>23</v>
      </c>
      <c r="L228" s="11" t="s">
        <v>100</v>
      </c>
      <c r="M228" s="17"/>
      <c r="N228" s="18">
        <v>336134.0</v>
      </c>
      <c r="O228" s="11" t="s">
        <v>51</v>
      </c>
      <c r="P228" s="11" t="s">
        <v>26</v>
      </c>
      <c r="Q228" s="11" t="s">
        <v>1378</v>
      </c>
      <c r="R228" s="20"/>
      <c r="S228" s="20"/>
      <c r="T228" s="20"/>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row>
    <row r="229" ht="25.5" hidden="1" customHeight="1">
      <c r="A229" s="11">
        <v>229.0</v>
      </c>
      <c r="B229" s="12">
        <v>45894.0</v>
      </c>
      <c r="C229" s="23"/>
      <c r="D229" s="14" t="s">
        <v>2522</v>
      </c>
      <c r="E229" s="14" t="s">
        <v>2523</v>
      </c>
      <c r="F229" s="70"/>
      <c r="G229" s="15" t="s">
        <v>29</v>
      </c>
      <c r="H229" s="11" t="s">
        <v>2524</v>
      </c>
      <c r="I229" s="14" t="s">
        <v>31</v>
      </c>
      <c r="J229" s="16" t="s">
        <v>22</v>
      </c>
      <c r="K229" s="11" t="s">
        <v>23</v>
      </c>
      <c r="L229" s="11" t="s">
        <v>50</v>
      </c>
      <c r="M229" s="17"/>
      <c r="N229" s="18">
        <v>571500.0</v>
      </c>
      <c r="O229" s="11" t="s">
        <v>51</v>
      </c>
      <c r="P229" s="11" t="s">
        <v>26</v>
      </c>
      <c r="Q229" s="11" t="s">
        <v>2525</v>
      </c>
      <c r="R229" s="20"/>
      <c r="S229" s="20"/>
      <c r="T229" s="20"/>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row>
    <row r="230" ht="25.5" hidden="1" customHeight="1">
      <c r="A230" s="11">
        <v>230.0</v>
      </c>
      <c r="B230" s="12">
        <v>45894.0</v>
      </c>
      <c r="C230" s="23"/>
      <c r="D230" s="14"/>
      <c r="E230" s="14"/>
      <c r="F230" s="70" t="s">
        <v>2526</v>
      </c>
      <c r="G230" s="15" t="s">
        <v>20</v>
      </c>
      <c r="H230" s="11" t="s">
        <v>2527</v>
      </c>
      <c r="I230" s="14" t="s">
        <v>31</v>
      </c>
      <c r="J230" s="16" t="s">
        <v>22</v>
      </c>
      <c r="K230" s="11" t="s">
        <v>23</v>
      </c>
      <c r="L230" s="11" t="s">
        <v>38</v>
      </c>
      <c r="M230" s="17"/>
      <c r="N230" s="18">
        <v>7940000.0</v>
      </c>
      <c r="O230" s="11" t="s">
        <v>51</v>
      </c>
      <c r="P230" s="11" t="s">
        <v>26</v>
      </c>
      <c r="Q230" s="11" t="s">
        <v>2528</v>
      </c>
      <c r="R230" s="20"/>
      <c r="S230" s="21"/>
      <c r="T230" s="20"/>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row>
    <row r="231" ht="25.5" hidden="1" customHeight="1">
      <c r="A231" s="11">
        <v>231.0</v>
      </c>
      <c r="B231" s="12">
        <v>45894.0</v>
      </c>
      <c r="C231" s="23"/>
      <c r="D231" s="14" t="s">
        <v>599</v>
      </c>
      <c r="E231" s="14"/>
      <c r="F231" s="61"/>
      <c r="G231" s="15" t="s">
        <v>20</v>
      </c>
      <c r="H231" s="11" t="s">
        <v>2529</v>
      </c>
      <c r="I231" s="14" t="s">
        <v>31</v>
      </c>
      <c r="J231" s="16" t="s">
        <v>22</v>
      </c>
      <c r="K231" s="11" t="s">
        <v>23</v>
      </c>
      <c r="L231" s="11" t="s">
        <v>302</v>
      </c>
      <c r="M231" s="17">
        <v>9912.0</v>
      </c>
      <c r="N231" s="18">
        <v>2895647.0</v>
      </c>
      <c r="O231" s="11" t="s">
        <v>51</v>
      </c>
      <c r="P231" s="11" t="s">
        <v>26</v>
      </c>
      <c r="Q231" s="33">
        <v>45903.0</v>
      </c>
      <c r="R231" s="20" t="s">
        <v>2530</v>
      </c>
      <c r="S231" s="21"/>
      <c r="T231" s="20"/>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row>
    <row r="232" ht="25.5" hidden="1" customHeight="1">
      <c r="A232" s="11">
        <v>232.0</v>
      </c>
      <c r="B232" s="12">
        <v>45894.0</v>
      </c>
      <c r="C232" s="23"/>
      <c r="D232" s="14" t="s">
        <v>2531</v>
      </c>
      <c r="E232" s="14"/>
      <c r="F232" s="61"/>
      <c r="G232" s="15"/>
      <c r="H232" s="11" t="s">
        <v>2532</v>
      </c>
      <c r="I232" s="14" t="s">
        <v>31</v>
      </c>
      <c r="J232" s="16" t="s">
        <v>22</v>
      </c>
      <c r="K232" s="11"/>
      <c r="L232" s="11" t="s">
        <v>156</v>
      </c>
      <c r="M232" s="17"/>
      <c r="N232" s="18"/>
      <c r="O232" s="11"/>
      <c r="P232" s="11" t="s">
        <v>26</v>
      </c>
      <c r="Q232" s="33"/>
      <c r="R232" s="20"/>
      <c r="S232" s="20"/>
      <c r="T232" s="20"/>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row>
    <row r="233" ht="25.5" hidden="1" customHeight="1">
      <c r="A233" s="11">
        <v>233.0</v>
      </c>
      <c r="B233" s="12">
        <v>45894.0</v>
      </c>
      <c r="C233" s="30"/>
      <c r="D233" s="14" t="s">
        <v>1572</v>
      </c>
      <c r="E233" s="14"/>
      <c r="F233" s="61"/>
      <c r="G233" s="15" t="s">
        <v>20</v>
      </c>
      <c r="H233" s="11" t="s">
        <v>1642</v>
      </c>
      <c r="I233" s="14" t="s">
        <v>31</v>
      </c>
      <c r="J233" s="16" t="s">
        <v>22</v>
      </c>
      <c r="K233" s="11" t="s">
        <v>95</v>
      </c>
      <c r="L233" s="11" t="s">
        <v>63</v>
      </c>
      <c r="M233" s="17"/>
      <c r="N233" s="18"/>
      <c r="O233" s="11"/>
      <c r="P233" s="11" t="s">
        <v>26</v>
      </c>
      <c r="Q233" s="33"/>
      <c r="R233" s="20"/>
      <c r="S233" s="20"/>
      <c r="T233" s="20"/>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row>
    <row r="234" ht="25.5" hidden="1" customHeight="1">
      <c r="A234" s="11">
        <v>234.0</v>
      </c>
      <c r="B234" s="12">
        <v>45894.0</v>
      </c>
      <c r="C234" s="55"/>
      <c r="D234" s="14" t="s">
        <v>2504</v>
      </c>
      <c r="E234" s="14"/>
      <c r="F234" s="61"/>
      <c r="G234" s="15" t="s">
        <v>29</v>
      </c>
      <c r="H234" s="11" t="s">
        <v>2533</v>
      </c>
      <c r="I234" s="14" t="s">
        <v>31</v>
      </c>
      <c r="J234" s="16" t="s">
        <v>22</v>
      </c>
      <c r="K234" s="11" t="s">
        <v>95</v>
      </c>
      <c r="L234" s="11" t="s">
        <v>50</v>
      </c>
      <c r="M234" s="17"/>
      <c r="N234" s="18">
        <v>600600.0</v>
      </c>
      <c r="O234" s="11" t="s">
        <v>39</v>
      </c>
      <c r="P234" s="11" t="s">
        <v>58</v>
      </c>
      <c r="Q234" s="11" t="s">
        <v>2506</v>
      </c>
      <c r="R234" s="20" t="s">
        <v>2534</v>
      </c>
      <c r="S234" s="21"/>
      <c r="T234" s="20"/>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row>
    <row r="235" ht="25.5" hidden="1" customHeight="1">
      <c r="A235" s="11">
        <v>235.0</v>
      </c>
      <c r="B235" s="12">
        <v>45894.0</v>
      </c>
      <c r="C235" s="23"/>
      <c r="D235" s="14" t="s">
        <v>271</v>
      </c>
      <c r="E235" s="14" t="s">
        <v>712</v>
      </c>
      <c r="F235" s="61"/>
      <c r="G235" s="15" t="s">
        <v>29</v>
      </c>
      <c r="H235" s="11" t="s">
        <v>2535</v>
      </c>
      <c r="I235" s="14" t="s">
        <v>31</v>
      </c>
      <c r="J235" s="16" t="s">
        <v>22</v>
      </c>
      <c r="K235" s="11" t="s">
        <v>23</v>
      </c>
      <c r="L235" s="11" t="s">
        <v>119</v>
      </c>
      <c r="M235" s="17"/>
      <c r="N235" s="18"/>
      <c r="O235" s="11"/>
      <c r="P235" s="11" t="s">
        <v>26</v>
      </c>
      <c r="Q235" s="11"/>
      <c r="R235" s="11" t="s">
        <v>2536</v>
      </c>
      <c r="S235" s="21"/>
      <c r="T235" s="20"/>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row>
    <row r="236" ht="25.5" hidden="1" customHeight="1">
      <c r="A236" s="11">
        <v>236.0</v>
      </c>
      <c r="B236" s="12">
        <v>45894.0</v>
      </c>
      <c r="C236" s="23"/>
      <c r="D236" s="14" t="s">
        <v>79</v>
      </c>
      <c r="E236" s="14" t="s">
        <v>2537</v>
      </c>
      <c r="F236" s="61"/>
      <c r="G236" s="15" t="s">
        <v>29</v>
      </c>
      <c r="H236" s="11" t="s">
        <v>2538</v>
      </c>
      <c r="I236" s="14" t="s">
        <v>31</v>
      </c>
      <c r="J236" s="16" t="s">
        <v>22</v>
      </c>
      <c r="K236" s="11" t="s">
        <v>23</v>
      </c>
      <c r="L236" s="11" t="s">
        <v>100</v>
      </c>
      <c r="M236" s="17">
        <v>9942.0</v>
      </c>
      <c r="N236" s="18">
        <v>307970.0</v>
      </c>
      <c r="O236" s="11" t="s">
        <v>57</v>
      </c>
      <c r="P236" s="11" t="s">
        <v>58</v>
      </c>
      <c r="Q236" s="33"/>
      <c r="R236" s="20"/>
      <c r="S236" s="21"/>
      <c r="T236" s="20"/>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row>
    <row r="237" ht="25.5" hidden="1" customHeight="1">
      <c r="A237" s="11">
        <v>237.0</v>
      </c>
      <c r="B237" s="12">
        <v>45894.0</v>
      </c>
      <c r="C237" s="23"/>
      <c r="D237" s="14" t="s">
        <v>474</v>
      </c>
      <c r="E237" s="14" t="s">
        <v>392</v>
      </c>
      <c r="F237" s="70" t="s">
        <v>2539</v>
      </c>
      <c r="G237" s="15" t="s">
        <v>20</v>
      </c>
      <c r="H237" s="11" t="s">
        <v>2540</v>
      </c>
      <c r="I237" s="14" t="s">
        <v>31</v>
      </c>
      <c r="J237" s="16" t="s">
        <v>22</v>
      </c>
      <c r="K237" s="11" t="s">
        <v>23</v>
      </c>
      <c r="L237" s="11" t="s">
        <v>100</v>
      </c>
      <c r="M237" s="17">
        <v>9914.0</v>
      </c>
      <c r="N237" s="18">
        <v>667526.0</v>
      </c>
      <c r="O237" s="11" t="s">
        <v>502</v>
      </c>
      <c r="P237" s="11" t="s">
        <v>26</v>
      </c>
      <c r="Q237" s="11" t="s">
        <v>2541</v>
      </c>
      <c r="R237" s="11" t="s">
        <v>2542</v>
      </c>
      <c r="S237" s="20"/>
      <c r="T237" s="20"/>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row>
    <row r="238" ht="25.5" hidden="1" customHeight="1">
      <c r="A238" s="11">
        <v>238.0</v>
      </c>
      <c r="B238" s="12">
        <v>45894.0</v>
      </c>
      <c r="C238" s="23"/>
      <c r="D238" s="14" t="s">
        <v>275</v>
      </c>
      <c r="E238" s="14" t="s">
        <v>1465</v>
      </c>
      <c r="F238" s="61"/>
      <c r="G238" s="15" t="s">
        <v>29</v>
      </c>
      <c r="H238" s="11" t="s">
        <v>2543</v>
      </c>
      <c r="I238" s="14" t="s">
        <v>31</v>
      </c>
      <c r="J238" s="16" t="s">
        <v>22</v>
      </c>
      <c r="K238" s="11" t="s">
        <v>23</v>
      </c>
      <c r="L238" s="11" t="s">
        <v>63</v>
      </c>
      <c r="M238" s="17"/>
      <c r="N238" s="18">
        <v>2528400.0</v>
      </c>
      <c r="O238" s="11" t="s">
        <v>502</v>
      </c>
      <c r="P238" s="11" t="s">
        <v>58</v>
      </c>
      <c r="Q238" s="11" t="s">
        <v>2544</v>
      </c>
      <c r="R238" s="20" t="s">
        <v>2545</v>
      </c>
      <c r="S238" s="20"/>
      <c r="T238" s="20"/>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row>
    <row r="239" ht="25.5" hidden="1" customHeight="1">
      <c r="A239" s="11">
        <v>239.0</v>
      </c>
      <c r="B239" s="12">
        <v>45894.0</v>
      </c>
      <c r="C239" s="23"/>
      <c r="D239" s="14" t="s">
        <v>2546</v>
      </c>
      <c r="E239" s="14"/>
      <c r="F239" s="61"/>
      <c r="G239" s="15" t="s">
        <v>29</v>
      </c>
      <c r="H239" s="11" t="s">
        <v>2547</v>
      </c>
      <c r="I239" s="14" t="s">
        <v>31</v>
      </c>
      <c r="J239" s="16" t="s">
        <v>22</v>
      </c>
      <c r="K239" s="11" t="s">
        <v>32</v>
      </c>
      <c r="L239" s="11" t="s">
        <v>75</v>
      </c>
      <c r="M239" s="17"/>
      <c r="N239" s="18"/>
      <c r="O239" s="11"/>
      <c r="P239" s="11" t="s">
        <v>26</v>
      </c>
      <c r="Q239" s="33"/>
      <c r="R239" s="20" t="s">
        <v>2548</v>
      </c>
      <c r="S239" s="20"/>
      <c r="T239" s="20"/>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row>
    <row r="240" ht="25.5" hidden="1" customHeight="1">
      <c r="A240" s="11">
        <v>240.0</v>
      </c>
      <c r="B240" s="12">
        <v>45894.0</v>
      </c>
      <c r="C240" s="23"/>
      <c r="D240" s="14" t="s">
        <v>245</v>
      </c>
      <c r="E240" s="14" t="s">
        <v>894</v>
      </c>
      <c r="F240" s="61"/>
      <c r="G240" s="15" t="s">
        <v>29</v>
      </c>
      <c r="H240" s="11" t="s">
        <v>2549</v>
      </c>
      <c r="I240" s="14" t="s">
        <v>31</v>
      </c>
      <c r="J240" s="16" t="s">
        <v>22</v>
      </c>
      <c r="K240" s="11" t="s">
        <v>23</v>
      </c>
      <c r="L240" s="11" t="s">
        <v>38</v>
      </c>
      <c r="M240" s="17"/>
      <c r="N240" s="18"/>
      <c r="O240" s="11" t="s">
        <v>51</v>
      </c>
      <c r="P240" s="11" t="s">
        <v>26</v>
      </c>
      <c r="Q240" s="33"/>
      <c r="R240" s="20"/>
      <c r="S240" s="20"/>
      <c r="T240" s="20"/>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row>
    <row r="241" ht="25.5" hidden="1" customHeight="1">
      <c r="A241" s="11">
        <v>241.0</v>
      </c>
      <c r="B241" s="12">
        <v>45894.0</v>
      </c>
      <c r="C241" s="30"/>
      <c r="D241" s="14" t="s">
        <v>1572</v>
      </c>
      <c r="E241" s="14" t="s">
        <v>2550</v>
      </c>
      <c r="F241" s="70" t="s">
        <v>2551</v>
      </c>
      <c r="G241" s="15" t="s">
        <v>20</v>
      </c>
      <c r="H241" s="11" t="s">
        <v>2552</v>
      </c>
      <c r="I241" s="14" t="s">
        <v>31</v>
      </c>
      <c r="J241" s="16" t="s">
        <v>22</v>
      </c>
      <c r="K241" s="11" t="s">
        <v>23</v>
      </c>
      <c r="L241" s="11" t="s">
        <v>38</v>
      </c>
      <c r="M241" s="17">
        <v>9923.0</v>
      </c>
      <c r="N241" s="18">
        <v>3677382.0</v>
      </c>
      <c r="O241" s="11" t="s">
        <v>57</v>
      </c>
      <c r="P241" s="11" t="s">
        <v>26</v>
      </c>
      <c r="Q241" s="33">
        <v>45895.0</v>
      </c>
      <c r="R241" s="20" t="s">
        <v>2553</v>
      </c>
      <c r="S241" s="20"/>
      <c r="T241" s="20"/>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row>
    <row r="242" ht="25.5" hidden="1" customHeight="1">
      <c r="A242" s="11">
        <v>242.0</v>
      </c>
      <c r="B242" s="12">
        <v>45894.0</v>
      </c>
      <c r="C242" s="78"/>
      <c r="D242" s="14" t="s">
        <v>2232</v>
      </c>
      <c r="E242" s="14"/>
      <c r="F242" s="61"/>
      <c r="G242" s="15" t="s">
        <v>29</v>
      </c>
      <c r="H242" s="11" t="s">
        <v>2554</v>
      </c>
      <c r="I242" s="14" t="s">
        <v>31</v>
      </c>
      <c r="J242" s="16" t="s">
        <v>22</v>
      </c>
      <c r="K242" s="11" t="s">
        <v>23</v>
      </c>
      <c r="L242" s="11" t="s">
        <v>119</v>
      </c>
      <c r="M242" s="17"/>
      <c r="N242" s="18"/>
      <c r="O242" s="11"/>
      <c r="P242" s="11"/>
      <c r="Q242" s="11"/>
      <c r="R242" s="11" t="s">
        <v>2555</v>
      </c>
      <c r="S242" s="21"/>
      <c r="T242" s="21"/>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row>
    <row r="243" ht="25.5" hidden="1" customHeight="1">
      <c r="A243" s="11">
        <v>243.0</v>
      </c>
      <c r="B243" s="12">
        <v>45895.0</v>
      </c>
      <c r="C243" s="78"/>
      <c r="D243" s="14" t="s">
        <v>2556</v>
      </c>
      <c r="E243" s="14" t="s">
        <v>2557</v>
      </c>
      <c r="F243" s="61"/>
      <c r="G243" s="15" t="s">
        <v>29</v>
      </c>
      <c r="H243" s="11" t="s">
        <v>2558</v>
      </c>
      <c r="I243" s="14" t="s">
        <v>31</v>
      </c>
      <c r="J243" s="16" t="s">
        <v>22</v>
      </c>
      <c r="K243" s="11" t="s">
        <v>23</v>
      </c>
      <c r="L243" s="11" t="s">
        <v>50</v>
      </c>
      <c r="M243" s="17">
        <v>9927.0</v>
      </c>
      <c r="N243" s="18">
        <v>943300.0</v>
      </c>
      <c r="O243" s="11" t="s">
        <v>51</v>
      </c>
      <c r="P243" s="11" t="s">
        <v>26</v>
      </c>
      <c r="Q243" s="33">
        <v>45903.0</v>
      </c>
      <c r="R243" s="20" t="s">
        <v>2559</v>
      </c>
      <c r="S243" s="20"/>
      <c r="T243" s="20"/>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row>
    <row r="244" ht="25.5" hidden="1" customHeight="1">
      <c r="A244" s="11">
        <v>244.0</v>
      </c>
      <c r="B244" s="12">
        <v>45895.0</v>
      </c>
      <c r="C244" s="78"/>
      <c r="D244" s="14" t="s">
        <v>79</v>
      </c>
      <c r="E244" s="14"/>
      <c r="F244" s="61"/>
      <c r="G244" s="15" t="s">
        <v>29</v>
      </c>
      <c r="H244" s="11" t="s">
        <v>2388</v>
      </c>
      <c r="I244" s="14" t="s">
        <v>31</v>
      </c>
      <c r="J244" s="16" t="s">
        <v>22</v>
      </c>
      <c r="K244" s="11" t="s">
        <v>23</v>
      </c>
      <c r="L244" s="11" t="s">
        <v>50</v>
      </c>
      <c r="M244" s="17"/>
      <c r="N244" s="18">
        <v>1050420.0</v>
      </c>
      <c r="O244" s="11" t="s">
        <v>502</v>
      </c>
      <c r="P244" s="11" t="s">
        <v>58</v>
      </c>
      <c r="Q244" s="11" t="s">
        <v>2481</v>
      </c>
      <c r="R244" s="20"/>
      <c r="S244" s="20"/>
      <c r="T244" s="20"/>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row>
    <row r="245" ht="25.5" hidden="1" customHeight="1">
      <c r="A245" s="11">
        <v>245.0</v>
      </c>
      <c r="B245" s="12">
        <v>45895.0</v>
      </c>
      <c r="C245" s="78"/>
      <c r="D245" s="14" t="s">
        <v>242</v>
      </c>
      <c r="E245" s="14" t="s">
        <v>2560</v>
      </c>
      <c r="F245" s="61"/>
      <c r="G245" s="15" t="s">
        <v>29</v>
      </c>
      <c r="H245" s="11" t="s">
        <v>2561</v>
      </c>
      <c r="I245" s="14" t="s">
        <v>31</v>
      </c>
      <c r="J245" s="16" t="s">
        <v>22</v>
      </c>
      <c r="K245" s="11" t="s">
        <v>23</v>
      </c>
      <c r="L245" s="11" t="s">
        <v>38</v>
      </c>
      <c r="M245" s="17">
        <v>9929.0</v>
      </c>
      <c r="N245" s="18">
        <v>1.69075E7</v>
      </c>
      <c r="O245" s="11" t="s">
        <v>51</v>
      </c>
      <c r="P245" s="11" t="s">
        <v>26</v>
      </c>
      <c r="Q245" s="33">
        <v>6693316.0</v>
      </c>
      <c r="R245" s="20" t="s">
        <v>2562</v>
      </c>
      <c r="S245" s="20"/>
      <c r="T245" s="20"/>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row>
    <row r="246" ht="25.5" hidden="1" customHeight="1">
      <c r="A246" s="11">
        <v>246.0</v>
      </c>
      <c r="B246" s="12">
        <v>45895.0</v>
      </c>
      <c r="C246" s="78"/>
      <c r="D246" s="14" t="s">
        <v>1738</v>
      </c>
      <c r="E246" s="14"/>
      <c r="F246" s="61"/>
      <c r="G246" s="15" t="s">
        <v>20</v>
      </c>
      <c r="H246" s="11" t="s">
        <v>2563</v>
      </c>
      <c r="I246" s="14" t="s">
        <v>31</v>
      </c>
      <c r="J246" s="16" t="s">
        <v>22</v>
      </c>
      <c r="K246" s="11" t="s">
        <v>23</v>
      </c>
      <c r="L246" s="11" t="s">
        <v>296</v>
      </c>
      <c r="M246" s="17"/>
      <c r="N246" s="18">
        <v>588300.0</v>
      </c>
      <c r="O246" s="11" t="s">
        <v>51</v>
      </c>
      <c r="P246" s="11" t="s">
        <v>26</v>
      </c>
      <c r="Q246" s="11" t="s">
        <v>2376</v>
      </c>
      <c r="R246" s="20" t="s">
        <v>2564</v>
      </c>
      <c r="S246" s="20"/>
      <c r="T246" s="20"/>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row>
    <row r="247" ht="25.5" hidden="1" customHeight="1">
      <c r="A247" s="11">
        <v>247.0</v>
      </c>
      <c r="B247" s="12">
        <v>45895.0</v>
      </c>
      <c r="C247" s="78"/>
      <c r="D247" s="14" t="s">
        <v>2565</v>
      </c>
      <c r="E247" s="14"/>
      <c r="F247" s="61"/>
      <c r="G247" s="15" t="s">
        <v>20</v>
      </c>
      <c r="H247" s="11" t="s">
        <v>2566</v>
      </c>
      <c r="I247" s="14" t="s">
        <v>31</v>
      </c>
      <c r="J247" s="16" t="s">
        <v>22</v>
      </c>
      <c r="K247" s="11" t="s">
        <v>23</v>
      </c>
      <c r="L247" s="11" t="s">
        <v>156</v>
      </c>
      <c r="M247" s="17"/>
      <c r="N247" s="18"/>
      <c r="O247" s="11"/>
      <c r="P247" s="11" t="s">
        <v>26</v>
      </c>
      <c r="Q247" s="33"/>
      <c r="R247" s="34" t="s">
        <v>2567</v>
      </c>
      <c r="S247" s="20"/>
      <c r="T247" s="20"/>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row>
    <row r="248" ht="25.5" hidden="1" customHeight="1">
      <c r="A248" s="11">
        <v>248.0</v>
      </c>
      <c r="B248" s="12">
        <v>45895.0</v>
      </c>
      <c r="C248" s="78"/>
      <c r="D248" s="14" t="s">
        <v>242</v>
      </c>
      <c r="E248" s="14" t="s">
        <v>230</v>
      </c>
      <c r="F248" s="70" t="s">
        <v>2568</v>
      </c>
      <c r="G248" s="15" t="s">
        <v>20</v>
      </c>
      <c r="H248" s="11" t="s">
        <v>2569</v>
      </c>
      <c r="I248" s="14" t="s">
        <v>31</v>
      </c>
      <c r="J248" s="16" t="s">
        <v>22</v>
      </c>
      <c r="K248" s="11" t="s">
        <v>95</v>
      </c>
      <c r="L248" s="11" t="s">
        <v>44</v>
      </c>
      <c r="M248" s="17"/>
      <c r="N248" s="18"/>
      <c r="O248" s="11"/>
      <c r="P248" s="11" t="s">
        <v>26</v>
      </c>
      <c r="Q248" s="33"/>
      <c r="R248" s="20"/>
      <c r="S248" s="20"/>
      <c r="T248" s="20"/>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row>
    <row r="249" ht="25.5" hidden="1" customHeight="1">
      <c r="A249" s="11">
        <v>249.0</v>
      </c>
      <c r="B249" s="12">
        <v>45895.0</v>
      </c>
      <c r="C249" s="78"/>
      <c r="D249" s="14" t="s">
        <v>2570</v>
      </c>
      <c r="E249" s="14"/>
      <c r="F249" s="61"/>
      <c r="G249" s="15" t="s">
        <v>29</v>
      </c>
      <c r="H249" s="11" t="s">
        <v>2571</v>
      </c>
      <c r="I249" s="14" t="s">
        <v>31</v>
      </c>
      <c r="J249" s="16" t="s">
        <v>22</v>
      </c>
      <c r="K249" s="11" t="s">
        <v>23</v>
      </c>
      <c r="L249" s="11" t="s">
        <v>100</v>
      </c>
      <c r="M249" s="17"/>
      <c r="N249" s="18">
        <v>361344.0</v>
      </c>
      <c r="O249" s="11" t="s">
        <v>51</v>
      </c>
      <c r="P249" s="11" t="s">
        <v>26</v>
      </c>
      <c r="Q249" s="33">
        <v>45903.0</v>
      </c>
      <c r="R249" s="20" t="s">
        <v>2572</v>
      </c>
      <c r="S249" s="20"/>
      <c r="T249" s="20"/>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row>
    <row r="250" ht="25.5" hidden="1" customHeight="1">
      <c r="A250" s="11">
        <v>250.0</v>
      </c>
      <c r="B250" s="12">
        <v>45895.0</v>
      </c>
      <c r="C250" s="78"/>
      <c r="D250" s="14"/>
      <c r="E250" s="14"/>
      <c r="F250" s="61"/>
      <c r="G250" s="15" t="s">
        <v>20</v>
      </c>
      <c r="H250" s="11" t="s">
        <v>2573</v>
      </c>
      <c r="I250" s="14" t="s">
        <v>31</v>
      </c>
      <c r="J250" s="16" t="s">
        <v>22</v>
      </c>
      <c r="K250" s="11" t="s">
        <v>95</v>
      </c>
      <c r="L250" s="11" t="s">
        <v>167</v>
      </c>
      <c r="M250" s="17"/>
      <c r="N250" s="18"/>
      <c r="O250" s="11"/>
      <c r="P250" s="11" t="s">
        <v>58</v>
      </c>
      <c r="Q250" s="11" t="s">
        <v>2574</v>
      </c>
      <c r="R250" s="20"/>
      <c r="S250" s="20"/>
      <c r="T250" s="20"/>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row>
    <row r="251" ht="25.5" hidden="1" customHeight="1">
      <c r="A251" s="11">
        <v>251.0</v>
      </c>
      <c r="B251" s="12">
        <v>45895.0</v>
      </c>
      <c r="C251" s="78"/>
      <c r="D251" s="14" t="s">
        <v>1872</v>
      </c>
      <c r="E251" s="14" t="s">
        <v>283</v>
      </c>
      <c r="F251" s="70"/>
      <c r="G251" s="15" t="s">
        <v>20</v>
      </c>
      <c r="H251" s="11" t="s">
        <v>2575</v>
      </c>
      <c r="I251" s="14" t="s">
        <v>31</v>
      </c>
      <c r="J251" s="16" t="s">
        <v>22</v>
      </c>
      <c r="K251" s="11" t="s">
        <v>95</v>
      </c>
      <c r="L251" s="11" t="s">
        <v>44</v>
      </c>
      <c r="M251" s="17"/>
      <c r="N251" s="18">
        <v>859748.0</v>
      </c>
      <c r="O251" s="11" t="s">
        <v>502</v>
      </c>
      <c r="P251" s="11" t="s">
        <v>58</v>
      </c>
      <c r="Q251" s="11" t="s">
        <v>2576</v>
      </c>
      <c r="R251" s="20" t="s">
        <v>2577</v>
      </c>
      <c r="S251" s="20"/>
      <c r="T251" s="20"/>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row>
    <row r="252" ht="25.5" hidden="1" customHeight="1">
      <c r="A252" s="11">
        <v>252.0</v>
      </c>
      <c r="B252" s="12">
        <v>45895.0</v>
      </c>
      <c r="C252" s="78"/>
      <c r="D252" s="14" t="s">
        <v>2578</v>
      </c>
      <c r="E252" s="14" t="s">
        <v>1220</v>
      </c>
      <c r="F252" s="61"/>
      <c r="G252" s="15" t="s">
        <v>29</v>
      </c>
      <c r="H252" s="11" t="s">
        <v>2579</v>
      </c>
      <c r="I252" s="14" t="s">
        <v>31</v>
      </c>
      <c r="J252" s="16" t="s">
        <v>22</v>
      </c>
      <c r="K252" s="11"/>
      <c r="L252" s="11" t="s">
        <v>75</v>
      </c>
      <c r="M252" s="17"/>
      <c r="N252" s="18"/>
      <c r="O252" s="11"/>
      <c r="P252" s="11" t="s">
        <v>26</v>
      </c>
      <c r="Q252" s="33"/>
      <c r="R252" s="20"/>
      <c r="S252" s="20"/>
      <c r="T252" s="20"/>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row>
    <row r="253" ht="25.5" hidden="1" customHeight="1">
      <c r="A253" s="11">
        <v>253.0</v>
      </c>
      <c r="B253" s="12">
        <v>45895.0</v>
      </c>
      <c r="C253" s="78"/>
      <c r="D253" s="14"/>
      <c r="E253" s="14"/>
      <c r="F253" s="19"/>
      <c r="G253" s="15"/>
      <c r="H253" s="11" t="s">
        <v>2579</v>
      </c>
      <c r="I253" s="14" t="s">
        <v>31</v>
      </c>
      <c r="J253" s="16" t="s">
        <v>22</v>
      </c>
      <c r="K253" s="11"/>
      <c r="L253" s="11" t="s">
        <v>167</v>
      </c>
      <c r="M253" s="17"/>
      <c r="N253" s="18"/>
      <c r="O253" s="11"/>
      <c r="P253" s="11" t="s">
        <v>26</v>
      </c>
      <c r="Q253" s="19"/>
      <c r="R253" s="20" t="s">
        <v>2580</v>
      </c>
      <c r="S253" s="20"/>
      <c r="T253" s="20"/>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row>
    <row r="254" ht="25.5" hidden="1" customHeight="1">
      <c r="A254" s="11">
        <v>254.0</v>
      </c>
      <c r="B254" s="12">
        <v>45530.0</v>
      </c>
      <c r="C254" s="78"/>
      <c r="D254" s="14" t="s">
        <v>1902</v>
      </c>
      <c r="E254" s="14"/>
      <c r="F254" s="11" t="s">
        <v>2581</v>
      </c>
      <c r="G254" s="15" t="s">
        <v>20</v>
      </c>
      <c r="H254" s="11" t="s">
        <v>2582</v>
      </c>
      <c r="I254" s="14" t="s">
        <v>31</v>
      </c>
      <c r="J254" s="16" t="s">
        <v>22</v>
      </c>
      <c r="K254" s="11" t="s">
        <v>23</v>
      </c>
      <c r="L254" s="11"/>
      <c r="M254" s="17"/>
      <c r="N254" s="18"/>
      <c r="O254" s="11"/>
      <c r="P254" s="11"/>
      <c r="Q254" s="19"/>
      <c r="R254" s="20"/>
      <c r="S254" s="20"/>
      <c r="T254" s="20"/>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row>
    <row r="255" ht="25.5" hidden="1" customHeight="1">
      <c r="A255" s="11">
        <v>255.0</v>
      </c>
      <c r="B255" s="12">
        <v>45895.0</v>
      </c>
      <c r="C255" s="78"/>
      <c r="D255" s="14" t="s">
        <v>829</v>
      </c>
      <c r="E255" s="14" t="s">
        <v>2583</v>
      </c>
      <c r="F255" s="19"/>
      <c r="G255" s="15" t="s">
        <v>29</v>
      </c>
      <c r="H255" s="26" t="s">
        <v>2584</v>
      </c>
      <c r="I255" s="14" t="s">
        <v>31</v>
      </c>
      <c r="J255" s="16" t="s">
        <v>22</v>
      </c>
      <c r="K255" s="11"/>
      <c r="L255" s="11" t="s">
        <v>100</v>
      </c>
      <c r="M255" s="17"/>
      <c r="N255" s="18"/>
      <c r="O255" s="11"/>
      <c r="P255" s="11"/>
      <c r="Q255" s="33"/>
      <c r="R255" s="20"/>
      <c r="S255" s="20"/>
      <c r="T255" s="20"/>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row>
    <row r="256" ht="25.5" hidden="1" customHeight="1">
      <c r="A256" s="11">
        <v>256.0</v>
      </c>
      <c r="B256" s="12">
        <v>45896.0</v>
      </c>
      <c r="C256" s="78"/>
      <c r="D256" s="14" t="s">
        <v>323</v>
      </c>
      <c r="E256" s="14"/>
      <c r="F256" s="11" t="s">
        <v>2585</v>
      </c>
      <c r="G256" s="15" t="s">
        <v>20</v>
      </c>
      <c r="H256" s="11" t="s">
        <v>2586</v>
      </c>
      <c r="I256" s="14" t="s">
        <v>31</v>
      </c>
      <c r="J256" s="16" t="s">
        <v>22</v>
      </c>
      <c r="K256" s="11" t="s">
        <v>95</v>
      </c>
      <c r="L256" s="11" t="s">
        <v>44</v>
      </c>
      <c r="M256" s="17"/>
      <c r="N256" s="18"/>
      <c r="O256" s="11" t="s">
        <v>39</v>
      </c>
      <c r="P256" s="11" t="s">
        <v>58</v>
      </c>
      <c r="Q256" s="11" t="s">
        <v>2587</v>
      </c>
      <c r="R256" s="20"/>
      <c r="S256" s="20"/>
      <c r="T256" s="20"/>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row>
    <row r="257" ht="25.5" hidden="1" customHeight="1">
      <c r="A257" s="11">
        <v>257.0</v>
      </c>
      <c r="B257" s="12">
        <v>45804.0</v>
      </c>
      <c r="C257" s="78"/>
      <c r="D257" s="14" t="s">
        <v>829</v>
      </c>
      <c r="E257" s="14" t="s">
        <v>2588</v>
      </c>
      <c r="F257" s="19"/>
      <c r="G257" s="15" t="s">
        <v>29</v>
      </c>
      <c r="H257" s="11" t="s">
        <v>2589</v>
      </c>
      <c r="I257" s="14" t="s">
        <v>31</v>
      </c>
      <c r="J257" s="16" t="s">
        <v>22</v>
      </c>
      <c r="K257" s="11" t="s">
        <v>23</v>
      </c>
      <c r="L257" s="11" t="s">
        <v>100</v>
      </c>
      <c r="M257" s="17">
        <v>9932.0</v>
      </c>
      <c r="N257" s="18">
        <v>489650.0</v>
      </c>
      <c r="O257" s="11" t="s">
        <v>51</v>
      </c>
      <c r="P257" s="11" t="s">
        <v>26</v>
      </c>
      <c r="Q257" s="33">
        <v>45903.0</v>
      </c>
      <c r="R257" s="20" t="s">
        <v>2590</v>
      </c>
      <c r="S257" s="20"/>
      <c r="T257" s="20"/>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row>
    <row r="258" ht="25.5" hidden="1" customHeight="1">
      <c r="A258" s="11">
        <v>258.0</v>
      </c>
      <c r="B258" s="12">
        <v>45896.0</v>
      </c>
      <c r="C258" s="78"/>
      <c r="D258" s="14" t="s">
        <v>2119</v>
      </c>
      <c r="E258" s="14" t="s">
        <v>675</v>
      </c>
      <c r="F258" s="11" t="s">
        <v>2591</v>
      </c>
      <c r="G258" s="15" t="s">
        <v>20</v>
      </c>
      <c r="H258" s="11" t="s">
        <v>2592</v>
      </c>
      <c r="I258" s="14" t="s">
        <v>31</v>
      </c>
      <c r="J258" s="16" t="s">
        <v>22</v>
      </c>
      <c r="K258" s="11" t="s">
        <v>23</v>
      </c>
      <c r="L258" s="11" t="s">
        <v>44</v>
      </c>
      <c r="M258" s="17">
        <v>9934.0</v>
      </c>
      <c r="N258" s="18">
        <v>3693759.0</v>
      </c>
      <c r="O258" s="11" t="s">
        <v>502</v>
      </c>
      <c r="P258" s="11" t="s">
        <v>58</v>
      </c>
      <c r="Q258" s="26" t="s">
        <v>2593</v>
      </c>
      <c r="R258" s="20"/>
      <c r="S258" s="20"/>
      <c r="T258" s="20"/>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row>
    <row r="259" ht="25.5" hidden="1" customHeight="1">
      <c r="A259" s="11">
        <v>259.0</v>
      </c>
      <c r="B259" s="12">
        <v>45896.0</v>
      </c>
      <c r="C259" s="78"/>
      <c r="D259" s="14" t="s">
        <v>1148</v>
      </c>
      <c r="E259" s="14"/>
      <c r="F259" s="11"/>
      <c r="G259" s="15" t="s">
        <v>29</v>
      </c>
      <c r="H259" s="11" t="s">
        <v>2594</v>
      </c>
      <c r="I259" s="14" t="s">
        <v>31</v>
      </c>
      <c r="J259" s="16" t="s">
        <v>22</v>
      </c>
      <c r="K259" s="11" t="s">
        <v>23</v>
      </c>
      <c r="L259" s="11" t="s">
        <v>24</v>
      </c>
      <c r="M259" s="17"/>
      <c r="N259" s="18">
        <v>220000.0</v>
      </c>
      <c r="O259" s="11" t="s">
        <v>51</v>
      </c>
      <c r="P259" s="11" t="s">
        <v>26</v>
      </c>
      <c r="Q259" s="33">
        <v>45903.0</v>
      </c>
      <c r="R259" s="20" t="s">
        <v>2595</v>
      </c>
      <c r="S259" s="20"/>
      <c r="T259" s="20"/>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row>
    <row r="260" ht="25.5" hidden="1" customHeight="1">
      <c r="A260" s="11">
        <v>260.0</v>
      </c>
      <c r="B260" s="12">
        <v>45896.0</v>
      </c>
      <c r="C260" s="78"/>
      <c r="D260" s="14" t="s">
        <v>2596</v>
      </c>
      <c r="E260" s="14"/>
      <c r="F260" s="19"/>
      <c r="G260" s="15" t="s">
        <v>29</v>
      </c>
      <c r="H260" s="11" t="s">
        <v>2597</v>
      </c>
      <c r="I260" s="14" t="s">
        <v>31</v>
      </c>
      <c r="J260" s="16" t="s">
        <v>22</v>
      </c>
      <c r="K260" s="11" t="s">
        <v>95</v>
      </c>
      <c r="L260" s="11" t="s">
        <v>63</v>
      </c>
      <c r="M260" s="17"/>
      <c r="N260" s="18"/>
      <c r="O260" s="11"/>
      <c r="P260" s="11" t="s">
        <v>58</v>
      </c>
      <c r="Q260" s="11" t="s">
        <v>2598</v>
      </c>
      <c r="R260" s="20"/>
      <c r="S260" s="20"/>
      <c r="T260" s="20"/>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row>
    <row r="261" ht="25.5" hidden="1" customHeight="1">
      <c r="A261" s="11">
        <v>261.0</v>
      </c>
      <c r="B261" s="12">
        <v>45896.0</v>
      </c>
      <c r="C261" s="78"/>
      <c r="D261" s="14" t="s">
        <v>242</v>
      </c>
      <c r="E261" s="14" t="s">
        <v>2599</v>
      </c>
      <c r="F261" s="11"/>
      <c r="G261" s="15" t="s">
        <v>29</v>
      </c>
      <c r="H261" s="11" t="s">
        <v>2600</v>
      </c>
      <c r="I261" s="14" t="s">
        <v>31</v>
      </c>
      <c r="J261" s="16" t="s">
        <v>22</v>
      </c>
      <c r="K261" s="11" t="s">
        <v>23</v>
      </c>
      <c r="L261" s="11" t="s">
        <v>50</v>
      </c>
      <c r="M261" s="17"/>
      <c r="N261" s="18">
        <v>840336.0</v>
      </c>
      <c r="O261" s="11" t="s">
        <v>51</v>
      </c>
      <c r="P261" s="11" t="s">
        <v>26</v>
      </c>
      <c r="Q261" s="33">
        <v>45903.0</v>
      </c>
      <c r="R261" s="20" t="s">
        <v>2595</v>
      </c>
      <c r="S261" s="20"/>
      <c r="T261" s="20"/>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row>
    <row r="262" ht="25.5" hidden="1" customHeight="1">
      <c r="A262" s="11">
        <v>262.0</v>
      </c>
      <c r="B262" s="12">
        <v>45896.0</v>
      </c>
      <c r="C262" s="78"/>
      <c r="D262" s="14" t="s">
        <v>488</v>
      </c>
      <c r="E262" s="14"/>
      <c r="F262" s="19"/>
      <c r="G262" s="15" t="s">
        <v>29</v>
      </c>
      <c r="H262" s="11" t="s">
        <v>2601</v>
      </c>
      <c r="I262" s="14" t="s">
        <v>31</v>
      </c>
      <c r="J262" s="16" t="s">
        <v>22</v>
      </c>
      <c r="K262" s="11" t="s">
        <v>23</v>
      </c>
      <c r="L262" s="11" t="s">
        <v>50</v>
      </c>
      <c r="M262" s="17"/>
      <c r="N262" s="18">
        <v>600588.0</v>
      </c>
      <c r="O262" s="11" t="s">
        <v>502</v>
      </c>
      <c r="P262" s="11" t="s">
        <v>58</v>
      </c>
      <c r="Q262" s="11" t="s">
        <v>2481</v>
      </c>
      <c r="R262" s="20"/>
      <c r="S262" s="20"/>
      <c r="T262" s="20"/>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row>
    <row r="263" ht="25.5" hidden="1" customHeight="1">
      <c r="A263" s="11">
        <v>263.0</v>
      </c>
      <c r="B263" s="12">
        <v>45896.0</v>
      </c>
      <c r="C263" s="78"/>
      <c r="D263" s="14" t="s">
        <v>2602</v>
      </c>
      <c r="E263" s="14"/>
      <c r="F263" s="11"/>
      <c r="G263" s="15" t="s">
        <v>29</v>
      </c>
      <c r="H263" s="11" t="s">
        <v>2603</v>
      </c>
      <c r="I263" s="14" t="s">
        <v>31</v>
      </c>
      <c r="J263" s="16" t="s">
        <v>22</v>
      </c>
      <c r="K263" s="11" t="s">
        <v>23</v>
      </c>
      <c r="L263" s="11" t="s">
        <v>50</v>
      </c>
      <c r="M263" s="17">
        <v>9937.0</v>
      </c>
      <c r="N263" s="18">
        <v>1678453.0</v>
      </c>
      <c r="O263" s="11" t="s">
        <v>51</v>
      </c>
      <c r="P263" s="11" t="s">
        <v>26</v>
      </c>
      <c r="Q263" s="71">
        <v>45903.0</v>
      </c>
      <c r="R263" s="20" t="s">
        <v>2595</v>
      </c>
      <c r="S263" s="20"/>
      <c r="T263" s="20"/>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row>
    <row r="264" ht="25.5" hidden="1" customHeight="1">
      <c r="A264" s="11">
        <v>264.0</v>
      </c>
      <c r="B264" s="12">
        <v>45896.0</v>
      </c>
      <c r="C264" s="78"/>
      <c r="D264" s="14" t="s">
        <v>2604</v>
      </c>
      <c r="E264" s="14"/>
      <c r="F264" s="19"/>
      <c r="G264" s="15"/>
      <c r="H264" s="11" t="s">
        <v>2605</v>
      </c>
      <c r="I264" s="14" t="s">
        <v>31</v>
      </c>
      <c r="J264" s="16" t="s">
        <v>22</v>
      </c>
      <c r="K264" s="11" t="s">
        <v>95</v>
      </c>
      <c r="L264" s="11" t="s">
        <v>38</v>
      </c>
      <c r="M264" s="17"/>
      <c r="N264" s="18"/>
      <c r="O264" s="11"/>
      <c r="P264" s="11"/>
      <c r="Q264" s="19"/>
      <c r="R264" s="20" t="s">
        <v>2606</v>
      </c>
      <c r="S264" s="20"/>
      <c r="T264" s="20" t="s">
        <v>91</v>
      </c>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row>
    <row r="265" ht="25.5" hidden="1" customHeight="1">
      <c r="A265" s="11">
        <v>265.0</v>
      </c>
      <c r="B265" s="33">
        <v>45896.0</v>
      </c>
      <c r="C265" s="78"/>
      <c r="D265" s="14"/>
      <c r="E265" s="14"/>
      <c r="F265" s="11"/>
      <c r="G265" s="15"/>
      <c r="H265" s="11" t="s">
        <v>2607</v>
      </c>
      <c r="I265" s="14" t="s">
        <v>31</v>
      </c>
      <c r="J265" s="16" t="s">
        <v>22</v>
      </c>
      <c r="K265" s="11" t="s">
        <v>95</v>
      </c>
      <c r="L265" s="11"/>
      <c r="M265" s="17"/>
      <c r="N265" s="18"/>
      <c r="O265" s="11"/>
      <c r="P265" s="11"/>
      <c r="Q265" s="19"/>
      <c r="R265" s="20" t="s">
        <v>2608</v>
      </c>
      <c r="S265" s="20"/>
      <c r="T265" s="20" t="s">
        <v>91</v>
      </c>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row>
    <row r="266" ht="25.5" hidden="1" customHeight="1">
      <c r="A266" s="11">
        <v>266.0</v>
      </c>
      <c r="B266" s="12">
        <v>45896.0</v>
      </c>
      <c r="C266" s="78"/>
      <c r="D266" s="14" t="s">
        <v>718</v>
      </c>
      <c r="E266" s="14"/>
      <c r="F266" s="19"/>
      <c r="G266" s="15"/>
      <c r="H266" s="11" t="s">
        <v>2609</v>
      </c>
      <c r="I266" s="14" t="s">
        <v>31</v>
      </c>
      <c r="J266" s="16" t="s">
        <v>22</v>
      </c>
      <c r="K266" s="11" t="s">
        <v>23</v>
      </c>
      <c r="L266" s="11" t="s">
        <v>24</v>
      </c>
      <c r="M266" s="17"/>
      <c r="N266" s="18"/>
      <c r="O266" s="11"/>
      <c r="P266" s="11"/>
      <c r="Q266" s="19"/>
      <c r="R266" s="20" t="s">
        <v>2610</v>
      </c>
      <c r="S266" s="20"/>
      <c r="T266" s="20" t="s">
        <v>1260</v>
      </c>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row>
    <row r="267" ht="25.5" hidden="1" customHeight="1">
      <c r="A267" s="11">
        <v>267.0</v>
      </c>
      <c r="B267" s="12">
        <v>45896.0</v>
      </c>
      <c r="C267" s="78"/>
      <c r="D267" s="14"/>
      <c r="E267" s="14"/>
      <c r="F267" s="11"/>
      <c r="G267" s="15" t="s">
        <v>29</v>
      </c>
      <c r="H267" s="11" t="s">
        <v>2611</v>
      </c>
      <c r="I267" s="14" t="s">
        <v>31</v>
      </c>
      <c r="J267" s="16" t="s">
        <v>22</v>
      </c>
      <c r="K267" s="11" t="s">
        <v>23</v>
      </c>
      <c r="L267" s="11" t="s">
        <v>119</v>
      </c>
      <c r="M267" s="17"/>
      <c r="N267" s="18"/>
      <c r="O267" s="11"/>
      <c r="P267" s="11"/>
      <c r="Q267" s="19"/>
      <c r="R267" s="20" t="s">
        <v>2612</v>
      </c>
      <c r="S267" s="20"/>
      <c r="T267" s="20" t="s">
        <v>550</v>
      </c>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row>
    <row r="268" ht="25.5" hidden="1" customHeight="1">
      <c r="A268" s="11">
        <v>268.0</v>
      </c>
      <c r="B268" s="12">
        <v>45896.0</v>
      </c>
      <c r="C268" s="78"/>
      <c r="D268" s="14"/>
      <c r="E268" s="14"/>
      <c r="F268" s="19"/>
      <c r="G268" s="15"/>
      <c r="H268" s="11" t="s">
        <v>2613</v>
      </c>
      <c r="I268" s="14" t="s">
        <v>31</v>
      </c>
      <c r="J268" s="16" t="s">
        <v>22</v>
      </c>
      <c r="K268" s="11" t="s">
        <v>95</v>
      </c>
      <c r="L268" s="11" t="s">
        <v>44</v>
      </c>
      <c r="M268" s="17"/>
      <c r="N268" s="18"/>
      <c r="O268" s="11"/>
      <c r="P268" s="11"/>
      <c r="Q268" s="19"/>
      <c r="R268" s="20" t="s">
        <v>2614</v>
      </c>
      <c r="S268" s="21"/>
      <c r="T268" s="20" t="s">
        <v>46</v>
      </c>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row>
    <row r="269" ht="25.5" hidden="1" customHeight="1">
      <c r="A269" s="11">
        <v>269.0</v>
      </c>
      <c r="B269" s="12">
        <v>45896.0</v>
      </c>
      <c r="C269" s="78"/>
      <c r="D269" s="14"/>
      <c r="E269" s="14"/>
      <c r="F269" s="19"/>
      <c r="G269" s="15"/>
      <c r="H269" s="20" t="s">
        <v>2615</v>
      </c>
      <c r="I269" s="14" t="s">
        <v>31</v>
      </c>
      <c r="J269" s="16" t="s">
        <v>22</v>
      </c>
      <c r="K269" s="11" t="s">
        <v>95</v>
      </c>
      <c r="L269" s="11"/>
      <c r="M269" s="17"/>
      <c r="N269" s="18"/>
      <c r="O269" s="11"/>
      <c r="P269" s="11"/>
      <c r="Q269" s="19"/>
      <c r="R269" s="20" t="s">
        <v>2616</v>
      </c>
      <c r="S269" s="20"/>
      <c r="T269" s="20" t="s">
        <v>115</v>
      </c>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row>
    <row r="270" ht="25.5" hidden="1" customHeight="1">
      <c r="A270" s="11">
        <v>270.0</v>
      </c>
      <c r="B270" s="12">
        <v>45897.0</v>
      </c>
      <c r="C270" s="78"/>
      <c r="D270" s="14" t="s">
        <v>533</v>
      </c>
      <c r="E270" s="14" t="s">
        <v>2617</v>
      </c>
      <c r="F270" s="19"/>
      <c r="G270" s="15"/>
      <c r="H270" s="11" t="s">
        <v>2618</v>
      </c>
      <c r="I270" s="14" t="s">
        <v>31</v>
      </c>
      <c r="J270" s="16" t="s">
        <v>22</v>
      </c>
      <c r="K270" s="11" t="s">
        <v>23</v>
      </c>
      <c r="L270" s="11" t="s">
        <v>38</v>
      </c>
      <c r="M270" s="17"/>
      <c r="N270" s="18">
        <v>1634300.0</v>
      </c>
      <c r="O270" s="11" t="s">
        <v>502</v>
      </c>
      <c r="P270" s="11" t="s">
        <v>58</v>
      </c>
      <c r="Q270" s="11" t="s">
        <v>2481</v>
      </c>
      <c r="R270" s="20" t="s">
        <v>2595</v>
      </c>
      <c r="S270" s="20"/>
      <c r="T270" s="20"/>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row>
    <row r="271" ht="25.5" hidden="1" customHeight="1">
      <c r="A271" s="11">
        <v>271.0</v>
      </c>
      <c r="B271" s="12">
        <v>45897.0</v>
      </c>
      <c r="C271" s="78"/>
      <c r="D271" s="14" t="s">
        <v>533</v>
      </c>
      <c r="E271" s="14" t="s">
        <v>1791</v>
      </c>
      <c r="F271" s="11"/>
      <c r="G271" s="15" t="s">
        <v>29</v>
      </c>
      <c r="H271" s="11" t="s">
        <v>2619</v>
      </c>
      <c r="I271" s="14" t="s">
        <v>31</v>
      </c>
      <c r="J271" s="16" t="s">
        <v>22</v>
      </c>
      <c r="K271" s="11" t="s">
        <v>23</v>
      </c>
      <c r="L271" s="11" t="s">
        <v>100</v>
      </c>
      <c r="M271" s="17"/>
      <c r="N271" s="18"/>
      <c r="O271" s="11"/>
      <c r="P271" s="11" t="s">
        <v>26</v>
      </c>
      <c r="Q271" s="33"/>
      <c r="R271" s="20" t="s">
        <v>2620</v>
      </c>
      <c r="S271" s="20"/>
      <c r="T271" s="20"/>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row>
    <row r="272" ht="25.5" hidden="1" customHeight="1">
      <c r="A272" s="11">
        <v>272.0</v>
      </c>
      <c r="B272" s="12">
        <v>45897.0</v>
      </c>
      <c r="C272" s="78"/>
      <c r="D272" s="14" t="s">
        <v>2339</v>
      </c>
      <c r="E272" s="14"/>
      <c r="F272" s="19"/>
      <c r="G272" s="15" t="s">
        <v>29</v>
      </c>
      <c r="H272" s="11" t="s">
        <v>2621</v>
      </c>
      <c r="I272" s="14" t="s">
        <v>31</v>
      </c>
      <c r="J272" s="16" t="s">
        <v>22</v>
      </c>
      <c r="K272" s="11" t="s">
        <v>95</v>
      </c>
      <c r="L272" s="11" t="s">
        <v>44</v>
      </c>
      <c r="M272" s="17"/>
      <c r="N272" s="18">
        <v>409600.0</v>
      </c>
      <c r="O272" s="11"/>
      <c r="P272" s="11" t="s">
        <v>58</v>
      </c>
      <c r="Q272" s="26" t="s">
        <v>2622</v>
      </c>
      <c r="R272" s="20"/>
      <c r="S272" s="20"/>
      <c r="T272" s="20" t="s">
        <v>1260</v>
      </c>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row>
    <row r="273" ht="26.25" hidden="1" customHeight="1">
      <c r="A273" s="11">
        <v>273.0</v>
      </c>
      <c r="B273" s="12">
        <v>45897.0</v>
      </c>
      <c r="C273" s="78"/>
      <c r="D273" s="14" t="s">
        <v>245</v>
      </c>
      <c r="E273" s="14"/>
      <c r="F273" s="11"/>
      <c r="G273" s="15"/>
      <c r="H273" s="11" t="s">
        <v>2623</v>
      </c>
      <c r="I273" s="14" t="s">
        <v>31</v>
      </c>
      <c r="J273" s="16" t="s">
        <v>22</v>
      </c>
      <c r="K273" s="11" t="s">
        <v>23</v>
      </c>
      <c r="L273" s="11" t="s">
        <v>38</v>
      </c>
      <c r="M273" s="17">
        <v>9948.0</v>
      </c>
      <c r="N273" s="18">
        <v>1776734.0</v>
      </c>
      <c r="O273" s="11" t="s">
        <v>39</v>
      </c>
      <c r="P273" s="11" t="s">
        <v>26</v>
      </c>
      <c r="Q273" s="71">
        <v>45903.0</v>
      </c>
      <c r="R273" s="20" t="s">
        <v>2624</v>
      </c>
      <c r="S273" s="21"/>
      <c r="T273" s="21"/>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row>
    <row r="274" ht="18.0" hidden="1" customHeight="1">
      <c r="A274" s="11">
        <v>274.0</v>
      </c>
      <c r="B274" s="12">
        <v>45897.0</v>
      </c>
      <c r="C274" s="78"/>
      <c r="D274" s="14" t="s">
        <v>2625</v>
      </c>
      <c r="E274" s="14" t="s">
        <v>2626</v>
      </c>
      <c r="F274" s="11"/>
      <c r="G274" s="15"/>
      <c r="H274" s="11" t="s">
        <v>2627</v>
      </c>
      <c r="I274" s="14" t="s">
        <v>31</v>
      </c>
      <c r="J274" s="16" t="s">
        <v>22</v>
      </c>
      <c r="K274" s="11" t="s">
        <v>95</v>
      </c>
      <c r="L274" s="11"/>
      <c r="M274" s="17"/>
      <c r="N274" s="18"/>
      <c r="O274" s="11"/>
      <c r="P274" s="11"/>
      <c r="Q274" s="33"/>
      <c r="R274" s="20"/>
      <c r="S274" s="20"/>
      <c r="T274" s="20"/>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row>
    <row r="275" ht="26.25" hidden="1" customHeight="1">
      <c r="A275" s="11">
        <v>275.0</v>
      </c>
      <c r="B275" s="12">
        <v>45897.0</v>
      </c>
      <c r="C275" s="78"/>
      <c r="D275" s="14" t="s">
        <v>1184</v>
      </c>
      <c r="E275" s="14" t="s">
        <v>2628</v>
      </c>
      <c r="F275" s="11"/>
      <c r="G275" s="15" t="s">
        <v>29</v>
      </c>
      <c r="H275" s="11" t="s">
        <v>2629</v>
      </c>
      <c r="I275" s="14" t="s">
        <v>31</v>
      </c>
      <c r="J275" s="16" t="s">
        <v>22</v>
      </c>
      <c r="K275" s="11" t="s">
        <v>95</v>
      </c>
      <c r="L275" s="11" t="s">
        <v>346</v>
      </c>
      <c r="M275" s="17"/>
      <c r="N275" s="18"/>
      <c r="O275" s="11"/>
      <c r="P275" s="11" t="s">
        <v>58</v>
      </c>
      <c r="Q275" s="11" t="s">
        <v>2630</v>
      </c>
      <c r="R275" s="20" t="s">
        <v>331</v>
      </c>
      <c r="S275" s="20"/>
      <c r="T275" s="20" t="s">
        <v>69</v>
      </c>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row>
    <row r="276" ht="32.25" hidden="1" customHeight="1">
      <c r="A276" s="11">
        <v>276.0</v>
      </c>
      <c r="B276" s="12">
        <v>45897.0</v>
      </c>
      <c r="C276" s="78"/>
      <c r="D276" s="14" t="s">
        <v>2631</v>
      </c>
      <c r="E276" s="14" t="s">
        <v>423</v>
      </c>
      <c r="F276" s="19"/>
      <c r="G276" s="15" t="s">
        <v>29</v>
      </c>
      <c r="H276" s="11" t="s">
        <v>2632</v>
      </c>
      <c r="I276" s="14" t="s">
        <v>31</v>
      </c>
      <c r="J276" s="16" t="s">
        <v>22</v>
      </c>
      <c r="K276" s="11" t="s">
        <v>23</v>
      </c>
      <c r="L276" s="11" t="s">
        <v>38</v>
      </c>
      <c r="M276" s="17"/>
      <c r="N276" s="18"/>
      <c r="O276" s="11"/>
      <c r="P276" s="11"/>
      <c r="Q276" s="33"/>
      <c r="R276" s="20" t="s">
        <v>2633</v>
      </c>
      <c r="S276" s="20"/>
      <c r="T276" s="20" t="s">
        <v>34</v>
      </c>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row>
    <row r="277" ht="31.5" hidden="1" customHeight="1">
      <c r="A277" s="11">
        <v>277.0</v>
      </c>
      <c r="B277" s="12">
        <v>45897.0</v>
      </c>
      <c r="C277" s="78"/>
      <c r="D277" s="14" t="s">
        <v>514</v>
      </c>
      <c r="E277" s="14"/>
      <c r="F277" s="11" t="s">
        <v>2634</v>
      </c>
      <c r="G277" s="15" t="s">
        <v>20</v>
      </c>
      <c r="H277" s="11" t="s">
        <v>2635</v>
      </c>
      <c r="I277" s="14" t="s">
        <v>31</v>
      </c>
      <c r="J277" s="16" t="s">
        <v>22</v>
      </c>
      <c r="K277" s="11" t="s">
        <v>23</v>
      </c>
      <c r="L277" s="11" t="s">
        <v>316</v>
      </c>
      <c r="M277" s="17">
        <v>9949.0</v>
      </c>
      <c r="N277" s="18">
        <v>1045377.0</v>
      </c>
      <c r="O277" s="11" t="s">
        <v>51</v>
      </c>
      <c r="P277" s="11" t="s">
        <v>26</v>
      </c>
      <c r="Q277" s="33">
        <v>45903.0</v>
      </c>
      <c r="R277" s="20" t="s">
        <v>2636</v>
      </c>
      <c r="S277" s="20"/>
      <c r="T277" s="20"/>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row>
    <row r="278" ht="24.0" hidden="1" customHeight="1">
      <c r="A278" s="11">
        <v>278.0</v>
      </c>
      <c r="B278" s="12">
        <v>45897.0</v>
      </c>
      <c r="C278" s="78"/>
      <c r="D278" s="14" t="s">
        <v>1626</v>
      </c>
      <c r="E278" s="14" t="s">
        <v>910</v>
      </c>
      <c r="F278" s="19"/>
      <c r="G278" s="15" t="s">
        <v>29</v>
      </c>
      <c r="H278" s="11" t="s">
        <v>2637</v>
      </c>
      <c r="I278" s="14" t="s">
        <v>31</v>
      </c>
      <c r="J278" s="16" t="s">
        <v>22</v>
      </c>
      <c r="K278" s="11" t="s">
        <v>32</v>
      </c>
      <c r="L278" s="11" t="s">
        <v>63</v>
      </c>
      <c r="M278" s="17"/>
      <c r="N278" s="18"/>
      <c r="O278" s="11"/>
      <c r="P278" s="11"/>
      <c r="Q278" s="11"/>
      <c r="R278" s="20" t="s">
        <v>2638</v>
      </c>
      <c r="S278" s="20"/>
      <c r="T278" s="20" t="s">
        <v>34</v>
      </c>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row>
    <row r="279" ht="24.75" hidden="1" customHeight="1">
      <c r="A279" s="11">
        <v>279.0</v>
      </c>
      <c r="B279" s="12">
        <v>45898.0</v>
      </c>
      <c r="C279" s="78"/>
      <c r="D279" s="14" t="s">
        <v>2639</v>
      </c>
      <c r="E279" s="14" t="s">
        <v>664</v>
      </c>
      <c r="F279" s="19"/>
      <c r="G279" s="15" t="s">
        <v>29</v>
      </c>
      <c r="H279" s="11" t="s">
        <v>2323</v>
      </c>
      <c r="I279" s="14" t="s">
        <v>31</v>
      </c>
      <c r="J279" s="16" t="s">
        <v>22</v>
      </c>
      <c r="K279" s="11" t="s">
        <v>23</v>
      </c>
      <c r="L279" s="11" t="s">
        <v>50</v>
      </c>
      <c r="M279" s="17"/>
      <c r="N279" s="18">
        <v>1243700.0</v>
      </c>
      <c r="O279" s="11" t="s">
        <v>51</v>
      </c>
      <c r="P279" s="11" t="s">
        <v>26</v>
      </c>
      <c r="Q279" s="33">
        <v>45903.0</v>
      </c>
      <c r="R279" s="20" t="s">
        <v>2640</v>
      </c>
      <c r="S279" s="20"/>
      <c r="T279" s="20"/>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row>
    <row r="280" ht="22.5" hidden="1" customHeight="1">
      <c r="A280" s="11">
        <v>280.0</v>
      </c>
      <c r="B280" s="12">
        <v>45898.0</v>
      </c>
      <c r="C280" s="78"/>
      <c r="D280" s="14" t="s">
        <v>79</v>
      </c>
      <c r="E280" s="14"/>
      <c r="F280" s="19"/>
      <c r="G280" s="15"/>
      <c r="H280" s="11" t="s">
        <v>2641</v>
      </c>
      <c r="I280" s="14" t="s">
        <v>31</v>
      </c>
      <c r="J280" s="16" t="s">
        <v>22</v>
      </c>
      <c r="K280" s="11" t="s">
        <v>32</v>
      </c>
      <c r="L280" s="11" t="s">
        <v>167</v>
      </c>
      <c r="M280" s="17"/>
      <c r="N280" s="18"/>
      <c r="O280" s="11"/>
      <c r="P280" s="11" t="s">
        <v>26</v>
      </c>
      <c r="Q280" s="19"/>
      <c r="R280" s="20" t="s">
        <v>2642</v>
      </c>
      <c r="S280" s="20"/>
      <c r="T280" s="20" t="s">
        <v>91</v>
      </c>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row>
    <row r="281" ht="25.5" hidden="1" customHeight="1">
      <c r="A281" s="11">
        <v>281.0</v>
      </c>
      <c r="B281" s="12">
        <v>45898.0</v>
      </c>
      <c r="C281" s="78"/>
      <c r="D281" s="14" t="s">
        <v>2643</v>
      </c>
      <c r="E281" s="14"/>
      <c r="F281" s="11"/>
      <c r="G281" s="15" t="s">
        <v>29</v>
      </c>
      <c r="H281" s="11" t="s">
        <v>2644</v>
      </c>
      <c r="I281" s="14" t="s">
        <v>31</v>
      </c>
      <c r="J281" s="16" t="s">
        <v>22</v>
      </c>
      <c r="K281" s="11" t="s">
        <v>23</v>
      </c>
      <c r="L281" s="11" t="s">
        <v>156</v>
      </c>
      <c r="M281" s="17">
        <v>9956.0</v>
      </c>
      <c r="N281" s="18">
        <v>5036570.0</v>
      </c>
      <c r="O281" s="11" t="s">
        <v>39</v>
      </c>
      <c r="P281" s="11" t="s">
        <v>26</v>
      </c>
      <c r="Q281" s="11" t="s">
        <v>2645</v>
      </c>
      <c r="R281" s="20" t="s">
        <v>1481</v>
      </c>
      <c r="S281" s="20"/>
      <c r="T281" s="20" t="s">
        <v>34</v>
      </c>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row>
    <row r="282" ht="25.5" hidden="1" customHeight="1">
      <c r="A282" s="11">
        <v>282.0</v>
      </c>
      <c r="B282" s="12">
        <v>45898.0</v>
      </c>
      <c r="C282" s="78"/>
      <c r="D282" s="14"/>
      <c r="E282" s="14"/>
      <c r="F282" s="11"/>
      <c r="G282" s="15" t="s">
        <v>29</v>
      </c>
      <c r="H282" s="11" t="s">
        <v>2646</v>
      </c>
      <c r="I282" s="14" t="s">
        <v>31</v>
      </c>
      <c r="J282" s="16" t="s">
        <v>22</v>
      </c>
      <c r="K282" s="11" t="s">
        <v>23</v>
      </c>
      <c r="L282" s="11" t="s">
        <v>38</v>
      </c>
      <c r="M282" s="17"/>
      <c r="N282" s="18"/>
      <c r="O282" s="11"/>
      <c r="P282" s="11"/>
      <c r="Q282" s="19"/>
      <c r="R282" s="20" t="s">
        <v>2647</v>
      </c>
      <c r="S282" s="20"/>
      <c r="T282" s="20" t="s">
        <v>591</v>
      </c>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row>
    <row r="283" ht="25.5" hidden="1" customHeight="1">
      <c r="A283" s="11">
        <v>283.0</v>
      </c>
      <c r="B283" s="12">
        <v>45898.0</v>
      </c>
      <c r="C283" s="78"/>
      <c r="D283" s="14" t="s">
        <v>291</v>
      </c>
      <c r="E283" s="14" t="s">
        <v>423</v>
      </c>
      <c r="F283" s="19"/>
      <c r="G283" s="15" t="s">
        <v>29</v>
      </c>
      <c r="H283" s="11" t="s">
        <v>2648</v>
      </c>
      <c r="I283" s="14" t="s">
        <v>31</v>
      </c>
      <c r="J283" s="16" t="s">
        <v>22</v>
      </c>
      <c r="K283" s="11"/>
      <c r="L283" s="11" t="s">
        <v>50</v>
      </c>
      <c r="M283" s="17"/>
      <c r="N283" s="18"/>
      <c r="O283" s="11"/>
      <c r="P283" s="11"/>
      <c r="Q283" s="33"/>
      <c r="R283" s="20"/>
      <c r="S283" s="20"/>
      <c r="T283" s="20"/>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row>
    <row r="284" ht="25.5" hidden="1" customHeight="1">
      <c r="A284" s="11">
        <v>284.0</v>
      </c>
      <c r="B284" s="12">
        <v>45898.0</v>
      </c>
      <c r="C284" s="78"/>
      <c r="D284" s="14" t="s">
        <v>864</v>
      </c>
      <c r="E284" s="14" t="s">
        <v>2649</v>
      </c>
      <c r="F284" s="11"/>
      <c r="G284" s="15"/>
      <c r="H284" s="11" t="s">
        <v>2650</v>
      </c>
      <c r="I284" s="14" t="s">
        <v>31</v>
      </c>
      <c r="J284" s="16" t="s">
        <v>22</v>
      </c>
      <c r="K284" s="11" t="s">
        <v>95</v>
      </c>
      <c r="L284" s="11" t="s">
        <v>100</v>
      </c>
      <c r="M284" s="17"/>
      <c r="N284" s="18"/>
      <c r="O284" s="11"/>
      <c r="P284" s="11" t="s">
        <v>26</v>
      </c>
      <c r="Q284" s="19"/>
      <c r="R284" s="20" t="s">
        <v>2651</v>
      </c>
      <c r="S284" s="20"/>
      <c r="T284" s="20" t="s">
        <v>2652</v>
      </c>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row>
    <row r="285" ht="25.5" hidden="1" customHeight="1">
      <c r="A285" s="11">
        <v>285.0</v>
      </c>
      <c r="B285" s="12">
        <v>45898.0</v>
      </c>
      <c r="C285" s="78"/>
      <c r="D285" s="14" t="s">
        <v>2653</v>
      </c>
      <c r="E285" s="14" t="s">
        <v>398</v>
      </c>
      <c r="F285" s="19"/>
      <c r="G285" s="15"/>
      <c r="H285" s="11" t="s">
        <v>2654</v>
      </c>
      <c r="I285" s="14"/>
      <c r="J285" s="16" t="s">
        <v>22</v>
      </c>
      <c r="K285" s="11"/>
      <c r="L285" s="11"/>
      <c r="M285" s="17"/>
      <c r="N285" s="18"/>
      <c r="O285" s="11"/>
      <c r="P285" s="11"/>
      <c r="Q285" s="33"/>
      <c r="S285" s="20"/>
      <c r="T285" s="20"/>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row>
    <row r="286" ht="25.5" hidden="1" customHeight="1">
      <c r="A286" s="11">
        <v>286.0</v>
      </c>
      <c r="B286" s="12">
        <v>45898.0</v>
      </c>
      <c r="C286" s="78"/>
      <c r="D286" s="14" t="s">
        <v>1813</v>
      </c>
      <c r="E286" s="14"/>
      <c r="F286" s="19"/>
      <c r="G286" s="15" t="s">
        <v>29</v>
      </c>
      <c r="H286" s="11" t="s">
        <v>2655</v>
      </c>
      <c r="I286" s="14" t="s">
        <v>31</v>
      </c>
      <c r="J286" s="16" t="s">
        <v>22</v>
      </c>
      <c r="K286" s="11"/>
      <c r="L286" s="11"/>
      <c r="M286" s="17"/>
      <c r="N286" s="18"/>
      <c r="O286" s="11"/>
      <c r="P286" s="11"/>
      <c r="Q286" s="19"/>
      <c r="R286" s="20"/>
      <c r="S286" s="20"/>
      <c r="T286" s="20"/>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row>
    <row r="287" ht="25.5" hidden="1" customHeight="1">
      <c r="A287" s="11">
        <v>287.0</v>
      </c>
      <c r="B287" s="12">
        <v>45898.0</v>
      </c>
      <c r="C287" s="78"/>
      <c r="D287" s="14"/>
      <c r="E287" s="14"/>
      <c r="F287" s="19"/>
      <c r="G287" s="15" t="s">
        <v>29</v>
      </c>
      <c r="H287" s="11" t="s">
        <v>2656</v>
      </c>
      <c r="I287" s="14" t="s">
        <v>31</v>
      </c>
      <c r="J287" s="16" t="s">
        <v>22</v>
      </c>
      <c r="K287" s="11" t="s">
        <v>23</v>
      </c>
      <c r="L287" s="11" t="s">
        <v>50</v>
      </c>
      <c r="M287" s="17"/>
      <c r="N287" s="18"/>
      <c r="O287" s="11"/>
      <c r="P287" s="11"/>
      <c r="Q287" s="19"/>
      <c r="R287" s="20" t="s">
        <v>2657</v>
      </c>
      <c r="S287" s="20"/>
      <c r="T287" s="20" t="s">
        <v>111</v>
      </c>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row>
    <row r="288" ht="25.5" hidden="1" customHeight="1">
      <c r="A288" s="11">
        <v>288.0</v>
      </c>
      <c r="B288" s="12">
        <v>45898.0</v>
      </c>
      <c r="C288" s="78"/>
      <c r="D288" s="14"/>
      <c r="E288" s="14"/>
      <c r="F288" s="19"/>
      <c r="G288" s="15"/>
      <c r="H288" s="11" t="s">
        <v>2658</v>
      </c>
      <c r="I288" s="14"/>
      <c r="J288" s="16" t="s">
        <v>22</v>
      </c>
      <c r="K288" s="11"/>
      <c r="L288" s="11"/>
      <c r="M288" s="17"/>
      <c r="N288" s="18"/>
      <c r="O288" s="11"/>
      <c r="P288" s="11"/>
      <c r="Q288" s="19"/>
      <c r="R288" s="20"/>
      <c r="S288" s="21"/>
      <c r="T288" s="20"/>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row>
    <row r="289" ht="25.5" hidden="1" customHeight="1">
      <c r="A289" s="11">
        <v>289.0</v>
      </c>
      <c r="B289" s="12">
        <v>45898.0</v>
      </c>
      <c r="C289" s="78"/>
      <c r="D289" s="14" t="s">
        <v>2659</v>
      </c>
      <c r="E289" s="14"/>
      <c r="F289" s="11"/>
      <c r="G289" s="15" t="s">
        <v>20</v>
      </c>
      <c r="H289" s="11" t="s">
        <v>2660</v>
      </c>
      <c r="I289" s="14" t="s">
        <v>31</v>
      </c>
      <c r="J289" s="16" t="s">
        <v>22</v>
      </c>
      <c r="K289" s="11" t="s">
        <v>23</v>
      </c>
      <c r="L289" s="11" t="s">
        <v>38</v>
      </c>
      <c r="M289" s="17"/>
      <c r="N289" s="18"/>
      <c r="O289" s="11"/>
      <c r="P289" s="11"/>
      <c r="Q289" s="33"/>
      <c r="R289" s="20" t="s">
        <v>2661</v>
      </c>
      <c r="S289" s="21"/>
      <c r="T289" s="20"/>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row>
    <row r="290" ht="25.5" hidden="1" customHeight="1">
      <c r="A290" s="11">
        <v>290.0</v>
      </c>
      <c r="B290" s="12">
        <v>45898.0</v>
      </c>
      <c r="C290" s="78"/>
      <c r="D290" s="14" t="s">
        <v>1438</v>
      </c>
      <c r="E290" s="14"/>
      <c r="F290" s="11"/>
      <c r="G290" s="15"/>
      <c r="H290" s="11" t="s">
        <v>2662</v>
      </c>
      <c r="I290" s="14" t="s">
        <v>31</v>
      </c>
      <c r="J290" s="16" t="s">
        <v>22</v>
      </c>
      <c r="K290" s="11"/>
      <c r="L290" s="11" t="s">
        <v>38</v>
      </c>
      <c r="M290" s="17"/>
      <c r="N290" s="18"/>
      <c r="O290" s="11"/>
      <c r="P290" s="11"/>
      <c r="Q290" s="33"/>
      <c r="R290" s="20"/>
      <c r="S290" s="20"/>
      <c r="T290" s="20"/>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row>
    <row r="291" ht="25.5" hidden="1" customHeight="1">
      <c r="A291" s="11">
        <v>291.0</v>
      </c>
      <c r="B291" s="12">
        <v>45898.0</v>
      </c>
      <c r="C291" s="78"/>
      <c r="D291" s="14" t="s">
        <v>936</v>
      </c>
      <c r="E291" s="14"/>
      <c r="F291" s="11"/>
      <c r="G291" s="15" t="s">
        <v>29</v>
      </c>
      <c r="H291" s="11" t="s">
        <v>2663</v>
      </c>
      <c r="I291" s="14" t="s">
        <v>31</v>
      </c>
      <c r="J291" s="16" t="s">
        <v>22</v>
      </c>
      <c r="K291" s="11" t="s">
        <v>23</v>
      </c>
      <c r="L291" s="11" t="s">
        <v>86</v>
      </c>
      <c r="M291" s="17"/>
      <c r="N291" s="18">
        <v>840336.0</v>
      </c>
      <c r="O291" s="11" t="s">
        <v>51</v>
      </c>
      <c r="P291" s="11" t="s">
        <v>26</v>
      </c>
      <c r="Q291" s="11" t="s">
        <v>2664</v>
      </c>
      <c r="R291" s="20" t="s">
        <v>2665</v>
      </c>
      <c r="S291" s="20"/>
      <c r="T291" s="20" t="s">
        <v>331</v>
      </c>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row>
    <row r="292" ht="25.5" hidden="1" customHeight="1">
      <c r="A292" s="11">
        <v>292.0</v>
      </c>
      <c r="B292" s="12">
        <v>45898.0</v>
      </c>
      <c r="C292" s="78"/>
      <c r="D292" s="14"/>
      <c r="E292" s="14"/>
      <c r="F292" s="11"/>
      <c r="G292" s="15"/>
      <c r="H292" s="11" t="s">
        <v>2666</v>
      </c>
      <c r="I292" s="14"/>
      <c r="J292" s="16" t="s">
        <v>22</v>
      </c>
      <c r="K292" s="11"/>
      <c r="L292" s="11"/>
      <c r="M292" s="17"/>
      <c r="N292" s="18"/>
      <c r="O292" s="11"/>
      <c r="P292" s="11"/>
      <c r="Q292" s="19"/>
      <c r="R292" s="20" t="s">
        <v>2667</v>
      </c>
      <c r="S292" s="20"/>
      <c r="T292" s="20" t="s">
        <v>91</v>
      </c>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row>
    <row r="293" ht="25.5" hidden="1" customHeight="1">
      <c r="A293" s="11">
        <v>293.0</v>
      </c>
      <c r="B293" s="12">
        <v>45899.0</v>
      </c>
      <c r="C293" s="78"/>
      <c r="D293" s="14" t="s">
        <v>2668</v>
      </c>
      <c r="E293" s="14" t="s">
        <v>2669</v>
      </c>
      <c r="F293" s="11"/>
      <c r="G293" s="15" t="s">
        <v>29</v>
      </c>
      <c r="H293" s="11" t="s">
        <v>2670</v>
      </c>
      <c r="I293" s="14" t="s">
        <v>31</v>
      </c>
      <c r="J293" s="16" t="s">
        <v>22</v>
      </c>
      <c r="K293" s="11" t="s">
        <v>23</v>
      </c>
      <c r="L293" s="11" t="s">
        <v>100</v>
      </c>
      <c r="M293" s="17">
        <v>9951.0</v>
      </c>
      <c r="N293" s="18">
        <v>505770.0</v>
      </c>
      <c r="O293" s="11" t="s">
        <v>57</v>
      </c>
      <c r="P293" s="11" t="s">
        <v>26</v>
      </c>
      <c r="Q293" s="19"/>
      <c r="R293" s="20" t="s">
        <v>2671</v>
      </c>
      <c r="S293" s="20"/>
      <c r="T293" s="20"/>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row>
    <row r="294" ht="25.5" hidden="1" customHeight="1">
      <c r="A294" s="11">
        <v>294.0</v>
      </c>
      <c r="B294" s="12">
        <v>45899.0</v>
      </c>
      <c r="C294" s="78"/>
      <c r="D294" s="14" t="s">
        <v>1223</v>
      </c>
      <c r="E294" s="14" t="s">
        <v>324</v>
      </c>
      <c r="F294" s="11"/>
      <c r="G294" s="15" t="s">
        <v>29</v>
      </c>
      <c r="H294" s="11" t="s">
        <v>2672</v>
      </c>
      <c r="I294" s="14" t="s">
        <v>31</v>
      </c>
      <c r="J294" s="16" t="s">
        <v>22</v>
      </c>
      <c r="K294" s="11" t="s">
        <v>23</v>
      </c>
      <c r="L294" s="11" t="s">
        <v>24</v>
      </c>
      <c r="M294" s="17"/>
      <c r="N294" s="18"/>
      <c r="O294" s="11"/>
      <c r="P294" s="11"/>
      <c r="Q294" s="33"/>
      <c r="R294" s="20"/>
      <c r="S294" s="20"/>
      <c r="T294" s="20"/>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row>
    <row r="295" ht="25.5" hidden="1" customHeight="1">
      <c r="A295" s="11">
        <v>295.0</v>
      </c>
      <c r="B295" s="12">
        <v>45899.0</v>
      </c>
      <c r="C295" s="78"/>
      <c r="D295" s="14" t="s">
        <v>300</v>
      </c>
      <c r="E295" s="14"/>
      <c r="F295" s="11"/>
      <c r="G295" s="15" t="s">
        <v>29</v>
      </c>
      <c r="H295" s="11" t="s">
        <v>2673</v>
      </c>
      <c r="I295" s="14" t="s">
        <v>31</v>
      </c>
      <c r="J295" s="16" t="s">
        <v>22</v>
      </c>
      <c r="K295" s="11" t="s">
        <v>23</v>
      </c>
      <c r="L295" s="11" t="s">
        <v>100</v>
      </c>
      <c r="M295" s="17"/>
      <c r="N295" s="18"/>
      <c r="O295" s="11"/>
      <c r="P295" s="11"/>
      <c r="Q295" s="19"/>
      <c r="R295" s="20"/>
      <c r="S295" s="20"/>
      <c r="T295" s="20"/>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row>
    <row r="296" ht="25.5" hidden="1" customHeight="1">
      <c r="A296" s="11">
        <v>296.0</v>
      </c>
      <c r="B296" s="12">
        <v>45899.0</v>
      </c>
      <c r="C296" s="78"/>
      <c r="D296" s="14" t="s">
        <v>79</v>
      </c>
      <c r="E296" s="14"/>
      <c r="F296" s="11"/>
      <c r="G296" s="15" t="s">
        <v>29</v>
      </c>
      <c r="H296" s="11" t="s">
        <v>2674</v>
      </c>
      <c r="I296" s="14" t="s">
        <v>31</v>
      </c>
      <c r="J296" s="16" t="s">
        <v>22</v>
      </c>
      <c r="K296" s="11" t="s">
        <v>95</v>
      </c>
      <c r="L296" s="11" t="s">
        <v>38</v>
      </c>
      <c r="M296" s="17"/>
      <c r="N296" s="18"/>
      <c r="O296" s="11"/>
      <c r="P296" s="11" t="s">
        <v>26</v>
      </c>
      <c r="Q296" s="33"/>
      <c r="R296" s="20"/>
      <c r="S296" s="20"/>
      <c r="T296" s="20" t="s">
        <v>69</v>
      </c>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row>
    <row r="297" ht="25.5" hidden="1" customHeight="1">
      <c r="A297" s="11">
        <v>297.0</v>
      </c>
      <c r="B297" s="12">
        <v>45899.0</v>
      </c>
      <c r="C297" s="78"/>
      <c r="D297" s="14" t="s">
        <v>2675</v>
      </c>
      <c r="E297" s="14"/>
      <c r="F297" s="11"/>
      <c r="G297" s="15" t="s">
        <v>29</v>
      </c>
      <c r="H297" s="11" t="s">
        <v>2676</v>
      </c>
      <c r="I297" s="14" t="s">
        <v>31</v>
      </c>
      <c r="J297" s="16" t="s">
        <v>22</v>
      </c>
      <c r="K297" s="11" t="s">
        <v>23</v>
      </c>
      <c r="L297" s="11" t="s">
        <v>50</v>
      </c>
      <c r="M297" s="17"/>
      <c r="N297" s="18">
        <v>655500.0</v>
      </c>
      <c r="O297" s="11" t="s">
        <v>39</v>
      </c>
      <c r="P297" s="11"/>
      <c r="Q297" s="11" t="s">
        <v>2677</v>
      </c>
      <c r="R297" s="20"/>
      <c r="S297" s="20"/>
      <c r="T297" s="20" t="s">
        <v>107</v>
      </c>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row>
    <row r="298" ht="25.5" hidden="1" customHeight="1">
      <c r="A298" s="11">
        <v>298.0</v>
      </c>
      <c r="B298" s="12">
        <v>45899.0</v>
      </c>
      <c r="C298" s="78"/>
      <c r="D298" s="14" t="s">
        <v>1383</v>
      </c>
      <c r="E298" s="14"/>
      <c r="F298" s="19"/>
      <c r="G298" s="15" t="s">
        <v>29</v>
      </c>
      <c r="H298" s="11" t="s">
        <v>2678</v>
      </c>
      <c r="I298" s="14" t="s">
        <v>31</v>
      </c>
      <c r="J298" s="16" t="s">
        <v>22</v>
      </c>
      <c r="K298" s="11" t="s">
        <v>32</v>
      </c>
      <c r="L298" s="11" t="s">
        <v>167</v>
      </c>
      <c r="M298" s="17"/>
      <c r="N298" s="18">
        <v>0.0</v>
      </c>
      <c r="O298" s="11"/>
      <c r="P298" s="11" t="s">
        <v>26</v>
      </c>
      <c r="Q298" s="11"/>
      <c r="R298" s="20"/>
      <c r="S298" s="20"/>
      <c r="T298" s="20" t="s">
        <v>59</v>
      </c>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row>
    <row r="299" ht="25.5" hidden="1" customHeight="1">
      <c r="A299" s="11">
        <v>299.0</v>
      </c>
      <c r="B299" s="12"/>
      <c r="C299" s="78"/>
      <c r="D299" s="14"/>
      <c r="E299" s="14"/>
      <c r="F299" s="11"/>
      <c r="G299" s="15"/>
      <c r="H299" s="11"/>
      <c r="I299" s="14"/>
      <c r="J299" s="16" t="s">
        <v>22</v>
      </c>
      <c r="K299" s="11"/>
      <c r="L299" s="11"/>
      <c r="M299" s="17"/>
      <c r="N299" s="18"/>
      <c r="O299" s="11"/>
      <c r="P299" s="11"/>
      <c r="Q299" s="11"/>
      <c r="R299" s="20"/>
      <c r="S299" s="20"/>
      <c r="T299" s="20"/>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row>
    <row r="300" ht="25.5" hidden="1" customHeight="1">
      <c r="A300" s="11">
        <v>300.0</v>
      </c>
      <c r="B300" s="12"/>
      <c r="C300" s="78"/>
      <c r="D300" s="14"/>
      <c r="E300" s="14"/>
      <c r="F300" s="19"/>
      <c r="G300" s="15"/>
      <c r="H300" s="11"/>
      <c r="I300" s="14"/>
      <c r="J300" s="16" t="s">
        <v>22</v>
      </c>
      <c r="K300" s="11"/>
      <c r="L300" s="11"/>
      <c r="M300" s="17"/>
      <c r="N300" s="18"/>
      <c r="O300" s="11" t="s">
        <v>39</v>
      </c>
      <c r="P300" s="11"/>
      <c r="Q300" s="11"/>
      <c r="R300" s="20"/>
      <c r="S300" s="20"/>
      <c r="T300" s="20"/>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row>
    <row r="301" ht="25.5" hidden="1" customHeight="1">
      <c r="A301" s="11">
        <v>301.0</v>
      </c>
      <c r="B301" s="12"/>
      <c r="C301" s="78"/>
      <c r="D301" s="14"/>
      <c r="E301" s="14"/>
      <c r="F301" s="19"/>
      <c r="G301" s="15"/>
      <c r="H301" s="11"/>
      <c r="I301" s="14"/>
      <c r="J301" s="16" t="s">
        <v>22</v>
      </c>
      <c r="K301" s="11"/>
      <c r="L301" s="11"/>
      <c r="M301" s="17"/>
      <c r="N301" s="18"/>
      <c r="O301" s="11"/>
      <c r="P301" s="11"/>
      <c r="Q301" s="11"/>
      <c r="R301" s="20"/>
      <c r="S301" s="21"/>
      <c r="T301" s="20"/>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row>
    <row r="302" ht="39.75" hidden="1" customHeight="1">
      <c r="A302" s="11">
        <v>302.0</v>
      </c>
      <c r="B302" s="12"/>
      <c r="C302" s="78"/>
      <c r="D302" s="14"/>
      <c r="E302" s="28"/>
      <c r="F302" s="19"/>
      <c r="G302" s="15"/>
      <c r="H302" s="11"/>
      <c r="I302" s="14"/>
      <c r="J302" s="16" t="s">
        <v>22</v>
      </c>
      <c r="K302" s="11"/>
      <c r="L302" s="11"/>
      <c r="M302" s="17"/>
      <c r="N302" s="18"/>
      <c r="O302" s="11"/>
      <c r="P302" s="11"/>
      <c r="Q302" s="11"/>
      <c r="R302" s="20"/>
      <c r="S302" s="20"/>
      <c r="T302" s="20"/>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row>
    <row r="303" ht="25.5" hidden="1" customHeight="1">
      <c r="A303" s="11">
        <v>303.0</v>
      </c>
      <c r="B303" s="12"/>
      <c r="C303" s="19"/>
      <c r="D303" s="14"/>
      <c r="E303" s="14"/>
      <c r="F303" s="19"/>
      <c r="G303" s="15"/>
      <c r="H303" s="11"/>
      <c r="I303" s="14"/>
      <c r="J303" s="16" t="s">
        <v>22</v>
      </c>
      <c r="K303" s="11"/>
      <c r="L303" s="11"/>
      <c r="M303" s="17"/>
      <c r="N303" s="25"/>
      <c r="O303" s="11"/>
      <c r="P303" s="11"/>
      <c r="Q303" s="11"/>
      <c r="R303" s="20"/>
      <c r="S303" s="21"/>
      <c r="T303" s="20"/>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row>
    <row r="304" ht="25.5" hidden="1" customHeight="1">
      <c r="A304" s="11">
        <v>304.0</v>
      </c>
      <c r="B304" s="12"/>
      <c r="C304" s="19"/>
      <c r="D304" s="14"/>
      <c r="E304" s="14"/>
      <c r="F304" s="11"/>
      <c r="G304" s="15"/>
      <c r="H304" s="20"/>
      <c r="I304" s="14"/>
      <c r="J304" s="16" t="s">
        <v>22</v>
      </c>
      <c r="K304" s="11"/>
      <c r="L304" s="11"/>
      <c r="M304" s="17"/>
      <c r="N304" s="18"/>
      <c r="O304" s="11"/>
      <c r="P304" s="11"/>
      <c r="Q304" s="19"/>
      <c r="R304" s="20"/>
      <c r="S304" s="21"/>
      <c r="T304" s="20"/>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row>
    <row r="305" ht="25.5" hidden="1" customHeight="1">
      <c r="A305" s="11">
        <v>305.0</v>
      </c>
      <c r="B305" s="12"/>
      <c r="C305" s="19"/>
      <c r="D305" s="14"/>
      <c r="E305" s="14"/>
      <c r="F305" s="11"/>
      <c r="G305" s="15"/>
      <c r="H305" s="11"/>
      <c r="I305" s="14"/>
      <c r="J305" s="16" t="s">
        <v>22</v>
      </c>
      <c r="K305" s="11"/>
      <c r="L305" s="11"/>
      <c r="M305" s="17"/>
      <c r="N305" s="18"/>
      <c r="O305" s="11"/>
      <c r="P305" s="11"/>
      <c r="Q305" s="11"/>
      <c r="R305" s="20"/>
      <c r="S305" s="20"/>
      <c r="T305" s="20"/>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row>
    <row r="306" ht="25.5" hidden="1" customHeight="1">
      <c r="A306" s="11">
        <v>306.0</v>
      </c>
      <c r="B306" s="12"/>
      <c r="C306" s="19"/>
      <c r="D306" s="14"/>
      <c r="E306" s="14"/>
      <c r="F306" s="11"/>
      <c r="G306" s="15"/>
      <c r="H306" s="11"/>
      <c r="I306" s="14"/>
      <c r="J306" s="16" t="s">
        <v>22</v>
      </c>
      <c r="K306" s="11"/>
      <c r="L306" s="11"/>
      <c r="M306" s="17"/>
      <c r="N306" s="25"/>
      <c r="O306" s="11"/>
      <c r="P306" s="11"/>
      <c r="Q306" s="11"/>
      <c r="R306" s="20"/>
      <c r="S306" s="20"/>
      <c r="T306" s="20"/>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row>
    <row r="307" ht="25.5" hidden="1" customHeight="1">
      <c r="A307" s="11">
        <v>307.0</v>
      </c>
      <c r="B307" s="12"/>
      <c r="C307" s="19"/>
      <c r="D307" s="14"/>
      <c r="E307" s="14"/>
      <c r="F307" s="11"/>
      <c r="G307" s="15"/>
      <c r="H307" s="11"/>
      <c r="I307" s="14"/>
      <c r="J307" s="16" t="s">
        <v>22</v>
      </c>
      <c r="K307" s="11"/>
      <c r="L307" s="11"/>
      <c r="M307" s="17"/>
      <c r="N307" s="18"/>
      <c r="O307" s="11"/>
      <c r="P307" s="11"/>
      <c r="Q307" s="11"/>
      <c r="R307" s="20"/>
      <c r="S307" s="20"/>
      <c r="T307" s="20"/>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row>
    <row r="308" ht="25.5" hidden="1" customHeight="1">
      <c r="A308" s="11">
        <v>308.0</v>
      </c>
      <c r="B308" s="12"/>
      <c r="C308" s="19"/>
      <c r="D308" s="14"/>
      <c r="E308" s="14"/>
      <c r="F308" s="19"/>
      <c r="G308" s="15"/>
      <c r="I308" s="14"/>
      <c r="J308" s="16" t="s">
        <v>22</v>
      </c>
      <c r="K308" s="11"/>
      <c r="L308" s="11"/>
      <c r="M308" s="17"/>
      <c r="N308" s="25"/>
      <c r="O308" s="11"/>
      <c r="P308" s="11"/>
      <c r="Q308" s="11"/>
      <c r="R308" s="20"/>
      <c r="S308" s="20"/>
      <c r="T308" s="20"/>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row>
    <row r="309" ht="25.5" hidden="1" customHeight="1">
      <c r="A309" s="11">
        <v>309.0</v>
      </c>
      <c r="B309" s="12"/>
      <c r="C309" s="19"/>
      <c r="D309" s="14"/>
      <c r="E309" s="28"/>
      <c r="F309" s="19"/>
      <c r="G309" s="15"/>
      <c r="H309" s="11"/>
      <c r="I309" s="14"/>
      <c r="J309" s="16" t="s">
        <v>22</v>
      </c>
      <c r="K309" s="11"/>
      <c r="L309" s="11"/>
      <c r="M309" s="17"/>
      <c r="N309" s="18"/>
      <c r="O309" s="11"/>
      <c r="P309" s="11"/>
      <c r="Q309" s="11"/>
      <c r="R309" s="20"/>
      <c r="S309" s="20"/>
      <c r="T309" s="20"/>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row>
    <row r="310" ht="25.5" hidden="1" customHeight="1">
      <c r="A310" s="11">
        <v>310.0</v>
      </c>
      <c r="B310" s="12"/>
      <c r="C310" s="19"/>
      <c r="D310" s="14"/>
      <c r="E310" s="14"/>
      <c r="F310" s="19"/>
      <c r="G310" s="15"/>
      <c r="H310" s="11"/>
      <c r="I310" s="14"/>
      <c r="J310" s="16" t="s">
        <v>22</v>
      </c>
      <c r="K310" s="11"/>
      <c r="L310" s="11"/>
      <c r="M310" s="17"/>
      <c r="N310" s="18"/>
      <c r="O310" s="11"/>
      <c r="P310" s="11"/>
      <c r="Q310" s="11"/>
      <c r="R310" s="20"/>
      <c r="S310" s="20"/>
      <c r="T310" s="20"/>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row>
    <row r="311" ht="25.5" hidden="1" customHeight="1">
      <c r="A311" s="11">
        <v>311.0</v>
      </c>
      <c r="B311" s="12"/>
      <c r="C311" s="19"/>
      <c r="D311" s="14"/>
      <c r="E311" s="28"/>
      <c r="F311" s="19"/>
      <c r="G311" s="15"/>
      <c r="H311" s="11"/>
      <c r="I311" s="14"/>
      <c r="J311" s="16" t="s">
        <v>22</v>
      </c>
      <c r="K311" s="11"/>
      <c r="L311" s="11"/>
      <c r="M311" s="17"/>
      <c r="N311" s="18"/>
      <c r="O311" s="11"/>
      <c r="P311" s="11"/>
      <c r="Q311" s="11"/>
      <c r="R311" s="20"/>
      <c r="S311" s="20"/>
      <c r="T311" s="20"/>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row>
    <row r="312" ht="25.5" hidden="1" customHeight="1">
      <c r="A312" s="11">
        <v>312.0</v>
      </c>
      <c r="B312" s="12"/>
      <c r="C312" s="19"/>
      <c r="D312" s="14"/>
      <c r="E312" s="28"/>
      <c r="F312" s="11"/>
      <c r="G312" s="15"/>
      <c r="H312" s="11"/>
      <c r="I312" s="14"/>
      <c r="J312" s="16" t="s">
        <v>22</v>
      </c>
      <c r="K312" s="11"/>
      <c r="L312" s="11"/>
      <c r="M312" s="17"/>
      <c r="N312" s="18"/>
      <c r="O312" s="11"/>
      <c r="P312" s="11"/>
      <c r="Q312" s="11"/>
      <c r="R312" s="20"/>
      <c r="S312" s="20"/>
      <c r="T312" s="20"/>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row>
    <row r="313" ht="25.5" hidden="1" customHeight="1">
      <c r="A313" s="11">
        <v>313.0</v>
      </c>
      <c r="B313" s="12"/>
      <c r="C313" s="19"/>
      <c r="D313" s="14"/>
      <c r="E313" s="14"/>
      <c r="F313" s="19"/>
      <c r="G313" s="15"/>
      <c r="H313" s="11"/>
      <c r="I313" s="14"/>
      <c r="J313" s="16" t="s">
        <v>22</v>
      </c>
      <c r="K313" s="11"/>
      <c r="L313" s="11"/>
      <c r="M313" s="17"/>
      <c r="N313" s="18"/>
      <c r="O313" s="11"/>
      <c r="P313" s="11"/>
      <c r="Q313" s="19"/>
      <c r="R313" s="20"/>
      <c r="S313" s="21"/>
      <c r="T313" s="20"/>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row>
    <row r="314" ht="25.5" hidden="1" customHeight="1">
      <c r="A314" s="11">
        <v>314.0</v>
      </c>
      <c r="B314" s="12"/>
      <c r="C314" s="19"/>
      <c r="D314" s="14"/>
      <c r="E314" s="14"/>
      <c r="F314" s="19"/>
      <c r="G314" s="15"/>
      <c r="H314" s="11"/>
      <c r="I314" s="14"/>
      <c r="J314" s="16" t="s">
        <v>22</v>
      </c>
      <c r="K314" s="11"/>
      <c r="L314" s="11"/>
      <c r="M314" s="17"/>
      <c r="N314" s="18"/>
      <c r="O314" s="11"/>
      <c r="P314" s="11"/>
      <c r="Q314" s="11"/>
      <c r="R314" s="20"/>
      <c r="S314" s="20"/>
      <c r="T314" s="20"/>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row>
    <row r="315" ht="25.5" hidden="1" customHeight="1">
      <c r="A315" s="11">
        <v>315.0</v>
      </c>
      <c r="B315" s="12"/>
      <c r="C315" s="19"/>
      <c r="D315" s="14"/>
      <c r="E315" s="14"/>
      <c r="F315" s="19"/>
      <c r="G315" s="15"/>
      <c r="H315" s="11"/>
      <c r="I315" s="14"/>
      <c r="J315" s="16"/>
      <c r="K315" s="11"/>
      <c r="L315" s="11"/>
      <c r="M315" s="17"/>
      <c r="N315" s="18"/>
      <c r="O315" s="11"/>
      <c r="P315" s="11"/>
      <c r="Q315" s="11"/>
      <c r="R315" s="20"/>
      <c r="S315" s="21"/>
      <c r="T315" s="20"/>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row>
    <row r="316" ht="25.5" hidden="1" customHeight="1">
      <c r="A316" s="11">
        <v>316.0</v>
      </c>
      <c r="B316" s="12"/>
      <c r="C316" s="19"/>
      <c r="D316" s="14"/>
      <c r="E316" s="14"/>
      <c r="F316" s="19"/>
      <c r="G316" s="15"/>
      <c r="H316" s="11"/>
      <c r="I316" s="14"/>
      <c r="J316" s="16"/>
      <c r="K316" s="11"/>
      <c r="L316" s="11"/>
      <c r="M316" s="17"/>
      <c r="N316" s="18"/>
      <c r="O316" s="11"/>
      <c r="P316" s="11"/>
      <c r="Q316" s="19"/>
      <c r="R316" s="20"/>
      <c r="S316" s="21"/>
      <c r="T316" s="20"/>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row>
    <row r="317" ht="25.5" hidden="1" customHeight="1">
      <c r="A317" s="11">
        <v>317.0</v>
      </c>
      <c r="B317" s="12"/>
      <c r="C317" s="19"/>
      <c r="D317" s="14"/>
      <c r="E317" s="14"/>
      <c r="F317" s="19"/>
      <c r="G317" s="15"/>
      <c r="H317" s="11"/>
      <c r="I317" s="14"/>
      <c r="J317" s="16"/>
      <c r="K317" s="11"/>
      <c r="L317" s="11"/>
      <c r="M317" s="17"/>
      <c r="N317" s="18"/>
      <c r="O317" s="11"/>
      <c r="P317" s="11"/>
      <c r="Q317" s="11"/>
      <c r="R317" s="20"/>
      <c r="S317" s="20"/>
      <c r="T317" s="20"/>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row>
    <row r="318" ht="25.5" hidden="1" customHeight="1">
      <c r="A318" s="11">
        <v>318.0</v>
      </c>
      <c r="B318" s="12"/>
      <c r="C318" s="19"/>
      <c r="D318" s="14"/>
      <c r="E318" s="14"/>
      <c r="F318" s="19"/>
      <c r="G318" s="15"/>
      <c r="H318" s="11"/>
      <c r="I318" s="14"/>
      <c r="J318" s="16"/>
      <c r="K318" s="11"/>
      <c r="L318" s="11"/>
      <c r="M318" s="17"/>
      <c r="N318" s="18"/>
      <c r="O318" s="11"/>
      <c r="P318" s="11"/>
      <c r="Q318" s="11"/>
      <c r="R318" s="20"/>
      <c r="S318" s="21"/>
      <c r="T318" s="20"/>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row>
    <row r="319" ht="25.5" hidden="1" customHeight="1">
      <c r="A319" s="11"/>
      <c r="B319" s="12"/>
      <c r="C319" s="19"/>
      <c r="D319" s="14"/>
      <c r="E319" s="14"/>
      <c r="F319" s="19"/>
      <c r="G319" s="15"/>
      <c r="H319" s="11"/>
      <c r="I319" s="14"/>
      <c r="J319" s="16"/>
      <c r="K319" s="11"/>
      <c r="L319" s="11"/>
      <c r="M319" s="17"/>
      <c r="N319" s="18"/>
      <c r="O319" s="11"/>
      <c r="P319" s="11"/>
      <c r="Q319" s="11"/>
      <c r="R319" s="20"/>
      <c r="S319" s="20"/>
      <c r="T319" s="20"/>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row>
    <row r="320" ht="25.5" hidden="1" customHeight="1">
      <c r="A320" s="11"/>
      <c r="B320" s="12"/>
      <c r="C320" s="19"/>
      <c r="D320" s="14"/>
      <c r="E320" s="14"/>
      <c r="F320" s="19"/>
      <c r="G320" s="15"/>
      <c r="H320" s="11"/>
      <c r="I320" s="14"/>
      <c r="J320" s="16"/>
      <c r="K320" s="11"/>
      <c r="L320" s="11"/>
      <c r="M320" s="17"/>
      <c r="N320" s="18"/>
      <c r="O320" s="11"/>
      <c r="P320" s="11"/>
      <c r="Q320" s="33"/>
      <c r="R320" s="20"/>
      <c r="S320" s="20"/>
      <c r="T320" s="20"/>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row>
    <row r="321" ht="25.5" hidden="1" customHeight="1">
      <c r="A321" s="11"/>
      <c r="B321" s="12"/>
      <c r="C321" s="19"/>
      <c r="D321" s="14"/>
      <c r="E321" s="14"/>
      <c r="F321" s="19"/>
      <c r="G321" s="15"/>
      <c r="H321" s="11"/>
      <c r="I321" s="14"/>
      <c r="J321" s="16"/>
      <c r="K321" s="11"/>
      <c r="L321" s="11"/>
      <c r="M321" s="17"/>
      <c r="N321" s="18"/>
      <c r="O321" s="11"/>
      <c r="P321" s="11"/>
      <c r="Q321" s="11"/>
      <c r="R321" s="20"/>
      <c r="S321" s="20"/>
      <c r="T321" s="20"/>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row>
    <row r="322" ht="25.5" hidden="1" customHeight="1">
      <c r="A322" s="11"/>
      <c r="B322" s="12"/>
      <c r="C322" s="19"/>
      <c r="D322" s="14"/>
      <c r="E322" s="14"/>
      <c r="F322" s="19"/>
      <c r="G322" s="15"/>
      <c r="H322" s="11"/>
      <c r="I322" s="14"/>
      <c r="J322" s="16"/>
      <c r="K322" s="11"/>
      <c r="L322" s="11"/>
      <c r="M322" s="17"/>
      <c r="N322" s="18"/>
      <c r="O322" s="11"/>
      <c r="P322" s="11"/>
      <c r="Q322" s="33"/>
      <c r="R322" s="20"/>
      <c r="S322" s="20"/>
      <c r="T322" s="20"/>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row>
    <row r="323" ht="25.5" hidden="1" customHeight="1">
      <c r="A323" s="11"/>
      <c r="B323" s="12"/>
      <c r="C323" s="19"/>
      <c r="D323" s="14"/>
      <c r="E323" s="14"/>
      <c r="F323" s="11"/>
      <c r="G323" s="15"/>
      <c r="H323" s="11"/>
      <c r="I323" s="14"/>
      <c r="J323" s="16"/>
      <c r="K323" s="11"/>
      <c r="L323" s="11"/>
      <c r="M323" s="17"/>
      <c r="N323" s="18"/>
      <c r="O323" s="11"/>
      <c r="P323" s="11"/>
      <c r="Q323" s="11"/>
      <c r="R323" s="20"/>
      <c r="S323" s="21"/>
      <c r="T323" s="20"/>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row>
    <row r="324" ht="25.5" hidden="1" customHeight="1">
      <c r="A324" s="11"/>
      <c r="B324" s="12"/>
      <c r="C324" s="19"/>
      <c r="D324" s="14"/>
      <c r="E324" s="28"/>
      <c r="F324" s="19"/>
      <c r="G324" s="15"/>
      <c r="H324" s="11"/>
      <c r="I324" s="14"/>
      <c r="J324" s="16"/>
      <c r="K324" s="11"/>
      <c r="L324" s="11"/>
      <c r="M324" s="17"/>
      <c r="N324" s="18"/>
      <c r="O324" s="11"/>
      <c r="P324" s="11"/>
      <c r="Q324" s="19"/>
      <c r="R324" s="20"/>
      <c r="S324" s="20"/>
      <c r="T324" s="20"/>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row>
    <row r="325" ht="25.5" hidden="1" customHeight="1">
      <c r="A325" s="11"/>
      <c r="B325" s="12"/>
      <c r="C325" s="19"/>
      <c r="D325" s="14"/>
      <c r="E325" s="14"/>
      <c r="F325" s="19"/>
      <c r="G325" s="15"/>
      <c r="H325" s="11"/>
      <c r="I325" s="14"/>
      <c r="J325" s="16"/>
      <c r="K325" s="11"/>
      <c r="L325" s="11"/>
      <c r="M325" s="17"/>
      <c r="N325" s="18"/>
      <c r="O325" s="11"/>
      <c r="P325" s="11"/>
      <c r="Q325" s="19"/>
      <c r="R325" s="20"/>
      <c r="S325" s="20"/>
      <c r="T325" s="20"/>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row>
    <row r="326" ht="25.5" hidden="1" customHeight="1">
      <c r="A326" s="11"/>
      <c r="B326" s="12"/>
      <c r="C326" s="19"/>
      <c r="D326" s="14"/>
      <c r="E326" s="14"/>
      <c r="F326" s="19"/>
      <c r="G326" s="15"/>
      <c r="H326" s="11"/>
      <c r="I326" s="14"/>
      <c r="J326" s="16"/>
      <c r="K326" s="11"/>
      <c r="L326" s="11"/>
      <c r="M326" s="17"/>
      <c r="N326" s="18"/>
      <c r="O326" s="11"/>
      <c r="P326" s="11"/>
      <c r="Q326" s="33"/>
      <c r="R326" s="20"/>
      <c r="S326" s="20"/>
      <c r="T326" s="20"/>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row>
    <row r="327" ht="25.5" hidden="1" customHeight="1">
      <c r="A327" s="11"/>
      <c r="B327" s="12"/>
      <c r="C327" s="19"/>
      <c r="D327" s="14"/>
      <c r="E327" s="14"/>
      <c r="F327" s="19"/>
      <c r="G327" s="15"/>
      <c r="H327" s="11"/>
      <c r="I327" s="14"/>
      <c r="J327" s="16"/>
      <c r="K327" s="11"/>
      <c r="L327" s="11"/>
      <c r="M327" s="17"/>
      <c r="N327" s="18"/>
      <c r="O327" s="11"/>
      <c r="P327" s="11"/>
      <c r="Q327" s="19"/>
      <c r="R327" s="20"/>
      <c r="S327" s="21"/>
      <c r="T327" s="20"/>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row>
    <row r="328" ht="25.5" hidden="1" customHeight="1">
      <c r="A328" s="11"/>
      <c r="B328" s="12"/>
      <c r="C328" s="19"/>
      <c r="D328" s="14"/>
      <c r="E328" s="28"/>
      <c r="F328" s="11"/>
      <c r="G328" s="15"/>
      <c r="H328" s="11"/>
      <c r="I328" s="14"/>
      <c r="J328" s="16"/>
      <c r="K328" s="11"/>
      <c r="L328" s="11"/>
      <c r="M328" s="17"/>
      <c r="N328" s="18"/>
      <c r="O328" s="11"/>
      <c r="P328" s="11"/>
      <c r="Q328" s="11"/>
      <c r="R328" s="20"/>
      <c r="S328" s="20"/>
      <c r="T328" s="20"/>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row>
    <row r="329" ht="25.5" hidden="1" customHeight="1">
      <c r="A329" s="11"/>
      <c r="B329" s="12"/>
      <c r="C329" s="19"/>
      <c r="D329" s="14"/>
      <c r="E329" s="14"/>
      <c r="F329" s="11"/>
      <c r="G329" s="15"/>
      <c r="H329" s="11"/>
      <c r="I329" s="14"/>
      <c r="J329" s="16"/>
      <c r="K329" s="11"/>
      <c r="L329" s="11"/>
      <c r="M329" s="17"/>
      <c r="N329" s="18"/>
      <c r="O329" s="11"/>
      <c r="P329" s="11"/>
      <c r="Q329" s="11"/>
      <c r="R329" s="20"/>
      <c r="S329" s="21"/>
      <c r="T329" s="20"/>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row>
    <row r="330" ht="25.5" hidden="1" customHeight="1">
      <c r="A330" s="11"/>
      <c r="B330" s="12"/>
      <c r="C330" s="19"/>
      <c r="D330" s="14"/>
      <c r="E330" s="14"/>
      <c r="F330" s="19"/>
      <c r="G330" s="15"/>
      <c r="H330" s="11"/>
      <c r="I330" s="14"/>
      <c r="J330" s="16"/>
      <c r="K330" s="11"/>
      <c r="L330" s="11"/>
      <c r="M330" s="17"/>
      <c r="N330" s="18"/>
      <c r="O330" s="11"/>
      <c r="P330" s="11"/>
      <c r="Q330" s="11"/>
      <c r="R330" s="20"/>
      <c r="S330" s="21"/>
      <c r="T330" s="20"/>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row>
    <row r="331" ht="25.5" hidden="1" customHeight="1">
      <c r="A331" s="11"/>
      <c r="B331" s="12"/>
      <c r="C331" s="19"/>
      <c r="D331" s="14"/>
      <c r="E331" s="14"/>
      <c r="F331" s="19"/>
      <c r="G331" s="15"/>
      <c r="H331" s="11"/>
      <c r="I331" s="14"/>
      <c r="J331" s="16"/>
      <c r="K331" s="11"/>
      <c r="L331" s="11"/>
      <c r="M331" s="17"/>
      <c r="N331" s="18"/>
      <c r="O331" s="11"/>
      <c r="P331" s="11"/>
      <c r="Q331" s="19"/>
      <c r="R331" s="20"/>
      <c r="S331" s="20"/>
      <c r="T331" s="20"/>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row>
    <row r="332" ht="25.5" hidden="1" customHeight="1">
      <c r="A332" s="11"/>
      <c r="B332" s="12"/>
      <c r="C332" s="19"/>
      <c r="D332" s="14"/>
      <c r="E332" s="14"/>
      <c r="F332" s="19"/>
      <c r="G332" s="15"/>
      <c r="H332" s="11"/>
      <c r="I332" s="14"/>
      <c r="J332" s="16"/>
      <c r="K332" s="11"/>
      <c r="L332" s="11"/>
      <c r="M332" s="17"/>
      <c r="N332" s="18"/>
      <c r="O332" s="11"/>
      <c r="P332" s="11"/>
      <c r="Q332" s="37"/>
      <c r="R332" s="20"/>
      <c r="S332" s="20"/>
      <c r="T332" s="20"/>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row>
    <row r="333" ht="25.5" hidden="1" customHeight="1">
      <c r="A333" s="11"/>
      <c r="B333" s="12"/>
      <c r="C333" s="19"/>
      <c r="D333" s="14"/>
      <c r="E333" s="14"/>
      <c r="F333" s="19"/>
      <c r="G333" s="15"/>
      <c r="H333" s="11"/>
      <c r="I333" s="14"/>
      <c r="J333" s="16"/>
      <c r="K333" s="11"/>
      <c r="L333" s="11"/>
      <c r="M333" s="17"/>
      <c r="N333" s="18"/>
      <c r="O333" s="11"/>
      <c r="P333" s="11"/>
      <c r="Q333" s="11"/>
      <c r="R333" s="20"/>
      <c r="S333" s="20"/>
      <c r="T333" s="20"/>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row>
    <row r="334" ht="25.5" hidden="1" customHeight="1">
      <c r="A334" s="11"/>
      <c r="B334" s="12"/>
      <c r="C334" s="19"/>
      <c r="D334" s="14"/>
      <c r="E334" s="14"/>
      <c r="F334" s="19"/>
      <c r="G334" s="15"/>
      <c r="H334" s="11"/>
      <c r="I334" s="14"/>
      <c r="J334" s="16"/>
      <c r="K334" s="11"/>
      <c r="L334" s="11"/>
      <c r="M334" s="17"/>
      <c r="N334" s="18"/>
      <c r="O334" s="11"/>
      <c r="P334" s="11"/>
      <c r="Q334" s="19"/>
      <c r="R334" s="20"/>
      <c r="S334" s="21"/>
      <c r="T334" s="20"/>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row>
    <row r="335" ht="25.5" hidden="1" customHeight="1">
      <c r="A335" s="11"/>
      <c r="B335" s="12"/>
      <c r="C335" s="19"/>
      <c r="D335" s="14"/>
      <c r="E335" s="14"/>
      <c r="F335" s="19"/>
      <c r="G335" s="15"/>
      <c r="H335" s="11"/>
      <c r="I335" s="14"/>
      <c r="J335" s="16"/>
      <c r="K335" s="11"/>
      <c r="L335" s="11"/>
      <c r="M335" s="17"/>
      <c r="N335" s="18"/>
      <c r="O335" s="11"/>
      <c r="P335" s="11"/>
      <c r="Q335" s="19"/>
      <c r="R335" s="20"/>
      <c r="S335" s="20"/>
      <c r="T335" s="20"/>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row>
    <row r="336" ht="25.5" hidden="1" customHeight="1">
      <c r="A336" s="11"/>
      <c r="B336" s="12"/>
      <c r="C336" s="19"/>
      <c r="D336" s="14"/>
      <c r="E336" s="14"/>
      <c r="F336" s="19"/>
      <c r="G336" s="15"/>
      <c r="H336" s="11"/>
      <c r="I336" s="14"/>
      <c r="J336" s="16"/>
      <c r="K336" s="11"/>
      <c r="L336" s="11"/>
      <c r="M336" s="17"/>
      <c r="N336" s="18"/>
      <c r="O336" s="11"/>
      <c r="P336" s="11"/>
      <c r="Q336" s="19"/>
      <c r="R336" s="20"/>
      <c r="S336" s="20"/>
      <c r="T336" s="20"/>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row>
    <row r="337" ht="25.5" hidden="1" customHeight="1">
      <c r="A337" s="11"/>
      <c r="B337" s="12"/>
      <c r="C337" s="19"/>
      <c r="D337" s="14"/>
      <c r="E337" s="28"/>
      <c r="F337" s="11"/>
      <c r="G337" s="15"/>
      <c r="H337" s="11"/>
      <c r="I337" s="14"/>
      <c r="J337" s="16"/>
      <c r="K337" s="11"/>
      <c r="L337" s="11"/>
      <c r="M337" s="17"/>
      <c r="N337" s="18"/>
      <c r="O337" s="11"/>
      <c r="P337" s="11"/>
      <c r="Q337" s="19"/>
      <c r="R337" s="20"/>
      <c r="S337" s="21"/>
      <c r="T337" s="20"/>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row>
    <row r="338" ht="25.5" hidden="1" customHeight="1">
      <c r="A338" s="11"/>
      <c r="B338" s="12"/>
      <c r="C338" s="19"/>
      <c r="D338" s="14"/>
      <c r="E338" s="14"/>
      <c r="F338" s="19"/>
      <c r="G338" s="15"/>
      <c r="H338" s="11"/>
      <c r="I338" s="14"/>
      <c r="J338" s="16"/>
      <c r="K338" s="11"/>
      <c r="L338" s="11"/>
      <c r="M338" s="17"/>
      <c r="N338" s="18"/>
      <c r="O338" s="11"/>
      <c r="P338" s="11"/>
      <c r="Q338" s="11"/>
      <c r="R338" s="20"/>
      <c r="S338" s="21"/>
      <c r="T338" s="20"/>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row>
    <row r="339" ht="25.5" hidden="1" customHeight="1">
      <c r="A339" s="11"/>
      <c r="B339" s="12"/>
      <c r="C339" s="19"/>
      <c r="D339" s="14"/>
      <c r="E339" s="28"/>
      <c r="F339" s="19"/>
      <c r="G339" s="15"/>
      <c r="H339" s="11"/>
      <c r="I339" s="14"/>
      <c r="J339" s="16"/>
      <c r="K339" s="11"/>
      <c r="L339" s="11"/>
      <c r="M339" s="17"/>
      <c r="N339" s="18"/>
      <c r="O339" s="11"/>
      <c r="P339" s="11"/>
      <c r="Q339" s="19"/>
      <c r="R339" s="20"/>
      <c r="S339" s="20"/>
      <c r="T339" s="20"/>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row>
    <row r="340" ht="25.5" hidden="1" customHeight="1">
      <c r="A340" s="11"/>
      <c r="B340" s="12"/>
      <c r="C340" s="19"/>
      <c r="D340" s="14"/>
      <c r="E340" s="14"/>
      <c r="F340" s="19"/>
      <c r="G340" s="15"/>
      <c r="H340" s="11"/>
      <c r="I340" s="14"/>
      <c r="J340" s="16"/>
      <c r="K340" s="11"/>
      <c r="L340" s="11"/>
      <c r="M340" s="17"/>
      <c r="N340" s="18"/>
      <c r="O340" s="11"/>
      <c r="P340" s="11"/>
      <c r="Q340" s="19"/>
      <c r="R340" s="20"/>
      <c r="S340" s="20"/>
      <c r="T340" s="20"/>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row>
    <row r="341" ht="25.5" hidden="1" customHeight="1">
      <c r="A341" s="11"/>
      <c r="B341" s="12"/>
      <c r="C341" s="19"/>
      <c r="D341" s="14"/>
      <c r="E341" s="28"/>
      <c r="F341" s="19"/>
      <c r="G341" s="15"/>
      <c r="H341" s="11"/>
      <c r="I341" s="14"/>
      <c r="J341" s="16"/>
      <c r="K341" s="11"/>
      <c r="L341" s="11"/>
      <c r="M341" s="17"/>
      <c r="N341" s="18"/>
      <c r="O341" s="11"/>
      <c r="P341" s="11"/>
      <c r="Q341" s="11"/>
      <c r="R341" s="20"/>
      <c r="S341" s="20"/>
      <c r="T341" s="20"/>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row>
    <row r="342" ht="25.5" hidden="1" customHeight="1">
      <c r="A342" s="11"/>
      <c r="B342" s="12"/>
      <c r="C342" s="19"/>
      <c r="D342" s="14"/>
      <c r="E342" s="14"/>
      <c r="F342" s="19"/>
      <c r="G342" s="15"/>
      <c r="H342" s="11"/>
      <c r="I342" s="14"/>
      <c r="J342" s="16"/>
      <c r="K342" s="11"/>
      <c r="L342" s="11"/>
      <c r="M342" s="17"/>
      <c r="N342" s="18"/>
      <c r="O342" s="11"/>
      <c r="P342" s="11"/>
      <c r="Q342" s="11"/>
      <c r="R342" s="20"/>
      <c r="S342" s="20"/>
      <c r="T342" s="20"/>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row>
    <row r="343" ht="25.5" hidden="1" customHeight="1">
      <c r="A343" s="11"/>
      <c r="B343" s="12"/>
      <c r="C343" s="19"/>
      <c r="D343" s="14"/>
      <c r="E343" s="14"/>
      <c r="F343" s="19"/>
      <c r="G343" s="15"/>
      <c r="H343" s="11"/>
      <c r="I343" s="14"/>
      <c r="J343" s="16"/>
      <c r="K343" s="11"/>
      <c r="L343" s="11"/>
      <c r="M343" s="17"/>
      <c r="N343" s="18"/>
      <c r="O343" s="11"/>
      <c r="P343" s="11"/>
      <c r="Q343" s="19"/>
      <c r="R343" s="20"/>
      <c r="S343" s="21"/>
      <c r="T343" s="20"/>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row>
    <row r="344" ht="25.5" hidden="1" customHeight="1">
      <c r="A344" s="11"/>
      <c r="B344" s="12"/>
      <c r="C344" s="19"/>
      <c r="D344" s="14"/>
      <c r="E344" s="14"/>
      <c r="F344" s="19"/>
      <c r="G344" s="15"/>
      <c r="H344" s="11"/>
      <c r="I344" s="14"/>
      <c r="J344" s="16"/>
      <c r="K344" s="11"/>
      <c r="L344" s="11"/>
      <c r="M344" s="17"/>
      <c r="N344" s="18"/>
      <c r="O344" s="11"/>
      <c r="P344" s="11"/>
      <c r="Q344" s="11"/>
      <c r="R344" s="20"/>
      <c r="S344" s="21"/>
      <c r="T344" s="20"/>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row>
    <row r="345" ht="25.5" hidden="1" customHeight="1">
      <c r="A345" s="11"/>
      <c r="B345" s="12"/>
      <c r="C345" s="19"/>
      <c r="D345" s="14"/>
      <c r="E345" s="14"/>
      <c r="F345" s="19"/>
      <c r="G345" s="15"/>
      <c r="H345" s="11"/>
      <c r="I345" s="14"/>
      <c r="J345" s="16"/>
      <c r="K345" s="11"/>
      <c r="L345" s="11"/>
      <c r="M345" s="17"/>
      <c r="N345" s="18"/>
      <c r="O345" s="11"/>
      <c r="P345" s="11"/>
      <c r="Q345" s="19"/>
      <c r="R345" s="20"/>
      <c r="S345" s="20"/>
      <c r="T345" s="20"/>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row>
    <row r="346" ht="25.5" hidden="1" customHeight="1">
      <c r="A346" s="11"/>
      <c r="B346" s="12"/>
      <c r="C346" s="19"/>
      <c r="D346" s="14"/>
      <c r="E346" s="14"/>
      <c r="F346" s="19"/>
      <c r="G346" s="15"/>
      <c r="H346" s="11"/>
      <c r="I346" s="14"/>
      <c r="J346" s="16"/>
      <c r="K346" s="11"/>
      <c r="L346" s="11"/>
      <c r="M346" s="17"/>
      <c r="N346" s="18"/>
      <c r="O346" s="11"/>
      <c r="P346" s="11"/>
      <c r="Q346" s="11"/>
      <c r="R346" s="20"/>
      <c r="S346" s="20"/>
      <c r="T346" s="20"/>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row>
    <row r="347" ht="25.5" hidden="1" customHeight="1">
      <c r="A347" s="11"/>
      <c r="B347" s="12"/>
      <c r="C347" s="19"/>
      <c r="D347" s="14"/>
      <c r="E347" s="14"/>
      <c r="F347" s="11"/>
      <c r="G347" s="15"/>
      <c r="H347" s="11"/>
      <c r="I347" s="14"/>
      <c r="J347" s="16"/>
      <c r="K347" s="11"/>
      <c r="L347" s="11"/>
      <c r="M347" s="17"/>
      <c r="N347" s="18"/>
      <c r="O347" s="11"/>
      <c r="P347" s="11"/>
      <c r="Q347" s="11"/>
      <c r="R347" s="20"/>
      <c r="S347" s="21"/>
      <c r="T347" s="20"/>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row>
    <row r="348" ht="25.5" hidden="1" customHeight="1">
      <c r="A348" s="11"/>
      <c r="B348" s="12"/>
      <c r="C348" s="19"/>
      <c r="D348" s="14"/>
      <c r="E348" s="14"/>
      <c r="F348" s="11"/>
      <c r="G348" s="15"/>
      <c r="H348" s="11"/>
      <c r="I348" s="14"/>
      <c r="J348" s="16"/>
      <c r="K348" s="11"/>
      <c r="L348" s="11"/>
      <c r="M348" s="17"/>
      <c r="N348" s="18"/>
      <c r="O348" s="11"/>
      <c r="P348" s="11"/>
      <c r="Q348" s="11"/>
      <c r="R348" s="20"/>
      <c r="S348" s="21"/>
      <c r="T348" s="20"/>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row>
    <row r="349" ht="25.5" hidden="1" customHeight="1">
      <c r="A349" s="11"/>
      <c r="B349" s="12"/>
      <c r="C349" s="19"/>
      <c r="D349" s="14"/>
      <c r="E349" s="14"/>
      <c r="F349" s="19"/>
      <c r="G349" s="15"/>
      <c r="H349" s="11"/>
      <c r="I349" s="14"/>
      <c r="J349" s="16"/>
      <c r="K349" s="11"/>
      <c r="L349" s="11"/>
      <c r="M349" s="17"/>
      <c r="N349" s="18"/>
      <c r="O349" s="11"/>
      <c r="P349" s="11"/>
      <c r="Q349" s="11"/>
      <c r="R349" s="20"/>
      <c r="S349" s="21"/>
      <c r="T349" s="20"/>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row>
    <row r="350" ht="25.5" hidden="1" customHeight="1">
      <c r="A350" s="11"/>
      <c r="B350" s="12"/>
      <c r="C350" s="19"/>
      <c r="D350" s="14"/>
      <c r="E350" s="28"/>
      <c r="F350" s="19"/>
      <c r="G350" s="15"/>
      <c r="H350" s="11"/>
      <c r="I350" s="14"/>
      <c r="J350" s="16"/>
      <c r="K350" s="11"/>
      <c r="L350" s="11"/>
      <c r="M350" s="17"/>
      <c r="N350" s="18"/>
      <c r="O350" s="11"/>
      <c r="P350" s="11"/>
      <c r="Q350" s="19"/>
      <c r="R350" s="20"/>
      <c r="S350" s="21"/>
      <c r="T350" s="21"/>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row>
    <row r="351" ht="25.5" hidden="1" customHeight="1">
      <c r="A351" s="11"/>
      <c r="B351" s="12"/>
      <c r="C351" s="19"/>
      <c r="D351" s="14"/>
      <c r="E351" s="14"/>
      <c r="F351" s="67"/>
      <c r="G351" s="15"/>
      <c r="H351" s="11"/>
      <c r="I351" s="14"/>
      <c r="J351" s="16"/>
      <c r="K351" s="11"/>
      <c r="L351" s="11"/>
      <c r="M351" s="17"/>
      <c r="N351" s="18"/>
      <c r="O351" s="11"/>
      <c r="P351" s="11"/>
      <c r="Q351" s="11"/>
      <c r="R351" s="20"/>
      <c r="S351" s="20"/>
      <c r="T351" s="20"/>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row>
    <row r="352" ht="25.5" hidden="1" customHeight="1">
      <c r="A352" s="11"/>
      <c r="B352" s="12"/>
      <c r="C352" s="19"/>
      <c r="D352" s="14"/>
      <c r="E352" s="14"/>
      <c r="F352" s="11"/>
      <c r="G352" s="15"/>
      <c r="H352" s="11"/>
      <c r="I352" s="14"/>
      <c r="J352" s="16"/>
      <c r="K352" s="11"/>
      <c r="L352" s="11"/>
      <c r="M352" s="17"/>
      <c r="N352" s="18"/>
      <c r="O352" s="11"/>
      <c r="P352" s="11"/>
      <c r="Q352" s="11"/>
      <c r="R352" s="20"/>
      <c r="S352" s="20"/>
      <c r="T352" s="20"/>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row>
    <row r="353" ht="25.5" hidden="1" customHeight="1">
      <c r="A353" s="11"/>
      <c r="B353" s="12"/>
      <c r="C353" s="19"/>
      <c r="D353" s="14"/>
      <c r="E353" s="14"/>
      <c r="F353" s="11"/>
      <c r="G353" s="15"/>
      <c r="H353" s="11"/>
      <c r="I353" s="14"/>
      <c r="J353" s="16"/>
      <c r="K353" s="11"/>
      <c r="L353" s="11"/>
      <c r="M353" s="17"/>
      <c r="N353" s="18"/>
      <c r="O353" s="11"/>
      <c r="P353" s="11"/>
      <c r="Q353" s="11"/>
      <c r="R353" s="20"/>
      <c r="S353" s="20"/>
      <c r="T353" s="20"/>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row>
    <row r="354" ht="25.5" hidden="1" customHeight="1">
      <c r="A354" s="11"/>
      <c r="B354" s="12"/>
      <c r="C354" s="19"/>
      <c r="D354" s="14"/>
      <c r="E354" s="14"/>
      <c r="F354" s="11"/>
      <c r="G354" s="15"/>
      <c r="H354" s="11"/>
      <c r="I354" s="14"/>
      <c r="J354" s="16"/>
      <c r="K354" s="11"/>
      <c r="L354" s="11"/>
      <c r="M354" s="17"/>
      <c r="N354" s="18"/>
      <c r="O354" s="11"/>
      <c r="P354" s="11"/>
      <c r="Q354" s="19"/>
      <c r="R354" s="21"/>
      <c r="S354" s="20"/>
      <c r="T354" s="20"/>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row>
    <row r="355" ht="25.5" hidden="1" customHeight="1">
      <c r="A355" s="11"/>
      <c r="B355" s="12"/>
      <c r="C355" s="19"/>
      <c r="D355" s="14"/>
      <c r="E355" s="28"/>
      <c r="F355" s="19"/>
      <c r="G355" s="15"/>
      <c r="H355" s="11"/>
      <c r="I355" s="14"/>
      <c r="J355" s="16"/>
      <c r="K355" s="11"/>
      <c r="L355" s="11"/>
      <c r="M355" s="17"/>
      <c r="N355" s="18"/>
      <c r="O355" s="11"/>
      <c r="P355" s="11"/>
      <c r="Q355" s="19"/>
      <c r="R355" s="21"/>
      <c r="S355" s="20"/>
      <c r="T355" s="20"/>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row>
    <row r="356" ht="25.5" hidden="1" customHeight="1">
      <c r="A356" s="11"/>
      <c r="B356" s="12"/>
      <c r="C356" s="19"/>
      <c r="D356" s="14"/>
      <c r="E356" s="14"/>
      <c r="F356" s="19"/>
      <c r="G356" s="15"/>
      <c r="H356" s="11"/>
      <c r="I356" s="14"/>
      <c r="J356" s="16"/>
      <c r="K356" s="11"/>
      <c r="L356" s="11"/>
      <c r="M356" s="17"/>
      <c r="N356" s="18"/>
      <c r="O356" s="11"/>
      <c r="P356" s="11"/>
      <c r="Q356" s="11"/>
      <c r="R356" s="20"/>
      <c r="S356" s="20"/>
      <c r="T356" s="20"/>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row>
    <row r="357" ht="25.5" hidden="1" customHeight="1">
      <c r="A357" s="11"/>
      <c r="B357" s="12"/>
      <c r="C357" s="19"/>
      <c r="D357" s="14"/>
      <c r="E357" s="28"/>
      <c r="F357" s="19"/>
      <c r="G357" s="15"/>
      <c r="H357" s="11"/>
      <c r="I357" s="14"/>
      <c r="J357" s="16"/>
      <c r="K357" s="11"/>
      <c r="L357" s="11"/>
      <c r="M357" s="17"/>
      <c r="N357" s="18"/>
      <c r="O357" s="11"/>
      <c r="P357" s="11"/>
      <c r="Q357" s="19"/>
      <c r="R357" s="20"/>
      <c r="S357" s="20"/>
      <c r="T357" s="20"/>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row>
    <row r="358" ht="25.5" hidden="1" customHeight="1">
      <c r="A358" s="11"/>
      <c r="B358" s="12"/>
      <c r="C358" s="19"/>
      <c r="D358" s="14"/>
      <c r="E358" s="14"/>
      <c r="F358" s="11"/>
      <c r="G358" s="15"/>
      <c r="H358" s="11"/>
      <c r="I358" s="14"/>
      <c r="J358" s="16"/>
      <c r="K358" s="11"/>
      <c r="L358" s="11"/>
      <c r="M358" s="17"/>
      <c r="N358" s="18"/>
      <c r="O358" s="11"/>
      <c r="P358" s="11"/>
      <c r="Q358" s="11"/>
      <c r="R358" s="20"/>
      <c r="S358" s="21"/>
      <c r="T358" s="20"/>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row>
    <row r="359" ht="25.5" hidden="1" customHeight="1">
      <c r="A359" s="11"/>
      <c r="B359" s="12"/>
      <c r="C359" s="19"/>
      <c r="D359" s="14"/>
      <c r="E359" s="14"/>
      <c r="F359" s="19"/>
      <c r="G359" s="15"/>
      <c r="H359" s="11"/>
      <c r="I359" s="14"/>
      <c r="J359" s="16"/>
      <c r="K359" s="11"/>
      <c r="L359" s="11"/>
      <c r="M359" s="17"/>
      <c r="N359" s="18"/>
      <c r="O359" s="11"/>
      <c r="P359" s="11"/>
      <c r="Q359" s="19"/>
      <c r="R359" s="20"/>
      <c r="S359" s="21"/>
      <c r="T359" s="20"/>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row>
    <row r="360" ht="25.5" hidden="1" customHeight="1">
      <c r="A360" s="11"/>
      <c r="B360" s="12"/>
      <c r="C360" s="19"/>
      <c r="D360" s="14"/>
      <c r="E360" s="14"/>
      <c r="F360" s="11"/>
      <c r="G360" s="15"/>
      <c r="H360" s="11"/>
      <c r="I360" s="14"/>
      <c r="J360" s="16"/>
      <c r="K360" s="11"/>
      <c r="L360" s="11"/>
      <c r="M360" s="17"/>
      <c r="N360" s="18"/>
      <c r="O360" s="11"/>
      <c r="P360" s="11"/>
      <c r="Q360" s="11"/>
      <c r="R360" s="20"/>
      <c r="S360" s="20"/>
      <c r="T360" s="20"/>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row>
    <row r="361" ht="25.5" hidden="1" customHeight="1">
      <c r="A361" s="11"/>
      <c r="B361" s="12"/>
      <c r="C361" s="19"/>
      <c r="D361" s="14"/>
      <c r="E361" s="14"/>
      <c r="F361" s="19"/>
      <c r="G361" s="15"/>
      <c r="H361" s="11"/>
      <c r="I361" s="14"/>
      <c r="J361" s="16"/>
      <c r="K361" s="11"/>
      <c r="L361" s="11"/>
      <c r="M361" s="17"/>
      <c r="N361" s="18"/>
      <c r="O361" s="11"/>
      <c r="P361" s="11"/>
      <c r="Q361" s="19"/>
      <c r="R361" s="20"/>
      <c r="S361" s="21"/>
      <c r="T361" s="20"/>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row>
    <row r="362" ht="25.5" hidden="1" customHeight="1">
      <c r="A362" s="11"/>
      <c r="B362" s="12"/>
      <c r="C362" s="19"/>
      <c r="D362" s="14"/>
      <c r="E362" s="14"/>
      <c r="F362" s="19"/>
      <c r="G362" s="15"/>
      <c r="H362" s="11"/>
      <c r="I362" s="14"/>
      <c r="J362" s="16"/>
      <c r="K362" s="11"/>
      <c r="L362" s="11"/>
      <c r="M362" s="17"/>
      <c r="N362" s="18"/>
      <c r="O362" s="11"/>
      <c r="P362" s="11"/>
      <c r="Q362" s="19"/>
      <c r="R362" s="20"/>
      <c r="S362" s="20"/>
      <c r="T362" s="20"/>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row>
    <row r="363" ht="25.5" hidden="1" customHeight="1">
      <c r="A363" s="11"/>
      <c r="B363" s="12"/>
      <c r="C363" s="19"/>
      <c r="D363" s="14"/>
      <c r="E363" s="28"/>
      <c r="F363" s="19"/>
      <c r="G363" s="15"/>
      <c r="H363" s="11"/>
      <c r="I363" s="14"/>
      <c r="J363" s="16"/>
      <c r="K363" s="11"/>
      <c r="L363" s="11"/>
      <c r="M363" s="17"/>
      <c r="N363" s="18"/>
      <c r="O363" s="11"/>
      <c r="P363" s="11"/>
      <c r="Q363" s="19"/>
      <c r="R363" s="20"/>
      <c r="S363" s="20"/>
      <c r="T363" s="20"/>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row>
    <row r="364" ht="25.5" hidden="1" customHeight="1">
      <c r="A364" s="11"/>
      <c r="B364" s="12"/>
      <c r="C364" s="19"/>
      <c r="D364" s="14"/>
      <c r="E364" s="28"/>
      <c r="F364" s="19"/>
      <c r="G364" s="15"/>
      <c r="H364" s="11"/>
      <c r="I364" s="14"/>
      <c r="J364" s="16"/>
      <c r="K364" s="11"/>
      <c r="L364" s="11"/>
      <c r="M364" s="17"/>
      <c r="N364" s="18"/>
      <c r="O364" s="11"/>
      <c r="P364" s="11"/>
      <c r="Q364" s="19"/>
      <c r="R364" s="20"/>
      <c r="S364" s="20"/>
      <c r="T364" s="20"/>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row>
    <row r="365" ht="25.5" hidden="1" customHeight="1">
      <c r="A365" s="11"/>
      <c r="B365" s="12"/>
      <c r="C365" s="19"/>
      <c r="D365" s="14"/>
      <c r="E365" s="14"/>
      <c r="F365" s="11"/>
      <c r="G365" s="15"/>
      <c r="H365" s="11"/>
      <c r="I365" s="14"/>
      <c r="J365" s="16"/>
      <c r="K365" s="11"/>
      <c r="L365" s="11"/>
      <c r="M365" s="17"/>
      <c r="N365" s="18"/>
      <c r="O365" s="11"/>
      <c r="P365" s="11"/>
      <c r="Q365" s="11"/>
      <c r="R365" s="20"/>
      <c r="S365" s="20"/>
      <c r="T365" s="20"/>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row>
    <row r="366" ht="25.5" hidden="1" customHeight="1">
      <c r="A366" s="11"/>
      <c r="B366" s="12"/>
      <c r="C366" s="19"/>
      <c r="D366" s="14"/>
      <c r="E366" s="28"/>
      <c r="F366" s="19"/>
      <c r="G366" s="15"/>
      <c r="H366" s="11"/>
      <c r="I366" s="14"/>
      <c r="J366" s="16"/>
      <c r="K366" s="11"/>
      <c r="L366" s="11"/>
      <c r="M366" s="17"/>
      <c r="N366" s="18"/>
      <c r="O366" s="11"/>
      <c r="P366" s="11"/>
      <c r="Q366" s="19"/>
      <c r="R366" s="20"/>
      <c r="S366" s="21"/>
      <c r="T366" s="20"/>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row>
    <row r="367" ht="25.5" hidden="1" customHeight="1">
      <c r="A367" s="11"/>
      <c r="B367" s="12"/>
      <c r="C367" s="19"/>
      <c r="D367" s="14"/>
      <c r="E367" s="14"/>
      <c r="F367" s="19"/>
      <c r="G367" s="15"/>
      <c r="H367" s="11"/>
      <c r="I367" s="14"/>
      <c r="J367" s="16"/>
      <c r="K367" s="11"/>
      <c r="L367" s="11"/>
      <c r="M367" s="17"/>
      <c r="N367" s="18"/>
      <c r="O367" s="11"/>
      <c r="P367" s="11"/>
      <c r="Q367" s="11"/>
      <c r="R367" s="20"/>
      <c r="S367" s="20"/>
      <c r="T367" s="20"/>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row>
    <row r="368" ht="25.5" hidden="1" customHeight="1">
      <c r="A368" s="11"/>
      <c r="B368" s="12"/>
      <c r="C368" s="19"/>
      <c r="D368" s="14"/>
      <c r="E368" s="28"/>
      <c r="F368" s="11"/>
      <c r="G368" s="15"/>
      <c r="H368" s="11"/>
      <c r="I368" s="14"/>
      <c r="J368" s="16"/>
      <c r="K368" s="11"/>
      <c r="L368" s="11"/>
      <c r="M368" s="17"/>
      <c r="N368" s="18"/>
      <c r="O368" s="11"/>
      <c r="P368" s="11"/>
      <c r="Q368" s="19"/>
      <c r="R368" s="20"/>
      <c r="S368" s="20"/>
      <c r="T368" s="20"/>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row>
    <row r="369" ht="25.5" hidden="1" customHeight="1">
      <c r="A369" s="11"/>
      <c r="B369" s="12"/>
      <c r="C369" s="19"/>
      <c r="D369" s="14"/>
      <c r="E369" s="14"/>
      <c r="F369" s="19"/>
      <c r="G369" s="15"/>
      <c r="H369" s="11"/>
      <c r="I369" s="14"/>
      <c r="J369" s="16"/>
      <c r="K369" s="11"/>
      <c r="L369" s="11"/>
      <c r="M369" s="17"/>
      <c r="N369" s="18"/>
      <c r="O369" s="11"/>
      <c r="P369" s="11"/>
      <c r="Q369" s="11"/>
      <c r="R369" s="20"/>
      <c r="S369" s="20"/>
      <c r="T369" s="20"/>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row>
    <row r="370" ht="25.5" hidden="1" customHeight="1">
      <c r="A370" s="11"/>
      <c r="B370" s="12"/>
      <c r="C370" s="19"/>
      <c r="D370" s="14"/>
      <c r="E370" s="14"/>
      <c r="F370" s="19"/>
      <c r="G370" s="15"/>
      <c r="H370" s="11"/>
      <c r="I370" s="14"/>
      <c r="J370" s="16"/>
      <c r="K370" s="11"/>
      <c r="L370" s="11"/>
      <c r="M370" s="17"/>
      <c r="N370" s="18"/>
      <c r="O370" s="11"/>
      <c r="P370" s="11"/>
      <c r="Q370" s="11"/>
      <c r="R370" s="20"/>
      <c r="S370" s="20"/>
      <c r="T370" s="20"/>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row>
    <row r="371" ht="25.5" hidden="1" customHeight="1">
      <c r="A371" s="11"/>
      <c r="B371" s="12"/>
      <c r="C371" s="19"/>
      <c r="D371" s="14"/>
      <c r="E371" s="14"/>
      <c r="F371" s="19"/>
      <c r="G371" s="15"/>
      <c r="H371" s="11"/>
      <c r="I371" s="14"/>
      <c r="J371" s="16"/>
      <c r="K371" s="11"/>
      <c r="L371" s="11"/>
      <c r="M371" s="17"/>
      <c r="N371" s="18"/>
      <c r="O371" s="11"/>
      <c r="P371" s="11"/>
      <c r="Q371" s="19"/>
      <c r="R371" s="21"/>
      <c r="S371" s="21"/>
      <c r="T371" s="21"/>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row>
    <row r="372" ht="25.5" hidden="1" customHeight="1">
      <c r="A372" s="11"/>
      <c r="B372" s="12"/>
      <c r="C372" s="19"/>
      <c r="D372" s="14"/>
      <c r="E372" s="14"/>
      <c r="F372" s="19"/>
      <c r="G372" s="15"/>
      <c r="H372" s="11"/>
      <c r="I372" s="14"/>
      <c r="J372" s="16"/>
      <c r="K372" s="11"/>
      <c r="L372" s="11"/>
      <c r="M372" s="17"/>
      <c r="N372" s="18"/>
      <c r="O372" s="11"/>
      <c r="P372" s="11"/>
      <c r="Q372" s="19"/>
      <c r="R372" s="20"/>
      <c r="S372" s="21"/>
      <c r="T372" s="20"/>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row>
    <row r="373" ht="25.5" hidden="1" customHeight="1">
      <c r="A373" s="11"/>
      <c r="B373" s="12"/>
      <c r="C373" s="19"/>
      <c r="D373" s="14"/>
      <c r="E373" s="28"/>
      <c r="F373" s="19"/>
      <c r="G373" s="15"/>
      <c r="H373" s="11"/>
      <c r="I373" s="14"/>
      <c r="J373" s="16"/>
      <c r="K373" s="11"/>
      <c r="L373" s="11"/>
      <c r="M373" s="17"/>
      <c r="N373" s="18"/>
      <c r="O373" s="11"/>
      <c r="P373" s="11"/>
      <c r="Q373" s="19"/>
      <c r="R373" s="20"/>
      <c r="S373" s="20"/>
      <c r="T373" s="20"/>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row>
    <row r="374" ht="25.5" hidden="1" customHeight="1">
      <c r="A374" s="11"/>
      <c r="B374" s="12"/>
      <c r="C374" s="19"/>
      <c r="D374" s="14"/>
      <c r="E374" s="14"/>
      <c r="F374" s="19"/>
      <c r="G374" s="15"/>
      <c r="H374" s="11"/>
      <c r="I374" s="14"/>
      <c r="J374" s="16"/>
      <c r="K374" s="11"/>
      <c r="L374" s="11"/>
      <c r="M374" s="17"/>
      <c r="N374" s="18"/>
      <c r="O374" s="11"/>
      <c r="P374" s="11"/>
      <c r="Q374" s="19"/>
      <c r="R374" s="20"/>
      <c r="S374" s="21"/>
      <c r="T374" s="20"/>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row>
    <row r="375" ht="25.5" hidden="1" customHeight="1">
      <c r="A375" s="11"/>
      <c r="B375" s="12"/>
      <c r="C375" s="19"/>
      <c r="D375" s="14"/>
      <c r="E375" s="14"/>
      <c r="F375" s="19"/>
      <c r="G375" s="15"/>
      <c r="H375" s="11"/>
      <c r="I375" s="14"/>
      <c r="J375" s="16"/>
      <c r="K375" s="11"/>
      <c r="L375" s="11"/>
      <c r="M375" s="17"/>
      <c r="N375" s="18"/>
      <c r="O375" s="11"/>
      <c r="P375" s="11"/>
      <c r="Q375" s="11"/>
      <c r="R375" s="20"/>
      <c r="S375" s="20"/>
      <c r="T375" s="20"/>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row>
    <row r="376" ht="17.25" hidden="1" customHeight="1">
      <c r="A376" s="11"/>
      <c r="B376" s="12"/>
      <c r="C376" s="19"/>
      <c r="D376" s="14"/>
      <c r="E376" s="14"/>
      <c r="F376" s="11"/>
      <c r="G376" s="15"/>
      <c r="H376" s="11"/>
      <c r="I376" s="14"/>
      <c r="J376" s="16"/>
      <c r="K376" s="11"/>
      <c r="L376" s="11"/>
      <c r="M376" s="17"/>
      <c r="N376" s="18"/>
      <c r="O376" s="11"/>
      <c r="P376" s="11"/>
      <c r="Q376" s="11"/>
      <c r="R376" s="20"/>
      <c r="S376" s="21"/>
      <c r="T376" s="20"/>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row>
    <row r="377" ht="17.25" hidden="1" customHeight="1">
      <c r="A377" s="11"/>
      <c r="B377" s="12"/>
      <c r="C377" s="19"/>
      <c r="D377" s="14"/>
      <c r="E377" s="14"/>
      <c r="F377" s="19"/>
      <c r="G377" s="15"/>
      <c r="H377" s="11"/>
      <c r="I377" s="14"/>
      <c r="J377" s="16"/>
      <c r="K377" s="11"/>
      <c r="L377" s="11"/>
      <c r="M377" s="17"/>
      <c r="N377" s="18"/>
      <c r="O377" s="11"/>
      <c r="P377" s="11"/>
      <c r="Q377" s="19"/>
      <c r="R377" s="20"/>
      <c r="S377" s="21"/>
      <c r="T377" s="20"/>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row>
    <row r="378" ht="17.25" hidden="1" customHeight="1">
      <c r="A378" s="11"/>
      <c r="B378" s="12"/>
      <c r="C378" s="19"/>
      <c r="D378" s="14"/>
      <c r="E378" s="28"/>
      <c r="F378" s="19"/>
      <c r="G378" s="15"/>
      <c r="H378" s="11"/>
      <c r="I378" s="14"/>
      <c r="J378" s="16"/>
      <c r="K378" s="11"/>
      <c r="L378" s="11"/>
      <c r="M378" s="17"/>
      <c r="N378" s="18"/>
      <c r="O378" s="11"/>
      <c r="P378" s="11"/>
      <c r="Q378" s="11"/>
      <c r="R378" s="20"/>
      <c r="S378" s="21"/>
      <c r="T378" s="20"/>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row>
    <row r="379" ht="17.25" hidden="1" customHeight="1">
      <c r="A379" s="11"/>
      <c r="B379" s="12"/>
      <c r="C379" s="19"/>
      <c r="D379" s="14"/>
      <c r="E379" s="28"/>
      <c r="F379" s="19"/>
      <c r="G379" s="15"/>
      <c r="H379" s="11"/>
      <c r="I379" s="14"/>
      <c r="J379" s="16"/>
      <c r="K379" s="11"/>
      <c r="L379" s="11"/>
      <c r="M379" s="17"/>
      <c r="N379" s="18"/>
      <c r="O379" s="11"/>
      <c r="P379" s="11"/>
      <c r="Q379" s="19"/>
      <c r="R379" s="20"/>
      <c r="S379" s="21"/>
      <c r="T379" s="21"/>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row>
    <row r="380" ht="17.25" hidden="1" customHeight="1">
      <c r="A380" s="11"/>
      <c r="B380" s="12"/>
      <c r="C380" s="19"/>
      <c r="D380" s="14"/>
      <c r="E380" s="14"/>
      <c r="F380" s="19"/>
      <c r="G380" s="15"/>
      <c r="H380" s="11"/>
      <c r="I380" s="14"/>
      <c r="J380" s="16"/>
      <c r="K380" s="11"/>
      <c r="L380" s="11"/>
      <c r="M380" s="17"/>
      <c r="N380" s="18"/>
      <c r="O380" s="11"/>
      <c r="P380" s="11"/>
      <c r="Q380" s="11"/>
      <c r="R380" s="20"/>
      <c r="S380" s="21"/>
      <c r="T380" s="20"/>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row>
    <row r="381" ht="17.25" hidden="1" customHeight="1">
      <c r="A381" s="11"/>
      <c r="B381" s="12"/>
      <c r="C381" s="19"/>
      <c r="D381" s="14"/>
      <c r="E381" s="14"/>
      <c r="F381" s="67"/>
      <c r="G381" s="15"/>
      <c r="H381" s="11"/>
      <c r="I381" s="14"/>
      <c r="J381" s="16"/>
      <c r="K381" s="11"/>
      <c r="L381" s="11"/>
      <c r="M381" s="17"/>
      <c r="N381" s="18"/>
      <c r="O381" s="11"/>
      <c r="P381" s="11"/>
      <c r="Q381" s="11"/>
      <c r="R381" s="20"/>
      <c r="S381" s="21"/>
      <c r="T381" s="20"/>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row>
    <row r="382" ht="17.25" hidden="1" customHeight="1">
      <c r="A382" s="11"/>
      <c r="B382" s="12"/>
      <c r="C382" s="19"/>
      <c r="D382" s="14"/>
      <c r="E382" s="28"/>
      <c r="F382" s="19"/>
      <c r="G382" s="15"/>
      <c r="H382" s="11"/>
      <c r="I382" s="14"/>
      <c r="J382" s="16"/>
      <c r="K382" s="11"/>
      <c r="L382" s="11"/>
      <c r="M382" s="17"/>
      <c r="N382" s="18"/>
      <c r="O382" s="11"/>
      <c r="P382" s="11"/>
      <c r="Q382" s="19"/>
      <c r="R382" s="20"/>
      <c r="S382" s="21"/>
      <c r="T382" s="20"/>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row>
    <row r="383" ht="17.25" hidden="1" customHeight="1">
      <c r="A383" s="11"/>
      <c r="B383" s="12"/>
      <c r="C383" s="19"/>
      <c r="D383" s="14"/>
      <c r="E383" s="14"/>
      <c r="F383" s="19"/>
      <c r="G383" s="15"/>
      <c r="H383" s="11"/>
      <c r="I383" s="14"/>
      <c r="J383" s="16"/>
      <c r="K383" s="11"/>
      <c r="L383" s="11"/>
      <c r="M383" s="17"/>
      <c r="N383" s="18"/>
      <c r="O383" s="11"/>
      <c r="P383" s="11"/>
      <c r="Q383" s="11"/>
      <c r="R383" s="20"/>
      <c r="S383" s="21"/>
      <c r="T383" s="20"/>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row>
    <row r="384" ht="17.25" hidden="1" customHeight="1">
      <c r="A384" s="11"/>
      <c r="B384" s="12"/>
      <c r="C384" s="19"/>
      <c r="D384" s="14"/>
      <c r="E384" s="28"/>
      <c r="F384" s="19"/>
      <c r="G384" s="15"/>
      <c r="H384" s="11"/>
      <c r="I384" s="14"/>
      <c r="J384" s="16"/>
      <c r="K384" s="11"/>
      <c r="L384" s="11"/>
      <c r="M384" s="17"/>
      <c r="N384" s="18"/>
      <c r="O384" s="11"/>
      <c r="P384" s="11"/>
      <c r="Q384" s="11"/>
      <c r="R384" s="20"/>
      <c r="S384" s="21"/>
      <c r="T384" s="20"/>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row>
    <row r="385" ht="17.25" hidden="1" customHeight="1">
      <c r="A385" s="11"/>
      <c r="B385" s="12"/>
      <c r="C385" s="19"/>
      <c r="D385" s="14"/>
      <c r="E385" s="28"/>
      <c r="F385" s="19"/>
      <c r="G385" s="15"/>
      <c r="H385" s="11"/>
      <c r="I385" s="14"/>
      <c r="J385" s="16"/>
      <c r="K385" s="11"/>
      <c r="L385" s="11"/>
      <c r="M385" s="17"/>
      <c r="N385" s="18"/>
      <c r="O385" s="11"/>
      <c r="P385" s="11"/>
      <c r="Q385" s="19"/>
      <c r="R385" s="20"/>
      <c r="S385" s="21"/>
      <c r="T385" s="20"/>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row>
    <row r="386" ht="17.25" hidden="1" customHeight="1">
      <c r="A386" s="11"/>
      <c r="B386" s="12"/>
      <c r="C386" s="19"/>
      <c r="D386" s="14"/>
      <c r="E386" s="14"/>
      <c r="F386" s="19"/>
      <c r="G386" s="15"/>
      <c r="H386" s="11"/>
      <c r="I386" s="14"/>
      <c r="J386" s="16"/>
      <c r="K386" s="11"/>
      <c r="L386" s="11"/>
      <c r="M386" s="17"/>
      <c r="N386" s="18"/>
      <c r="O386" s="11"/>
      <c r="P386" s="11"/>
      <c r="Q386" s="19"/>
      <c r="R386" s="21"/>
      <c r="S386" s="21"/>
      <c r="T386" s="21"/>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row>
    <row r="387" ht="17.25" hidden="1" customHeight="1">
      <c r="A387" s="11"/>
      <c r="B387" s="12"/>
      <c r="C387" s="19"/>
      <c r="D387" s="14"/>
      <c r="E387" s="14"/>
      <c r="F387" s="19"/>
      <c r="G387" s="15"/>
      <c r="H387" s="11"/>
      <c r="I387" s="14"/>
      <c r="J387" s="16"/>
      <c r="K387" s="11"/>
      <c r="L387" s="11"/>
      <c r="M387" s="17"/>
      <c r="N387" s="18"/>
      <c r="O387" s="11"/>
      <c r="P387" s="11"/>
      <c r="Q387" s="19"/>
      <c r="R387" s="20"/>
      <c r="S387" s="21"/>
      <c r="T387" s="20"/>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row>
    <row r="388" ht="17.25" hidden="1" customHeight="1">
      <c r="A388" s="11"/>
      <c r="B388" s="12"/>
      <c r="C388" s="19"/>
      <c r="D388" s="14"/>
      <c r="E388" s="14"/>
      <c r="F388" s="19"/>
      <c r="G388" s="15"/>
      <c r="H388" s="11"/>
      <c r="I388" s="14"/>
      <c r="J388" s="16"/>
      <c r="K388" s="11"/>
      <c r="L388" s="11"/>
      <c r="M388" s="17"/>
      <c r="N388" s="18"/>
      <c r="O388" s="11"/>
      <c r="P388" s="11"/>
      <c r="Q388" s="11"/>
      <c r="R388" s="20"/>
      <c r="S388" s="21"/>
      <c r="T388" s="20"/>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row>
    <row r="389" ht="17.25" hidden="1" customHeight="1">
      <c r="A389" s="11"/>
      <c r="B389" s="12"/>
      <c r="C389" s="19"/>
      <c r="D389" s="14"/>
      <c r="E389" s="14"/>
      <c r="F389" s="11"/>
      <c r="G389" s="15"/>
      <c r="H389" s="11"/>
      <c r="I389" s="14"/>
      <c r="J389" s="16"/>
      <c r="K389" s="11"/>
      <c r="L389" s="11"/>
      <c r="M389" s="17"/>
      <c r="N389" s="18"/>
      <c r="O389" s="11"/>
      <c r="P389" s="11"/>
      <c r="Q389" s="19"/>
      <c r="R389" s="20"/>
      <c r="S389" s="21"/>
      <c r="T389" s="20"/>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row>
    <row r="390" ht="17.25" hidden="1" customHeight="1">
      <c r="A390" s="11"/>
      <c r="B390" s="12"/>
      <c r="C390" s="19"/>
      <c r="D390" s="14"/>
      <c r="E390" s="14"/>
      <c r="F390" s="11"/>
      <c r="G390" s="15"/>
      <c r="H390" s="11"/>
      <c r="I390" s="14"/>
      <c r="J390" s="16"/>
      <c r="K390" s="11"/>
      <c r="L390" s="11"/>
      <c r="M390" s="17"/>
      <c r="N390" s="18"/>
      <c r="O390" s="11"/>
      <c r="P390" s="11"/>
      <c r="Q390" s="11"/>
      <c r="R390" s="20"/>
      <c r="S390" s="21"/>
      <c r="T390" s="20"/>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row>
    <row r="391" ht="17.25" hidden="1" customHeight="1">
      <c r="A391" s="11"/>
      <c r="B391" s="12"/>
      <c r="C391" s="19"/>
      <c r="D391" s="14"/>
      <c r="E391" s="14"/>
      <c r="F391" s="19"/>
      <c r="G391" s="15"/>
      <c r="H391" s="19"/>
      <c r="I391" s="14"/>
      <c r="J391" s="16"/>
      <c r="K391" s="11"/>
      <c r="L391" s="11"/>
      <c r="M391" s="17"/>
      <c r="N391" s="18"/>
      <c r="O391" s="11"/>
      <c r="P391" s="11"/>
      <c r="Q391" s="19"/>
      <c r="R391" s="20"/>
      <c r="S391" s="21"/>
      <c r="T391" s="20"/>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row>
    <row r="392" ht="17.25" hidden="1" customHeight="1">
      <c r="A392" s="11"/>
      <c r="B392" s="12"/>
      <c r="C392" s="19"/>
      <c r="D392" s="14"/>
      <c r="E392" s="14"/>
      <c r="F392" s="19"/>
      <c r="G392" s="15"/>
      <c r="H392" s="11"/>
      <c r="I392" s="14"/>
      <c r="J392" s="16"/>
      <c r="K392" s="11"/>
      <c r="L392" s="11"/>
      <c r="M392" s="17"/>
      <c r="N392" s="18"/>
      <c r="O392" s="11"/>
      <c r="P392" s="11"/>
      <c r="Q392" s="19"/>
      <c r="R392" s="20"/>
      <c r="S392" s="21"/>
      <c r="T392" s="20"/>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row>
    <row r="393" ht="17.25" hidden="1" customHeight="1">
      <c r="A393" s="11"/>
      <c r="B393" s="12"/>
      <c r="C393" s="19"/>
      <c r="D393" s="14"/>
      <c r="E393" s="14"/>
      <c r="F393" s="11"/>
      <c r="G393" s="15"/>
      <c r="H393" s="11"/>
      <c r="I393" s="14"/>
      <c r="J393" s="16"/>
      <c r="K393" s="11"/>
      <c r="L393" s="11"/>
      <c r="M393" s="17"/>
      <c r="N393" s="18"/>
      <c r="O393" s="11"/>
      <c r="P393" s="11"/>
      <c r="Q393" s="19"/>
      <c r="R393" s="20"/>
      <c r="S393" s="21"/>
      <c r="T393" s="20"/>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row>
    <row r="394" ht="17.25" hidden="1" customHeight="1">
      <c r="A394" s="11"/>
      <c r="B394" s="12"/>
      <c r="C394" s="19"/>
      <c r="D394" s="14"/>
      <c r="E394" s="14"/>
      <c r="F394" s="19"/>
      <c r="G394" s="15"/>
      <c r="H394" s="11"/>
      <c r="I394" s="14"/>
      <c r="J394" s="16"/>
      <c r="K394" s="11"/>
      <c r="L394" s="11"/>
      <c r="M394" s="17"/>
      <c r="N394" s="18"/>
      <c r="O394" s="11"/>
      <c r="P394" s="11"/>
      <c r="Q394" s="11"/>
      <c r="R394" s="20"/>
      <c r="S394" s="21"/>
      <c r="T394" s="20"/>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row>
    <row r="395" ht="17.25" hidden="1" customHeight="1">
      <c r="A395" s="11"/>
      <c r="B395" s="12"/>
      <c r="C395" s="19"/>
      <c r="D395" s="14"/>
      <c r="E395" s="28"/>
      <c r="F395" s="19"/>
      <c r="G395" s="15"/>
      <c r="H395" s="11"/>
      <c r="I395" s="14"/>
      <c r="J395" s="16"/>
      <c r="K395" s="11"/>
      <c r="L395" s="11"/>
      <c r="M395" s="17"/>
      <c r="N395" s="18"/>
      <c r="O395" s="11"/>
      <c r="P395" s="11"/>
      <c r="Q395" s="19"/>
      <c r="R395" s="20"/>
      <c r="S395" s="21"/>
      <c r="T395" s="20"/>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row>
    <row r="396" ht="17.25" hidden="1" customHeight="1">
      <c r="A396" s="11"/>
      <c r="B396" s="12"/>
      <c r="C396" s="19"/>
      <c r="D396" s="14"/>
      <c r="E396" s="28"/>
      <c r="F396" s="19"/>
      <c r="G396" s="15"/>
      <c r="H396" s="11"/>
      <c r="I396" s="14"/>
      <c r="J396" s="16"/>
      <c r="K396" s="11"/>
      <c r="L396" s="11"/>
      <c r="M396" s="17"/>
      <c r="N396" s="18"/>
      <c r="O396" s="11"/>
      <c r="P396" s="11"/>
      <c r="Q396" s="19"/>
      <c r="R396" s="20"/>
      <c r="S396" s="21"/>
      <c r="T396" s="20"/>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row>
    <row r="397" ht="17.25" hidden="1" customHeight="1">
      <c r="A397" s="11"/>
      <c r="B397" s="12"/>
      <c r="C397" s="19"/>
      <c r="D397" s="14"/>
      <c r="E397" s="14"/>
      <c r="F397" s="19"/>
      <c r="G397" s="15"/>
      <c r="H397" s="11"/>
      <c r="I397" s="14"/>
      <c r="J397" s="16"/>
      <c r="K397" s="11"/>
      <c r="L397" s="11"/>
      <c r="M397" s="17"/>
      <c r="N397" s="18"/>
      <c r="O397" s="11"/>
      <c r="P397" s="11"/>
      <c r="Q397" s="11"/>
      <c r="R397" s="20"/>
      <c r="S397" s="21"/>
      <c r="T397" s="20"/>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row>
    <row r="398" ht="17.25" hidden="1" customHeight="1">
      <c r="A398" s="11"/>
      <c r="B398" s="12"/>
      <c r="C398" s="19"/>
      <c r="D398" s="14"/>
      <c r="E398" s="28"/>
      <c r="F398" s="19"/>
      <c r="G398" s="15"/>
      <c r="H398" s="11"/>
      <c r="I398" s="14"/>
      <c r="J398" s="16"/>
      <c r="K398" s="11"/>
      <c r="L398" s="11"/>
      <c r="M398" s="17"/>
      <c r="N398" s="18"/>
      <c r="O398" s="11"/>
      <c r="P398" s="11"/>
      <c r="Q398" s="19"/>
      <c r="R398" s="20"/>
      <c r="S398" s="21"/>
      <c r="T398" s="20"/>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row>
    <row r="399" ht="17.25" hidden="1" customHeight="1">
      <c r="A399" s="11"/>
      <c r="B399" s="12"/>
      <c r="C399" s="19"/>
      <c r="D399" s="14"/>
      <c r="E399" s="14"/>
      <c r="F399" s="19"/>
      <c r="G399" s="15"/>
      <c r="H399" s="11"/>
      <c r="I399" s="14"/>
      <c r="J399" s="16"/>
      <c r="K399" s="11"/>
      <c r="L399" s="11"/>
      <c r="M399" s="17"/>
      <c r="N399" s="18"/>
      <c r="O399" s="11"/>
      <c r="P399" s="11"/>
      <c r="Q399" s="19"/>
      <c r="R399" s="20"/>
      <c r="S399" s="21"/>
      <c r="T399" s="20"/>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row>
    <row r="400" ht="17.25" hidden="1" customHeight="1">
      <c r="A400" s="11"/>
      <c r="B400" s="12"/>
      <c r="C400" s="19"/>
      <c r="D400" s="14"/>
      <c r="E400" s="14"/>
      <c r="F400" s="19"/>
      <c r="G400" s="15"/>
      <c r="H400" s="11"/>
      <c r="I400" s="14"/>
      <c r="J400" s="16"/>
      <c r="K400" s="11"/>
      <c r="L400" s="11"/>
      <c r="M400" s="17"/>
      <c r="N400" s="18"/>
      <c r="O400" s="11"/>
      <c r="P400" s="11"/>
      <c r="Q400" s="11"/>
      <c r="R400" s="20"/>
      <c r="S400" s="21"/>
      <c r="T400" s="21"/>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row>
    <row r="401" ht="17.25" hidden="1" customHeight="1">
      <c r="A401" s="11"/>
      <c r="B401" s="12"/>
      <c r="C401" s="19"/>
      <c r="D401" s="14"/>
      <c r="E401" s="14"/>
      <c r="F401" s="19"/>
      <c r="G401" s="15"/>
      <c r="H401" s="11"/>
      <c r="I401" s="14"/>
      <c r="J401" s="16"/>
      <c r="K401" s="11"/>
      <c r="L401" s="11"/>
      <c r="M401" s="17"/>
      <c r="N401" s="18"/>
      <c r="O401" s="11"/>
      <c r="P401" s="11"/>
      <c r="Q401" s="11"/>
      <c r="R401" s="20"/>
      <c r="S401" s="21"/>
      <c r="T401" s="21"/>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row>
    <row r="402" ht="17.25" hidden="1" customHeight="1">
      <c r="A402" s="11"/>
      <c r="B402" s="12"/>
      <c r="C402" s="19"/>
      <c r="D402" s="14"/>
      <c r="E402" s="14"/>
      <c r="F402" s="19"/>
      <c r="G402" s="15"/>
      <c r="H402" s="11"/>
      <c r="I402" s="14"/>
      <c r="J402" s="16"/>
      <c r="K402" s="11"/>
      <c r="L402" s="11"/>
      <c r="M402" s="17"/>
      <c r="N402" s="18"/>
      <c r="O402" s="11"/>
      <c r="P402" s="11"/>
      <c r="Q402" s="19"/>
      <c r="R402" s="20"/>
      <c r="S402" s="21"/>
      <c r="T402" s="20"/>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row>
    <row r="403" ht="17.25" hidden="1" customHeight="1">
      <c r="A403" s="11"/>
      <c r="B403" s="12"/>
      <c r="C403" s="19"/>
      <c r="D403" s="14"/>
      <c r="E403" s="14"/>
      <c r="F403" s="19"/>
      <c r="G403" s="15"/>
      <c r="H403" s="11"/>
      <c r="I403" s="14"/>
      <c r="J403" s="16"/>
      <c r="K403" s="11"/>
      <c r="L403" s="11"/>
      <c r="M403" s="17"/>
      <c r="N403" s="18"/>
      <c r="O403" s="11"/>
      <c r="P403" s="11"/>
      <c r="Q403" s="11"/>
      <c r="R403" s="20"/>
      <c r="S403" s="21"/>
      <c r="T403" s="20"/>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row>
    <row r="404" ht="17.25" hidden="1" customHeight="1">
      <c r="A404" s="11"/>
      <c r="B404" s="12"/>
      <c r="C404" s="19"/>
      <c r="D404" s="14"/>
      <c r="E404" s="14"/>
      <c r="F404" s="19"/>
      <c r="G404" s="15"/>
      <c r="H404" s="11"/>
      <c r="I404" s="14"/>
      <c r="J404" s="16"/>
      <c r="K404" s="11"/>
      <c r="L404" s="11"/>
      <c r="M404" s="17"/>
      <c r="N404" s="18"/>
      <c r="O404" s="11"/>
      <c r="P404" s="11"/>
      <c r="Q404" s="11"/>
      <c r="R404" s="20"/>
      <c r="S404" s="21"/>
      <c r="T404" s="21"/>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row>
    <row r="405" ht="17.25" hidden="1" customHeight="1">
      <c r="A405" s="11"/>
      <c r="B405" s="12"/>
      <c r="C405" s="19"/>
      <c r="D405" s="14"/>
      <c r="E405" s="14"/>
      <c r="F405" s="19"/>
      <c r="G405" s="15"/>
      <c r="H405" s="11"/>
      <c r="I405" s="14"/>
      <c r="J405" s="16"/>
      <c r="K405" s="11"/>
      <c r="L405" s="11"/>
      <c r="M405" s="17"/>
      <c r="N405" s="18"/>
      <c r="O405" s="11"/>
      <c r="P405" s="11"/>
      <c r="Q405" s="11"/>
      <c r="R405" s="20"/>
      <c r="S405" s="21"/>
      <c r="T405" s="20"/>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row>
    <row r="406" ht="17.25" hidden="1" customHeight="1">
      <c r="A406" s="11"/>
      <c r="B406" s="12"/>
      <c r="C406" s="19"/>
      <c r="D406" s="14"/>
      <c r="E406" s="14"/>
      <c r="F406" s="19"/>
      <c r="G406" s="15"/>
      <c r="H406" s="11"/>
      <c r="I406" s="14"/>
      <c r="J406" s="16"/>
      <c r="K406" s="11"/>
      <c r="L406" s="11"/>
      <c r="M406" s="17"/>
      <c r="N406" s="18"/>
      <c r="O406" s="11"/>
      <c r="P406" s="11"/>
      <c r="Q406" s="11"/>
      <c r="R406" s="20"/>
      <c r="S406" s="21"/>
      <c r="T406" s="21"/>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row>
    <row r="407" hidden="1">
      <c r="A407" s="11"/>
      <c r="B407" s="12"/>
      <c r="C407" s="19"/>
      <c r="D407" s="14"/>
      <c r="E407" s="14"/>
      <c r="F407" s="19"/>
      <c r="G407" s="15"/>
      <c r="H407" s="11"/>
      <c r="I407" s="14"/>
      <c r="J407" s="16"/>
      <c r="K407" s="11"/>
      <c r="L407" s="11"/>
      <c r="M407" s="17"/>
      <c r="N407" s="18"/>
      <c r="O407" s="11"/>
      <c r="P407" s="11"/>
      <c r="Q407" s="11"/>
      <c r="R407" s="20"/>
      <c r="S407" s="21"/>
      <c r="T407" s="20"/>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row>
    <row r="408" hidden="1">
      <c r="A408" s="11"/>
      <c r="B408" s="12"/>
      <c r="C408" s="19"/>
      <c r="D408" s="14"/>
      <c r="E408" s="14"/>
      <c r="F408" s="19"/>
      <c r="G408" s="15"/>
      <c r="H408" s="11"/>
      <c r="I408" s="14"/>
      <c r="J408" s="16"/>
      <c r="K408" s="11"/>
      <c r="L408" s="11"/>
      <c r="M408" s="17"/>
      <c r="N408" s="18"/>
      <c r="O408" s="11"/>
      <c r="P408" s="11"/>
      <c r="Q408" s="19"/>
      <c r="R408" s="20"/>
      <c r="S408" s="21"/>
      <c r="T408" s="20"/>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row>
    <row r="409" ht="32.25" hidden="1" customHeight="1">
      <c r="A409" s="11"/>
      <c r="B409" s="12"/>
      <c r="C409" s="19"/>
      <c r="D409" s="14"/>
      <c r="E409" s="14"/>
      <c r="F409" s="19"/>
      <c r="G409" s="15"/>
      <c r="H409" s="11"/>
      <c r="I409" s="14"/>
      <c r="J409" s="16"/>
      <c r="K409" s="11"/>
      <c r="L409" s="11"/>
      <c r="M409" s="17"/>
      <c r="N409" s="18"/>
      <c r="O409" s="11"/>
      <c r="P409" s="11"/>
      <c r="Q409" s="19"/>
      <c r="R409" s="20"/>
      <c r="S409" s="21"/>
      <c r="T409" s="20"/>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row>
    <row r="410" ht="30.75" hidden="1" customHeight="1">
      <c r="A410" s="11"/>
      <c r="B410" s="12"/>
      <c r="C410" s="19"/>
      <c r="D410" s="14"/>
      <c r="E410" s="14"/>
      <c r="F410" s="19"/>
      <c r="G410" s="15"/>
      <c r="H410" s="11"/>
      <c r="I410" s="14"/>
      <c r="J410" s="16"/>
      <c r="K410" s="11"/>
      <c r="L410" s="11"/>
      <c r="M410" s="17"/>
      <c r="N410" s="18"/>
      <c r="O410" s="11"/>
      <c r="P410" s="11"/>
      <c r="Q410" s="19"/>
      <c r="R410" s="20"/>
      <c r="S410" s="21"/>
      <c r="T410" s="20"/>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row>
    <row r="411" ht="30.75" hidden="1" customHeight="1">
      <c r="A411" s="11"/>
      <c r="B411" s="73"/>
      <c r="C411" s="19"/>
      <c r="D411" s="14"/>
      <c r="E411" s="14"/>
      <c r="F411" s="19"/>
      <c r="G411" s="15"/>
      <c r="H411" s="11"/>
      <c r="I411" s="14"/>
      <c r="J411" s="16"/>
      <c r="K411" s="11"/>
      <c r="L411" s="11"/>
      <c r="M411" s="17"/>
      <c r="N411" s="18"/>
      <c r="O411" s="11"/>
      <c r="P411" s="11"/>
      <c r="Q411" s="19"/>
      <c r="R411" s="20"/>
      <c r="S411" s="21"/>
      <c r="T411" s="20"/>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row>
    <row r="412" ht="17.25" hidden="1" customHeight="1">
      <c r="A412" s="11"/>
      <c r="B412" s="12"/>
      <c r="C412" s="19"/>
      <c r="D412" s="14"/>
      <c r="E412" s="14"/>
      <c r="F412" s="19"/>
      <c r="G412" s="15"/>
      <c r="H412" s="11"/>
      <c r="I412" s="14"/>
      <c r="J412" s="16"/>
      <c r="K412" s="11"/>
      <c r="L412" s="11"/>
      <c r="M412" s="17"/>
      <c r="N412" s="18"/>
      <c r="O412" s="11"/>
      <c r="P412" s="11"/>
      <c r="Q412" s="19"/>
      <c r="R412" s="20"/>
      <c r="S412" s="21"/>
      <c r="T412" s="20"/>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row>
    <row r="413" ht="17.25" hidden="1" customHeight="1">
      <c r="A413" s="11"/>
      <c r="B413" s="12"/>
      <c r="C413" s="19"/>
      <c r="D413" s="14"/>
      <c r="E413" s="14"/>
      <c r="F413" s="11"/>
      <c r="G413" s="15"/>
      <c r="H413" s="11"/>
      <c r="I413" s="14"/>
      <c r="J413" s="16"/>
      <c r="K413" s="11"/>
      <c r="L413" s="11"/>
      <c r="M413" s="17"/>
      <c r="N413" s="25"/>
      <c r="O413" s="11"/>
      <c r="P413" s="11"/>
      <c r="Q413" s="19"/>
      <c r="R413" s="20"/>
      <c r="S413" s="21"/>
      <c r="T413" s="20"/>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row>
    <row r="414" ht="17.25" hidden="1" customHeight="1">
      <c r="A414" s="11"/>
      <c r="B414" s="12"/>
      <c r="C414" s="19"/>
      <c r="D414" s="14"/>
      <c r="E414" s="14"/>
      <c r="F414" s="11"/>
      <c r="G414" s="15"/>
      <c r="H414" s="11"/>
      <c r="I414" s="14"/>
      <c r="J414" s="16"/>
      <c r="K414" s="11"/>
      <c r="L414" s="11"/>
      <c r="M414" s="17"/>
      <c r="N414" s="18"/>
      <c r="O414" s="11"/>
      <c r="P414" s="11"/>
      <c r="Q414" s="19"/>
      <c r="R414" s="20"/>
      <c r="S414" s="21"/>
      <c r="T414" s="20"/>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row>
    <row r="415" ht="17.25" hidden="1" customHeight="1">
      <c r="A415" s="11"/>
      <c r="B415" s="73"/>
      <c r="C415" s="19"/>
      <c r="D415" s="14"/>
      <c r="E415" s="14"/>
      <c r="F415" s="19"/>
      <c r="G415" s="15"/>
      <c r="H415" s="20"/>
      <c r="I415" s="14"/>
      <c r="J415" s="16"/>
      <c r="K415" s="11"/>
      <c r="L415" s="11"/>
      <c r="M415" s="17"/>
      <c r="N415" s="18"/>
      <c r="O415" s="11"/>
      <c r="P415" s="11"/>
      <c r="Q415" s="19"/>
      <c r="R415" s="20"/>
      <c r="S415" s="21"/>
      <c r="T415" s="20"/>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row>
    <row r="416" ht="17.25" hidden="1" customHeight="1">
      <c r="A416" s="11"/>
      <c r="B416" s="12"/>
      <c r="C416" s="19"/>
      <c r="D416" s="14"/>
      <c r="E416" s="14"/>
      <c r="F416" s="11"/>
      <c r="G416" s="15"/>
      <c r="H416" s="20"/>
      <c r="I416" s="14"/>
      <c r="J416" s="16"/>
      <c r="K416" s="11"/>
      <c r="L416" s="11"/>
      <c r="M416" s="17"/>
      <c r="N416" s="18"/>
      <c r="O416" s="11"/>
      <c r="P416" s="11"/>
      <c r="Q416" s="19"/>
      <c r="R416" s="20"/>
      <c r="S416" s="21"/>
      <c r="T416" s="20"/>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row>
    <row r="417" ht="17.25" hidden="1" customHeight="1">
      <c r="A417" s="11"/>
      <c r="B417" s="12"/>
      <c r="C417" s="19"/>
      <c r="D417" s="14"/>
      <c r="E417" s="14"/>
      <c r="F417" s="19"/>
      <c r="G417" s="15"/>
      <c r="H417" s="11"/>
      <c r="I417" s="14"/>
      <c r="J417" s="16"/>
      <c r="K417" s="11"/>
      <c r="L417" s="11"/>
      <c r="M417" s="17"/>
      <c r="N417" s="18"/>
      <c r="O417" s="11"/>
      <c r="P417" s="11"/>
      <c r="Q417" s="19"/>
      <c r="R417" s="20"/>
      <c r="S417" s="21"/>
      <c r="T417" s="20"/>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row>
    <row r="418" ht="17.25" hidden="1" customHeight="1">
      <c r="A418" s="11"/>
      <c r="B418" s="12"/>
      <c r="C418" s="19"/>
      <c r="D418" s="14"/>
      <c r="E418" s="14"/>
      <c r="F418" s="19"/>
      <c r="G418" s="15"/>
      <c r="H418" s="11"/>
      <c r="I418" s="14"/>
      <c r="J418" s="16"/>
      <c r="K418" s="11"/>
      <c r="L418" s="11"/>
      <c r="M418" s="17"/>
      <c r="N418" s="18"/>
      <c r="O418" s="11"/>
      <c r="P418" s="11"/>
      <c r="Q418" s="19"/>
      <c r="R418" s="20"/>
      <c r="S418" s="21"/>
      <c r="T418" s="20"/>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row>
    <row r="419" ht="17.25" hidden="1" customHeight="1">
      <c r="A419" s="11"/>
      <c r="B419" s="12"/>
      <c r="C419" s="19"/>
      <c r="D419" s="14"/>
      <c r="E419" s="14"/>
      <c r="F419" s="19"/>
      <c r="G419" s="15"/>
      <c r="H419" s="11"/>
      <c r="I419" s="14"/>
      <c r="J419" s="16"/>
      <c r="K419" s="11"/>
      <c r="L419" s="11"/>
      <c r="M419" s="17"/>
      <c r="N419" s="18"/>
      <c r="O419" s="11"/>
      <c r="P419" s="11"/>
      <c r="Q419" s="19"/>
      <c r="R419" s="21"/>
      <c r="S419" s="21"/>
      <c r="T419" s="21"/>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row>
    <row r="420" ht="17.25" hidden="1" customHeight="1">
      <c r="A420" s="11"/>
      <c r="B420" s="73"/>
      <c r="C420" s="19"/>
      <c r="D420" s="14"/>
      <c r="E420" s="14"/>
      <c r="F420" s="19"/>
      <c r="G420" s="15"/>
      <c r="H420" s="11"/>
      <c r="I420" s="14"/>
      <c r="J420" s="16"/>
      <c r="K420" s="11"/>
      <c r="L420" s="11"/>
      <c r="M420" s="17"/>
      <c r="N420" s="18"/>
      <c r="O420" s="11"/>
      <c r="P420" s="11"/>
      <c r="Q420" s="19"/>
      <c r="R420" s="21"/>
      <c r="S420" s="21"/>
      <c r="T420" s="21"/>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row>
    <row r="421" ht="17.25" hidden="1" customHeight="1">
      <c r="A421" s="11"/>
      <c r="B421" s="12"/>
      <c r="C421" s="19"/>
      <c r="D421" s="14"/>
      <c r="E421" s="14"/>
      <c r="F421" s="19"/>
      <c r="G421" s="15"/>
      <c r="H421" s="11"/>
      <c r="I421" s="14"/>
      <c r="J421" s="16"/>
      <c r="K421" s="11"/>
      <c r="L421" s="11"/>
      <c r="M421" s="17"/>
      <c r="N421" s="18"/>
      <c r="O421" s="11"/>
      <c r="P421" s="11"/>
      <c r="Q421" s="19"/>
      <c r="R421" s="21"/>
      <c r="S421" s="21"/>
      <c r="T421" s="21"/>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row>
    <row r="422" ht="17.25" hidden="1" customHeight="1">
      <c r="A422" s="11"/>
      <c r="B422" s="12"/>
      <c r="C422" s="19"/>
      <c r="D422" s="14"/>
      <c r="E422" s="14"/>
      <c r="F422" s="19"/>
      <c r="G422" s="15"/>
      <c r="H422" s="11"/>
      <c r="I422" s="14"/>
      <c r="J422" s="16"/>
      <c r="K422" s="11"/>
      <c r="L422" s="11"/>
      <c r="M422" s="17"/>
      <c r="N422" s="18"/>
      <c r="O422" s="11"/>
      <c r="P422" s="11"/>
      <c r="Q422" s="19"/>
      <c r="R422" s="21"/>
      <c r="S422" s="21"/>
      <c r="T422" s="21"/>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row>
    <row r="423" ht="17.25" hidden="1" customHeight="1">
      <c r="A423" s="11"/>
      <c r="B423" s="12"/>
      <c r="C423" s="19"/>
      <c r="D423" s="14"/>
      <c r="E423" s="14"/>
      <c r="F423" s="19"/>
      <c r="G423" s="15"/>
      <c r="H423" s="11"/>
      <c r="I423" s="14"/>
      <c r="J423" s="16"/>
      <c r="K423" s="11"/>
      <c r="L423" s="11"/>
      <c r="M423" s="17"/>
      <c r="N423" s="18"/>
      <c r="O423" s="11"/>
      <c r="P423" s="11"/>
      <c r="Q423" s="19"/>
      <c r="R423" s="21"/>
      <c r="S423" s="21"/>
      <c r="T423" s="21"/>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row>
    <row r="424" ht="17.25" hidden="1" customHeight="1">
      <c r="A424" s="11"/>
      <c r="B424" s="12"/>
      <c r="C424" s="19"/>
      <c r="D424" s="14"/>
      <c r="E424" s="14"/>
      <c r="F424" s="19"/>
      <c r="G424" s="15"/>
      <c r="H424" s="11"/>
      <c r="I424" s="14"/>
      <c r="J424" s="16"/>
      <c r="K424" s="11"/>
      <c r="L424" s="11"/>
      <c r="M424" s="17"/>
      <c r="N424" s="18"/>
      <c r="O424" s="11"/>
      <c r="P424" s="11"/>
      <c r="Q424" s="19"/>
      <c r="R424" s="21"/>
      <c r="S424" s="21"/>
      <c r="T424" s="21"/>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row>
    <row r="425" ht="17.25" hidden="1" customHeight="1">
      <c r="A425" s="11"/>
      <c r="B425" s="73"/>
      <c r="C425" s="19"/>
      <c r="D425" s="14"/>
      <c r="E425" s="14"/>
      <c r="F425" s="19"/>
      <c r="G425" s="15"/>
      <c r="H425" s="11"/>
      <c r="I425" s="14"/>
      <c r="J425" s="16"/>
      <c r="K425" s="11"/>
      <c r="L425" s="11"/>
      <c r="M425" s="17"/>
      <c r="N425" s="18"/>
      <c r="O425" s="11"/>
      <c r="P425" s="11"/>
      <c r="Q425" s="19"/>
      <c r="R425" s="21"/>
      <c r="S425" s="21"/>
      <c r="T425" s="21"/>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row>
    <row r="426" ht="17.25" hidden="1" customHeight="1">
      <c r="A426" s="11"/>
      <c r="B426" s="12"/>
      <c r="C426" s="19"/>
      <c r="D426" s="14"/>
      <c r="E426" s="14"/>
      <c r="F426" s="19"/>
      <c r="G426" s="15"/>
      <c r="H426" s="11"/>
      <c r="I426" s="14"/>
      <c r="J426" s="16"/>
      <c r="K426" s="11"/>
      <c r="L426" s="11"/>
      <c r="M426" s="17"/>
      <c r="N426" s="18"/>
      <c r="O426" s="11"/>
      <c r="P426" s="11"/>
      <c r="Q426" s="19"/>
      <c r="R426" s="21"/>
      <c r="S426" s="21"/>
      <c r="T426" s="21"/>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row>
    <row r="427" ht="17.25" hidden="1" customHeight="1">
      <c r="A427" s="11"/>
      <c r="B427" s="12"/>
      <c r="C427" s="19"/>
      <c r="D427" s="14"/>
      <c r="E427" s="14"/>
      <c r="F427" s="19"/>
      <c r="G427" s="15"/>
      <c r="H427" s="11"/>
      <c r="I427" s="14"/>
      <c r="J427" s="16"/>
      <c r="K427" s="11"/>
      <c r="L427" s="11"/>
      <c r="M427" s="17"/>
      <c r="N427" s="18"/>
      <c r="O427" s="11"/>
      <c r="P427" s="11"/>
      <c r="Q427" s="19"/>
      <c r="R427" s="21"/>
      <c r="S427" s="21"/>
      <c r="T427" s="21"/>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row>
    <row r="428" ht="17.25" hidden="1" customHeight="1">
      <c r="A428" s="11"/>
      <c r="B428" s="12"/>
      <c r="C428" s="19"/>
      <c r="D428" s="14"/>
      <c r="E428" s="14"/>
      <c r="F428" s="19"/>
      <c r="G428" s="15"/>
      <c r="H428" s="11"/>
      <c r="I428" s="14"/>
      <c r="J428" s="16"/>
      <c r="K428" s="11"/>
      <c r="L428" s="11"/>
      <c r="M428" s="17"/>
      <c r="N428" s="18"/>
      <c r="O428" s="11"/>
      <c r="P428" s="11"/>
      <c r="Q428" s="19"/>
      <c r="R428" s="21"/>
      <c r="S428" s="21"/>
      <c r="T428" s="21"/>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row>
    <row r="429" ht="17.25" hidden="1" customHeight="1">
      <c r="A429" s="11"/>
      <c r="B429" s="12"/>
      <c r="C429" s="19"/>
      <c r="D429" s="14"/>
      <c r="E429" s="14"/>
      <c r="F429" s="19"/>
      <c r="G429" s="15"/>
      <c r="H429" s="11"/>
      <c r="I429" s="14"/>
      <c r="J429" s="16"/>
      <c r="K429" s="11"/>
      <c r="L429" s="11"/>
      <c r="M429" s="17"/>
      <c r="N429" s="18"/>
      <c r="O429" s="11"/>
      <c r="P429" s="11"/>
      <c r="Q429" s="19"/>
      <c r="R429" s="21"/>
      <c r="S429" s="21"/>
      <c r="T429" s="21"/>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row>
    <row r="430" ht="17.25" hidden="1" customHeight="1">
      <c r="A430" s="11"/>
      <c r="B430" s="42"/>
      <c r="C430" s="41"/>
      <c r="D430" s="43"/>
      <c r="E430" s="43"/>
      <c r="F430" s="41"/>
      <c r="G430" s="45"/>
      <c r="H430" s="46"/>
      <c r="I430" s="43"/>
      <c r="J430" s="47"/>
      <c r="K430" s="46"/>
      <c r="L430" s="46"/>
      <c r="M430" s="48"/>
      <c r="N430" s="49"/>
      <c r="O430" s="46"/>
      <c r="P430" s="46"/>
      <c r="Q430" s="41"/>
      <c r="R430" s="10"/>
      <c r="S430" s="10"/>
      <c r="T430" s="10"/>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row>
    <row r="431" ht="17.25" hidden="1" customHeight="1">
      <c r="A431" s="11"/>
      <c r="B431" s="42"/>
      <c r="C431" s="41"/>
      <c r="D431" s="43"/>
      <c r="E431" s="43"/>
      <c r="F431" s="41"/>
      <c r="G431" s="45"/>
      <c r="H431" s="46"/>
      <c r="I431" s="43"/>
      <c r="J431" s="47"/>
      <c r="K431" s="46"/>
      <c r="L431" s="46"/>
      <c r="M431" s="48"/>
      <c r="N431" s="49"/>
      <c r="O431" s="46"/>
      <c r="P431" s="46"/>
      <c r="Q431" s="41"/>
      <c r="R431" s="10"/>
      <c r="S431" s="10"/>
      <c r="T431" s="10"/>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row>
    <row r="432" ht="17.25" hidden="1" customHeight="1">
      <c r="A432" s="11"/>
      <c r="B432" s="42"/>
      <c r="C432" s="41"/>
      <c r="D432" s="43"/>
      <c r="E432" s="43"/>
      <c r="F432" s="41"/>
      <c r="G432" s="45"/>
      <c r="H432" s="46"/>
      <c r="I432" s="43"/>
      <c r="J432" s="47"/>
      <c r="K432" s="46"/>
      <c r="L432" s="46"/>
      <c r="M432" s="48"/>
      <c r="N432" s="49"/>
      <c r="O432" s="46"/>
      <c r="P432" s="46"/>
      <c r="Q432" s="41"/>
      <c r="R432" s="10"/>
      <c r="S432" s="10"/>
      <c r="T432" s="10"/>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row>
    <row r="433" ht="17.25" hidden="1" customHeight="1">
      <c r="A433" s="11"/>
      <c r="B433" s="42"/>
      <c r="C433" s="41"/>
      <c r="D433" s="43"/>
      <c r="E433" s="43"/>
      <c r="F433" s="41"/>
      <c r="G433" s="45"/>
      <c r="H433" s="46"/>
      <c r="I433" s="43"/>
      <c r="J433" s="47"/>
      <c r="K433" s="46"/>
      <c r="L433" s="46"/>
      <c r="M433" s="48"/>
      <c r="N433" s="49"/>
      <c r="O433" s="46"/>
      <c r="P433" s="46"/>
      <c r="Q433" s="41"/>
      <c r="R433" s="10"/>
      <c r="S433" s="10"/>
      <c r="T433" s="10"/>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row>
    <row r="434" ht="17.25" hidden="1" customHeight="1">
      <c r="A434" s="11"/>
      <c r="B434" s="42"/>
      <c r="C434" s="41"/>
      <c r="D434" s="43"/>
      <c r="E434" s="43"/>
      <c r="F434" s="41"/>
      <c r="G434" s="45"/>
      <c r="H434" s="46"/>
      <c r="I434" s="43"/>
      <c r="J434" s="47"/>
      <c r="K434" s="46"/>
      <c r="L434" s="46"/>
      <c r="M434" s="48"/>
      <c r="N434" s="49"/>
      <c r="O434" s="46"/>
      <c r="P434" s="46"/>
      <c r="Q434" s="41"/>
      <c r="R434" s="10"/>
      <c r="S434" s="10"/>
      <c r="T434" s="10"/>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row>
    <row r="435" ht="17.25" hidden="1" customHeight="1">
      <c r="A435" s="11"/>
      <c r="B435" s="42"/>
      <c r="C435" s="41"/>
      <c r="D435" s="43"/>
      <c r="E435" s="43"/>
      <c r="F435" s="41"/>
      <c r="G435" s="45"/>
      <c r="H435" s="46"/>
      <c r="I435" s="43"/>
      <c r="J435" s="47"/>
      <c r="K435" s="46"/>
      <c r="L435" s="46"/>
      <c r="M435" s="48"/>
      <c r="N435" s="49"/>
      <c r="O435" s="46"/>
      <c r="P435" s="46"/>
      <c r="Q435" s="41"/>
      <c r="R435" s="10"/>
      <c r="S435" s="10"/>
      <c r="T435" s="10"/>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row>
    <row r="436" ht="17.25" hidden="1" customHeight="1">
      <c r="A436" s="11"/>
      <c r="B436" s="42"/>
      <c r="C436" s="41"/>
      <c r="D436" s="43"/>
      <c r="E436" s="43"/>
      <c r="F436" s="41"/>
      <c r="G436" s="45"/>
      <c r="H436" s="46"/>
      <c r="I436" s="43"/>
      <c r="J436" s="47"/>
      <c r="K436" s="46"/>
      <c r="L436" s="46"/>
      <c r="M436" s="48"/>
      <c r="N436" s="49"/>
      <c r="O436" s="46"/>
      <c r="P436" s="46"/>
      <c r="Q436" s="41"/>
      <c r="R436" s="10"/>
      <c r="S436" s="10"/>
      <c r="T436" s="10"/>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row>
    <row r="437" ht="17.25" hidden="1" customHeight="1">
      <c r="A437" s="11"/>
      <c r="B437" s="42"/>
      <c r="C437" s="41"/>
      <c r="D437" s="43"/>
      <c r="E437" s="43"/>
      <c r="F437" s="41"/>
      <c r="G437" s="45"/>
      <c r="H437" s="46"/>
      <c r="I437" s="43"/>
      <c r="J437" s="47"/>
      <c r="K437" s="46"/>
      <c r="L437" s="46"/>
      <c r="M437" s="48"/>
      <c r="N437" s="49"/>
      <c r="O437" s="46"/>
      <c r="P437" s="46"/>
      <c r="Q437" s="41"/>
      <c r="R437" s="10"/>
      <c r="S437" s="10"/>
      <c r="T437" s="10"/>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row>
    <row r="438" ht="17.25" hidden="1" customHeight="1">
      <c r="A438" s="11"/>
      <c r="B438" s="42"/>
      <c r="C438" s="41"/>
      <c r="D438" s="43"/>
      <c r="E438" s="43"/>
      <c r="F438" s="41"/>
      <c r="G438" s="45"/>
      <c r="H438" s="46"/>
      <c r="I438" s="43"/>
      <c r="J438" s="47"/>
      <c r="K438" s="46"/>
      <c r="L438" s="46"/>
      <c r="M438" s="48"/>
      <c r="N438" s="49"/>
      <c r="O438" s="46"/>
      <c r="P438" s="46"/>
      <c r="Q438" s="41"/>
      <c r="R438" s="10"/>
      <c r="S438" s="10"/>
      <c r="T438" s="10"/>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row>
    <row r="439" ht="17.25" hidden="1" customHeight="1">
      <c r="A439" s="11"/>
      <c r="B439" s="42"/>
      <c r="C439" s="41"/>
      <c r="D439" s="43"/>
      <c r="E439" s="43"/>
      <c r="F439" s="41"/>
      <c r="G439" s="45"/>
      <c r="H439" s="46"/>
      <c r="I439" s="43"/>
      <c r="J439" s="47"/>
      <c r="K439" s="46"/>
      <c r="L439" s="46"/>
      <c r="M439" s="48"/>
      <c r="N439" s="49"/>
      <c r="O439" s="46"/>
      <c r="P439" s="46"/>
      <c r="Q439" s="41"/>
      <c r="R439" s="10"/>
      <c r="S439" s="10"/>
      <c r="T439" s="10"/>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row>
    <row r="440" ht="17.25" hidden="1" customHeight="1">
      <c r="A440" s="11"/>
      <c r="B440" s="42"/>
      <c r="C440" s="41"/>
      <c r="D440" s="43"/>
      <c r="E440" s="43"/>
      <c r="F440" s="41"/>
      <c r="G440" s="45"/>
      <c r="H440" s="46"/>
      <c r="I440" s="43"/>
      <c r="J440" s="47"/>
      <c r="K440" s="46"/>
      <c r="L440" s="46"/>
      <c r="M440" s="48"/>
      <c r="N440" s="49"/>
      <c r="O440" s="46"/>
      <c r="P440" s="46"/>
      <c r="Q440" s="41"/>
      <c r="R440" s="10"/>
      <c r="S440" s="10"/>
      <c r="T440" s="10"/>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row>
    <row r="441" ht="17.25" customHeight="1">
      <c r="A441" s="41"/>
      <c r="B441" s="42"/>
      <c r="C441" s="41"/>
      <c r="D441" s="43"/>
      <c r="E441" s="43"/>
      <c r="F441" s="41"/>
      <c r="G441" s="45"/>
      <c r="H441" s="46"/>
      <c r="I441" s="43"/>
      <c r="J441" s="47"/>
      <c r="K441" s="46"/>
      <c r="L441" s="46"/>
      <c r="M441" s="48"/>
      <c r="N441" s="49"/>
      <c r="O441" s="46"/>
      <c r="P441" s="46"/>
      <c r="Q441" s="41"/>
      <c r="R441" s="10"/>
      <c r="S441" s="10"/>
      <c r="T441" s="10"/>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row>
    <row r="442" ht="17.25" customHeight="1">
      <c r="A442" s="41"/>
      <c r="B442" s="42"/>
      <c r="C442" s="41"/>
      <c r="D442" s="43"/>
      <c r="E442" s="43"/>
      <c r="F442" s="41"/>
      <c r="G442" s="45"/>
      <c r="H442" s="46"/>
      <c r="I442" s="43"/>
      <c r="J442" s="47"/>
      <c r="K442" s="46"/>
      <c r="L442" s="46"/>
      <c r="M442" s="48"/>
      <c r="N442" s="49"/>
      <c r="O442" s="46"/>
      <c r="P442" s="46"/>
      <c r="Q442" s="41"/>
      <c r="R442" s="10"/>
      <c r="S442" s="10"/>
      <c r="T442" s="10"/>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row>
    <row r="443" ht="17.25" customHeight="1">
      <c r="A443" s="41"/>
      <c r="B443" s="42"/>
      <c r="C443" s="41"/>
      <c r="D443" s="43"/>
      <c r="E443" s="43"/>
      <c r="F443" s="41"/>
      <c r="G443" s="45"/>
      <c r="H443" s="46"/>
      <c r="I443" s="43"/>
      <c r="J443" s="47"/>
      <c r="K443" s="46"/>
      <c r="L443" s="46"/>
      <c r="M443" s="48"/>
      <c r="N443" s="49"/>
      <c r="O443" s="46"/>
      <c r="P443" s="46"/>
      <c r="Q443" s="41"/>
      <c r="R443" s="10"/>
      <c r="S443" s="10"/>
      <c r="T443" s="10"/>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row>
    <row r="444" ht="17.25" customHeight="1">
      <c r="A444" s="41"/>
      <c r="B444" s="42"/>
      <c r="C444" s="41"/>
      <c r="D444" s="43"/>
      <c r="E444" s="43"/>
      <c r="F444" s="41"/>
      <c r="G444" s="45"/>
      <c r="H444" s="46"/>
      <c r="I444" s="43"/>
      <c r="J444" s="47"/>
      <c r="K444" s="46"/>
      <c r="L444" s="46"/>
      <c r="M444" s="48"/>
      <c r="N444" s="49"/>
      <c r="O444" s="46"/>
      <c r="P444" s="46"/>
      <c r="Q444" s="41"/>
      <c r="R444" s="10"/>
      <c r="S444" s="10"/>
      <c r="T444" s="10"/>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row>
    <row r="445" ht="17.25" customHeight="1">
      <c r="A445" s="41"/>
      <c r="B445" s="42"/>
      <c r="C445" s="41"/>
      <c r="D445" s="43"/>
      <c r="E445" s="43"/>
      <c r="F445" s="41"/>
      <c r="G445" s="45"/>
      <c r="H445" s="46"/>
      <c r="I445" s="43"/>
      <c r="J445" s="47"/>
      <c r="K445" s="46"/>
      <c r="L445" s="46"/>
      <c r="M445" s="48"/>
      <c r="N445" s="49"/>
      <c r="O445" s="46"/>
      <c r="P445" s="46"/>
      <c r="Q445" s="41"/>
      <c r="R445" s="10"/>
      <c r="S445" s="10"/>
      <c r="T445" s="10"/>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row>
    <row r="446" ht="17.25" customHeight="1">
      <c r="A446" s="41"/>
      <c r="B446" s="42"/>
      <c r="C446" s="41"/>
      <c r="D446" s="43"/>
      <c r="E446" s="43"/>
      <c r="F446" s="41"/>
      <c r="G446" s="45"/>
      <c r="H446" s="46"/>
      <c r="I446" s="43"/>
      <c r="J446" s="47"/>
      <c r="K446" s="46"/>
      <c r="L446" s="46"/>
      <c r="M446" s="48"/>
      <c r="N446" s="49"/>
      <c r="O446" s="46"/>
      <c r="P446" s="46"/>
      <c r="Q446" s="41"/>
      <c r="R446" s="10"/>
      <c r="S446" s="10"/>
      <c r="T446" s="10"/>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row>
    <row r="447" ht="17.25" customHeight="1">
      <c r="A447" s="41"/>
      <c r="B447" s="42"/>
      <c r="C447" s="41"/>
      <c r="D447" s="43"/>
      <c r="E447" s="43"/>
      <c r="F447" s="41"/>
      <c r="G447" s="45"/>
      <c r="H447" s="46"/>
      <c r="I447" s="43"/>
      <c r="J447" s="47"/>
      <c r="K447" s="46"/>
      <c r="L447" s="46"/>
      <c r="M447" s="48"/>
      <c r="N447" s="49"/>
      <c r="O447" s="46"/>
      <c r="P447" s="46"/>
      <c r="Q447" s="41"/>
      <c r="R447" s="10"/>
      <c r="S447" s="10"/>
      <c r="T447" s="10"/>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row>
    <row r="448" ht="17.25" customHeight="1">
      <c r="A448" s="41"/>
      <c r="B448" s="42"/>
      <c r="C448" s="41"/>
      <c r="D448" s="43"/>
      <c r="E448" s="43"/>
      <c r="F448" s="41"/>
      <c r="G448" s="45"/>
      <c r="H448" s="46"/>
      <c r="I448" s="43"/>
      <c r="J448" s="47"/>
      <c r="K448" s="46"/>
      <c r="L448" s="46"/>
      <c r="M448" s="48"/>
      <c r="N448" s="49"/>
      <c r="O448" s="46"/>
      <c r="P448" s="46"/>
      <c r="Q448" s="41"/>
      <c r="R448" s="10"/>
      <c r="S448" s="10"/>
      <c r="T448" s="10"/>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row>
    <row r="449" ht="17.25" customHeight="1">
      <c r="A449" s="41"/>
      <c r="B449" s="42"/>
      <c r="C449" s="41"/>
      <c r="D449" s="43"/>
      <c r="E449" s="43"/>
      <c r="F449" s="41"/>
      <c r="G449" s="45"/>
      <c r="H449" s="46"/>
      <c r="I449" s="43"/>
      <c r="J449" s="47"/>
      <c r="K449" s="46"/>
      <c r="L449" s="46"/>
      <c r="M449" s="48"/>
      <c r="N449" s="49"/>
      <c r="O449" s="46"/>
      <c r="P449" s="46"/>
      <c r="Q449" s="41"/>
      <c r="R449" s="10"/>
      <c r="S449" s="10"/>
      <c r="T449" s="10"/>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row>
    <row r="450" ht="17.25" customHeight="1">
      <c r="A450" s="41"/>
      <c r="B450" s="42"/>
      <c r="C450" s="41"/>
      <c r="D450" s="43"/>
      <c r="E450" s="43"/>
      <c r="F450" s="41"/>
      <c r="G450" s="45"/>
      <c r="H450" s="46"/>
      <c r="I450" s="43"/>
      <c r="J450" s="47"/>
      <c r="K450" s="46"/>
      <c r="L450" s="46"/>
      <c r="M450" s="48"/>
      <c r="N450" s="49"/>
      <c r="O450" s="46"/>
      <c r="P450" s="46"/>
      <c r="Q450" s="41"/>
      <c r="R450" s="10"/>
      <c r="S450" s="10"/>
      <c r="T450" s="10"/>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row>
    <row r="451" ht="17.25" customHeight="1">
      <c r="A451" s="41"/>
      <c r="B451" s="42"/>
      <c r="C451" s="41"/>
      <c r="D451" s="43"/>
      <c r="E451" s="43"/>
      <c r="F451" s="41"/>
      <c r="G451" s="45"/>
      <c r="H451" s="46"/>
      <c r="I451" s="43"/>
      <c r="J451" s="47"/>
      <c r="K451" s="46"/>
      <c r="L451" s="46"/>
      <c r="M451" s="48"/>
      <c r="N451" s="49"/>
      <c r="O451" s="46"/>
      <c r="P451" s="46"/>
      <c r="Q451" s="41"/>
      <c r="R451" s="10"/>
      <c r="S451" s="10"/>
      <c r="T451" s="10"/>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row>
    <row r="452" ht="17.25" customHeight="1">
      <c r="A452" s="41"/>
      <c r="B452" s="42"/>
      <c r="C452" s="41"/>
      <c r="D452" s="43"/>
      <c r="E452" s="43"/>
      <c r="F452" s="41"/>
      <c r="G452" s="45"/>
      <c r="H452" s="46"/>
      <c r="I452" s="43"/>
      <c r="J452" s="47"/>
      <c r="K452" s="46"/>
      <c r="L452" s="46"/>
      <c r="M452" s="48"/>
      <c r="N452" s="49"/>
      <c r="O452" s="46"/>
      <c r="P452" s="46"/>
      <c r="Q452" s="41"/>
      <c r="R452" s="10"/>
      <c r="S452" s="10"/>
      <c r="T452" s="10"/>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row>
    <row r="453" ht="17.25" customHeight="1">
      <c r="A453" s="41"/>
      <c r="B453" s="42"/>
      <c r="C453" s="41"/>
      <c r="D453" s="43"/>
      <c r="E453" s="43"/>
      <c r="F453" s="41"/>
      <c r="G453" s="45"/>
      <c r="H453" s="46"/>
      <c r="I453" s="43"/>
      <c r="J453" s="47"/>
      <c r="K453" s="46"/>
      <c r="L453" s="46"/>
      <c r="M453" s="48"/>
      <c r="N453" s="49"/>
      <c r="O453" s="46"/>
      <c r="P453" s="46"/>
      <c r="Q453" s="41"/>
      <c r="R453" s="10"/>
      <c r="S453" s="10"/>
      <c r="T453" s="10"/>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row>
    <row r="454" ht="17.25" customHeight="1">
      <c r="A454" s="41"/>
      <c r="B454" s="42"/>
      <c r="C454" s="41"/>
      <c r="D454" s="43"/>
      <c r="E454" s="43"/>
      <c r="F454" s="41"/>
      <c r="G454" s="45"/>
      <c r="H454" s="46"/>
      <c r="I454" s="43"/>
      <c r="J454" s="47"/>
      <c r="K454" s="46"/>
      <c r="L454" s="46"/>
      <c r="M454" s="48"/>
      <c r="N454" s="49"/>
      <c r="O454" s="46"/>
      <c r="P454" s="46"/>
      <c r="Q454" s="41"/>
      <c r="R454" s="10"/>
      <c r="S454" s="10"/>
      <c r="T454" s="10"/>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row>
    <row r="455" ht="17.25" customHeight="1">
      <c r="A455" s="41"/>
      <c r="B455" s="42"/>
      <c r="C455" s="41"/>
      <c r="D455" s="43"/>
      <c r="E455" s="43"/>
      <c r="F455" s="41"/>
      <c r="G455" s="45"/>
      <c r="H455" s="46"/>
      <c r="I455" s="43"/>
      <c r="J455" s="47"/>
      <c r="K455" s="46"/>
      <c r="L455" s="46"/>
      <c r="M455" s="48"/>
      <c r="N455" s="49"/>
      <c r="O455" s="46"/>
      <c r="P455" s="46"/>
      <c r="Q455" s="41"/>
      <c r="R455" s="10"/>
      <c r="S455" s="10"/>
      <c r="T455" s="10"/>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row>
    <row r="456" ht="17.25" customHeight="1">
      <c r="A456" s="41"/>
      <c r="B456" s="42"/>
      <c r="C456" s="41"/>
      <c r="D456" s="43"/>
      <c r="E456" s="43"/>
      <c r="F456" s="41"/>
      <c r="G456" s="45"/>
      <c r="H456" s="46"/>
      <c r="I456" s="43"/>
      <c r="J456" s="47"/>
      <c r="K456" s="46"/>
      <c r="L456" s="46"/>
      <c r="M456" s="48"/>
      <c r="N456" s="49"/>
      <c r="O456" s="46"/>
      <c r="P456" s="46"/>
      <c r="Q456" s="41"/>
      <c r="R456" s="10"/>
      <c r="S456" s="10"/>
      <c r="T456" s="10"/>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row>
    <row r="457" ht="17.25" customHeight="1">
      <c r="A457" s="41"/>
      <c r="B457" s="42"/>
      <c r="C457" s="41"/>
      <c r="D457" s="43"/>
      <c r="E457" s="43"/>
      <c r="F457" s="41"/>
      <c r="G457" s="45"/>
      <c r="H457" s="46"/>
      <c r="I457" s="43"/>
      <c r="J457" s="47"/>
      <c r="K457" s="46"/>
      <c r="L457" s="46"/>
      <c r="M457" s="48"/>
      <c r="N457" s="49"/>
      <c r="O457" s="46"/>
      <c r="P457" s="46"/>
      <c r="Q457" s="41"/>
      <c r="R457" s="10"/>
      <c r="S457" s="10"/>
      <c r="T457" s="10"/>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row>
    <row r="458" ht="17.25" customHeight="1">
      <c r="A458" s="41"/>
      <c r="B458" s="42"/>
      <c r="C458" s="41"/>
      <c r="D458" s="43"/>
      <c r="E458" s="43"/>
      <c r="F458" s="41"/>
      <c r="G458" s="45"/>
      <c r="H458" s="46"/>
      <c r="I458" s="43"/>
      <c r="J458" s="47"/>
      <c r="K458" s="46"/>
      <c r="L458" s="46"/>
      <c r="M458" s="48"/>
      <c r="N458" s="49"/>
      <c r="O458" s="46"/>
      <c r="P458" s="46"/>
      <c r="Q458" s="41"/>
      <c r="R458" s="10"/>
      <c r="S458" s="10"/>
      <c r="T458" s="10"/>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row>
    <row r="459" ht="17.25" customHeight="1">
      <c r="A459" s="41"/>
      <c r="B459" s="42"/>
      <c r="C459" s="41"/>
      <c r="D459" s="43"/>
      <c r="E459" s="43"/>
      <c r="F459" s="41"/>
      <c r="G459" s="45"/>
      <c r="H459" s="46"/>
      <c r="I459" s="43"/>
      <c r="J459" s="47"/>
      <c r="K459" s="46"/>
      <c r="L459" s="46"/>
      <c r="M459" s="48"/>
      <c r="N459" s="49"/>
      <c r="O459" s="46"/>
      <c r="P459" s="46"/>
      <c r="Q459" s="41"/>
      <c r="R459" s="10"/>
      <c r="S459" s="10"/>
      <c r="T459" s="10"/>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row>
    <row r="460" ht="17.25" customHeight="1">
      <c r="A460" s="41"/>
      <c r="B460" s="42"/>
      <c r="C460" s="41"/>
      <c r="D460" s="43"/>
      <c r="E460" s="43"/>
      <c r="F460" s="41"/>
      <c r="G460" s="45"/>
      <c r="H460" s="46"/>
      <c r="I460" s="43"/>
      <c r="J460" s="47"/>
      <c r="K460" s="46"/>
      <c r="L460" s="46"/>
      <c r="M460" s="48"/>
      <c r="N460" s="49"/>
      <c r="O460" s="46"/>
      <c r="P460" s="46"/>
      <c r="Q460" s="41"/>
      <c r="R460" s="10"/>
      <c r="S460" s="10"/>
      <c r="T460" s="10"/>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row>
    <row r="461" ht="17.25" customHeight="1">
      <c r="A461" s="41"/>
      <c r="B461" s="42"/>
      <c r="C461" s="41"/>
      <c r="D461" s="43"/>
      <c r="E461" s="43"/>
      <c r="F461" s="41"/>
      <c r="G461" s="45"/>
      <c r="H461" s="46"/>
      <c r="I461" s="43"/>
      <c r="J461" s="47"/>
      <c r="K461" s="46"/>
      <c r="L461" s="46"/>
      <c r="M461" s="48"/>
      <c r="N461" s="49"/>
      <c r="O461" s="46"/>
      <c r="P461" s="46"/>
      <c r="Q461" s="41"/>
      <c r="R461" s="10"/>
      <c r="S461" s="10"/>
      <c r="T461" s="10"/>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row>
    <row r="462" ht="17.25" customHeight="1">
      <c r="A462" s="41"/>
      <c r="B462" s="42"/>
      <c r="C462" s="41"/>
      <c r="D462" s="43"/>
      <c r="E462" s="43"/>
      <c r="F462" s="41"/>
      <c r="G462" s="45"/>
      <c r="H462" s="46"/>
      <c r="I462" s="43"/>
      <c r="J462" s="47"/>
      <c r="K462" s="46"/>
      <c r="L462" s="46"/>
      <c r="M462" s="48"/>
      <c r="N462" s="49"/>
      <c r="O462" s="46"/>
      <c r="P462" s="46"/>
      <c r="Q462" s="41"/>
      <c r="R462" s="10"/>
      <c r="S462" s="10"/>
      <c r="T462" s="10"/>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row>
    <row r="463" ht="17.25" customHeight="1">
      <c r="A463" s="41"/>
      <c r="B463" s="42"/>
      <c r="C463" s="41"/>
      <c r="D463" s="43"/>
      <c r="E463" s="43"/>
      <c r="F463" s="41"/>
      <c r="G463" s="45"/>
      <c r="H463" s="46"/>
      <c r="I463" s="43"/>
      <c r="J463" s="47"/>
      <c r="K463" s="46"/>
      <c r="L463" s="46"/>
      <c r="M463" s="48"/>
      <c r="N463" s="49"/>
      <c r="O463" s="46"/>
      <c r="P463" s="46"/>
      <c r="Q463" s="41"/>
      <c r="R463" s="10"/>
      <c r="S463" s="10"/>
      <c r="T463" s="10"/>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row>
    <row r="464" ht="17.25" customHeight="1">
      <c r="A464" s="41"/>
      <c r="B464" s="42"/>
      <c r="C464" s="41"/>
      <c r="D464" s="43"/>
      <c r="E464" s="43"/>
      <c r="F464" s="41"/>
      <c r="G464" s="45"/>
      <c r="H464" s="46"/>
      <c r="I464" s="43"/>
      <c r="J464" s="47"/>
      <c r="K464" s="46"/>
      <c r="L464" s="46"/>
      <c r="M464" s="48"/>
      <c r="N464" s="49"/>
      <c r="O464" s="46"/>
      <c r="P464" s="46"/>
      <c r="Q464" s="41"/>
      <c r="R464" s="10"/>
      <c r="S464" s="10"/>
      <c r="T464" s="10"/>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row>
    <row r="465" ht="17.25" customHeight="1">
      <c r="A465" s="41"/>
      <c r="B465" s="42"/>
      <c r="C465" s="41"/>
      <c r="D465" s="43"/>
      <c r="E465" s="43"/>
      <c r="F465" s="41"/>
      <c r="G465" s="45"/>
      <c r="H465" s="46"/>
      <c r="I465" s="43"/>
      <c r="J465" s="47"/>
      <c r="K465" s="46"/>
      <c r="L465" s="46"/>
      <c r="M465" s="48"/>
      <c r="N465" s="49"/>
      <c r="O465" s="46"/>
      <c r="P465" s="46"/>
      <c r="Q465" s="41"/>
      <c r="R465" s="10"/>
      <c r="S465" s="10"/>
      <c r="T465" s="10"/>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row>
    <row r="466" ht="17.25" customHeight="1">
      <c r="A466" s="41"/>
      <c r="B466" s="42"/>
      <c r="C466" s="41"/>
      <c r="D466" s="43"/>
      <c r="E466" s="43"/>
      <c r="F466" s="41"/>
      <c r="G466" s="45"/>
      <c r="H466" s="46"/>
      <c r="I466" s="43"/>
      <c r="J466" s="47"/>
      <c r="K466" s="46"/>
      <c r="L466" s="46"/>
      <c r="M466" s="48"/>
      <c r="N466" s="49"/>
      <c r="O466" s="46"/>
      <c r="P466" s="46"/>
      <c r="Q466" s="41"/>
      <c r="R466" s="10"/>
      <c r="S466" s="10"/>
      <c r="T466" s="10"/>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row>
    <row r="467" ht="17.25" customHeight="1">
      <c r="A467" s="41"/>
      <c r="B467" s="42"/>
      <c r="C467" s="41"/>
      <c r="D467" s="43"/>
      <c r="E467" s="43"/>
      <c r="F467" s="41"/>
      <c r="G467" s="45"/>
      <c r="H467" s="46"/>
      <c r="I467" s="43"/>
      <c r="J467" s="47"/>
      <c r="K467" s="46"/>
      <c r="L467" s="46"/>
      <c r="M467" s="48"/>
      <c r="N467" s="49"/>
      <c r="O467" s="46"/>
      <c r="P467" s="46"/>
      <c r="Q467" s="41"/>
      <c r="R467" s="10"/>
      <c r="S467" s="10"/>
      <c r="T467" s="10"/>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row>
    <row r="468" ht="17.25" customHeight="1">
      <c r="A468" s="41"/>
      <c r="B468" s="42"/>
      <c r="C468" s="41"/>
      <c r="D468" s="43"/>
      <c r="E468" s="43"/>
      <c r="F468" s="41"/>
      <c r="G468" s="45"/>
      <c r="H468" s="46"/>
      <c r="I468" s="43"/>
      <c r="J468" s="47"/>
      <c r="K468" s="46"/>
      <c r="L468" s="46"/>
      <c r="M468" s="48"/>
      <c r="N468" s="49"/>
      <c r="O468" s="46"/>
      <c r="P468" s="46"/>
      <c r="Q468" s="41"/>
      <c r="R468" s="10"/>
      <c r="S468" s="10"/>
      <c r="T468" s="10"/>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row>
    <row r="469" ht="17.25" customHeight="1">
      <c r="A469" s="41"/>
      <c r="B469" s="42"/>
      <c r="C469" s="41"/>
      <c r="D469" s="43"/>
      <c r="E469" s="43"/>
      <c r="F469" s="41"/>
      <c r="G469" s="45"/>
      <c r="H469" s="46"/>
      <c r="I469" s="43"/>
      <c r="J469" s="47"/>
      <c r="K469" s="46"/>
      <c r="L469" s="46"/>
      <c r="M469" s="48"/>
      <c r="N469" s="49"/>
      <c r="O469" s="46"/>
      <c r="P469" s="46"/>
      <c r="Q469" s="41"/>
      <c r="R469" s="10"/>
      <c r="S469" s="10"/>
      <c r="T469" s="10"/>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row>
    <row r="470" ht="17.25" customHeight="1">
      <c r="A470" s="41"/>
      <c r="B470" s="42"/>
      <c r="C470" s="41"/>
      <c r="D470" s="43"/>
      <c r="E470" s="43"/>
      <c r="F470" s="41"/>
      <c r="G470" s="45"/>
      <c r="H470" s="46"/>
      <c r="I470" s="43"/>
      <c r="J470" s="47"/>
      <c r="K470" s="46"/>
      <c r="L470" s="46"/>
      <c r="M470" s="48"/>
      <c r="N470" s="49"/>
      <c r="O470" s="46"/>
      <c r="P470" s="46"/>
      <c r="Q470" s="41"/>
      <c r="R470" s="10"/>
      <c r="S470" s="10"/>
      <c r="T470" s="10"/>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row>
    <row r="471" ht="17.25" customHeight="1">
      <c r="A471" s="41"/>
      <c r="B471" s="42"/>
      <c r="C471" s="41"/>
      <c r="D471" s="43"/>
      <c r="E471" s="43"/>
      <c r="F471" s="41"/>
      <c r="G471" s="45"/>
      <c r="H471" s="46"/>
      <c r="I471" s="43"/>
      <c r="J471" s="47"/>
      <c r="K471" s="46"/>
      <c r="L471" s="46"/>
      <c r="M471" s="48"/>
      <c r="N471" s="49"/>
      <c r="O471" s="46"/>
      <c r="P471" s="46"/>
      <c r="Q471" s="41"/>
      <c r="R471" s="10"/>
      <c r="S471" s="10"/>
      <c r="T471" s="10"/>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row>
    <row r="472" ht="17.25" customHeight="1">
      <c r="A472" s="41"/>
      <c r="B472" s="42"/>
      <c r="C472" s="41"/>
      <c r="D472" s="43"/>
      <c r="E472" s="43"/>
      <c r="F472" s="41"/>
      <c r="G472" s="45"/>
      <c r="H472" s="46"/>
      <c r="I472" s="43"/>
      <c r="J472" s="47"/>
      <c r="K472" s="46"/>
      <c r="L472" s="46"/>
      <c r="M472" s="48"/>
      <c r="N472" s="49"/>
      <c r="O472" s="46"/>
      <c r="P472" s="46"/>
      <c r="Q472" s="41"/>
      <c r="R472" s="10"/>
      <c r="S472" s="10"/>
      <c r="T472" s="10"/>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row>
    <row r="473" ht="17.25" customHeight="1">
      <c r="A473" s="41"/>
      <c r="B473" s="42"/>
      <c r="C473" s="41"/>
      <c r="D473" s="43"/>
      <c r="E473" s="43"/>
      <c r="F473" s="41"/>
      <c r="G473" s="45"/>
      <c r="H473" s="46"/>
      <c r="I473" s="43"/>
      <c r="J473" s="47"/>
      <c r="K473" s="46"/>
      <c r="L473" s="46"/>
      <c r="M473" s="48"/>
      <c r="N473" s="49"/>
      <c r="O473" s="46"/>
      <c r="P473" s="46"/>
      <c r="Q473" s="41"/>
      <c r="R473" s="10"/>
      <c r="S473" s="10"/>
      <c r="T473" s="10"/>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row>
    <row r="474" ht="17.25" customHeight="1">
      <c r="A474" s="41"/>
      <c r="B474" s="42"/>
      <c r="C474" s="41"/>
      <c r="D474" s="43"/>
      <c r="E474" s="43"/>
      <c r="F474" s="41"/>
      <c r="G474" s="45"/>
      <c r="H474" s="46"/>
      <c r="I474" s="43"/>
      <c r="J474" s="47"/>
      <c r="K474" s="46"/>
      <c r="L474" s="46"/>
      <c r="M474" s="48"/>
      <c r="N474" s="49"/>
      <c r="O474" s="46"/>
      <c r="P474" s="46"/>
      <c r="Q474" s="41"/>
      <c r="R474" s="10"/>
      <c r="S474" s="10"/>
      <c r="T474" s="10"/>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row>
    <row r="475" ht="17.25" customHeight="1">
      <c r="A475" s="41"/>
      <c r="B475" s="42"/>
      <c r="C475" s="41"/>
      <c r="D475" s="43"/>
      <c r="E475" s="43"/>
      <c r="F475" s="41"/>
      <c r="G475" s="45"/>
      <c r="H475" s="46"/>
      <c r="I475" s="43"/>
      <c r="J475" s="47"/>
      <c r="K475" s="46"/>
      <c r="L475" s="46"/>
      <c r="M475" s="48"/>
      <c r="N475" s="49"/>
      <c r="O475" s="46"/>
      <c r="P475" s="46"/>
      <c r="Q475" s="41"/>
      <c r="R475" s="10"/>
      <c r="S475" s="10"/>
      <c r="T475" s="10"/>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row>
    <row r="476" ht="17.25" customHeight="1">
      <c r="A476" s="41"/>
      <c r="B476" s="42"/>
      <c r="C476" s="41"/>
      <c r="D476" s="43"/>
      <c r="E476" s="43"/>
      <c r="F476" s="41"/>
      <c r="G476" s="45"/>
      <c r="H476" s="46"/>
      <c r="I476" s="43"/>
      <c r="J476" s="47"/>
      <c r="K476" s="46"/>
      <c r="L476" s="46"/>
      <c r="M476" s="48"/>
      <c r="N476" s="49"/>
      <c r="O476" s="46"/>
      <c r="P476" s="46"/>
      <c r="Q476" s="41"/>
      <c r="R476" s="10"/>
      <c r="S476" s="10"/>
      <c r="T476" s="10"/>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row>
    <row r="477" ht="17.25" customHeight="1">
      <c r="A477" s="41"/>
      <c r="B477" s="42"/>
      <c r="C477" s="41"/>
      <c r="D477" s="43"/>
      <c r="E477" s="43"/>
      <c r="F477" s="41"/>
      <c r="G477" s="45"/>
      <c r="H477" s="46"/>
      <c r="I477" s="43"/>
      <c r="J477" s="47"/>
      <c r="K477" s="46"/>
      <c r="L477" s="46"/>
      <c r="M477" s="48"/>
      <c r="N477" s="49"/>
      <c r="O477" s="46"/>
      <c r="P477" s="46"/>
      <c r="Q477" s="41"/>
      <c r="R477" s="10"/>
      <c r="S477" s="10"/>
      <c r="T477" s="10"/>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row>
    <row r="478" ht="17.25" customHeight="1">
      <c r="A478" s="41"/>
      <c r="B478" s="42"/>
      <c r="C478" s="41"/>
      <c r="D478" s="43"/>
      <c r="E478" s="43"/>
      <c r="F478" s="41"/>
      <c r="G478" s="45"/>
      <c r="H478" s="46"/>
      <c r="I478" s="43"/>
      <c r="J478" s="47"/>
      <c r="K478" s="46"/>
      <c r="L478" s="46"/>
      <c r="M478" s="48"/>
      <c r="N478" s="49"/>
      <c r="O478" s="46"/>
      <c r="P478" s="46"/>
      <c r="Q478" s="41"/>
      <c r="R478" s="10"/>
      <c r="S478" s="10"/>
      <c r="T478" s="10"/>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row>
    <row r="479" ht="17.25" customHeight="1">
      <c r="A479" s="41"/>
      <c r="B479" s="42"/>
      <c r="C479" s="41"/>
      <c r="D479" s="43"/>
      <c r="E479" s="43"/>
      <c r="F479" s="41"/>
      <c r="G479" s="45"/>
      <c r="H479" s="46"/>
      <c r="I479" s="43"/>
      <c r="J479" s="47"/>
      <c r="K479" s="46"/>
      <c r="L479" s="46"/>
      <c r="M479" s="48"/>
      <c r="N479" s="49"/>
      <c r="O479" s="46"/>
      <c r="P479" s="46"/>
      <c r="Q479" s="41"/>
      <c r="R479" s="10"/>
      <c r="S479" s="10"/>
      <c r="T479" s="10"/>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row>
    <row r="480" ht="17.25" customHeight="1">
      <c r="A480" s="41"/>
      <c r="B480" s="42"/>
      <c r="C480" s="41"/>
      <c r="D480" s="43"/>
      <c r="E480" s="43"/>
      <c r="F480" s="41"/>
      <c r="G480" s="45"/>
      <c r="H480" s="46"/>
      <c r="I480" s="43"/>
      <c r="J480" s="47"/>
      <c r="K480" s="46"/>
      <c r="L480" s="46"/>
      <c r="M480" s="48"/>
      <c r="N480" s="49"/>
      <c r="O480" s="46"/>
      <c r="P480" s="46"/>
      <c r="Q480" s="41"/>
      <c r="R480" s="10"/>
      <c r="S480" s="10"/>
      <c r="T480" s="10"/>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row>
    <row r="481" ht="17.25" customHeight="1">
      <c r="A481" s="41"/>
      <c r="B481" s="42"/>
      <c r="C481" s="41"/>
      <c r="D481" s="43"/>
      <c r="E481" s="43"/>
      <c r="F481" s="41"/>
      <c r="G481" s="45"/>
      <c r="H481" s="46"/>
      <c r="I481" s="43"/>
      <c r="J481" s="47"/>
      <c r="K481" s="46"/>
      <c r="L481" s="46"/>
      <c r="M481" s="48"/>
      <c r="N481" s="49"/>
      <c r="O481" s="46"/>
      <c r="P481" s="46"/>
      <c r="Q481" s="41"/>
      <c r="R481" s="10"/>
      <c r="S481" s="10"/>
      <c r="T481" s="10"/>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row>
    <row r="482" ht="17.25" customHeight="1">
      <c r="A482" s="41"/>
      <c r="B482" s="42"/>
      <c r="C482" s="41"/>
      <c r="D482" s="43"/>
      <c r="E482" s="43"/>
      <c r="F482" s="41"/>
      <c r="G482" s="45"/>
      <c r="H482" s="46"/>
      <c r="I482" s="43"/>
      <c r="J482" s="47"/>
      <c r="K482" s="46"/>
      <c r="L482" s="46"/>
      <c r="M482" s="48"/>
      <c r="N482" s="49"/>
      <c r="O482" s="46"/>
      <c r="P482" s="46"/>
      <c r="Q482" s="41"/>
      <c r="R482" s="10"/>
      <c r="S482" s="10"/>
      <c r="T482" s="10"/>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row>
    <row r="483" ht="17.25" customHeight="1">
      <c r="A483" s="41"/>
      <c r="B483" s="42"/>
      <c r="C483" s="41"/>
      <c r="D483" s="43"/>
      <c r="E483" s="43"/>
      <c r="F483" s="41"/>
      <c r="G483" s="45"/>
      <c r="H483" s="46"/>
      <c r="I483" s="43"/>
      <c r="J483" s="47"/>
      <c r="K483" s="46"/>
      <c r="L483" s="46"/>
      <c r="M483" s="48"/>
      <c r="N483" s="49"/>
      <c r="O483" s="46"/>
      <c r="P483" s="46"/>
      <c r="Q483" s="41"/>
      <c r="R483" s="10"/>
      <c r="S483" s="10"/>
      <c r="T483" s="10"/>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row>
    <row r="484" ht="17.25" customHeight="1">
      <c r="A484" s="41"/>
      <c r="B484" s="42"/>
      <c r="C484" s="41"/>
      <c r="D484" s="43"/>
      <c r="E484" s="43"/>
      <c r="F484" s="41"/>
      <c r="G484" s="45"/>
      <c r="H484" s="46"/>
      <c r="I484" s="43"/>
      <c r="J484" s="47"/>
      <c r="K484" s="46"/>
      <c r="L484" s="46"/>
      <c r="M484" s="48"/>
      <c r="N484" s="49"/>
      <c r="O484" s="46"/>
      <c r="P484" s="46"/>
      <c r="Q484" s="41"/>
      <c r="R484" s="10"/>
      <c r="S484" s="10"/>
      <c r="T484" s="10"/>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row>
    <row r="485" ht="17.25" customHeight="1">
      <c r="A485" s="41"/>
      <c r="B485" s="42"/>
      <c r="C485" s="41"/>
      <c r="D485" s="43"/>
      <c r="E485" s="43"/>
      <c r="F485" s="41"/>
      <c r="G485" s="45"/>
      <c r="H485" s="46"/>
      <c r="I485" s="43"/>
      <c r="J485" s="47"/>
      <c r="K485" s="46"/>
      <c r="L485" s="46"/>
      <c r="M485" s="48"/>
      <c r="N485" s="49"/>
      <c r="O485" s="46"/>
      <c r="P485" s="46"/>
      <c r="Q485" s="41"/>
      <c r="R485" s="10"/>
      <c r="S485" s="10"/>
      <c r="T485" s="10"/>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row>
    <row r="486" ht="17.25" customHeight="1">
      <c r="A486" s="41"/>
      <c r="B486" s="42"/>
      <c r="C486" s="41"/>
      <c r="D486" s="43"/>
      <c r="E486" s="43"/>
      <c r="F486" s="41"/>
      <c r="G486" s="45"/>
      <c r="H486" s="46"/>
      <c r="I486" s="43"/>
      <c r="J486" s="47"/>
      <c r="K486" s="46"/>
      <c r="L486" s="46"/>
      <c r="M486" s="48"/>
      <c r="N486" s="49"/>
      <c r="O486" s="46"/>
      <c r="P486" s="46"/>
      <c r="Q486" s="41"/>
      <c r="R486" s="10"/>
      <c r="S486" s="10"/>
      <c r="T486" s="10"/>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row>
    <row r="487" ht="17.25" customHeight="1">
      <c r="A487" s="41"/>
      <c r="B487" s="42"/>
      <c r="C487" s="41"/>
      <c r="D487" s="43"/>
      <c r="E487" s="43"/>
      <c r="F487" s="41"/>
      <c r="G487" s="45"/>
      <c r="H487" s="46"/>
      <c r="I487" s="43"/>
      <c r="J487" s="47"/>
      <c r="K487" s="46"/>
      <c r="L487" s="46"/>
      <c r="M487" s="48"/>
      <c r="N487" s="49"/>
      <c r="O487" s="46"/>
      <c r="P487" s="46"/>
      <c r="Q487" s="41"/>
      <c r="R487" s="10"/>
      <c r="S487" s="10"/>
      <c r="T487" s="10"/>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row>
    <row r="488" ht="17.25" customHeight="1">
      <c r="A488" s="41"/>
      <c r="B488" s="42"/>
      <c r="C488" s="41"/>
      <c r="D488" s="43"/>
      <c r="E488" s="43"/>
      <c r="F488" s="41"/>
      <c r="G488" s="45"/>
      <c r="H488" s="46"/>
      <c r="I488" s="43"/>
      <c r="J488" s="47"/>
      <c r="K488" s="46"/>
      <c r="L488" s="46"/>
      <c r="M488" s="48"/>
      <c r="N488" s="49"/>
      <c r="O488" s="46"/>
      <c r="P488" s="46"/>
      <c r="Q488" s="41"/>
      <c r="R488" s="10"/>
      <c r="S488" s="10"/>
      <c r="T488" s="10"/>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row>
    <row r="489" ht="17.25" customHeight="1">
      <c r="A489" s="41"/>
      <c r="B489" s="42"/>
      <c r="C489" s="41"/>
      <c r="D489" s="43"/>
      <c r="E489" s="43"/>
      <c r="F489" s="41"/>
      <c r="G489" s="45"/>
      <c r="H489" s="46"/>
      <c r="I489" s="43"/>
      <c r="J489" s="47"/>
      <c r="K489" s="46"/>
      <c r="L489" s="46"/>
      <c r="M489" s="48"/>
      <c r="N489" s="49"/>
      <c r="O489" s="46"/>
      <c r="P489" s="46"/>
      <c r="Q489" s="41"/>
      <c r="R489" s="10"/>
      <c r="S489" s="10"/>
      <c r="T489" s="10"/>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row>
    <row r="490" ht="17.25" customHeight="1">
      <c r="A490" s="41"/>
      <c r="B490" s="42"/>
      <c r="C490" s="41"/>
      <c r="D490" s="43"/>
      <c r="E490" s="43"/>
      <c r="F490" s="41"/>
      <c r="G490" s="45"/>
      <c r="H490" s="46"/>
      <c r="I490" s="43"/>
      <c r="J490" s="47"/>
      <c r="K490" s="46"/>
      <c r="L490" s="46"/>
      <c r="M490" s="48"/>
      <c r="N490" s="49"/>
      <c r="O490" s="46"/>
      <c r="P490" s="46"/>
      <c r="Q490" s="41"/>
      <c r="R490" s="10"/>
      <c r="S490" s="10"/>
      <c r="T490" s="10"/>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row>
    <row r="491" ht="17.25" customHeight="1">
      <c r="A491" s="41"/>
      <c r="B491" s="42"/>
      <c r="C491" s="41"/>
      <c r="D491" s="43"/>
      <c r="E491" s="43"/>
      <c r="F491" s="41"/>
      <c r="G491" s="45"/>
      <c r="H491" s="46"/>
      <c r="I491" s="43"/>
      <c r="J491" s="47"/>
      <c r="K491" s="46"/>
      <c r="L491" s="46"/>
      <c r="M491" s="48"/>
      <c r="N491" s="49"/>
      <c r="O491" s="46"/>
      <c r="P491" s="46"/>
      <c r="Q491" s="41"/>
      <c r="R491" s="10"/>
      <c r="S491" s="10"/>
      <c r="T491" s="10"/>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row>
    <row r="492" ht="17.25" customHeight="1">
      <c r="A492" s="41"/>
      <c r="B492" s="42"/>
      <c r="C492" s="41"/>
      <c r="D492" s="43"/>
      <c r="E492" s="43"/>
      <c r="F492" s="41"/>
      <c r="G492" s="45"/>
      <c r="H492" s="46"/>
      <c r="I492" s="43"/>
      <c r="J492" s="47"/>
      <c r="K492" s="46"/>
      <c r="L492" s="46"/>
      <c r="M492" s="48"/>
      <c r="N492" s="49"/>
      <c r="O492" s="46"/>
      <c r="P492" s="46"/>
      <c r="Q492" s="41"/>
      <c r="R492" s="10"/>
      <c r="S492" s="10"/>
      <c r="T492" s="10"/>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row>
    <row r="493" ht="17.25" customHeight="1">
      <c r="A493" s="41"/>
      <c r="B493" s="42"/>
      <c r="C493" s="41"/>
      <c r="D493" s="43"/>
      <c r="E493" s="43"/>
      <c r="F493" s="41"/>
      <c r="G493" s="45"/>
      <c r="H493" s="46"/>
      <c r="I493" s="43"/>
      <c r="J493" s="47"/>
      <c r="K493" s="46"/>
      <c r="L493" s="46"/>
      <c r="M493" s="48"/>
      <c r="N493" s="49"/>
      <c r="O493" s="46"/>
      <c r="P493" s="46"/>
      <c r="Q493" s="41"/>
      <c r="R493" s="10"/>
      <c r="S493" s="10"/>
      <c r="T493" s="10"/>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row>
    <row r="494" ht="17.25" customHeight="1">
      <c r="A494" s="41"/>
      <c r="B494" s="42"/>
      <c r="C494" s="41"/>
      <c r="D494" s="43"/>
      <c r="E494" s="43"/>
      <c r="F494" s="41"/>
      <c r="G494" s="45"/>
      <c r="H494" s="46"/>
      <c r="I494" s="43"/>
      <c r="J494" s="47"/>
      <c r="K494" s="46"/>
      <c r="L494" s="46"/>
      <c r="M494" s="48"/>
      <c r="N494" s="49"/>
      <c r="O494" s="46"/>
      <c r="P494" s="46"/>
      <c r="Q494" s="41"/>
      <c r="R494" s="10"/>
      <c r="S494" s="10"/>
      <c r="T494" s="10"/>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row>
    <row r="495" ht="17.25" customHeight="1">
      <c r="A495" s="41"/>
      <c r="B495" s="42"/>
      <c r="C495" s="41"/>
      <c r="D495" s="43"/>
      <c r="E495" s="43"/>
      <c r="F495" s="41"/>
      <c r="G495" s="45"/>
      <c r="H495" s="46"/>
      <c r="I495" s="43"/>
      <c r="J495" s="47"/>
      <c r="K495" s="46"/>
      <c r="L495" s="46"/>
      <c r="M495" s="48"/>
      <c r="N495" s="49"/>
      <c r="O495" s="46"/>
      <c r="P495" s="46"/>
      <c r="Q495" s="41"/>
      <c r="R495" s="10"/>
      <c r="S495" s="10"/>
      <c r="T495" s="10"/>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row>
    <row r="496" ht="17.25" customHeight="1">
      <c r="A496" s="41"/>
      <c r="B496" s="42"/>
      <c r="C496" s="41"/>
      <c r="D496" s="43"/>
      <c r="E496" s="43"/>
      <c r="F496" s="41"/>
      <c r="G496" s="45"/>
      <c r="H496" s="46"/>
      <c r="I496" s="43"/>
      <c r="J496" s="47"/>
      <c r="K496" s="46"/>
      <c r="L496" s="46"/>
      <c r="M496" s="48"/>
      <c r="N496" s="49"/>
      <c r="O496" s="46"/>
      <c r="P496" s="46"/>
      <c r="Q496" s="41"/>
      <c r="R496" s="10"/>
      <c r="S496" s="10"/>
      <c r="T496" s="10"/>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row>
    <row r="497" ht="17.25" customHeight="1">
      <c r="A497" s="41"/>
      <c r="B497" s="42"/>
      <c r="C497" s="41"/>
      <c r="D497" s="43"/>
      <c r="E497" s="43"/>
      <c r="F497" s="41"/>
      <c r="G497" s="45"/>
      <c r="H497" s="46"/>
      <c r="I497" s="43"/>
      <c r="J497" s="47"/>
      <c r="K497" s="46"/>
      <c r="L497" s="46"/>
      <c r="M497" s="48"/>
      <c r="N497" s="49"/>
      <c r="O497" s="46"/>
      <c r="P497" s="46"/>
      <c r="Q497" s="41"/>
      <c r="R497" s="10"/>
      <c r="S497" s="10"/>
      <c r="T497" s="10"/>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row>
    <row r="498" ht="17.25" customHeight="1">
      <c r="A498" s="41"/>
      <c r="B498" s="42"/>
      <c r="C498" s="41"/>
      <c r="D498" s="43"/>
      <c r="E498" s="43"/>
      <c r="F498" s="41"/>
      <c r="G498" s="45"/>
      <c r="H498" s="46"/>
      <c r="I498" s="43"/>
      <c r="J498" s="47"/>
      <c r="K498" s="46"/>
      <c r="L498" s="46"/>
      <c r="M498" s="48"/>
      <c r="N498" s="49"/>
      <c r="O498" s="46"/>
      <c r="P498" s="46"/>
      <c r="Q498" s="41"/>
      <c r="R498" s="10"/>
      <c r="S498" s="10"/>
      <c r="T498" s="10"/>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row>
    <row r="499" ht="17.25" customHeight="1">
      <c r="A499" s="41"/>
      <c r="B499" s="42"/>
      <c r="C499" s="41"/>
      <c r="D499" s="43"/>
      <c r="E499" s="43"/>
      <c r="F499" s="41"/>
      <c r="G499" s="45"/>
      <c r="H499" s="46"/>
      <c r="I499" s="43"/>
      <c r="J499" s="47"/>
      <c r="K499" s="46"/>
      <c r="L499" s="46"/>
      <c r="M499" s="48"/>
      <c r="N499" s="49"/>
      <c r="O499" s="46"/>
      <c r="P499" s="46"/>
      <c r="Q499" s="41"/>
      <c r="R499" s="10"/>
      <c r="S499" s="10"/>
      <c r="T499" s="10"/>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row>
    <row r="500" ht="17.25" customHeight="1">
      <c r="A500" s="41"/>
      <c r="B500" s="42"/>
      <c r="C500" s="41"/>
      <c r="D500" s="43"/>
      <c r="E500" s="43"/>
      <c r="F500" s="41"/>
      <c r="G500" s="45"/>
      <c r="H500" s="46"/>
      <c r="I500" s="43"/>
      <c r="J500" s="47"/>
      <c r="K500" s="46"/>
      <c r="L500" s="46"/>
      <c r="M500" s="48"/>
      <c r="N500" s="49"/>
      <c r="O500" s="46"/>
      <c r="P500" s="46"/>
      <c r="Q500" s="41"/>
      <c r="R500" s="10"/>
      <c r="S500" s="10"/>
      <c r="T500" s="10"/>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row>
    <row r="501" ht="17.25" customHeight="1">
      <c r="A501" s="41"/>
      <c r="B501" s="42"/>
      <c r="C501" s="41"/>
      <c r="D501" s="43"/>
      <c r="E501" s="43"/>
      <c r="F501" s="41"/>
      <c r="G501" s="45"/>
      <c r="H501" s="46"/>
      <c r="I501" s="43"/>
      <c r="J501" s="47"/>
      <c r="K501" s="46"/>
      <c r="L501" s="46"/>
      <c r="M501" s="48"/>
      <c r="N501" s="49"/>
      <c r="O501" s="46"/>
      <c r="P501" s="46"/>
      <c r="Q501" s="41"/>
      <c r="R501" s="10"/>
      <c r="S501" s="10"/>
      <c r="T501" s="10"/>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row>
    <row r="502" ht="17.25" customHeight="1">
      <c r="A502" s="41"/>
      <c r="B502" s="42"/>
      <c r="C502" s="41"/>
      <c r="D502" s="43"/>
      <c r="E502" s="43"/>
      <c r="F502" s="41"/>
      <c r="G502" s="45"/>
      <c r="H502" s="46"/>
      <c r="I502" s="43"/>
      <c r="J502" s="47"/>
      <c r="K502" s="46"/>
      <c r="L502" s="46"/>
      <c r="M502" s="48"/>
      <c r="N502" s="49"/>
      <c r="O502" s="46"/>
      <c r="P502" s="46"/>
      <c r="Q502" s="41"/>
      <c r="R502" s="10"/>
      <c r="S502" s="10"/>
      <c r="T502" s="10"/>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row>
    <row r="503" ht="17.25" customHeight="1">
      <c r="A503" s="41"/>
      <c r="B503" s="42"/>
      <c r="C503" s="41"/>
      <c r="D503" s="43"/>
      <c r="E503" s="43"/>
      <c r="F503" s="41"/>
      <c r="G503" s="45"/>
      <c r="H503" s="46"/>
      <c r="I503" s="43"/>
      <c r="J503" s="47"/>
      <c r="K503" s="46"/>
      <c r="L503" s="46"/>
      <c r="M503" s="48"/>
      <c r="N503" s="49"/>
      <c r="O503" s="46"/>
      <c r="P503" s="46"/>
      <c r="Q503" s="41"/>
      <c r="R503" s="10"/>
      <c r="S503" s="10"/>
      <c r="T503" s="10"/>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row>
    <row r="504" ht="17.25" customHeight="1">
      <c r="A504" s="41"/>
      <c r="B504" s="42"/>
      <c r="C504" s="41"/>
      <c r="D504" s="43"/>
      <c r="E504" s="43"/>
      <c r="F504" s="41"/>
      <c r="G504" s="45"/>
      <c r="H504" s="46"/>
      <c r="I504" s="43"/>
      <c r="J504" s="47"/>
      <c r="K504" s="46"/>
      <c r="L504" s="46"/>
      <c r="M504" s="48"/>
      <c r="N504" s="49"/>
      <c r="O504" s="46"/>
      <c r="P504" s="46"/>
      <c r="Q504" s="41"/>
      <c r="R504" s="10"/>
      <c r="S504" s="10"/>
      <c r="T504" s="10"/>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row>
    <row r="505" ht="17.25" customHeight="1">
      <c r="A505" s="41"/>
      <c r="B505" s="42"/>
      <c r="C505" s="41"/>
      <c r="D505" s="43"/>
      <c r="E505" s="43"/>
      <c r="F505" s="41"/>
      <c r="G505" s="45"/>
      <c r="H505" s="46"/>
      <c r="I505" s="43"/>
      <c r="J505" s="47"/>
      <c r="K505" s="46"/>
      <c r="L505" s="46"/>
      <c r="M505" s="48"/>
      <c r="N505" s="49"/>
      <c r="O505" s="46"/>
      <c r="P505" s="46"/>
      <c r="Q505" s="41"/>
      <c r="R505" s="10"/>
      <c r="S505" s="10"/>
      <c r="T505" s="10"/>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row>
    <row r="506" ht="17.25" customHeight="1">
      <c r="A506" s="41"/>
      <c r="B506" s="42"/>
      <c r="C506" s="41"/>
      <c r="D506" s="43"/>
      <c r="E506" s="43"/>
      <c r="F506" s="41"/>
      <c r="G506" s="45"/>
      <c r="H506" s="46"/>
      <c r="I506" s="43"/>
      <c r="J506" s="47"/>
      <c r="K506" s="46"/>
      <c r="L506" s="46"/>
      <c r="M506" s="48"/>
      <c r="N506" s="49"/>
      <c r="O506" s="46"/>
      <c r="P506" s="46"/>
      <c r="Q506" s="41"/>
      <c r="R506" s="10"/>
      <c r="S506" s="10"/>
      <c r="T506" s="10"/>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row>
    <row r="507" ht="17.25" customHeight="1">
      <c r="A507" s="41"/>
      <c r="B507" s="42"/>
      <c r="C507" s="41"/>
      <c r="D507" s="43"/>
      <c r="E507" s="43"/>
      <c r="F507" s="41"/>
      <c r="G507" s="45"/>
      <c r="H507" s="46"/>
      <c r="I507" s="43"/>
      <c r="J507" s="47"/>
      <c r="K507" s="46"/>
      <c r="L507" s="46"/>
      <c r="M507" s="48"/>
      <c r="N507" s="49"/>
      <c r="O507" s="46"/>
      <c r="P507" s="46"/>
      <c r="Q507" s="41"/>
      <c r="R507" s="10"/>
      <c r="S507" s="10"/>
      <c r="T507" s="10"/>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row>
    <row r="508" ht="17.25" customHeight="1">
      <c r="A508" s="41"/>
      <c r="B508" s="42"/>
      <c r="C508" s="41"/>
      <c r="D508" s="43"/>
      <c r="E508" s="43"/>
      <c r="F508" s="41"/>
      <c r="G508" s="45"/>
      <c r="H508" s="46"/>
      <c r="I508" s="43"/>
      <c r="J508" s="47"/>
      <c r="K508" s="46"/>
      <c r="L508" s="46"/>
      <c r="M508" s="48"/>
      <c r="N508" s="49"/>
      <c r="O508" s="46"/>
      <c r="P508" s="46"/>
      <c r="Q508" s="41"/>
      <c r="R508" s="10"/>
      <c r="S508" s="10"/>
      <c r="T508" s="10"/>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row>
    <row r="509" ht="17.25" customHeight="1">
      <c r="A509" s="41"/>
      <c r="B509" s="42"/>
      <c r="C509" s="41"/>
      <c r="D509" s="43"/>
      <c r="E509" s="43"/>
      <c r="F509" s="41"/>
      <c r="G509" s="45"/>
      <c r="H509" s="46"/>
      <c r="I509" s="43"/>
      <c r="J509" s="47"/>
      <c r="K509" s="46"/>
      <c r="L509" s="46"/>
      <c r="M509" s="48"/>
      <c r="N509" s="49"/>
      <c r="O509" s="46"/>
      <c r="P509" s="46"/>
      <c r="Q509" s="41"/>
      <c r="R509" s="10"/>
      <c r="S509" s="10"/>
      <c r="T509" s="10"/>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row>
    <row r="510" ht="17.25" customHeight="1">
      <c r="A510" s="41"/>
      <c r="B510" s="42"/>
      <c r="C510" s="41"/>
      <c r="D510" s="43"/>
      <c r="E510" s="43"/>
      <c r="F510" s="41"/>
      <c r="G510" s="45"/>
      <c r="H510" s="46"/>
      <c r="I510" s="43"/>
      <c r="J510" s="47"/>
      <c r="K510" s="46"/>
      <c r="L510" s="46"/>
      <c r="M510" s="48"/>
      <c r="N510" s="49"/>
      <c r="O510" s="46"/>
      <c r="P510" s="46"/>
      <c r="Q510" s="41"/>
      <c r="R510" s="10"/>
      <c r="S510" s="10"/>
      <c r="T510" s="10"/>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row>
    <row r="511" ht="17.25" customHeight="1">
      <c r="A511" s="41"/>
      <c r="B511" s="42"/>
      <c r="C511" s="41"/>
      <c r="D511" s="43"/>
      <c r="E511" s="43"/>
      <c r="F511" s="41"/>
      <c r="G511" s="45"/>
      <c r="H511" s="46"/>
      <c r="I511" s="43"/>
      <c r="J511" s="47"/>
      <c r="K511" s="46"/>
      <c r="L511" s="46"/>
      <c r="M511" s="48"/>
      <c r="N511" s="49"/>
      <c r="O511" s="46"/>
      <c r="P511" s="46"/>
      <c r="Q511" s="41"/>
      <c r="R511" s="10"/>
      <c r="S511" s="10"/>
      <c r="T511" s="10"/>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row>
    <row r="512" ht="17.25" customHeight="1">
      <c r="A512" s="41"/>
      <c r="B512" s="42"/>
      <c r="C512" s="41"/>
      <c r="D512" s="43"/>
      <c r="E512" s="43"/>
      <c r="F512" s="41"/>
      <c r="G512" s="45"/>
      <c r="H512" s="46"/>
      <c r="I512" s="43"/>
      <c r="J512" s="47"/>
      <c r="K512" s="46"/>
      <c r="L512" s="46"/>
      <c r="M512" s="48"/>
      <c r="N512" s="49"/>
      <c r="O512" s="46"/>
      <c r="P512" s="46"/>
      <c r="Q512" s="41"/>
      <c r="R512" s="10"/>
      <c r="S512" s="10"/>
      <c r="T512" s="10"/>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row>
    <row r="513" ht="17.25" customHeight="1">
      <c r="A513" s="41"/>
      <c r="B513" s="42"/>
      <c r="C513" s="41"/>
      <c r="D513" s="43"/>
      <c r="E513" s="43"/>
      <c r="F513" s="41"/>
      <c r="G513" s="45"/>
      <c r="H513" s="46"/>
      <c r="I513" s="43"/>
      <c r="J513" s="47"/>
      <c r="K513" s="46"/>
      <c r="L513" s="46"/>
      <c r="M513" s="48"/>
      <c r="N513" s="49"/>
      <c r="O513" s="46"/>
      <c r="P513" s="46"/>
      <c r="Q513" s="41"/>
      <c r="R513" s="10"/>
      <c r="S513" s="10"/>
      <c r="T513" s="10"/>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row>
    <row r="514" ht="17.25" customHeight="1">
      <c r="A514" s="41"/>
      <c r="B514" s="42"/>
      <c r="C514" s="41"/>
      <c r="D514" s="43"/>
      <c r="E514" s="43"/>
      <c r="F514" s="41"/>
      <c r="G514" s="45"/>
      <c r="H514" s="46"/>
      <c r="I514" s="43"/>
      <c r="J514" s="47"/>
      <c r="K514" s="46"/>
      <c r="L514" s="46"/>
      <c r="M514" s="48"/>
      <c r="N514" s="49"/>
      <c r="O514" s="46"/>
      <c r="P514" s="46"/>
      <c r="Q514" s="41"/>
      <c r="R514" s="10"/>
      <c r="S514" s="10"/>
      <c r="T514" s="10"/>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row>
    <row r="515" ht="17.25" customHeight="1">
      <c r="A515" s="41"/>
      <c r="B515" s="42"/>
      <c r="C515" s="41"/>
      <c r="D515" s="43"/>
      <c r="E515" s="43"/>
      <c r="F515" s="41"/>
      <c r="G515" s="45"/>
      <c r="H515" s="46"/>
      <c r="I515" s="43"/>
      <c r="J515" s="47"/>
      <c r="K515" s="46"/>
      <c r="L515" s="46"/>
      <c r="M515" s="48"/>
      <c r="N515" s="49"/>
      <c r="O515" s="46"/>
      <c r="P515" s="46"/>
      <c r="Q515" s="41"/>
      <c r="R515" s="10"/>
      <c r="S515" s="10"/>
      <c r="T515" s="10"/>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row>
    <row r="516" ht="17.25" customHeight="1">
      <c r="A516" s="41"/>
      <c r="B516" s="42"/>
      <c r="C516" s="41"/>
      <c r="D516" s="43"/>
      <c r="E516" s="43"/>
      <c r="F516" s="41"/>
      <c r="G516" s="45"/>
      <c r="H516" s="46"/>
      <c r="I516" s="43"/>
      <c r="J516" s="47"/>
      <c r="K516" s="46"/>
      <c r="L516" s="46"/>
      <c r="M516" s="48"/>
      <c r="N516" s="49"/>
      <c r="O516" s="46"/>
      <c r="P516" s="46"/>
      <c r="Q516" s="41"/>
      <c r="R516" s="10"/>
      <c r="S516" s="10"/>
      <c r="T516" s="10"/>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row>
    <row r="517" ht="17.25" customHeight="1">
      <c r="A517" s="41"/>
      <c r="B517" s="42"/>
      <c r="C517" s="41"/>
      <c r="D517" s="43"/>
      <c r="E517" s="43"/>
      <c r="F517" s="41"/>
      <c r="G517" s="45"/>
      <c r="H517" s="46"/>
      <c r="I517" s="43"/>
      <c r="J517" s="47"/>
      <c r="K517" s="46"/>
      <c r="L517" s="46"/>
      <c r="M517" s="48"/>
      <c r="N517" s="49"/>
      <c r="O517" s="46"/>
      <c r="P517" s="46"/>
      <c r="Q517" s="41"/>
      <c r="R517" s="10"/>
      <c r="S517" s="10"/>
      <c r="T517" s="10"/>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row>
    <row r="518" ht="17.25" customHeight="1">
      <c r="A518" s="41"/>
      <c r="B518" s="42"/>
      <c r="C518" s="41"/>
      <c r="D518" s="43"/>
      <c r="E518" s="43"/>
      <c r="F518" s="41"/>
      <c r="G518" s="45"/>
      <c r="H518" s="46"/>
      <c r="I518" s="43"/>
      <c r="J518" s="47"/>
      <c r="K518" s="46"/>
      <c r="L518" s="46"/>
      <c r="M518" s="48"/>
      <c r="N518" s="49"/>
      <c r="O518" s="46"/>
      <c r="P518" s="46"/>
      <c r="Q518" s="41"/>
      <c r="R518" s="10"/>
      <c r="S518" s="10"/>
      <c r="T518" s="10"/>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row>
    <row r="519" ht="17.25" customHeight="1">
      <c r="A519" s="41"/>
      <c r="B519" s="42"/>
      <c r="C519" s="41"/>
      <c r="D519" s="43"/>
      <c r="E519" s="43"/>
      <c r="F519" s="41"/>
      <c r="G519" s="45"/>
      <c r="H519" s="46"/>
      <c r="I519" s="43"/>
      <c r="J519" s="47"/>
      <c r="K519" s="46"/>
      <c r="L519" s="46"/>
      <c r="M519" s="48"/>
      <c r="N519" s="49"/>
      <c r="O519" s="46"/>
      <c r="P519" s="46"/>
      <c r="Q519" s="41"/>
      <c r="R519" s="10"/>
      <c r="S519" s="10"/>
      <c r="T519" s="10"/>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row>
    <row r="520" ht="17.25" customHeight="1">
      <c r="A520" s="41"/>
      <c r="B520" s="42"/>
      <c r="C520" s="41"/>
      <c r="D520" s="43"/>
      <c r="E520" s="43"/>
      <c r="F520" s="41"/>
      <c r="G520" s="45"/>
      <c r="H520" s="46"/>
      <c r="I520" s="43"/>
      <c r="J520" s="47"/>
      <c r="K520" s="46"/>
      <c r="L520" s="46"/>
      <c r="M520" s="48"/>
      <c r="N520" s="49"/>
      <c r="O520" s="46"/>
      <c r="P520" s="46"/>
      <c r="Q520" s="41"/>
      <c r="R520" s="10"/>
      <c r="S520" s="10"/>
      <c r="T520" s="10"/>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row>
    <row r="521" ht="17.25" customHeight="1">
      <c r="A521" s="41"/>
      <c r="B521" s="42"/>
      <c r="C521" s="41"/>
      <c r="D521" s="43"/>
      <c r="E521" s="43"/>
      <c r="F521" s="41"/>
      <c r="G521" s="45"/>
      <c r="H521" s="46"/>
      <c r="I521" s="43"/>
      <c r="J521" s="47"/>
      <c r="K521" s="46"/>
      <c r="L521" s="46"/>
      <c r="M521" s="48"/>
      <c r="N521" s="49"/>
      <c r="O521" s="46"/>
      <c r="P521" s="46"/>
      <c r="Q521" s="41"/>
      <c r="R521" s="10"/>
      <c r="S521" s="10"/>
      <c r="T521" s="10"/>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row>
    <row r="522" ht="17.25" customHeight="1">
      <c r="A522" s="41"/>
      <c r="B522" s="42"/>
      <c r="C522" s="41"/>
      <c r="D522" s="43"/>
      <c r="E522" s="43"/>
      <c r="F522" s="41"/>
      <c r="G522" s="45"/>
      <c r="H522" s="46"/>
      <c r="I522" s="43"/>
      <c r="J522" s="47"/>
      <c r="K522" s="46"/>
      <c r="L522" s="46"/>
      <c r="M522" s="48"/>
      <c r="N522" s="49"/>
      <c r="O522" s="46"/>
      <c r="P522" s="46"/>
      <c r="Q522" s="41"/>
      <c r="R522" s="10"/>
      <c r="S522" s="10"/>
      <c r="T522" s="10"/>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row>
    <row r="523" ht="17.25" customHeight="1">
      <c r="A523" s="41"/>
      <c r="B523" s="42"/>
      <c r="C523" s="41"/>
      <c r="D523" s="43"/>
      <c r="E523" s="43"/>
      <c r="F523" s="41"/>
      <c r="G523" s="45"/>
      <c r="H523" s="46"/>
      <c r="I523" s="43"/>
      <c r="J523" s="47"/>
      <c r="K523" s="46"/>
      <c r="L523" s="46"/>
      <c r="M523" s="48"/>
      <c r="N523" s="49"/>
      <c r="O523" s="46"/>
      <c r="P523" s="46"/>
      <c r="Q523" s="41"/>
      <c r="R523" s="10"/>
      <c r="S523" s="10"/>
      <c r="T523" s="10"/>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row>
    <row r="524" ht="17.25" customHeight="1">
      <c r="A524" s="41"/>
      <c r="B524" s="42"/>
      <c r="C524" s="41"/>
      <c r="D524" s="43"/>
      <c r="E524" s="43"/>
      <c r="F524" s="41"/>
      <c r="G524" s="45"/>
      <c r="H524" s="46"/>
      <c r="I524" s="43"/>
      <c r="J524" s="47"/>
      <c r="K524" s="46"/>
      <c r="L524" s="46"/>
      <c r="M524" s="48"/>
      <c r="N524" s="49"/>
      <c r="O524" s="46"/>
      <c r="P524" s="46"/>
      <c r="Q524" s="41"/>
      <c r="R524" s="10"/>
      <c r="S524" s="10"/>
      <c r="T524" s="10"/>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row>
    <row r="525" ht="17.25" customHeight="1">
      <c r="A525" s="41"/>
      <c r="B525" s="42"/>
      <c r="C525" s="41"/>
      <c r="D525" s="43"/>
      <c r="E525" s="43"/>
      <c r="F525" s="41"/>
      <c r="G525" s="45"/>
      <c r="H525" s="46"/>
      <c r="I525" s="43"/>
      <c r="J525" s="47"/>
      <c r="K525" s="46"/>
      <c r="L525" s="46"/>
      <c r="M525" s="48"/>
      <c r="N525" s="49"/>
      <c r="O525" s="46"/>
      <c r="P525" s="46"/>
      <c r="Q525" s="41"/>
      <c r="R525" s="10"/>
      <c r="S525" s="10"/>
      <c r="T525" s="10"/>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row>
    <row r="526" ht="17.25" customHeight="1">
      <c r="A526" s="41"/>
      <c r="B526" s="42"/>
      <c r="C526" s="41"/>
      <c r="D526" s="43"/>
      <c r="E526" s="43"/>
      <c r="F526" s="41"/>
      <c r="G526" s="45"/>
      <c r="H526" s="46"/>
      <c r="I526" s="43"/>
      <c r="J526" s="47"/>
      <c r="K526" s="46"/>
      <c r="L526" s="46"/>
      <c r="M526" s="48"/>
      <c r="N526" s="49"/>
      <c r="O526" s="46"/>
      <c r="P526" s="46"/>
      <c r="Q526" s="41"/>
      <c r="R526" s="10"/>
      <c r="S526" s="10"/>
      <c r="T526" s="10"/>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row>
    <row r="527" ht="17.25" customHeight="1">
      <c r="A527" s="41"/>
      <c r="B527" s="42"/>
      <c r="C527" s="41"/>
      <c r="D527" s="43"/>
      <c r="E527" s="43"/>
      <c r="F527" s="41"/>
      <c r="G527" s="45"/>
      <c r="H527" s="46"/>
      <c r="I527" s="43"/>
      <c r="J527" s="47"/>
      <c r="K527" s="46"/>
      <c r="L527" s="46"/>
      <c r="M527" s="48"/>
      <c r="N527" s="49"/>
      <c r="O527" s="46"/>
      <c r="P527" s="46"/>
      <c r="Q527" s="41"/>
      <c r="R527" s="10"/>
      <c r="S527" s="10"/>
      <c r="T527" s="10"/>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row>
    <row r="528" ht="17.25" customHeight="1">
      <c r="A528" s="41"/>
      <c r="B528" s="42"/>
      <c r="C528" s="41"/>
      <c r="D528" s="43"/>
      <c r="E528" s="43"/>
      <c r="F528" s="41"/>
      <c r="G528" s="45"/>
      <c r="H528" s="46"/>
      <c r="I528" s="43"/>
      <c r="J528" s="47"/>
      <c r="K528" s="46"/>
      <c r="L528" s="46"/>
      <c r="M528" s="48"/>
      <c r="N528" s="49"/>
      <c r="O528" s="46"/>
      <c r="P528" s="46"/>
      <c r="Q528" s="41"/>
      <c r="R528" s="10"/>
      <c r="S528" s="10"/>
      <c r="T528" s="10"/>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row>
    <row r="529" ht="17.25" customHeight="1">
      <c r="A529" s="41"/>
      <c r="B529" s="42"/>
      <c r="C529" s="41"/>
      <c r="D529" s="43"/>
      <c r="E529" s="43"/>
      <c r="F529" s="41"/>
      <c r="G529" s="45"/>
      <c r="H529" s="46"/>
      <c r="I529" s="43"/>
      <c r="J529" s="47"/>
      <c r="K529" s="46"/>
      <c r="L529" s="46"/>
      <c r="M529" s="48"/>
      <c r="N529" s="49"/>
      <c r="O529" s="46"/>
      <c r="P529" s="46"/>
      <c r="Q529" s="41"/>
      <c r="R529" s="10"/>
      <c r="S529" s="10"/>
      <c r="T529" s="10"/>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row>
    <row r="530" ht="17.25" customHeight="1">
      <c r="A530" s="41"/>
      <c r="B530" s="42"/>
      <c r="C530" s="41"/>
      <c r="D530" s="43"/>
      <c r="E530" s="43"/>
      <c r="F530" s="41"/>
      <c r="G530" s="45"/>
      <c r="H530" s="46"/>
      <c r="I530" s="43"/>
      <c r="J530" s="47"/>
      <c r="K530" s="46"/>
      <c r="L530" s="46"/>
      <c r="M530" s="48"/>
      <c r="N530" s="49"/>
      <c r="O530" s="46"/>
      <c r="P530" s="46"/>
      <c r="Q530" s="41"/>
      <c r="R530" s="10"/>
      <c r="S530" s="10"/>
      <c r="T530" s="10"/>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row>
    <row r="531" ht="17.25" customHeight="1">
      <c r="A531" s="41"/>
      <c r="B531" s="42"/>
      <c r="C531" s="41"/>
      <c r="D531" s="43"/>
      <c r="E531" s="43"/>
      <c r="F531" s="41"/>
      <c r="G531" s="45"/>
      <c r="H531" s="46"/>
      <c r="I531" s="43"/>
      <c r="J531" s="47"/>
      <c r="K531" s="46"/>
      <c r="L531" s="46"/>
      <c r="M531" s="48"/>
      <c r="N531" s="49"/>
      <c r="O531" s="46"/>
      <c r="P531" s="46"/>
      <c r="Q531" s="41"/>
      <c r="R531" s="10"/>
      <c r="S531" s="10"/>
      <c r="T531" s="10"/>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row>
    <row r="532" ht="17.25" customHeight="1">
      <c r="A532" s="41"/>
      <c r="B532" s="42"/>
      <c r="C532" s="41"/>
      <c r="D532" s="43"/>
      <c r="E532" s="43"/>
      <c r="F532" s="41"/>
      <c r="G532" s="45"/>
      <c r="H532" s="46"/>
      <c r="I532" s="43"/>
      <c r="J532" s="47"/>
      <c r="K532" s="46"/>
      <c r="L532" s="46"/>
      <c r="M532" s="48"/>
      <c r="N532" s="49"/>
      <c r="O532" s="46"/>
      <c r="P532" s="46"/>
      <c r="Q532" s="41"/>
      <c r="R532" s="10"/>
      <c r="S532" s="10"/>
      <c r="T532" s="10"/>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row>
    <row r="533" ht="17.25" customHeight="1">
      <c r="A533" s="41"/>
      <c r="B533" s="42"/>
      <c r="C533" s="41"/>
      <c r="D533" s="43"/>
      <c r="E533" s="43"/>
      <c r="F533" s="41"/>
      <c r="G533" s="45"/>
      <c r="H533" s="46"/>
      <c r="I533" s="43"/>
      <c r="J533" s="47"/>
      <c r="K533" s="46"/>
      <c r="L533" s="46"/>
      <c r="M533" s="48"/>
      <c r="N533" s="49"/>
      <c r="O533" s="46"/>
      <c r="P533" s="46"/>
      <c r="Q533" s="41"/>
      <c r="R533" s="10"/>
      <c r="S533" s="10"/>
      <c r="T533" s="10"/>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row>
    <row r="534" ht="17.25" customHeight="1">
      <c r="A534" s="41"/>
      <c r="B534" s="42"/>
      <c r="C534" s="41"/>
      <c r="D534" s="43"/>
      <c r="E534" s="43"/>
      <c r="F534" s="41"/>
      <c r="G534" s="45"/>
      <c r="H534" s="46"/>
      <c r="I534" s="43"/>
      <c r="J534" s="47"/>
      <c r="K534" s="46"/>
      <c r="L534" s="46"/>
      <c r="M534" s="48"/>
      <c r="N534" s="49"/>
      <c r="O534" s="46"/>
      <c r="P534" s="46"/>
      <c r="Q534" s="41"/>
      <c r="R534" s="10"/>
      <c r="S534" s="10"/>
      <c r="T534" s="10"/>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row>
    <row r="535" ht="17.25" customHeight="1">
      <c r="A535" s="41"/>
      <c r="B535" s="42"/>
      <c r="C535" s="41"/>
      <c r="D535" s="43"/>
      <c r="E535" s="43"/>
      <c r="F535" s="41"/>
      <c r="G535" s="45"/>
      <c r="H535" s="46"/>
      <c r="I535" s="43"/>
      <c r="J535" s="47"/>
      <c r="K535" s="46"/>
      <c r="L535" s="46"/>
      <c r="M535" s="48"/>
      <c r="N535" s="49"/>
      <c r="O535" s="46"/>
      <c r="P535" s="46"/>
      <c r="Q535" s="41"/>
      <c r="R535" s="10"/>
      <c r="S535" s="10"/>
      <c r="T535" s="10"/>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row>
    <row r="536" ht="17.25" customHeight="1">
      <c r="A536" s="41"/>
      <c r="B536" s="42"/>
      <c r="C536" s="41"/>
      <c r="D536" s="43"/>
      <c r="E536" s="43"/>
      <c r="F536" s="41"/>
      <c r="G536" s="45"/>
      <c r="H536" s="46"/>
      <c r="I536" s="43"/>
      <c r="J536" s="47"/>
      <c r="K536" s="46"/>
      <c r="L536" s="46"/>
      <c r="M536" s="48"/>
      <c r="N536" s="49"/>
      <c r="O536" s="46"/>
      <c r="P536" s="46"/>
      <c r="Q536" s="41"/>
      <c r="R536" s="10"/>
      <c r="S536" s="10"/>
      <c r="T536" s="10"/>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row>
    <row r="537" ht="17.25" customHeight="1">
      <c r="A537" s="41"/>
      <c r="B537" s="42"/>
      <c r="C537" s="41"/>
      <c r="D537" s="43"/>
      <c r="E537" s="43"/>
      <c r="F537" s="41"/>
      <c r="G537" s="45"/>
      <c r="H537" s="46"/>
      <c r="I537" s="43"/>
      <c r="J537" s="47"/>
      <c r="K537" s="46"/>
      <c r="L537" s="46"/>
      <c r="M537" s="48"/>
      <c r="N537" s="49"/>
      <c r="O537" s="46"/>
      <c r="P537" s="46"/>
      <c r="Q537" s="41"/>
      <c r="R537" s="10"/>
      <c r="S537" s="10"/>
      <c r="T537" s="10"/>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row>
    <row r="538" ht="17.25" customHeight="1">
      <c r="A538" s="41"/>
      <c r="B538" s="42"/>
      <c r="C538" s="41"/>
      <c r="D538" s="43"/>
      <c r="E538" s="43"/>
      <c r="F538" s="41"/>
      <c r="G538" s="45"/>
      <c r="H538" s="46"/>
      <c r="I538" s="43"/>
      <c r="J538" s="47"/>
      <c r="K538" s="46"/>
      <c r="L538" s="46"/>
      <c r="M538" s="48"/>
      <c r="N538" s="49"/>
      <c r="O538" s="46"/>
      <c r="P538" s="46"/>
      <c r="Q538" s="41"/>
      <c r="R538" s="10"/>
      <c r="S538" s="10"/>
      <c r="T538" s="10"/>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row>
    <row r="539" ht="17.25" customHeight="1">
      <c r="A539" s="41"/>
      <c r="B539" s="42"/>
      <c r="C539" s="41"/>
      <c r="D539" s="43"/>
      <c r="E539" s="43"/>
      <c r="F539" s="41"/>
      <c r="G539" s="45"/>
      <c r="H539" s="46"/>
      <c r="I539" s="43"/>
      <c r="J539" s="47"/>
      <c r="K539" s="46"/>
      <c r="L539" s="46"/>
      <c r="M539" s="48"/>
      <c r="N539" s="49"/>
      <c r="O539" s="46"/>
      <c r="P539" s="46"/>
      <c r="Q539" s="41"/>
      <c r="R539" s="10"/>
      <c r="S539" s="10"/>
      <c r="T539" s="10"/>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row>
    <row r="540" ht="17.25" customHeight="1">
      <c r="A540" s="41"/>
      <c r="B540" s="42"/>
      <c r="C540" s="41"/>
      <c r="D540" s="43"/>
      <c r="E540" s="43"/>
      <c r="F540" s="41"/>
      <c r="G540" s="45"/>
      <c r="H540" s="46"/>
      <c r="I540" s="43"/>
      <c r="J540" s="47"/>
      <c r="K540" s="46"/>
      <c r="L540" s="46"/>
      <c r="M540" s="48"/>
      <c r="N540" s="49"/>
      <c r="O540" s="46"/>
      <c r="P540" s="46"/>
      <c r="Q540" s="41"/>
      <c r="R540" s="10"/>
      <c r="S540" s="10"/>
      <c r="T540" s="10"/>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row>
    <row r="541" ht="17.25" customHeight="1">
      <c r="A541" s="41"/>
      <c r="B541" s="42"/>
      <c r="C541" s="41"/>
      <c r="D541" s="43"/>
      <c r="E541" s="43"/>
      <c r="F541" s="41"/>
      <c r="G541" s="45"/>
      <c r="H541" s="46"/>
      <c r="I541" s="43"/>
      <c r="J541" s="47"/>
      <c r="K541" s="46"/>
      <c r="L541" s="46"/>
      <c r="M541" s="48"/>
      <c r="N541" s="49"/>
      <c r="O541" s="46"/>
      <c r="P541" s="46"/>
      <c r="Q541" s="41"/>
      <c r="R541" s="10"/>
      <c r="S541" s="10"/>
      <c r="T541" s="10"/>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row>
    <row r="542" ht="17.25" customHeight="1">
      <c r="A542" s="41"/>
      <c r="B542" s="42"/>
      <c r="C542" s="41"/>
      <c r="D542" s="43"/>
      <c r="E542" s="43"/>
      <c r="F542" s="41"/>
      <c r="G542" s="45"/>
      <c r="H542" s="46"/>
      <c r="I542" s="43"/>
      <c r="J542" s="47"/>
      <c r="K542" s="46"/>
      <c r="L542" s="46"/>
      <c r="M542" s="48"/>
      <c r="N542" s="49"/>
      <c r="O542" s="46"/>
      <c r="P542" s="46"/>
      <c r="Q542" s="41"/>
      <c r="R542" s="10"/>
      <c r="S542" s="10"/>
      <c r="T542" s="10"/>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row>
    <row r="543" ht="17.25" customHeight="1">
      <c r="A543" s="41"/>
      <c r="B543" s="42"/>
      <c r="C543" s="41"/>
      <c r="D543" s="43"/>
      <c r="E543" s="43"/>
      <c r="F543" s="41"/>
      <c r="G543" s="45"/>
      <c r="H543" s="46"/>
      <c r="I543" s="43"/>
      <c r="J543" s="47"/>
      <c r="K543" s="46"/>
      <c r="L543" s="46"/>
      <c r="M543" s="48"/>
      <c r="N543" s="49"/>
      <c r="O543" s="46"/>
      <c r="P543" s="46"/>
      <c r="Q543" s="41"/>
      <c r="R543" s="10"/>
      <c r="S543" s="10"/>
      <c r="T543" s="10"/>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row>
    <row r="544" ht="17.25" customHeight="1">
      <c r="A544" s="41"/>
      <c r="B544" s="42"/>
      <c r="C544" s="41"/>
      <c r="D544" s="43"/>
      <c r="E544" s="43"/>
      <c r="F544" s="41"/>
      <c r="G544" s="45"/>
      <c r="H544" s="46"/>
      <c r="I544" s="43"/>
      <c r="J544" s="47"/>
      <c r="K544" s="46"/>
      <c r="L544" s="46"/>
      <c r="M544" s="48"/>
      <c r="N544" s="49"/>
      <c r="O544" s="46"/>
      <c r="P544" s="46"/>
      <c r="Q544" s="41"/>
      <c r="R544" s="10"/>
      <c r="S544" s="10"/>
      <c r="T544" s="10"/>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row>
    <row r="545" ht="17.25" customHeight="1">
      <c r="A545" s="41"/>
      <c r="B545" s="42"/>
      <c r="C545" s="41"/>
      <c r="D545" s="43"/>
      <c r="E545" s="43"/>
      <c r="F545" s="41"/>
      <c r="G545" s="45"/>
      <c r="H545" s="46"/>
      <c r="I545" s="43"/>
      <c r="J545" s="47"/>
      <c r="K545" s="46"/>
      <c r="L545" s="46"/>
      <c r="M545" s="48"/>
      <c r="N545" s="49"/>
      <c r="O545" s="46"/>
      <c r="P545" s="46"/>
      <c r="Q545" s="41"/>
      <c r="R545" s="10"/>
      <c r="S545" s="10"/>
      <c r="T545" s="10"/>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row>
    <row r="546" ht="17.25" customHeight="1">
      <c r="A546" s="41"/>
      <c r="B546" s="42"/>
      <c r="C546" s="41"/>
      <c r="D546" s="43"/>
      <c r="E546" s="43"/>
      <c r="F546" s="41"/>
      <c r="G546" s="45"/>
      <c r="H546" s="46"/>
      <c r="I546" s="43"/>
      <c r="J546" s="47"/>
      <c r="K546" s="46"/>
      <c r="L546" s="46"/>
      <c r="M546" s="48"/>
      <c r="N546" s="49"/>
      <c r="O546" s="46"/>
      <c r="P546" s="46"/>
      <c r="Q546" s="41"/>
      <c r="R546" s="10"/>
      <c r="S546" s="10"/>
      <c r="T546" s="10"/>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row>
    <row r="547" ht="17.25" customHeight="1">
      <c r="A547" s="41"/>
      <c r="B547" s="42"/>
      <c r="C547" s="41"/>
      <c r="D547" s="43"/>
      <c r="E547" s="43"/>
      <c r="F547" s="41"/>
      <c r="G547" s="45"/>
      <c r="H547" s="46"/>
      <c r="I547" s="43"/>
      <c r="J547" s="47"/>
      <c r="K547" s="46"/>
      <c r="L547" s="46"/>
      <c r="M547" s="48"/>
      <c r="N547" s="49"/>
      <c r="O547" s="46"/>
      <c r="P547" s="46"/>
      <c r="Q547" s="41"/>
      <c r="R547" s="10"/>
      <c r="S547" s="10"/>
      <c r="T547" s="10"/>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row>
    <row r="548" ht="17.25" customHeight="1">
      <c r="A548" s="41"/>
      <c r="B548" s="42"/>
      <c r="C548" s="41"/>
      <c r="D548" s="43"/>
      <c r="E548" s="43"/>
      <c r="F548" s="41"/>
      <c r="G548" s="45"/>
      <c r="H548" s="46"/>
      <c r="I548" s="43"/>
      <c r="J548" s="47"/>
      <c r="K548" s="46"/>
      <c r="L548" s="46"/>
      <c r="M548" s="48"/>
      <c r="N548" s="49"/>
      <c r="O548" s="46"/>
      <c r="P548" s="46"/>
      <c r="Q548" s="41"/>
      <c r="R548" s="10"/>
      <c r="S548" s="10"/>
      <c r="T548" s="10"/>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row>
    <row r="549" ht="17.25" customHeight="1">
      <c r="A549" s="41"/>
      <c r="B549" s="42"/>
      <c r="C549" s="41"/>
      <c r="D549" s="43"/>
      <c r="E549" s="43"/>
      <c r="F549" s="41"/>
      <c r="G549" s="45"/>
      <c r="H549" s="46"/>
      <c r="I549" s="43"/>
      <c r="J549" s="47"/>
      <c r="K549" s="46"/>
      <c r="L549" s="46"/>
      <c r="M549" s="48"/>
      <c r="N549" s="49"/>
      <c r="O549" s="46"/>
      <c r="P549" s="46"/>
      <c r="Q549" s="41"/>
      <c r="R549" s="10"/>
      <c r="S549" s="10"/>
      <c r="T549" s="10"/>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row>
    <row r="550" ht="17.25" customHeight="1">
      <c r="A550" s="41"/>
      <c r="B550" s="42"/>
      <c r="C550" s="41"/>
      <c r="D550" s="43"/>
      <c r="E550" s="43"/>
      <c r="F550" s="41"/>
      <c r="G550" s="45"/>
      <c r="H550" s="46"/>
      <c r="I550" s="43"/>
      <c r="J550" s="47"/>
      <c r="K550" s="46"/>
      <c r="L550" s="46"/>
      <c r="M550" s="48"/>
      <c r="N550" s="49"/>
      <c r="O550" s="46"/>
      <c r="P550" s="46"/>
      <c r="Q550" s="41"/>
      <c r="R550" s="10"/>
      <c r="S550" s="10"/>
      <c r="T550" s="10"/>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row>
    <row r="551" ht="17.25" customHeight="1">
      <c r="A551" s="41"/>
      <c r="B551" s="42"/>
      <c r="C551" s="41"/>
      <c r="D551" s="43"/>
      <c r="E551" s="43"/>
      <c r="F551" s="41"/>
      <c r="G551" s="45"/>
      <c r="H551" s="46"/>
      <c r="I551" s="43"/>
      <c r="J551" s="47"/>
      <c r="K551" s="46"/>
      <c r="L551" s="46"/>
      <c r="M551" s="48"/>
      <c r="N551" s="49"/>
      <c r="O551" s="46"/>
      <c r="P551" s="46"/>
      <c r="Q551" s="41"/>
      <c r="R551" s="10"/>
      <c r="S551" s="10"/>
      <c r="T551" s="10"/>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row>
    <row r="552" ht="17.25" customHeight="1">
      <c r="A552" s="41"/>
      <c r="B552" s="42"/>
      <c r="C552" s="41"/>
      <c r="D552" s="43"/>
      <c r="E552" s="43"/>
      <c r="F552" s="41"/>
      <c r="G552" s="45"/>
      <c r="H552" s="46"/>
      <c r="I552" s="43"/>
      <c r="J552" s="47"/>
      <c r="K552" s="46"/>
      <c r="L552" s="46"/>
      <c r="M552" s="48"/>
      <c r="N552" s="49"/>
      <c r="O552" s="46"/>
      <c r="P552" s="46"/>
      <c r="Q552" s="41"/>
      <c r="R552" s="10"/>
      <c r="S552" s="10"/>
      <c r="T552" s="10"/>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row>
    <row r="553" ht="17.25" customHeight="1">
      <c r="A553" s="41"/>
      <c r="B553" s="42"/>
      <c r="C553" s="41"/>
      <c r="D553" s="43"/>
      <c r="E553" s="43"/>
      <c r="F553" s="41"/>
      <c r="G553" s="45"/>
      <c r="H553" s="46"/>
      <c r="I553" s="43"/>
      <c r="J553" s="47"/>
      <c r="K553" s="46"/>
      <c r="L553" s="46"/>
      <c r="M553" s="48"/>
      <c r="N553" s="49"/>
      <c r="O553" s="46"/>
      <c r="P553" s="46"/>
      <c r="Q553" s="41"/>
      <c r="R553" s="10"/>
      <c r="S553" s="10"/>
      <c r="T553" s="10"/>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row>
    <row r="554" ht="17.25" customHeight="1">
      <c r="A554" s="41"/>
      <c r="B554" s="42"/>
      <c r="C554" s="41"/>
      <c r="D554" s="43"/>
      <c r="E554" s="43"/>
      <c r="F554" s="41"/>
      <c r="G554" s="45"/>
      <c r="H554" s="46"/>
      <c r="I554" s="43"/>
      <c r="J554" s="47"/>
      <c r="K554" s="46"/>
      <c r="L554" s="46"/>
      <c r="M554" s="48"/>
      <c r="N554" s="49"/>
      <c r="O554" s="46"/>
      <c r="P554" s="46"/>
      <c r="Q554" s="41"/>
      <c r="R554" s="10"/>
      <c r="S554" s="10"/>
      <c r="T554" s="10"/>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row>
    <row r="555" ht="17.25" customHeight="1">
      <c r="A555" s="41"/>
      <c r="B555" s="42"/>
      <c r="C555" s="41"/>
      <c r="D555" s="43"/>
      <c r="E555" s="43"/>
      <c r="F555" s="41"/>
      <c r="G555" s="45"/>
      <c r="H555" s="46"/>
      <c r="I555" s="43"/>
      <c r="J555" s="47"/>
      <c r="K555" s="46"/>
      <c r="L555" s="46"/>
      <c r="M555" s="48"/>
      <c r="N555" s="49"/>
      <c r="O555" s="46"/>
      <c r="P555" s="46"/>
      <c r="Q555" s="41"/>
      <c r="R555" s="10"/>
      <c r="S555" s="10"/>
      <c r="T555" s="10"/>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row>
    <row r="556" ht="17.25" customHeight="1">
      <c r="A556" s="41"/>
      <c r="B556" s="42"/>
      <c r="C556" s="41"/>
      <c r="D556" s="43"/>
      <c r="E556" s="43"/>
      <c r="F556" s="41"/>
      <c r="G556" s="45"/>
      <c r="H556" s="46"/>
      <c r="I556" s="43"/>
      <c r="J556" s="47"/>
      <c r="K556" s="46"/>
      <c r="L556" s="46"/>
      <c r="M556" s="48"/>
      <c r="N556" s="49"/>
      <c r="O556" s="46"/>
      <c r="P556" s="46"/>
      <c r="Q556" s="41"/>
      <c r="R556" s="10"/>
      <c r="S556" s="10"/>
      <c r="T556" s="10"/>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row>
    <row r="557" ht="17.25" customHeight="1">
      <c r="A557" s="41"/>
      <c r="B557" s="42"/>
      <c r="C557" s="41"/>
      <c r="D557" s="43"/>
      <c r="E557" s="43"/>
      <c r="F557" s="41"/>
      <c r="G557" s="45"/>
      <c r="H557" s="46"/>
      <c r="I557" s="43"/>
      <c r="J557" s="47"/>
      <c r="K557" s="46"/>
      <c r="L557" s="46"/>
      <c r="M557" s="48"/>
      <c r="N557" s="49"/>
      <c r="O557" s="46"/>
      <c r="P557" s="46"/>
      <c r="Q557" s="41"/>
      <c r="R557" s="10"/>
      <c r="S557" s="10"/>
      <c r="T557" s="10"/>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row>
    <row r="558" ht="17.25" customHeight="1">
      <c r="A558" s="41"/>
      <c r="B558" s="42"/>
      <c r="C558" s="41"/>
      <c r="D558" s="43"/>
      <c r="E558" s="43"/>
      <c r="F558" s="41"/>
      <c r="G558" s="45"/>
      <c r="H558" s="46"/>
      <c r="I558" s="43"/>
      <c r="J558" s="47"/>
      <c r="K558" s="46"/>
      <c r="L558" s="46"/>
      <c r="M558" s="48"/>
      <c r="N558" s="49"/>
      <c r="O558" s="46"/>
      <c r="P558" s="46"/>
      <c r="Q558" s="41"/>
      <c r="R558" s="10"/>
      <c r="S558" s="10"/>
      <c r="T558" s="10"/>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row>
    <row r="559" ht="17.25" customHeight="1">
      <c r="A559" s="41"/>
      <c r="B559" s="42"/>
      <c r="C559" s="41"/>
      <c r="D559" s="43"/>
      <c r="E559" s="43"/>
      <c r="F559" s="41"/>
      <c r="G559" s="45"/>
      <c r="H559" s="46"/>
      <c r="I559" s="43"/>
      <c r="J559" s="47"/>
      <c r="K559" s="46"/>
      <c r="L559" s="46"/>
      <c r="M559" s="48"/>
      <c r="N559" s="49"/>
      <c r="O559" s="46"/>
      <c r="P559" s="46"/>
      <c r="Q559" s="41"/>
      <c r="R559" s="10"/>
      <c r="S559" s="10"/>
      <c r="T559" s="10"/>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row>
    <row r="560" ht="17.25" customHeight="1">
      <c r="A560" s="41"/>
      <c r="B560" s="42"/>
      <c r="C560" s="41"/>
      <c r="D560" s="43"/>
      <c r="E560" s="43"/>
      <c r="F560" s="41"/>
      <c r="G560" s="45"/>
      <c r="H560" s="46"/>
      <c r="I560" s="43"/>
      <c r="J560" s="47"/>
      <c r="K560" s="46"/>
      <c r="L560" s="46"/>
      <c r="M560" s="48"/>
      <c r="N560" s="49"/>
      <c r="O560" s="46"/>
      <c r="P560" s="46"/>
      <c r="Q560" s="41"/>
      <c r="R560" s="10"/>
      <c r="S560" s="10"/>
      <c r="T560" s="10"/>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row>
    <row r="561" ht="17.25" customHeight="1">
      <c r="A561" s="41"/>
      <c r="B561" s="42"/>
      <c r="C561" s="41"/>
      <c r="D561" s="43"/>
      <c r="E561" s="43"/>
      <c r="F561" s="41"/>
      <c r="G561" s="45"/>
      <c r="H561" s="46"/>
      <c r="I561" s="43"/>
      <c r="J561" s="47"/>
      <c r="K561" s="46"/>
      <c r="L561" s="46"/>
      <c r="M561" s="48"/>
      <c r="N561" s="49"/>
      <c r="O561" s="46"/>
      <c r="P561" s="46"/>
      <c r="Q561" s="41"/>
      <c r="R561" s="10"/>
      <c r="S561" s="10"/>
      <c r="T561" s="10"/>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row>
    <row r="562" ht="17.25" customHeight="1">
      <c r="A562" s="41"/>
      <c r="B562" s="42"/>
      <c r="C562" s="41"/>
      <c r="D562" s="43"/>
      <c r="E562" s="43"/>
      <c r="F562" s="41"/>
      <c r="G562" s="45"/>
      <c r="H562" s="46"/>
      <c r="I562" s="43"/>
      <c r="J562" s="47"/>
      <c r="K562" s="46"/>
      <c r="L562" s="46"/>
      <c r="M562" s="48"/>
      <c r="N562" s="49"/>
      <c r="O562" s="46"/>
      <c r="P562" s="46"/>
      <c r="Q562" s="41"/>
      <c r="R562" s="10"/>
      <c r="S562" s="10"/>
      <c r="T562" s="10"/>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row>
    <row r="563" ht="17.25" customHeight="1">
      <c r="A563" s="41"/>
      <c r="B563" s="42"/>
      <c r="C563" s="41"/>
      <c r="D563" s="43"/>
      <c r="E563" s="43"/>
      <c r="F563" s="41"/>
      <c r="G563" s="45"/>
      <c r="H563" s="46"/>
      <c r="I563" s="43"/>
      <c r="J563" s="47"/>
      <c r="K563" s="46"/>
      <c r="L563" s="46"/>
      <c r="M563" s="48"/>
      <c r="N563" s="49"/>
      <c r="O563" s="46"/>
      <c r="P563" s="46"/>
      <c r="Q563" s="41"/>
      <c r="R563" s="10"/>
      <c r="S563" s="10"/>
      <c r="T563" s="10"/>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row>
    <row r="564" ht="17.25" customHeight="1">
      <c r="A564" s="41"/>
      <c r="B564" s="42"/>
      <c r="C564" s="41"/>
      <c r="D564" s="43"/>
      <c r="E564" s="43"/>
      <c r="F564" s="41"/>
      <c r="G564" s="45"/>
      <c r="H564" s="46"/>
      <c r="I564" s="43"/>
      <c r="J564" s="47"/>
      <c r="K564" s="46"/>
      <c r="L564" s="46"/>
      <c r="M564" s="48"/>
      <c r="N564" s="49"/>
      <c r="O564" s="46"/>
      <c r="P564" s="46"/>
      <c r="Q564" s="41"/>
      <c r="R564" s="10"/>
      <c r="S564" s="10"/>
      <c r="T564" s="10"/>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row>
    <row r="565" ht="17.25" customHeight="1">
      <c r="A565" s="41"/>
      <c r="B565" s="42"/>
      <c r="C565" s="41"/>
      <c r="D565" s="43"/>
      <c r="E565" s="43"/>
      <c r="F565" s="41"/>
      <c r="G565" s="45"/>
      <c r="H565" s="46"/>
      <c r="I565" s="43"/>
      <c r="J565" s="47"/>
      <c r="K565" s="46"/>
      <c r="L565" s="46"/>
      <c r="M565" s="48"/>
      <c r="N565" s="49"/>
      <c r="O565" s="46"/>
      <c r="P565" s="46"/>
      <c r="Q565" s="41"/>
      <c r="R565" s="10"/>
      <c r="S565" s="10"/>
      <c r="T565" s="10"/>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row>
    <row r="566" ht="17.25" customHeight="1">
      <c r="A566" s="41"/>
      <c r="B566" s="42"/>
      <c r="C566" s="41"/>
      <c r="D566" s="43"/>
      <c r="E566" s="43"/>
      <c r="F566" s="41"/>
      <c r="G566" s="45"/>
      <c r="H566" s="46"/>
      <c r="I566" s="43"/>
      <c r="J566" s="47"/>
      <c r="K566" s="46"/>
      <c r="L566" s="46"/>
      <c r="M566" s="48"/>
      <c r="N566" s="49"/>
      <c r="O566" s="46"/>
      <c r="P566" s="46"/>
      <c r="Q566" s="41"/>
      <c r="R566" s="10"/>
      <c r="S566" s="10"/>
      <c r="T566" s="10"/>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row>
    <row r="567" ht="17.25" customHeight="1">
      <c r="A567" s="41"/>
      <c r="B567" s="42"/>
      <c r="C567" s="41"/>
      <c r="D567" s="43"/>
      <c r="E567" s="43"/>
      <c r="F567" s="41"/>
      <c r="G567" s="45"/>
      <c r="H567" s="46"/>
      <c r="I567" s="43"/>
      <c r="J567" s="47"/>
      <c r="K567" s="46"/>
      <c r="L567" s="46"/>
      <c r="M567" s="48"/>
      <c r="N567" s="49"/>
      <c r="O567" s="46"/>
      <c r="P567" s="46"/>
      <c r="Q567" s="41"/>
      <c r="R567" s="10"/>
      <c r="S567" s="10"/>
      <c r="T567" s="10"/>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row>
    <row r="568" ht="17.25" customHeight="1">
      <c r="A568" s="41"/>
      <c r="B568" s="42"/>
      <c r="C568" s="41"/>
      <c r="D568" s="43"/>
      <c r="E568" s="43"/>
      <c r="F568" s="41"/>
      <c r="G568" s="45"/>
      <c r="H568" s="46"/>
      <c r="I568" s="43"/>
      <c r="J568" s="47"/>
      <c r="K568" s="46"/>
      <c r="L568" s="46"/>
      <c r="M568" s="48"/>
      <c r="N568" s="49"/>
      <c r="O568" s="46"/>
      <c r="P568" s="46"/>
      <c r="Q568" s="41"/>
      <c r="R568" s="10"/>
      <c r="S568" s="10"/>
      <c r="T568" s="10"/>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row>
    <row r="569" ht="17.25" customHeight="1">
      <c r="A569" s="41"/>
      <c r="B569" s="42"/>
      <c r="C569" s="41"/>
      <c r="D569" s="43"/>
      <c r="E569" s="43"/>
      <c r="F569" s="41"/>
      <c r="G569" s="45"/>
      <c r="H569" s="46"/>
      <c r="I569" s="43"/>
      <c r="J569" s="47"/>
      <c r="K569" s="46"/>
      <c r="L569" s="46"/>
      <c r="M569" s="48"/>
      <c r="N569" s="49"/>
      <c r="O569" s="46"/>
      <c r="P569" s="46"/>
      <c r="Q569" s="41"/>
      <c r="R569" s="10"/>
      <c r="S569" s="10"/>
      <c r="T569" s="10"/>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row>
    <row r="570" ht="17.25" customHeight="1">
      <c r="A570" s="41"/>
      <c r="B570" s="42"/>
      <c r="C570" s="41"/>
      <c r="D570" s="43"/>
      <c r="E570" s="43"/>
      <c r="F570" s="41"/>
      <c r="G570" s="45"/>
      <c r="H570" s="46"/>
      <c r="I570" s="43"/>
      <c r="J570" s="47"/>
      <c r="K570" s="46"/>
      <c r="L570" s="46"/>
      <c r="M570" s="48"/>
      <c r="N570" s="49"/>
      <c r="O570" s="46"/>
      <c r="P570" s="46"/>
      <c r="Q570" s="41"/>
      <c r="R570" s="10"/>
      <c r="S570" s="10"/>
      <c r="T570" s="10"/>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row>
    <row r="571" ht="17.25" customHeight="1">
      <c r="A571" s="41"/>
      <c r="B571" s="42"/>
      <c r="C571" s="41"/>
      <c r="D571" s="43"/>
      <c r="E571" s="43"/>
      <c r="F571" s="41"/>
      <c r="G571" s="45"/>
      <c r="H571" s="46"/>
      <c r="I571" s="43"/>
      <c r="J571" s="47"/>
      <c r="K571" s="46"/>
      <c r="L571" s="46"/>
      <c r="M571" s="48"/>
      <c r="N571" s="49"/>
      <c r="O571" s="46"/>
      <c r="P571" s="46"/>
      <c r="Q571" s="41"/>
      <c r="R571" s="10"/>
      <c r="S571" s="10"/>
      <c r="T571" s="10"/>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row>
    <row r="572" ht="17.25" customHeight="1">
      <c r="A572" s="41"/>
      <c r="B572" s="42"/>
      <c r="C572" s="41"/>
      <c r="D572" s="43"/>
      <c r="E572" s="43"/>
      <c r="F572" s="41"/>
      <c r="G572" s="45"/>
      <c r="H572" s="46"/>
      <c r="I572" s="43"/>
      <c r="J572" s="47"/>
      <c r="K572" s="46"/>
      <c r="L572" s="46"/>
      <c r="M572" s="48"/>
      <c r="N572" s="49"/>
      <c r="O572" s="46"/>
      <c r="P572" s="46"/>
      <c r="Q572" s="41"/>
      <c r="R572" s="10"/>
      <c r="S572" s="10"/>
      <c r="T572" s="10"/>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row>
    <row r="573" ht="17.25" customHeight="1">
      <c r="A573" s="41"/>
      <c r="B573" s="42"/>
      <c r="C573" s="41"/>
      <c r="D573" s="43"/>
      <c r="E573" s="43"/>
      <c r="F573" s="41"/>
      <c r="G573" s="45"/>
      <c r="H573" s="46"/>
      <c r="I573" s="43"/>
      <c r="J573" s="47"/>
      <c r="K573" s="46"/>
      <c r="L573" s="46"/>
      <c r="M573" s="48"/>
      <c r="N573" s="49"/>
      <c r="O573" s="46"/>
      <c r="P573" s="46"/>
      <c r="Q573" s="41"/>
      <c r="R573" s="10"/>
      <c r="S573" s="10"/>
      <c r="T573" s="10"/>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row>
    <row r="574" ht="17.25" customHeight="1">
      <c r="A574" s="41"/>
      <c r="B574" s="42"/>
      <c r="C574" s="41"/>
      <c r="D574" s="43"/>
      <c r="E574" s="43"/>
      <c r="F574" s="41"/>
      <c r="G574" s="45"/>
      <c r="H574" s="46"/>
      <c r="I574" s="43"/>
      <c r="J574" s="47"/>
      <c r="K574" s="46"/>
      <c r="L574" s="46"/>
      <c r="M574" s="48"/>
      <c r="N574" s="49"/>
      <c r="O574" s="46"/>
      <c r="P574" s="46"/>
      <c r="Q574" s="41"/>
      <c r="R574" s="10"/>
      <c r="S574" s="10"/>
      <c r="T574" s="10"/>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row>
    <row r="575" ht="17.25" customHeight="1">
      <c r="A575" s="41"/>
      <c r="B575" s="42"/>
      <c r="C575" s="41"/>
      <c r="D575" s="43"/>
      <c r="E575" s="43"/>
      <c r="F575" s="41"/>
      <c r="G575" s="45"/>
      <c r="H575" s="46"/>
      <c r="I575" s="43"/>
      <c r="J575" s="47"/>
      <c r="K575" s="46"/>
      <c r="L575" s="46"/>
      <c r="M575" s="48"/>
      <c r="N575" s="49"/>
      <c r="O575" s="46"/>
      <c r="P575" s="46"/>
      <c r="Q575" s="41"/>
      <c r="R575" s="10"/>
      <c r="S575" s="10"/>
      <c r="T575" s="10"/>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row>
    <row r="576" ht="17.25" customHeight="1">
      <c r="A576" s="41"/>
      <c r="B576" s="42"/>
      <c r="C576" s="41"/>
      <c r="D576" s="43"/>
      <c r="E576" s="43"/>
      <c r="F576" s="41"/>
      <c r="G576" s="45"/>
      <c r="H576" s="46"/>
      <c r="I576" s="43"/>
      <c r="J576" s="47"/>
      <c r="K576" s="46"/>
      <c r="L576" s="46"/>
      <c r="M576" s="48"/>
      <c r="N576" s="49"/>
      <c r="O576" s="46"/>
      <c r="P576" s="46"/>
      <c r="Q576" s="41"/>
      <c r="R576" s="10"/>
      <c r="S576" s="10"/>
      <c r="T576" s="10"/>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row>
    <row r="577" ht="17.25" customHeight="1">
      <c r="A577" s="41"/>
      <c r="B577" s="42"/>
      <c r="C577" s="41"/>
      <c r="D577" s="43"/>
      <c r="E577" s="43"/>
      <c r="F577" s="41"/>
      <c r="G577" s="45"/>
      <c r="H577" s="46"/>
      <c r="I577" s="43"/>
      <c r="J577" s="47"/>
      <c r="K577" s="46"/>
      <c r="L577" s="46"/>
      <c r="M577" s="48"/>
      <c r="N577" s="49"/>
      <c r="O577" s="46"/>
      <c r="P577" s="46"/>
      <c r="Q577" s="41"/>
      <c r="R577" s="10"/>
      <c r="S577" s="10"/>
      <c r="T577" s="10"/>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row>
    <row r="578" ht="17.25" customHeight="1">
      <c r="A578" s="41"/>
      <c r="B578" s="42"/>
      <c r="C578" s="41"/>
      <c r="D578" s="43"/>
      <c r="E578" s="43"/>
      <c r="F578" s="41"/>
      <c r="G578" s="45"/>
      <c r="H578" s="46"/>
      <c r="I578" s="43"/>
      <c r="J578" s="47"/>
      <c r="K578" s="46"/>
      <c r="L578" s="46"/>
      <c r="M578" s="48"/>
      <c r="N578" s="49"/>
      <c r="O578" s="46"/>
      <c r="P578" s="46"/>
      <c r="Q578" s="41"/>
      <c r="R578" s="10"/>
      <c r="S578" s="10"/>
      <c r="T578" s="10"/>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row>
    <row r="579" ht="17.25" customHeight="1">
      <c r="A579" s="41"/>
      <c r="B579" s="42"/>
      <c r="C579" s="41"/>
      <c r="D579" s="43"/>
      <c r="E579" s="43"/>
      <c r="F579" s="41"/>
      <c r="G579" s="45"/>
      <c r="H579" s="46"/>
      <c r="I579" s="43"/>
      <c r="J579" s="47"/>
      <c r="K579" s="46"/>
      <c r="L579" s="46"/>
      <c r="M579" s="48"/>
      <c r="N579" s="49"/>
      <c r="O579" s="46"/>
      <c r="P579" s="46"/>
      <c r="Q579" s="41"/>
      <c r="R579" s="10"/>
      <c r="S579" s="10"/>
      <c r="T579" s="10"/>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row>
    <row r="580" ht="17.25" customHeight="1">
      <c r="A580" s="41"/>
      <c r="B580" s="42"/>
      <c r="C580" s="41"/>
      <c r="D580" s="43"/>
      <c r="E580" s="43"/>
      <c r="F580" s="41"/>
      <c r="G580" s="45"/>
      <c r="H580" s="46"/>
      <c r="I580" s="43"/>
      <c r="J580" s="47"/>
      <c r="K580" s="46"/>
      <c r="L580" s="46"/>
      <c r="M580" s="48"/>
      <c r="N580" s="49"/>
      <c r="O580" s="46"/>
      <c r="P580" s="46"/>
      <c r="Q580" s="41"/>
      <c r="R580" s="10"/>
      <c r="S580" s="10"/>
      <c r="T580" s="10"/>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row>
    <row r="581" ht="17.25" customHeight="1">
      <c r="A581" s="41"/>
      <c r="B581" s="42"/>
      <c r="C581" s="41"/>
      <c r="D581" s="43"/>
      <c r="E581" s="43"/>
      <c r="F581" s="41"/>
      <c r="G581" s="45"/>
      <c r="H581" s="46"/>
      <c r="I581" s="43"/>
      <c r="J581" s="47"/>
      <c r="K581" s="46"/>
      <c r="L581" s="46"/>
      <c r="M581" s="48"/>
      <c r="N581" s="49"/>
      <c r="O581" s="46"/>
      <c r="P581" s="46"/>
      <c r="Q581" s="41"/>
      <c r="R581" s="10"/>
      <c r="S581" s="10"/>
      <c r="T581" s="10"/>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row>
    <row r="582" ht="17.25" customHeight="1">
      <c r="A582" s="41"/>
      <c r="B582" s="42"/>
      <c r="C582" s="41"/>
      <c r="D582" s="43"/>
      <c r="E582" s="43"/>
      <c r="F582" s="41"/>
      <c r="G582" s="45"/>
      <c r="H582" s="46"/>
      <c r="I582" s="43"/>
      <c r="J582" s="47"/>
      <c r="K582" s="46"/>
      <c r="L582" s="46"/>
      <c r="M582" s="48"/>
      <c r="N582" s="49"/>
      <c r="O582" s="46"/>
      <c r="P582" s="46"/>
      <c r="Q582" s="41"/>
      <c r="R582" s="10"/>
      <c r="S582" s="10"/>
      <c r="T582" s="10"/>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row>
    <row r="583" ht="17.25" customHeight="1">
      <c r="A583" s="41"/>
      <c r="B583" s="42"/>
      <c r="C583" s="41"/>
      <c r="D583" s="43"/>
      <c r="E583" s="43"/>
      <c r="F583" s="41"/>
      <c r="G583" s="45"/>
      <c r="H583" s="46"/>
      <c r="I583" s="43"/>
      <c r="J583" s="47"/>
      <c r="K583" s="46"/>
      <c r="L583" s="46"/>
      <c r="M583" s="48"/>
      <c r="N583" s="49"/>
      <c r="O583" s="46"/>
      <c r="P583" s="46"/>
      <c r="Q583" s="41"/>
      <c r="R583" s="10"/>
      <c r="S583" s="10"/>
      <c r="T583" s="10"/>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row>
    <row r="584" ht="17.25" customHeight="1">
      <c r="A584" s="41"/>
      <c r="B584" s="42"/>
      <c r="C584" s="41"/>
      <c r="D584" s="43"/>
      <c r="E584" s="43"/>
      <c r="F584" s="41"/>
      <c r="G584" s="45"/>
      <c r="H584" s="46"/>
      <c r="I584" s="43"/>
      <c r="J584" s="47"/>
      <c r="K584" s="46"/>
      <c r="L584" s="46"/>
      <c r="M584" s="48"/>
      <c r="N584" s="49"/>
      <c r="O584" s="46"/>
      <c r="P584" s="46"/>
      <c r="Q584" s="41"/>
      <c r="R584" s="10"/>
      <c r="S584" s="10"/>
      <c r="T584" s="10"/>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row>
    <row r="585" ht="17.25" customHeight="1">
      <c r="A585" s="41"/>
      <c r="B585" s="42"/>
      <c r="C585" s="41"/>
      <c r="D585" s="43"/>
      <c r="E585" s="43"/>
      <c r="F585" s="41"/>
      <c r="G585" s="45"/>
      <c r="H585" s="46"/>
      <c r="I585" s="43"/>
      <c r="J585" s="47"/>
      <c r="K585" s="46"/>
      <c r="L585" s="46"/>
      <c r="M585" s="48"/>
      <c r="N585" s="49"/>
      <c r="O585" s="46"/>
      <c r="P585" s="46"/>
      <c r="Q585" s="41"/>
      <c r="R585" s="10"/>
      <c r="S585" s="10"/>
      <c r="T585" s="10"/>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row>
    <row r="586" ht="17.25" customHeight="1">
      <c r="A586" s="41"/>
      <c r="B586" s="42"/>
      <c r="C586" s="41"/>
      <c r="D586" s="43"/>
      <c r="E586" s="43"/>
      <c r="F586" s="41"/>
      <c r="G586" s="45"/>
      <c r="H586" s="46"/>
      <c r="I586" s="43"/>
      <c r="J586" s="47"/>
      <c r="K586" s="46"/>
      <c r="L586" s="46"/>
      <c r="M586" s="48"/>
      <c r="N586" s="49"/>
      <c r="O586" s="46"/>
      <c r="P586" s="46"/>
      <c r="Q586" s="41"/>
      <c r="R586" s="10"/>
      <c r="S586" s="10"/>
      <c r="T586" s="10"/>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row>
    <row r="587" ht="17.25" customHeight="1">
      <c r="A587" s="41"/>
      <c r="B587" s="42"/>
      <c r="C587" s="41"/>
      <c r="D587" s="43"/>
      <c r="E587" s="43"/>
      <c r="F587" s="41"/>
      <c r="G587" s="45"/>
      <c r="H587" s="46"/>
      <c r="I587" s="43"/>
      <c r="J587" s="47"/>
      <c r="K587" s="46"/>
      <c r="L587" s="46"/>
      <c r="M587" s="48"/>
      <c r="N587" s="49"/>
      <c r="O587" s="46"/>
      <c r="P587" s="46"/>
      <c r="Q587" s="41"/>
      <c r="R587" s="10"/>
      <c r="S587" s="10"/>
      <c r="T587" s="10"/>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row>
    <row r="588" ht="17.25" customHeight="1">
      <c r="A588" s="41"/>
      <c r="B588" s="42"/>
      <c r="C588" s="41"/>
      <c r="D588" s="43"/>
      <c r="E588" s="43"/>
      <c r="F588" s="41"/>
      <c r="G588" s="45"/>
      <c r="H588" s="46"/>
      <c r="I588" s="43"/>
      <c r="J588" s="47"/>
      <c r="K588" s="46"/>
      <c r="L588" s="46"/>
      <c r="M588" s="48"/>
      <c r="N588" s="49"/>
      <c r="O588" s="46"/>
      <c r="P588" s="46"/>
      <c r="Q588" s="41"/>
      <c r="R588" s="10"/>
      <c r="S588" s="10"/>
      <c r="T588" s="10"/>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row>
    <row r="589" ht="17.25" customHeight="1">
      <c r="A589" s="41"/>
      <c r="B589" s="42"/>
      <c r="C589" s="41"/>
      <c r="D589" s="43"/>
      <c r="E589" s="43"/>
      <c r="F589" s="41"/>
      <c r="G589" s="45"/>
      <c r="H589" s="46"/>
      <c r="I589" s="43"/>
      <c r="J589" s="47"/>
      <c r="K589" s="46"/>
      <c r="L589" s="46"/>
      <c r="M589" s="48"/>
      <c r="N589" s="49"/>
      <c r="O589" s="46"/>
      <c r="P589" s="46"/>
      <c r="Q589" s="41"/>
      <c r="R589" s="10"/>
      <c r="S589" s="10"/>
      <c r="T589" s="10"/>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row>
    <row r="590" ht="17.25" customHeight="1">
      <c r="A590" s="41"/>
      <c r="B590" s="42"/>
      <c r="C590" s="41"/>
      <c r="D590" s="43"/>
      <c r="E590" s="43"/>
      <c r="F590" s="41"/>
      <c r="G590" s="45"/>
      <c r="H590" s="46"/>
      <c r="I590" s="43"/>
      <c r="J590" s="47"/>
      <c r="K590" s="46"/>
      <c r="L590" s="46"/>
      <c r="M590" s="48"/>
      <c r="N590" s="49"/>
      <c r="O590" s="46"/>
      <c r="P590" s="46"/>
      <c r="Q590" s="41"/>
      <c r="R590" s="10"/>
      <c r="S590" s="10"/>
      <c r="T590" s="10"/>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row>
    <row r="591" ht="17.25" customHeight="1">
      <c r="A591" s="41"/>
      <c r="B591" s="42"/>
      <c r="C591" s="41"/>
      <c r="D591" s="43"/>
      <c r="E591" s="43"/>
      <c r="F591" s="41"/>
      <c r="G591" s="45"/>
      <c r="H591" s="46"/>
      <c r="I591" s="43"/>
      <c r="J591" s="47"/>
      <c r="K591" s="46"/>
      <c r="L591" s="46"/>
      <c r="M591" s="48"/>
      <c r="N591" s="49"/>
      <c r="O591" s="46"/>
      <c r="P591" s="46"/>
      <c r="Q591" s="41"/>
      <c r="R591" s="10"/>
      <c r="S591" s="10"/>
      <c r="T591" s="10"/>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row>
    <row r="592" ht="17.25" customHeight="1">
      <c r="A592" s="41"/>
      <c r="B592" s="42"/>
      <c r="C592" s="41"/>
      <c r="D592" s="43"/>
      <c r="E592" s="43"/>
      <c r="F592" s="41"/>
      <c r="G592" s="45"/>
      <c r="H592" s="46"/>
      <c r="I592" s="43"/>
      <c r="J592" s="47"/>
      <c r="K592" s="46"/>
      <c r="L592" s="46"/>
      <c r="M592" s="48"/>
      <c r="N592" s="49"/>
      <c r="O592" s="46"/>
      <c r="P592" s="46"/>
      <c r="Q592" s="41"/>
      <c r="R592" s="10"/>
      <c r="S592" s="10"/>
      <c r="T592" s="10"/>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row>
    <row r="593" ht="17.25" customHeight="1">
      <c r="A593" s="41"/>
      <c r="B593" s="42"/>
      <c r="C593" s="41"/>
      <c r="D593" s="43"/>
      <c r="E593" s="43"/>
      <c r="F593" s="41"/>
      <c r="G593" s="45"/>
      <c r="H593" s="46"/>
      <c r="I593" s="43"/>
      <c r="J593" s="47"/>
      <c r="K593" s="46"/>
      <c r="L593" s="46"/>
      <c r="M593" s="48"/>
      <c r="N593" s="49"/>
      <c r="O593" s="46"/>
      <c r="P593" s="46"/>
      <c r="Q593" s="41"/>
      <c r="R593" s="10"/>
      <c r="S593" s="10"/>
      <c r="T593" s="10"/>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row>
    <row r="594" ht="17.25" customHeight="1">
      <c r="A594" s="41"/>
      <c r="B594" s="42"/>
      <c r="C594" s="41"/>
      <c r="D594" s="43"/>
      <c r="E594" s="43"/>
      <c r="F594" s="41"/>
      <c r="G594" s="45"/>
      <c r="H594" s="46"/>
      <c r="I594" s="43"/>
      <c r="J594" s="47"/>
      <c r="K594" s="46"/>
      <c r="L594" s="46"/>
      <c r="M594" s="48"/>
      <c r="N594" s="49"/>
      <c r="O594" s="46"/>
      <c r="P594" s="46"/>
      <c r="Q594" s="41"/>
      <c r="R594" s="10"/>
      <c r="S594" s="10"/>
      <c r="T594" s="10"/>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row>
    <row r="595" ht="17.25" customHeight="1">
      <c r="A595" s="41"/>
      <c r="B595" s="42"/>
      <c r="C595" s="41"/>
      <c r="D595" s="43"/>
      <c r="E595" s="43"/>
      <c r="F595" s="41"/>
      <c r="G595" s="45"/>
      <c r="H595" s="46"/>
      <c r="I595" s="43"/>
      <c r="J595" s="47"/>
      <c r="K595" s="46"/>
      <c r="L595" s="46"/>
      <c r="M595" s="48"/>
      <c r="N595" s="49"/>
      <c r="O595" s="46"/>
      <c r="P595" s="46"/>
      <c r="Q595" s="41"/>
      <c r="R595" s="10"/>
      <c r="S595" s="10"/>
      <c r="T595" s="10"/>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row>
    <row r="596" ht="17.25" customHeight="1">
      <c r="A596" s="41"/>
      <c r="B596" s="42"/>
      <c r="C596" s="41"/>
      <c r="D596" s="43"/>
      <c r="E596" s="43"/>
      <c r="F596" s="41"/>
      <c r="G596" s="45"/>
      <c r="H596" s="46"/>
      <c r="I596" s="43"/>
      <c r="J596" s="47"/>
      <c r="K596" s="46"/>
      <c r="L596" s="46"/>
      <c r="M596" s="48"/>
      <c r="N596" s="49"/>
      <c r="O596" s="46"/>
      <c r="P596" s="46"/>
      <c r="Q596" s="41"/>
      <c r="R596" s="10"/>
      <c r="S596" s="10"/>
      <c r="T596" s="10"/>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row>
    <row r="597" ht="17.25" customHeight="1">
      <c r="A597" s="41"/>
      <c r="B597" s="42"/>
      <c r="C597" s="41"/>
      <c r="D597" s="43"/>
      <c r="E597" s="43"/>
      <c r="F597" s="41"/>
      <c r="G597" s="45"/>
      <c r="H597" s="46"/>
      <c r="I597" s="43"/>
      <c r="J597" s="47"/>
      <c r="K597" s="46"/>
      <c r="L597" s="46"/>
      <c r="M597" s="48"/>
      <c r="N597" s="49"/>
      <c r="O597" s="46"/>
      <c r="P597" s="46"/>
      <c r="Q597" s="41"/>
      <c r="R597" s="10"/>
      <c r="S597" s="10"/>
      <c r="T597" s="10"/>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row>
    <row r="598" ht="17.25" customHeight="1">
      <c r="A598" s="41"/>
      <c r="B598" s="42"/>
      <c r="C598" s="41"/>
      <c r="D598" s="43"/>
      <c r="E598" s="43"/>
      <c r="F598" s="41"/>
      <c r="G598" s="45"/>
      <c r="H598" s="46"/>
      <c r="I598" s="43"/>
      <c r="J598" s="47"/>
      <c r="K598" s="46"/>
      <c r="L598" s="46"/>
      <c r="M598" s="48"/>
      <c r="N598" s="49"/>
      <c r="O598" s="46"/>
      <c r="P598" s="46"/>
      <c r="Q598" s="41"/>
      <c r="R598" s="10"/>
      <c r="S598" s="10"/>
      <c r="T598" s="10"/>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row>
    <row r="599" ht="17.25" customHeight="1">
      <c r="A599" s="41"/>
      <c r="B599" s="42"/>
      <c r="C599" s="41"/>
      <c r="D599" s="43"/>
      <c r="E599" s="43"/>
      <c r="F599" s="41"/>
      <c r="G599" s="45"/>
      <c r="H599" s="46"/>
      <c r="I599" s="43"/>
      <c r="J599" s="47"/>
      <c r="K599" s="46"/>
      <c r="L599" s="46"/>
      <c r="M599" s="48"/>
      <c r="N599" s="49"/>
      <c r="O599" s="46"/>
      <c r="P599" s="46"/>
      <c r="Q599" s="41"/>
      <c r="R599" s="10"/>
      <c r="S599" s="10"/>
      <c r="T599" s="10"/>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row>
    <row r="600" ht="17.25" customHeight="1">
      <c r="A600" s="41"/>
      <c r="B600" s="42"/>
      <c r="C600" s="41"/>
      <c r="D600" s="43"/>
      <c r="E600" s="43"/>
      <c r="F600" s="41"/>
      <c r="G600" s="45"/>
      <c r="H600" s="46"/>
      <c r="I600" s="43"/>
      <c r="J600" s="47"/>
      <c r="K600" s="46"/>
      <c r="L600" s="46"/>
      <c r="M600" s="48"/>
      <c r="N600" s="49"/>
      <c r="O600" s="46"/>
      <c r="P600" s="46"/>
      <c r="Q600" s="41"/>
      <c r="R600" s="10"/>
      <c r="S600" s="10"/>
      <c r="T600" s="10"/>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row>
    <row r="601" ht="17.25" customHeight="1">
      <c r="A601" s="41"/>
      <c r="B601" s="42"/>
      <c r="C601" s="41"/>
      <c r="D601" s="43"/>
      <c r="E601" s="43"/>
      <c r="F601" s="41"/>
      <c r="G601" s="45"/>
      <c r="H601" s="46"/>
      <c r="I601" s="43"/>
      <c r="J601" s="47"/>
      <c r="K601" s="46"/>
      <c r="L601" s="46"/>
      <c r="M601" s="48"/>
      <c r="N601" s="49"/>
      <c r="O601" s="46"/>
      <c r="P601" s="46"/>
      <c r="Q601" s="41"/>
      <c r="R601" s="10"/>
      <c r="S601" s="10"/>
      <c r="T601" s="10"/>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row>
    <row r="602" ht="17.25" customHeight="1">
      <c r="A602" s="41"/>
      <c r="B602" s="42"/>
      <c r="C602" s="41"/>
      <c r="D602" s="43"/>
      <c r="E602" s="43"/>
      <c r="F602" s="41"/>
      <c r="G602" s="45"/>
      <c r="H602" s="46"/>
      <c r="I602" s="43"/>
      <c r="J602" s="47"/>
      <c r="K602" s="46"/>
      <c r="L602" s="46"/>
      <c r="M602" s="48"/>
      <c r="N602" s="49"/>
      <c r="O602" s="46"/>
      <c r="P602" s="46"/>
      <c r="Q602" s="41"/>
      <c r="R602" s="10"/>
      <c r="S602" s="10"/>
      <c r="T602" s="10"/>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row>
    <row r="603" ht="17.25" customHeight="1">
      <c r="A603" s="41"/>
      <c r="B603" s="42"/>
      <c r="C603" s="41"/>
      <c r="D603" s="43"/>
      <c r="E603" s="43"/>
      <c r="F603" s="41"/>
      <c r="G603" s="45"/>
      <c r="H603" s="46"/>
      <c r="I603" s="43"/>
      <c r="J603" s="47"/>
      <c r="K603" s="46"/>
      <c r="L603" s="46"/>
      <c r="M603" s="48"/>
      <c r="N603" s="49"/>
      <c r="O603" s="46"/>
      <c r="P603" s="46"/>
      <c r="Q603" s="41"/>
      <c r="R603" s="10"/>
      <c r="S603" s="10"/>
      <c r="T603" s="10"/>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row>
    <row r="604" ht="17.25" customHeight="1">
      <c r="A604" s="41"/>
      <c r="B604" s="42"/>
      <c r="C604" s="41"/>
      <c r="D604" s="43"/>
      <c r="E604" s="43"/>
      <c r="F604" s="41"/>
      <c r="G604" s="45"/>
      <c r="H604" s="46"/>
      <c r="I604" s="43"/>
      <c r="J604" s="47"/>
      <c r="K604" s="46"/>
      <c r="L604" s="46"/>
      <c r="M604" s="48"/>
      <c r="N604" s="49"/>
      <c r="O604" s="46"/>
      <c r="P604" s="46"/>
      <c r="Q604" s="41"/>
      <c r="R604" s="10"/>
      <c r="S604" s="10"/>
      <c r="T604" s="10"/>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row>
    <row r="605" ht="17.25" customHeight="1">
      <c r="A605" s="41"/>
      <c r="B605" s="42"/>
      <c r="C605" s="41"/>
      <c r="D605" s="43"/>
      <c r="E605" s="43"/>
      <c r="F605" s="41"/>
      <c r="G605" s="45"/>
      <c r="H605" s="46"/>
      <c r="I605" s="43"/>
      <c r="J605" s="47"/>
      <c r="K605" s="46"/>
      <c r="L605" s="46"/>
      <c r="M605" s="48"/>
      <c r="N605" s="49"/>
      <c r="O605" s="46"/>
      <c r="P605" s="46"/>
      <c r="Q605" s="41"/>
      <c r="R605" s="10"/>
      <c r="S605" s="10"/>
      <c r="T605" s="10"/>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row>
    <row r="606" ht="17.25" customHeight="1">
      <c r="A606" s="41"/>
      <c r="B606" s="42"/>
      <c r="C606" s="41"/>
      <c r="D606" s="43"/>
      <c r="E606" s="43"/>
      <c r="F606" s="41"/>
      <c r="G606" s="45"/>
      <c r="H606" s="46"/>
      <c r="I606" s="43"/>
      <c r="J606" s="47"/>
      <c r="K606" s="46"/>
      <c r="L606" s="46"/>
      <c r="M606" s="48"/>
      <c r="N606" s="49"/>
      <c r="O606" s="46"/>
      <c r="P606" s="46"/>
      <c r="Q606" s="41"/>
      <c r="R606" s="10"/>
      <c r="S606" s="10"/>
      <c r="T606" s="10"/>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row>
    <row r="607" ht="17.25" customHeight="1">
      <c r="A607" s="41"/>
      <c r="B607" s="42"/>
      <c r="C607" s="41"/>
      <c r="D607" s="43"/>
      <c r="E607" s="43"/>
      <c r="F607" s="41"/>
      <c r="G607" s="45"/>
      <c r="H607" s="46"/>
      <c r="I607" s="43"/>
      <c r="J607" s="47"/>
      <c r="K607" s="46"/>
      <c r="L607" s="46"/>
      <c r="M607" s="48"/>
      <c r="N607" s="49"/>
      <c r="O607" s="46"/>
      <c r="P607" s="46"/>
      <c r="Q607" s="41"/>
      <c r="R607" s="10"/>
      <c r="S607" s="10"/>
      <c r="T607" s="10"/>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row>
    <row r="608" ht="17.25" customHeight="1">
      <c r="A608" s="41"/>
      <c r="B608" s="42"/>
      <c r="C608" s="41"/>
      <c r="D608" s="43"/>
      <c r="E608" s="43"/>
      <c r="F608" s="41"/>
      <c r="G608" s="45"/>
      <c r="H608" s="46"/>
      <c r="I608" s="43"/>
      <c r="J608" s="47"/>
      <c r="K608" s="46"/>
      <c r="L608" s="46"/>
      <c r="M608" s="48"/>
      <c r="N608" s="49"/>
      <c r="O608" s="46"/>
      <c r="P608" s="46"/>
      <c r="Q608" s="41"/>
      <c r="R608" s="10"/>
      <c r="S608" s="10"/>
      <c r="T608" s="10"/>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row>
    <row r="609" ht="17.25" customHeight="1">
      <c r="A609" s="41"/>
      <c r="B609" s="42"/>
      <c r="C609" s="41"/>
      <c r="D609" s="43"/>
      <c r="E609" s="43"/>
      <c r="F609" s="41"/>
      <c r="G609" s="45"/>
      <c r="H609" s="46"/>
      <c r="I609" s="43"/>
      <c r="J609" s="47"/>
      <c r="K609" s="46"/>
      <c r="L609" s="46"/>
      <c r="M609" s="48"/>
      <c r="N609" s="49"/>
      <c r="O609" s="46"/>
      <c r="P609" s="46"/>
      <c r="Q609" s="41"/>
      <c r="R609" s="10"/>
      <c r="S609" s="10"/>
      <c r="T609" s="10"/>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row>
    <row r="610" ht="17.25" customHeight="1">
      <c r="A610" s="41"/>
      <c r="B610" s="42"/>
      <c r="C610" s="41"/>
      <c r="D610" s="43"/>
      <c r="E610" s="43"/>
      <c r="F610" s="41"/>
      <c r="G610" s="45"/>
      <c r="H610" s="46"/>
      <c r="I610" s="43"/>
      <c r="J610" s="47"/>
      <c r="K610" s="46"/>
      <c r="L610" s="46"/>
      <c r="M610" s="48"/>
      <c r="N610" s="49"/>
      <c r="O610" s="46"/>
      <c r="P610" s="46"/>
      <c r="Q610" s="41"/>
      <c r="R610" s="10"/>
      <c r="S610" s="10"/>
      <c r="T610" s="10"/>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row>
    <row r="611" ht="17.25" customHeight="1">
      <c r="A611" s="41"/>
      <c r="B611" s="42"/>
      <c r="C611" s="41"/>
      <c r="D611" s="43"/>
      <c r="E611" s="43"/>
      <c r="F611" s="41"/>
      <c r="G611" s="45"/>
      <c r="H611" s="46"/>
      <c r="I611" s="43"/>
      <c r="J611" s="47"/>
      <c r="K611" s="46"/>
      <c r="L611" s="46"/>
      <c r="M611" s="48"/>
      <c r="N611" s="49"/>
      <c r="O611" s="46"/>
      <c r="P611" s="46"/>
      <c r="Q611" s="41"/>
      <c r="R611" s="10"/>
      <c r="S611" s="10"/>
      <c r="T611" s="10"/>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row>
    <row r="612" ht="17.25" customHeight="1">
      <c r="A612" s="41"/>
      <c r="B612" s="42"/>
      <c r="C612" s="41"/>
      <c r="D612" s="43"/>
      <c r="E612" s="43"/>
      <c r="F612" s="41"/>
      <c r="G612" s="45"/>
      <c r="H612" s="46"/>
      <c r="I612" s="43"/>
      <c r="J612" s="47"/>
      <c r="K612" s="46"/>
      <c r="L612" s="46"/>
      <c r="M612" s="48"/>
      <c r="N612" s="49"/>
      <c r="O612" s="46"/>
      <c r="P612" s="46"/>
      <c r="Q612" s="41"/>
      <c r="R612" s="10"/>
      <c r="S612" s="10"/>
      <c r="T612" s="10"/>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row>
    <row r="613" ht="17.25" customHeight="1">
      <c r="A613" s="41"/>
      <c r="B613" s="42"/>
      <c r="C613" s="41"/>
      <c r="D613" s="43"/>
      <c r="E613" s="43"/>
      <c r="F613" s="41"/>
      <c r="G613" s="45"/>
      <c r="H613" s="46"/>
      <c r="I613" s="43"/>
      <c r="J613" s="47"/>
      <c r="K613" s="46"/>
      <c r="L613" s="46"/>
      <c r="M613" s="48"/>
      <c r="N613" s="49"/>
      <c r="O613" s="46"/>
      <c r="P613" s="46"/>
      <c r="Q613" s="41"/>
      <c r="R613" s="10"/>
      <c r="S613" s="10"/>
      <c r="T613" s="10"/>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row>
    <row r="614" ht="17.25" customHeight="1">
      <c r="A614" s="41"/>
      <c r="B614" s="42"/>
      <c r="C614" s="41"/>
      <c r="D614" s="43"/>
      <c r="E614" s="43"/>
      <c r="F614" s="41"/>
      <c r="G614" s="45"/>
      <c r="H614" s="46"/>
      <c r="I614" s="43"/>
      <c r="J614" s="47"/>
      <c r="K614" s="46"/>
      <c r="L614" s="46"/>
      <c r="M614" s="48"/>
      <c r="N614" s="49"/>
      <c r="O614" s="46"/>
      <c r="P614" s="46"/>
      <c r="Q614" s="41"/>
      <c r="R614" s="10"/>
      <c r="S614" s="10"/>
      <c r="T614" s="10"/>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row>
    <row r="615" ht="17.25" customHeight="1">
      <c r="A615" s="41"/>
      <c r="B615" s="42"/>
      <c r="C615" s="41"/>
      <c r="D615" s="43"/>
      <c r="E615" s="43"/>
      <c r="F615" s="41"/>
      <c r="G615" s="45"/>
      <c r="H615" s="46"/>
      <c r="I615" s="43"/>
      <c r="J615" s="47"/>
      <c r="K615" s="46"/>
      <c r="L615" s="46"/>
      <c r="M615" s="48"/>
      <c r="N615" s="49"/>
      <c r="O615" s="46"/>
      <c r="P615" s="46"/>
      <c r="Q615" s="41"/>
      <c r="R615" s="10"/>
      <c r="S615" s="10"/>
      <c r="T615" s="10"/>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row>
    <row r="616" ht="17.25" customHeight="1">
      <c r="A616" s="41"/>
      <c r="B616" s="42"/>
      <c r="C616" s="41"/>
      <c r="D616" s="43"/>
      <c r="E616" s="43"/>
      <c r="F616" s="41"/>
      <c r="G616" s="45"/>
      <c r="H616" s="46"/>
      <c r="I616" s="43"/>
      <c r="J616" s="47"/>
      <c r="K616" s="46"/>
      <c r="L616" s="46"/>
      <c r="M616" s="48"/>
      <c r="N616" s="49"/>
      <c r="O616" s="46"/>
      <c r="P616" s="46"/>
      <c r="Q616" s="41"/>
      <c r="R616" s="10"/>
      <c r="S616" s="10"/>
      <c r="T616" s="10"/>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row>
    <row r="617" ht="17.25" customHeight="1">
      <c r="A617" s="41"/>
      <c r="B617" s="42"/>
      <c r="C617" s="41"/>
      <c r="D617" s="43"/>
      <c r="E617" s="43"/>
      <c r="F617" s="41"/>
      <c r="G617" s="45"/>
      <c r="H617" s="46"/>
      <c r="I617" s="43"/>
      <c r="J617" s="47"/>
      <c r="K617" s="46"/>
      <c r="L617" s="46"/>
      <c r="M617" s="48"/>
      <c r="N617" s="49"/>
      <c r="O617" s="46"/>
      <c r="P617" s="46"/>
      <c r="Q617" s="41"/>
      <c r="R617" s="10"/>
      <c r="S617" s="10"/>
      <c r="T617" s="10"/>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row>
    <row r="618" ht="17.25" customHeight="1">
      <c r="A618" s="41"/>
      <c r="B618" s="42"/>
      <c r="C618" s="41"/>
      <c r="D618" s="43"/>
      <c r="E618" s="43"/>
      <c r="F618" s="41"/>
      <c r="G618" s="45"/>
      <c r="H618" s="46"/>
      <c r="I618" s="43"/>
      <c r="J618" s="47"/>
      <c r="K618" s="46"/>
      <c r="L618" s="46"/>
      <c r="M618" s="48"/>
      <c r="N618" s="49"/>
      <c r="O618" s="46"/>
      <c r="P618" s="46"/>
      <c r="Q618" s="41"/>
      <c r="R618" s="10"/>
      <c r="S618" s="10"/>
      <c r="T618" s="10"/>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row>
    <row r="619" ht="17.25" customHeight="1">
      <c r="A619" s="41"/>
      <c r="B619" s="42"/>
      <c r="C619" s="41"/>
      <c r="D619" s="43"/>
      <c r="E619" s="43"/>
      <c r="F619" s="41"/>
      <c r="G619" s="45"/>
      <c r="H619" s="46"/>
      <c r="I619" s="43"/>
      <c r="J619" s="47"/>
      <c r="K619" s="46"/>
      <c r="L619" s="46"/>
      <c r="M619" s="48"/>
      <c r="N619" s="49"/>
      <c r="O619" s="46"/>
      <c r="P619" s="46"/>
      <c r="Q619" s="41"/>
      <c r="R619" s="10"/>
      <c r="S619" s="10"/>
      <c r="T619" s="10"/>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row>
    <row r="620" ht="17.25" customHeight="1">
      <c r="A620" s="41"/>
      <c r="B620" s="42"/>
      <c r="C620" s="41"/>
      <c r="D620" s="43"/>
      <c r="E620" s="43"/>
      <c r="F620" s="41"/>
      <c r="G620" s="45"/>
      <c r="H620" s="46"/>
      <c r="I620" s="43"/>
      <c r="J620" s="47"/>
      <c r="K620" s="46"/>
      <c r="L620" s="46"/>
      <c r="M620" s="48"/>
      <c r="N620" s="49"/>
      <c r="O620" s="46"/>
      <c r="P620" s="46"/>
      <c r="Q620" s="41"/>
      <c r="R620" s="10"/>
      <c r="S620" s="10"/>
      <c r="T620" s="10"/>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row>
    <row r="621" ht="17.25" customHeight="1">
      <c r="A621" s="41"/>
      <c r="B621" s="42"/>
      <c r="C621" s="41"/>
      <c r="D621" s="43"/>
      <c r="E621" s="43"/>
      <c r="F621" s="41"/>
      <c r="G621" s="45"/>
      <c r="H621" s="46"/>
      <c r="I621" s="43"/>
      <c r="J621" s="47"/>
      <c r="K621" s="46"/>
      <c r="L621" s="46"/>
      <c r="M621" s="48"/>
      <c r="N621" s="49"/>
      <c r="O621" s="46"/>
      <c r="P621" s="46"/>
      <c r="Q621" s="41"/>
      <c r="R621" s="10"/>
      <c r="S621" s="10"/>
      <c r="T621" s="10"/>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row>
    <row r="622" ht="17.25" customHeight="1">
      <c r="A622" s="41"/>
      <c r="B622" s="42"/>
      <c r="C622" s="41"/>
      <c r="D622" s="43"/>
      <c r="E622" s="43"/>
      <c r="F622" s="41"/>
      <c r="G622" s="45"/>
      <c r="H622" s="46"/>
      <c r="I622" s="43"/>
      <c r="J622" s="47"/>
      <c r="K622" s="46"/>
      <c r="L622" s="46"/>
      <c r="M622" s="48"/>
      <c r="N622" s="49"/>
      <c r="O622" s="46"/>
      <c r="P622" s="46"/>
      <c r="Q622" s="41"/>
      <c r="R622" s="10"/>
      <c r="S622" s="10"/>
      <c r="T622" s="10"/>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row>
    <row r="623" ht="17.25" customHeight="1">
      <c r="A623" s="41"/>
      <c r="B623" s="42"/>
      <c r="C623" s="41"/>
      <c r="D623" s="43"/>
      <c r="E623" s="43"/>
      <c r="F623" s="41"/>
      <c r="G623" s="45"/>
      <c r="H623" s="46"/>
      <c r="I623" s="43"/>
      <c r="J623" s="47"/>
      <c r="K623" s="46"/>
      <c r="L623" s="46"/>
      <c r="M623" s="48"/>
      <c r="N623" s="49"/>
      <c r="O623" s="46"/>
      <c r="P623" s="46"/>
      <c r="Q623" s="41"/>
      <c r="R623" s="10"/>
      <c r="S623" s="10"/>
      <c r="T623" s="10"/>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row>
    <row r="624" ht="17.25" customHeight="1">
      <c r="A624" s="41"/>
      <c r="B624" s="42"/>
      <c r="C624" s="41"/>
      <c r="D624" s="43"/>
      <c r="E624" s="43"/>
      <c r="F624" s="41"/>
      <c r="G624" s="45"/>
      <c r="H624" s="46"/>
      <c r="I624" s="43"/>
      <c r="J624" s="47"/>
      <c r="K624" s="46"/>
      <c r="L624" s="46"/>
      <c r="M624" s="48"/>
      <c r="N624" s="49"/>
      <c r="O624" s="46"/>
      <c r="P624" s="46"/>
      <c r="Q624" s="41"/>
      <c r="R624" s="10"/>
      <c r="S624" s="10"/>
      <c r="T624" s="10"/>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row>
    <row r="625" ht="17.25" customHeight="1">
      <c r="A625" s="41"/>
      <c r="B625" s="42"/>
      <c r="C625" s="41"/>
      <c r="D625" s="43"/>
      <c r="E625" s="43"/>
      <c r="F625" s="41"/>
      <c r="G625" s="45"/>
      <c r="H625" s="46"/>
      <c r="I625" s="43"/>
      <c r="J625" s="47"/>
      <c r="K625" s="46"/>
      <c r="L625" s="46"/>
      <c r="M625" s="48"/>
      <c r="N625" s="49"/>
      <c r="O625" s="46"/>
      <c r="P625" s="46"/>
      <c r="Q625" s="41"/>
      <c r="R625" s="10"/>
      <c r="S625" s="10"/>
      <c r="T625" s="10"/>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row>
    <row r="626" ht="17.25" customHeight="1">
      <c r="A626" s="41"/>
      <c r="B626" s="42"/>
      <c r="C626" s="41"/>
      <c r="D626" s="43"/>
      <c r="E626" s="43"/>
      <c r="F626" s="41"/>
      <c r="G626" s="45"/>
      <c r="H626" s="46"/>
      <c r="I626" s="43"/>
      <c r="J626" s="47"/>
      <c r="K626" s="46"/>
      <c r="L626" s="46"/>
      <c r="M626" s="48"/>
      <c r="N626" s="49"/>
      <c r="O626" s="46"/>
      <c r="P626" s="46"/>
      <c r="Q626" s="41"/>
      <c r="R626" s="10"/>
      <c r="S626" s="10"/>
      <c r="T626" s="10"/>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row>
    <row r="627" ht="17.25" customHeight="1">
      <c r="A627" s="41"/>
      <c r="B627" s="42"/>
      <c r="C627" s="41"/>
      <c r="D627" s="43"/>
      <c r="E627" s="43"/>
      <c r="F627" s="41"/>
      <c r="G627" s="45"/>
      <c r="H627" s="46"/>
      <c r="I627" s="43"/>
      <c r="J627" s="47"/>
      <c r="K627" s="46"/>
      <c r="L627" s="46"/>
      <c r="M627" s="48"/>
      <c r="N627" s="49"/>
      <c r="O627" s="46"/>
      <c r="P627" s="46"/>
      <c r="Q627" s="41"/>
      <c r="R627" s="10"/>
      <c r="S627" s="10"/>
      <c r="T627" s="10"/>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row>
    <row r="628" ht="17.25" customHeight="1">
      <c r="A628" s="41"/>
      <c r="B628" s="42"/>
      <c r="C628" s="41"/>
      <c r="D628" s="43"/>
      <c r="E628" s="43"/>
      <c r="F628" s="41"/>
      <c r="G628" s="45"/>
      <c r="H628" s="46"/>
      <c r="I628" s="43"/>
      <c r="J628" s="47"/>
      <c r="K628" s="46"/>
      <c r="L628" s="46"/>
      <c r="M628" s="48"/>
      <c r="N628" s="49"/>
      <c r="O628" s="46"/>
      <c r="P628" s="46"/>
      <c r="Q628" s="41"/>
      <c r="R628" s="10"/>
      <c r="S628" s="10"/>
      <c r="T628" s="10"/>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row>
    <row r="629" ht="17.25" customHeight="1">
      <c r="A629" s="41"/>
      <c r="B629" s="42"/>
      <c r="C629" s="41"/>
      <c r="D629" s="43"/>
      <c r="E629" s="43"/>
      <c r="F629" s="41"/>
      <c r="G629" s="45"/>
      <c r="H629" s="46"/>
      <c r="I629" s="43"/>
      <c r="J629" s="47"/>
      <c r="K629" s="46"/>
      <c r="L629" s="46"/>
      <c r="M629" s="48"/>
      <c r="N629" s="49"/>
      <c r="O629" s="46"/>
      <c r="P629" s="46"/>
      <c r="Q629" s="41"/>
      <c r="R629" s="10"/>
      <c r="S629" s="10"/>
      <c r="T629" s="10"/>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row>
    <row r="630" ht="17.25" customHeight="1">
      <c r="A630" s="41"/>
      <c r="B630" s="42"/>
      <c r="C630" s="41"/>
      <c r="D630" s="43"/>
      <c r="E630" s="43"/>
      <c r="F630" s="41"/>
      <c r="G630" s="45"/>
      <c r="H630" s="46"/>
      <c r="I630" s="43"/>
      <c r="J630" s="47"/>
      <c r="K630" s="46"/>
      <c r="L630" s="46"/>
      <c r="M630" s="48"/>
      <c r="N630" s="49"/>
      <c r="O630" s="46"/>
      <c r="P630" s="46"/>
      <c r="Q630" s="41"/>
      <c r="R630" s="10"/>
      <c r="S630" s="10"/>
      <c r="T630" s="10"/>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row>
    <row r="631" ht="17.25" customHeight="1">
      <c r="A631" s="41"/>
      <c r="B631" s="42"/>
      <c r="C631" s="41"/>
      <c r="D631" s="43"/>
      <c r="E631" s="43"/>
      <c r="F631" s="41"/>
      <c r="G631" s="45"/>
      <c r="H631" s="46"/>
      <c r="I631" s="43"/>
      <c r="J631" s="47"/>
      <c r="K631" s="46"/>
      <c r="L631" s="46"/>
      <c r="M631" s="48"/>
      <c r="N631" s="49"/>
      <c r="O631" s="46"/>
      <c r="P631" s="46"/>
      <c r="Q631" s="41"/>
      <c r="R631" s="10"/>
      <c r="S631" s="10"/>
      <c r="T631" s="10"/>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row>
    <row r="632" ht="17.25" customHeight="1">
      <c r="A632" s="41"/>
      <c r="B632" s="42"/>
      <c r="C632" s="41"/>
      <c r="D632" s="43"/>
      <c r="E632" s="43"/>
      <c r="F632" s="41"/>
      <c r="G632" s="45"/>
      <c r="H632" s="46"/>
      <c r="I632" s="43"/>
      <c r="J632" s="47"/>
      <c r="K632" s="46"/>
      <c r="L632" s="46"/>
      <c r="M632" s="48"/>
      <c r="N632" s="49"/>
      <c r="O632" s="46"/>
      <c r="P632" s="46"/>
      <c r="Q632" s="41"/>
      <c r="R632" s="10"/>
      <c r="S632" s="10"/>
      <c r="T632" s="10"/>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row>
    <row r="633" ht="17.25" customHeight="1">
      <c r="A633" s="41"/>
      <c r="B633" s="42"/>
      <c r="C633" s="41"/>
      <c r="D633" s="43"/>
      <c r="E633" s="43"/>
      <c r="F633" s="41"/>
      <c r="G633" s="45"/>
      <c r="H633" s="46"/>
      <c r="I633" s="43"/>
      <c r="J633" s="47"/>
      <c r="K633" s="46"/>
      <c r="L633" s="46"/>
      <c r="M633" s="48"/>
      <c r="N633" s="49"/>
      <c r="O633" s="46"/>
      <c r="P633" s="46"/>
      <c r="Q633" s="41"/>
      <c r="R633" s="10"/>
      <c r="S633" s="10"/>
      <c r="T633" s="10"/>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row>
    <row r="634" ht="17.25" customHeight="1">
      <c r="A634" s="41"/>
      <c r="B634" s="42"/>
      <c r="C634" s="41"/>
      <c r="D634" s="43"/>
      <c r="E634" s="43"/>
      <c r="F634" s="41"/>
      <c r="G634" s="45"/>
      <c r="H634" s="46"/>
      <c r="I634" s="43"/>
      <c r="J634" s="47"/>
      <c r="K634" s="46"/>
      <c r="L634" s="46"/>
      <c r="M634" s="48"/>
      <c r="N634" s="49"/>
      <c r="O634" s="46"/>
      <c r="P634" s="46"/>
      <c r="Q634" s="41"/>
      <c r="R634" s="10"/>
      <c r="S634" s="10"/>
      <c r="T634" s="10"/>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row>
    <row r="635" ht="17.25" customHeight="1">
      <c r="A635" s="41"/>
      <c r="B635" s="42"/>
      <c r="C635" s="41"/>
      <c r="D635" s="43"/>
      <c r="E635" s="43"/>
      <c r="F635" s="41"/>
      <c r="G635" s="45"/>
      <c r="H635" s="46"/>
      <c r="I635" s="43"/>
      <c r="J635" s="47"/>
      <c r="K635" s="46"/>
      <c r="L635" s="46"/>
      <c r="M635" s="48"/>
      <c r="N635" s="49"/>
      <c r="O635" s="46"/>
      <c r="P635" s="46"/>
      <c r="Q635" s="41"/>
      <c r="R635" s="10"/>
      <c r="S635" s="10"/>
      <c r="T635" s="10"/>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row>
    <row r="636" ht="17.25" customHeight="1">
      <c r="A636" s="41"/>
      <c r="B636" s="42"/>
      <c r="C636" s="41"/>
      <c r="D636" s="43"/>
      <c r="E636" s="43"/>
      <c r="F636" s="41"/>
      <c r="G636" s="45"/>
      <c r="H636" s="46"/>
      <c r="I636" s="43"/>
      <c r="J636" s="47"/>
      <c r="K636" s="46"/>
      <c r="L636" s="46"/>
      <c r="M636" s="48"/>
      <c r="N636" s="49"/>
      <c r="O636" s="46"/>
      <c r="P636" s="46"/>
      <c r="Q636" s="41"/>
      <c r="R636" s="10"/>
      <c r="S636" s="10"/>
      <c r="T636" s="10"/>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row>
    <row r="637" ht="17.25" customHeight="1">
      <c r="A637" s="41"/>
      <c r="B637" s="42"/>
      <c r="C637" s="41"/>
      <c r="D637" s="43"/>
      <c r="E637" s="43"/>
      <c r="F637" s="41"/>
      <c r="G637" s="45"/>
      <c r="H637" s="46"/>
      <c r="I637" s="43"/>
      <c r="J637" s="47"/>
      <c r="K637" s="46"/>
      <c r="L637" s="46"/>
      <c r="M637" s="48"/>
      <c r="N637" s="49"/>
      <c r="O637" s="46"/>
      <c r="P637" s="46"/>
      <c r="Q637" s="41"/>
      <c r="R637" s="10"/>
      <c r="S637" s="10"/>
      <c r="T637" s="10"/>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row>
    <row r="638" ht="17.25" customHeight="1">
      <c r="A638" s="41"/>
      <c r="B638" s="42"/>
      <c r="C638" s="41"/>
      <c r="D638" s="43"/>
      <c r="E638" s="43"/>
      <c r="F638" s="41"/>
      <c r="G638" s="45"/>
      <c r="H638" s="46"/>
      <c r="I638" s="43"/>
      <c r="J638" s="47"/>
      <c r="K638" s="46"/>
      <c r="L638" s="46"/>
      <c r="M638" s="48"/>
      <c r="N638" s="49"/>
      <c r="O638" s="46"/>
      <c r="P638" s="46"/>
      <c r="Q638" s="41"/>
      <c r="R638" s="10"/>
      <c r="S638" s="10"/>
      <c r="T638" s="10"/>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row>
    <row r="639" ht="17.25" customHeight="1">
      <c r="A639" s="41"/>
      <c r="B639" s="42"/>
      <c r="C639" s="41"/>
      <c r="D639" s="43"/>
      <c r="E639" s="43"/>
      <c r="F639" s="41"/>
      <c r="G639" s="45"/>
      <c r="H639" s="46"/>
      <c r="I639" s="43"/>
      <c r="J639" s="47"/>
      <c r="K639" s="46"/>
      <c r="L639" s="46"/>
      <c r="M639" s="48"/>
      <c r="N639" s="49"/>
      <c r="O639" s="46"/>
      <c r="P639" s="46"/>
      <c r="Q639" s="41"/>
      <c r="R639" s="10"/>
      <c r="S639" s="10"/>
      <c r="T639" s="10"/>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row>
    <row r="640" ht="17.25" customHeight="1">
      <c r="A640" s="41"/>
      <c r="B640" s="42"/>
      <c r="C640" s="41"/>
      <c r="D640" s="43"/>
      <c r="E640" s="43"/>
      <c r="F640" s="41"/>
      <c r="G640" s="45"/>
      <c r="H640" s="46"/>
      <c r="I640" s="43"/>
      <c r="J640" s="47"/>
      <c r="K640" s="46"/>
      <c r="L640" s="46"/>
      <c r="M640" s="48"/>
      <c r="N640" s="49"/>
      <c r="O640" s="46"/>
      <c r="P640" s="46"/>
      <c r="Q640" s="41"/>
      <c r="R640" s="10"/>
      <c r="S640" s="10"/>
      <c r="T640" s="10"/>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row>
    <row r="641" ht="17.25" customHeight="1">
      <c r="A641" s="41"/>
      <c r="B641" s="42"/>
      <c r="C641" s="41"/>
      <c r="D641" s="43"/>
      <c r="E641" s="43"/>
      <c r="F641" s="41"/>
      <c r="G641" s="45"/>
      <c r="H641" s="46"/>
      <c r="I641" s="43"/>
      <c r="J641" s="47"/>
      <c r="K641" s="46"/>
      <c r="L641" s="46"/>
      <c r="M641" s="48"/>
      <c r="N641" s="49"/>
      <c r="O641" s="46"/>
      <c r="P641" s="46"/>
      <c r="Q641" s="41"/>
      <c r="R641" s="10"/>
      <c r="S641" s="10"/>
      <c r="T641" s="10"/>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row>
    <row r="642" ht="17.25" customHeight="1">
      <c r="A642" s="41"/>
      <c r="B642" s="42"/>
      <c r="C642" s="41"/>
      <c r="D642" s="43"/>
      <c r="E642" s="43"/>
      <c r="F642" s="41"/>
      <c r="G642" s="45"/>
      <c r="H642" s="46"/>
      <c r="I642" s="43"/>
      <c r="J642" s="47"/>
      <c r="K642" s="46"/>
      <c r="L642" s="46"/>
      <c r="M642" s="48"/>
      <c r="N642" s="49"/>
      <c r="O642" s="46"/>
      <c r="P642" s="46"/>
      <c r="Q642" s="41"/>
      <c r="R642" s="10"/>
      <c r="S642" s="10"/>
      <c r="T642" s="10"/>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row>
    <row r="643" ht="17.25" customHeight="1">
      <c r="A643" s="41"/>
      <c r="B643" s="42"/>
      <c r="C643" s="41"/>
      <c r="D643" s="43"/>
      <c r="E643" s="43"/>
      <c r="F643" s="41"/>
      <c r="G643" s="45"/>
      <c r="H643" s="46"/>
      <c r="I643" s="43"/>
      <c r="J643" s="47"/>
      <c r="K643" s="46"/>
      <c r="L643" s="46"/>
      <c r="M643" s="48"/>
      <c r="N643" s="49"/>
      <c r="O643" s="46"/>
      <c r="P643" s="46"/>
      <c r="Q643" s="41"/>
      <c r="R643" s="10"/>
      <c r="S643" s="10"/>
      <c r="T643" s="10"/>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row>
    <row r="644" ht="17.25" customHeight="1">
      <c r="A644" s="41"/>
      <c r="B644" s="42"/>
      <c r="C644" s="41"/>
      <c r="D644" s="43"/>
      <c r="E644" s="43"/>
      <c r="F644" s="41"/>
      <c r="G644" s="45"/>
      <c r="H644" s="46"/>
      <c r="I644" s="43"/>
      <c r="J644" s="47"/>
      <c r="K644" s="46"/>
      <c r="L644" s="46"/>
      <c r="M644" s="48"/>
      <c r="N644" s="49"/>
      <c r="O644" s="46"/>
      <c r="P644" s="46"/>
      <c r="Q644" s="41"/>
      <c r="R644" s="10"/>
      <c r="S644" s="10"/>
      <c r="T644" s="10"/>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row>
    <row r="645" ht="17.25" customHeight="1">
      <c r="A645" s="41"/>
      <c r="B645" s="42"/>
      <c r="C645" s="41"/>
      <c r="D645" s="43"/>
      <c r="E645" s="43"/>
      <c r="F645" s="41"/>
      <c r="G645" s="45"/>
      <c r="H645" s="46"/>
      <c r="I645" s="43"/>
      <c r="J645" s="47"/>
      <c r="K645" s="46"/>
      <c r="L645" s="46"/>
      <c r="M645" s="48"/>
      <c r="N645" s="49"/>
      <c r="O645" s="46"/>
      <c r="P645" s="46"/>
      <c r="Q645" s="41"/>
      <c r="R645" s="10"/>
      <c r="S645" s="10"/>
      <c r="T645" s="10"/>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row>
    <row r="646" ht="17.25" customHeight="1">
      <c r="A646" s="41"/>
      <c r="B646" s="42"/>
      <c r="C646" s="41"/>
      <c r="D646" s="43"/>
      <c r="E646" s="43"/>
      <c r="F646" s="41"/>
      <c r="G646" s="45"/>
      <c r="H646" s="46"/>
      <c r="I646" s="43"/>
      <c r="J646" s="47"/>
      <c r="K646" s="46"/>
      <c r="L646" s="46"/>
      <c r="M646" s="48"/>
      <c r="N646" s="49"/>
      <c r="O646" s="46"/>
      <c r="P646" s="46"/>
      <c r="Q646" s="41"/>
      <c r="R646" s="10"/>
      <c r="S646" s="10"/>
      <c r="T646" s="10"/>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row>
    <row r="647" ht="17.25" customHeight="1">
      <c r="A647" s="41"/>
      <c r="B647" s="42"/>
      <c r="C647" s="41"/>
      <c r="D647" s="43"/>
      <c r="E647" s="43"/>
      <c r="F647" s="41"/>
      <c r="G647" s="45"/>
      <c r="H647" s="46"/>
      <c r="I647" s="43"/>
      <c r="J647" s="47"/>
      <c r="K647" s="46"/>
      <c r="L647" s="46"/>
      <c r="M647" s="48"/>
      <c r="N647" s="49"/>
      <c r="O647" s="46"/>
      <c r="P647" s="46"/>
      <c r="Q647" s="41"/>
      <c r="R647" s="10"/>
      <c r="S647" s="10"/>
      <c r="T647" s="10"/>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row>
    <row r="648" ht="17.25" customHeight="1">
      <c r="A648" s="41"/>
      <c r="B648" s="42"/>
      <c r="C648" s="41"/>
      <c r="D648" s="43"/>
      <c r="E648" s="43"/>
      <c r="F648" s="41"/>
      <c r="G648" s="45"/>
      <c r="H648" s="46"/>
      <c r="I648" s="43"/>
      <c r="J648" s="47"/>
      <c r="K648" s="46"/>
      <c r="L648" s="46"/>
      <c r="M648" s="48"/>
      <c r="N648" s="49"/>
      <c r="O648" s="46"/>
      <c r="P648" s="46"/>
      <c r="Q648" s="41"/>
      <c r="R648" s="10"/>
      <c r="S648" s="10"/>
      <c r="T648" s="10"/>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row>
    <row r="649" ht="17.25" customHeight="1">
      <c r="A649" s="41"/>
      <c r="B649" s="42"/>
      <c r="C649" s="41"/>
      <c r="D649" s="43"/>
      <c r="E649" s="43"/>
      <c r="F649" s="41"/>
      <c r="G649" s="45"/>
      <c r="H649" s="46"/>
      <c r="I649" s="43"/>
      <c r="J649" s="47"/>
      <c r="K649" s="46"/>
      <c r="L649" s="46"/>
      <c r="M649" s="48"/>
      <c r="N649" s="49"/>
      <c r="O649" s="46"/>
      <c r="P649" s="46"/>
      <c r="Q649" s="41"/>
      <c r="R649" s="10"/>
      <c r="S649" s="10"/>
      <c r="T649" s="10"/>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row>
    <row r="650" ht="17.25" customHeight="1">
      <c r="A650" s="41"/>
      <c r="B650" s="42"/>
      <c r="C650" s="41"/>
      <c r="D650" s="43"/>
      <c r="E650" s="43"/>
      <c r="F650" s="41"/>
      <c r="G650" s="45"/>
      <c r="H650" s="46"/>
      <c r="I650" s="43"/>
      <c r="J650" s="47"/>
      <c r="K650" s="46"/>
      <c r="L650" s="46"/>
      <c r="M650" s="48"/>
      <c r="N650" s="49"/>
      <c r="O650" s="46"/>
      <c r="P650" s="46"/>
      <c r="Q650" s="41"/>
      <c r="R650" s="10"/>
      <c r="S650" s="10"/>
      <c r="T650" s="10"/>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row>
    <row r="651" ht="17.25" customHeight="1">
      <c r="A651" s="41"/>
      <c r="B651" s="42"/>
      <c r="C651" s="41"/>
      <c r="D651" s="43"/>
      <c r="E651" s="43"/>
      <c r="F651" s="41"/>
      <c r="G651" s="45"/>
      <c r="H651" s="46"/>
      <c r="I651" s="43"/>
      <c r="J651" s="47"/>
      <c r="K651" s="46"/>
      <c r="L651" s="46"/>
      <c r="M651" s="48"/>
      <c r="N651" s="49"/>
      <c r="O651" s="46"/>
      <c r="P651" s="46"/>
      <c r="Q651" s="41"/>
      <c r="R651" s="10"/>
      <c r="S651" s="10"/>
      <c r="T651" s="10"/>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row>
    <row r="652" ht="17.25" customHeight="1">
      <c r="A652" s="41"/>
      <c r="B652" s="42"/>
      <c r="C652" s="41"/>
      <c r="D652" s="43"/>
      <c r="E652" s="43"/>
      <c r="F652" s="41"/>
      <c r="G652" s="45"/>
      <c r="H652" s="46"/>
      <c r="I652" s="43"/>
      <c r="J652" s="47"/>
      <c r="K652" s="46"/>
      <c r="L652" s="46"/>
      <c r="M652" s="48"/>
      <c r="N652" s="49"/>
      <c r="O652" s="46"/>
      <c r="P652" s="46"/>
      <c r="Q652" s="41"/>
      <c r="R652" s="10"/>
      <c r="S652" s="10"/>
      <c r="T652" s="10"/>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row>
    <row r="653" ht="17.25" customHeight="1">
      <c r="A653" s="41"/>
      <c r="B653" s="42"/>
      <c r="C653" s="41"/>
      <c r="D653" s="43"/>
      <c r="E653" s="43"/>
      <c r="F653" s="41"/>
      <c r="G653" s="45"/>
      <c r="H653" s="46"/>
      <c r="I653" s="43"/>
      <c r="J653" s="47"/>
      <c r="K653" s="46"/>
      <c r="L653" s="46"/>
      <c r="M653" s="48"/>
      <c r="N653" s="49"/>
      <c r="O653" s="46"/>
      <c r="P653" s="46"/>
      <c r="Q653" s="41"/>
      <c r="R653" s="10"/>
      <c r="S653" s="10"/>
      <c r="T653" s="10"/>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row>
    <row r="654" ht="17.25" customHeight="1">
      <c r="A654" s="41"/>
      <c r="B654" s="42"/>
      <c r="C654" s="41"/>
      <c r="D654" s="43"/>
      <c r="E654" s="43"/>
      <c r="F654" s="41"/>
      <c r="G654" s="45"/>
      <c r="H654" s="46"/>
      <c r="I654" s="43"/>
      <c r="J654" s="47"/>
      <c r="K654" s="46"/>
      <c r="L654" s="46"/>
      <c r="M654" s="48"/>
      <c r="N654" s="49"/>
      <c r="O654" s="46"/>
      <c r="P654" s="46"/>
      <c r="Q654" s="41"/>
      <c r="R654" s="10"/>
      <c r="S654" s="10"/>
      <c r="T654" s="10"/>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row>
    <row r="655" ht="17.25" customHeight="1">
      <c r="A655" s="41"/>
      <c r="B655" s="42"/>
      <c r="C655" s="41"/>
      <c r="D655" s="43"/>
      <c r="E655" s="43"/>
      <c r="F655" s="41"/>
      <c r="G655" s="45"/>
      <c r="H655" s="46"/>
      <c r="I655" s="43"/>
      <c r="J655" s="47"/>
      <c r="K655" s="46"/>
      <c r="L655" s="46"/>
      <c r="M655" s="48"/>
      <c r="N655" s="49"/>
      <c r="O655" s="46"/>
      <c r="P655" s="46"/>
      <c r="Q655" s="41"/>
      <c r="R655" s="10"/>
      <c r="S655" s="10"/>
      <c r="T655" s="10"/>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row>
    <row r="656" ht="17.25" customHeight="1">
      <c r="A656" s="41"/>
      <c r="B656" s="42"/>
      <c r="C656" s="41"/>
      <c r="D656" s="43"/>
      <c r="E656" s="43"/>
      <c r="F656" s="41"/>
      <c r="G656" s="45"/>
      <c r="H656" s="46"/>
      <c r="I656" s="43"/>
      <c r="J656" s="47"/>
      <c r="K656" s="46"/>
      <c r="L656" s="46"/>
      <c r="M656" s="48"/>
      <c r="N656" s="49"/>
      <c r="O656" s="46"/>
      <c r="P656" s="46"/>
      <c r="Q656" s="41"/>
      <c r="R656" s="10"/>
      <c r="S656" s="10"/>
      <c r="T656" s="10"/>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row>
    <row r="657" ht="17.25" customHeight="1">
      <c r="A657" s="41"/>
      <c r="B657" s="42"/>
      <c r="C657" s="41"/>
      <c r="D657" s="43"/>
      <c r="E657" s="43"/>
      <c r="F657" s="41"/>
      <c r="G657" s="45"/>
      <c r="H657" s="46"/>
      <c r="I657" s="43"/>
      <c r="J657" s="47"/>
      <c r="K657" s="46"/>
      <c r="L657" s="46"/>
      <c r="M657" s="48"/>
      <c r="N657" s="49"/>
      <c r="O657" s="46"/>
      <c r="P657" s="46"/>
      <c r="Q657" s="41"/>
      <c r="R657" s="10"/>
      <c r="S657" s="10"/>
      <c r="T657" s="10"/>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row>
    <row r="658" ht="17.25" customHeight="1">
      <c r="A658" s="41"/>
      <c r="B658" s="42"/>
      <c r="C658" s="41"/>
      <c r="D658" s="43"/>
      <c r="E658" s="43"/>
      <c r="F658" s="41"/>
      <c r="G658" s="45"/>
      <c r="H658" s="46"/>
      <c r="I658" s="43"/>
      <c r="J658" s="47"/>
      <c r="K658" s="46"/>
      <c r="L658" s="46"/>
      <c r="M658" s="48"/>
      <c r="N658" s="49"/>
      <c r="O658" s="46"/>
      <c r="P658" s="46"/>
      <c r="Q658" s="41"/>
      <c r="R658" s="10"/>
      <c r="S658" s="10"/>
      <c r="T658" s="10"/>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row>
    <row r="659" ht="17.25" customHeight="1">
      <c r="A659" s="41"/>
      <c r="B659" s="42"/>
      <c r="C659" s="41"/>
      <c r="D659" s="43"/>
      <c r="E659" s="43"/>
      <c r="F659" s="41"/>
      <c r="G659" s="45"/>
      <c r="H659" s="46"/>
      <c r="I659" s="43"/>
      <c r="J659" s="47"/>
      <c r="K659" s="46"/>
      <c r="L659" s="46"/>
      <c r="M659" s="48"/>
      <c r="N659" s="49"/>
      <c r="O659" s="46"/>
      <c r="P659" s="46"/>
      <c r="Q659" s="41"/>
      <c r="R659" s="10"/>
      <c r="S659" s="10"/>
      <c r="T659" s="10"/>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row>
    <row r="660" ht="17.25" customHeight="1">
      <c r="A660" s="41"/>
      <c r="B660" s="42"/>
      <c r="C660" s="41"/>
      <c r="D660" s="43"/>
      <c r="E660" s="43"/>
      <c r="F660" s="41"/>
      <c r="G660" s="45"/>
      <c r="H660" s="46"/>
      <c r="I660" s="43"/>
      <c r="J660" s="47"/>
      <c r="K660" s="46"/>
      <c r="L660" s="46"/>
      <c r="M660" s="48"/>
      <c r="N660" s="49"/>
      <c r="O660" s="46"/>
      <c r="P660" s="46"/>
      <c r="Q660" s="41"/>
      <c r="R660" s="10"/>
      <c r="S660" s="10"/>
      <c r="T660" s="10"/>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row>
    <row r="661" ht="17.25" customHeight="1">
      <c r="A661" s="41"/>
      <c r="B661" s="42"/>
      <c r="C661" s="41"/>
      <c r="D661" s="43"/>
      <c r="E661" s="43"/>
      <c r="F661" s="41"/>
      <c r="G661" s="45"/>
      <c r="H661" s="46"/>
      <c r="I661" s="43"/>
      <c r="J661" s="47"/>
      <c r="K661" s="46"/>
      <c r="L661" s="46"/>
      <c r="M661" s="48"/>
      <c r="N661" s="49"/>
      <c r="O661" s="46"/>
      <c r="P661" s="46"/>
      <c r="Q661" s="41"/>
      <c r="R661" s="10"/>
      <c r="S661" s="10"/>
      <c r="T661" s="10"/>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row>
    <row r="662" ht="17.25" customHeight="1">
      <c r="A662" s="41"/>
      <c r="B662" s="42"/>
      <c r="C662" s="41"/>
      <c r="D662" s="43"/>
      <c r="E662" s="43"/>
      <c r="F662" s="41"/>
      <c r="G662" s="45"/>
      <c r="H662" s="46"/>
      <c r="I662" s="43"/>
      <c r="J662" s="47"/>
      <c r="K662" s="46"/>
      <c r="L662" s="46"/>
      <c r="M662" s="48"/>
      <c r="N662" s="49"/>
      <c r="O662" s="46"/>
      <c r="P662" s="46"/>
      <c r="Q662" s="41"/>
      <c r="R662" s="10"/>
      <c r="S662" s="10"/>
      <c r="T662" s="10"/>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row>
    <row r="663" ht="17.25" customHeight="1">
      <c r="A663" s="41"/>
      <c r="B663" s="42"/>
      <c r="C663" s="41"/>
      <c r="D663" s="43"/>
      <c r="E663" s="43"/>
      <c r="F663" s="41"/>
      <c r="G663" s="45"/>
      <c r="H663" s="46"/>
      <c r="I663" s="43"/>
      <c r="J663" s="47"/>
      <c r="K663" s="46"/>
      <c r="L663" s="46"/>
      <c r="M663" s="48"/>
      <c r="N663" s="49"/>
      <c r="O663" s="46"/>
      <c r="P663" s="46"/>
      <c r="Q663" s="41"/>
      <c r="R663" s="10"/>
      <c r="S663" s="10"/>
      <c r="T663" s="10"/>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row>
    <row r="664" ht="17.25" customHeight="1">
      <c r="A664" s="41"/>
      <c r="B664" s="42"/>
      <c r="C664" s="41"/>
      <c r="D664" s="43"/>
      <c r="E664" s="43"/>
      <c r="F664" s="41"/>
      <c r="G664" s="45"/>
      <c r="H664" s="46"/>
      <c r="I664" s="43"/>
      <c r="J664" s="47"/>
      <c r="K664" s="46"/>
      <c r="L664" s="46"/>
      <c r="M664" s="48"/>
      <c r="N664" s="49"/>
      <c r="O664" s="46"/>
      <c r="P664" s="46"/>
      <c r="Q664" s="41"/>
      <c r="R664" s="10"/>
      <c r="S664" s="10"/>
      <c r="T664" s="10"/>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row>
    <row r="665" ht="17.25" customHeight="1">
      <c r="A665" s="41"/>
      <c r="B665" s="42"/>
      <c r="C665" s="41"/>
      <c r="D665" s="43"/>
      <c r="E665" s="43"/>
      <c r="F665" s="41"/>
      <c r="G665" s="45"/>
      <c r="H665" s="46"/>
      <c r="I665" s="43"/>
      <c r="J665" s="47"/>
      <c r="K665" s="46"/>
      <c r="L665" s="46"/>
      <c r="M665" s="48"/>
      <c r="N665" s="49"/>
      <c r="O665" s="46"/>
      <c r="P665" s="46"/>
      <c r="Q665" s="41"/>
      <c r="R665" s="10"/>
      <c r="S665" s="10"/>
      <c r="T665" s="10"/>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row>
    <row r="666" ht="17.25" customHeight="1">
      <c r="A666" s="41"/>
      <c r="B666" s="42"/>
      <c r="C666" s="41"/>
      <c r="D666" s="43"/>
      <c r="E666" s="43"/>
      <c r="F666" s="41"/>
      <c r="G666" s="45"/>
      <c r="H666" s="46"/>
      <c r="I666" s="43"/>
      <c r="J666" s="47"/>
      <c r="K666" s="46"/>
      <c r="L666" s="46"/>
      <c r="M666" s="48"/>
      <c r="N666" s="49"/>
      <c r="O666" s="46"/>
      <c r="P666" s="46"/>
      <c r="Q666" s="41"/>
      <c r="R666" s="10"/>
      <c r="S666" s="10"/>
      <c r="T666" s="10"/>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row>
    <row r="667" ht="17.25" customHeight="1">
      <c r="A667" s="41"/>
      <c r="B667" s="42"/>
      <c r="C667" s="41"/>
      <c r="D667" s="43"/>
      <c r="E667" s="43"/>
      <c r="F667" s="41"/>
      <c r="G667" s="45"/>
      <c r="H667" s="46"/>
      <c r="I667" s="43"/>
      <c r="J667" s="47"/>
      <c r="K667" s="46"/>
      <c r="L667" s="46"/>
      <c r="M667" s="48"/>
      <c r="N667" s="49"/>
      <c r="O667" s="46"/>
      <c r="P667" s="46"/>
      <c r="Q667" s="41"/>
      <c r="R667" s="10"/>
      <c r="S667" s="10"/>
      <c r="T667" s="10"/>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row>
    <row r="668" ht="17.25" customHeight="1">
      <c r="A668" s="41"/>
      <c r="B668" s="42"/>
      <c r="C668" s="41"/>
      <c r="D668" s="43"/>
      <c r="E668" s="43"/>
      <c r="F668" s="41"/>
      <c r="G668" s="45"/>
      <c r="H668" s="46"/>
      <c r="I668" s="43"/>
      <c r="J668" s="47"/>
      <c r="K668" s="46"/>
      <c r="L668" s="46"/>
      <c r="M668" s="48"/>
      <c r="N668" s="49"/>
      <c r="O668" s="46"/>
      <c r="P668" s="46"/>
      <c r="Q668" s="41"/>
      <c r="R668" s="10"/>
      <c r="S668" s="10"/>
      <c r="T668" s="10"/>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row>
    <row r="669" ht="17.25" customHeight="1">
      <c r="A669" s="41"/>
      <c r="B669" s="42"/>
      <c r="C669" s="41"/>
      <c r="D669" s="43"/>
      <c r="E669" s="43"/>
      <c r="F669" s="41"/>
      <c r="G669" s="45"/>
      <c r="H669" s="46"/>
      <c r="I669" s="43"/>
      <c r="J669" s="47"/>
      <c r="K669" s="46"/>
      <c r="L669" s="46"/>
      <c r="M669" s="48"/>
      <c r="N669" s="49"/>
      <c r="O669" s="46"/>
      <c r="P669" s="46"/>
      <c r="Q669" s="41"/>
      <c r="R669" s="10"/>
      <c r="S669" s="10"/>
      <c r="T669" s="10"/>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row>
    <row r="670" ht="17.25" customHeight="1">
      <c r="A670" s="41"/>
      <c r="B670" s="42"/>
      <c r="C670" s="41"/>
      <c r="D670" s="43"/>
      <c r="E670" s="43"/>
      <c r="F670" s="41"/>
      <c r="G670" s="45"/>
      <c r="H670" s="46"/>
      <c r="I670" s="43"/>
      <c r="J670" s="47"/>
      <c r="K670" s="46"/>
      <c r="L670" s="46"/>
      <c r="M670" s="48"/>
      <c r="N670" s="49"/>
      <c r="O670" s="46"/>
      <c r="P670" s="46"/>
      <c r="Q670" s="41"/>
      <c r="R670" s="10"/>
      <c r="S670" s="10"/>
      <c r="T670" s="10"/>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row>
    <row r="671" ht="17.25" customHeight="1">
      <c r="A671" s="41"/>
      <c r="B671" s="42"/>
      <c r="C671" s="41"/>
      <c r="D671" s="43"/>
      <c r="E671" s="43"/>
      <c r="F671" s="41"/>
      <c r="G671" s="45"/>
      <c r="H671" s="46"/>
      <c r="I671" s="43"/>
      <c r="J671" s="47"/>
      <c r="K671" s="46"/>
      <c r="L671" s="46"/>
      <c r="M671" s="48"/>
      <c r="N671" s="49"/>
      <c r="O671" s="46"/>
      <c r="P671" s="46"/>
      <c r="Q671" s="41"/>
      <c r="R671" s="10"/>
      <c r="S671" s="10"/>
      <c r="T671" s="10"/>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row>
    <row r="672" ht="17.25" customHeight="1">
      <c r="A672" s="41"/>
      <c r="B672" s="42"/>
      <c r="C672" s="41"/>
      <c r="D672" s="43"/>
      <c r="E672" s="43"/>
      <c r="F672" s="41"/>
      <c r="G672" s="45"/>
      <c r="H672" s="46"/>
      <c r="I672" s="43"/>
      <c r="J672" s="47"/>
      <c r="K672" s="46"/>
      <c r="L672" s="46"/>
      <c r="M672" s="48"/>
      <c r="N672" s="49"/>
      <c r="O672" s="46"/>
      <c r="P672" s="46"/>
      <c r="Q672" s="41"/>
      <c r="R672" s="10"/>
      <c r="S672" s="10"/>
      <c r="T672" s="10"/>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row>
    <row r="673" ht="17.25" customHeight="1">
      <c r="A673" s="41"/>
      <c r="B673" s="42"/>
      <c r="C673" s="41"/>
      <c r="D673" s="43"/>
      <c r="E673" s="43"/>
      <c r="F673" s="41"/>
      <c r="G673" s="45"/>
      <c r="H673" s="46"/>
      <c r="I673" s="43"/>
      <c r="J673" s="47"/>
      <c r="K673" s="46"/>
      <c r="L673" s="46"/>
      <c r="M673" s="48"/>
      <c r="N673" s="49"/>
      <c r="O673" s="46"/>
      <c r="P673" s="46"/>
      <c r="Q673" s="41"/>
      <c r="R673" s="10"/>
      <c r="S673" s="10"/>
      <c r="T673" s="10"/>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row>
    <row r="674" ht="17.25" customHeight="1">
      <c r="A674" s="41"/>
      <c r="B674" s="42"/>
      <c r="C674" s="41"/>
      <c r="D674" s="43"/>
      <c r="E674" s="43"/>
      <c r="F674" s="41"/>
      <c r="G674" s="45"/>
      <c r="H674" s="46"/>
      <c r="I674" s="43"/>
      <c r="J674" s="47"/>
      <c r="K674" s="46"/>
      <c r="L674" s="46"/>
      <c r="M674" s="48"/>
      <c r="N674" s="49"/>
      <c r="O674" s="46"/>
      <c r="P674" s="46"/>
      <c r="Q674" s="41"/>
      <c r="R674" s="10"/>
      <c r="S674" s="10"/>
      <c r="T674" s="10"/>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row>
    <row r="675" ht="17.25" customHeight="1">
      <c r="A675" s="41"/>
      <c r="B675" s="42"/>
      <c r="C675" s="41"/>
      <c r="D675" s="43"/>
      <c r="E675" s="43"/>
      <c r="F675" s="41"/>
      <c r="G675" s="45"/>
      <c r="H675" s="46"/>
      <c r="I675" s="43"/>
      <c r="J675" s="47"/>
      <c r="K675" s="46"/>
      <c r="L675" s="46"/>
      <c r="M675" s="48"/>
      <c r="N675" s="49"/>
      <c r="O675" s="46"/>
      <c r="P675" s="46"/>
      <c r="Q675" s="41"/>
      <c r="R675" s="10"/>
      <c r="S675" s="10"/>
      <c r="T675" s="10"/>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row>
    <row r="676" ht="17.25" customHeight="1">
      <c r="A676" s="41"/>
      <c r="B676" s="42"/>
      <c r="C676" s="41"/>
      <c r="D676" s="43"/>
      <c r="E676" s="43"/>
      <c r="F676" s="41"/>
      <c r="G676" s="45"/>
      <c r="H676" s="46"/>
      <c r="I676" s="43"/>
      <c r="J676" s="47"/>
      <c r="K676" s="46"/>
      <c r="L676" s="46"/>
      <c r="M676" s="48"/>
      <c r="N676" s="49"/>
      <c r="O676" s="46"/>
      <c r="P676" s="46"/>
      <c r="Q676" s="41"/>
      <c r="R676" s="10"/>
      <c r="S676" s="10"/>
      <c r="T676" s="10"/>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row>
    <row r="677" ht="17.25" customHeight="1">
      <c r="A677" s="41"/>
      <c r="B677" s="42"/>
      <c r="C677" s="41"/>
      <c r="D677" s="43"/>
      <c r="E677" s="43"/>
      <c r="F677" s="41"/>
      <c r="G677" s="45"/>
      <c r="H677" s="46"/>
      <c r="I677" s="43"/>
      <c r="J677" s="47"/>
      <c r="K677" s="46"/>
      <c r="L677" s="46"/>
      <c r="M677" s="48"/>
      <c r="N677" s="49"/>
      <c r="O677" s="46"/>
      <c r="P677" s="46"/>
      <c r="Q677" s="41"/>
      <c r="R677" s="10"/>
      <c r="S677" s="10"/>
      <c r="T677" s="10"/>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row>
    <row r="678" ht="17.25" customHeight="1">
      <c r="A678" s="41"/>
      <c r="B678" s="42"/>
      <c r="C678" s="41"/>
      <c r="D678" s="43"/>
      <c r="E678" s="43"/>
      <c r="F678" s="41"/>
      <c r="G678" s="45"/>
      <c r="H678" s="46"/>
      <c r="I678" s="43"/>
      <c r="J678" s="47"/>
      <c r="K678" s="46"/>
      <c r="L678" s="46"/>
      <c r="M678" s="48"/>
      <c r="N678" s="49"/>
      <c r="O678" s="46"/>
      <c r="P678" s="46"/>
      <c r="Q678" s="41"/>
      <c r="R678" s="10"/>
      <c r="S678" s="10"/>
      <c r="T678" s="10"/>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row>
    <row r="679" ht="17.25" customHeight="1">
      <c r="A679" s="41"/>
      <c r="B679" s="42"/>
      <c r="C679" s="41"/>
      <c r="D679" s="43"/>
      <c r="E679" s="43"/>
      <c r="F679" s="41"/>
      <c r="G679" s="45"/>
      <c r="H679" s="46"/>
      <c r="I679" s="43"/>
      <c r="J679" s="47"/>
      <c r="K679" s="46"/>
      <c r="L679" s="46"/>
      <c r="M679" s="48"/>
      <c r="N679" s="49"/>
      <c r="O679" s="46"/>
      <c r="P679" s="46"/>
      <c r="Q679" s="41"/>
      <c r="R679" s="10"/>
      <c r="S679" s="10"/>
      <c r="T679" s="10"/>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row>
    <row r="680" ht="17.25" customHeight="1">
      <c r="A680" s="41"/>
      <c r="B680" s="42"/>
      <c r="C680" s="41"/>
      <c r="D680" s="43"/>
      <c r="E680" s="43"/>
      <c r="F680" s="41"/>
      <c r="G680" s="45"/>
      <c r="H680" s="46"/>
      <c r="I680" s="43"/>
      <c r="J680" s="47"/>
      <c r="K680" s="46"/>
      <c r="L680" s="46"/>
      <c r="M680" s="48"/>
      <c r="N680" s="49"/>
      <c r="O680" s="46"/>
      <c r="P680" s="46"/>
      <c r="Q680" s="41"/>
      <c r="R680" s="10"/>
      <c r="S680" s="10"/>
      <c r="T680" s="10"/>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row>
    <row r="681" ht="17.25" customHeight="1">
      <c r="A681" s="41"/>
      <c r="B681" s="42"/>
      <c r="C681" s="41"/>
      <c r="D681" s="43"/>
      <c r="E681" s="43"/>
      <c r="F681" s="41"/>
      <c r="G681" s="45"/>
      <c r="H681" s="46"/>
      <c r="I681" s="43"/>
      <c r="J681" s="47"/>
      <c r="K681" s="46"/>
      <c r="L681" s="46"/>
      <c r="M681" s="48"/>
      <c r="N681" s="49"/>
      <c r="O681" s="46"/>
      <c r="P681" s="46"/>
      <c r="Q681" s="41"/>
      <c r="R681" s="10"/>
      <c r="S681" s="10"/>
      <c r="T681" s="10"/>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row>
    <row r="682" ht="17.25" customHeight="1">
      <c r="A682" s="41"/>
      <c r="B682" s="42"/>
      <c r="C682" s="41"/>
      <c r="D682" s="43"/>
      <c r="E682" s="43"/>
      <c r="F682" s="41"/>
      <c r="G682" s="45"/>
      <c r="H682" s="46"/>
      <c r="I682" s="43"/>
      <c r="J682" s="47"/>
      <c r="K682" s="46"/>
      <c r="L682" s="46"/>
      <c r="M682" s="48"/>
      <c r="N682" s="49"/>
      <c r="O682" s="46"/>
      <c r="P682" s="46"/>
      <c r="Q682" s="41"/>
      <c r="R682" s="10"/>
      <c r="S682" s="10"/>
      <c r="T682" s="10"/>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row>
    <row r="683" ht="17.25" customHeight="1">
      <c r="A683" s="41"/>
      <c r="B683" s="42"/>
      <c r="C683" s="41"/>
      <c r="D683" s="43"/>
      <c r="E683" s="43"/>
      <c r="F683" s="41"/>
      <c r="G683" s="45"/>
      <c r="H683" s="46"/>
      <c r="I683" s="43"/>
      <c r="J683" s="47"/>
      <c r="K683" s="46"/>
      <c r="L683" s="46"/>
      <c r="M683" s="48"/>
      <c r="N683" s="49"/>
      <c r="O683" s="46"/>
      <c r="P683" s="46"/>
      <c r="Q683" s="41"/>
      <c r="R683" s="10"/>
      <c r="S683" s="10"/>
      <c r="T683" s="10"/>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row>
    <row r="684" ht="17.25" customHeight="1">
      <c r="A684" s="41"/>
      <c r="B684" s="42"/>
      <c r="C684" s="41"/>
      <c r="D684" s="43"/>
      <c r="E684" s="43"/>
      <c r="F684" s="41"/>
      <c r="G684" s="45"/>
      <c r="H684" s="46"/>
      <c r="I684" s="43"/>
      <c r="J684" s="47"/>
      <c r="K684" s="46"/>
      <c r="L684" s="46"/>
      <c r="M684" s="48"/>
      <c r="N684" s="49"/>
      <c r="O684" s="46"/>
      <c r="P684" s="46"/>
      <c r="Q684" s="41"/>
      <c r="R684" s="10"/>
      <c r="S684" s="10"/>
      <c r="T684" s="10"/>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row>
    <row r="685" ht="17.25" customHeight="1">
      <c r="A685" s="41"/>
      <c r="B685" s="42"/>
      <c r="C685" s="41"/>
      <c r="D685" s="43"/>
      <c r="E685" s="43"/>
      <c r="F685" s="41"/>
      <c r="G685" s="45"/>
      <c r="H685" s="46"/>
      <c r="I685" s="43"/>
      <c r="J685" s="47"/>
      <c r="K685" s="46"/>
      <c r="L685" s="46"/>
      <c r="M685" s="48"/>
      <c r="N685" s="49"/>
      <c r="O685" s="46"/>
      <c r="P685" s="46"/>
      <c r="Q685" s="41"/>
      <c r="R685" s="10"/>
      <c r="S685" s="10"/>
      <c r="T685" s="10"/>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row>
    <row r="686" ht="17.25" customHeight="1">
      <c r="A686" s="41"/>
      <c r="B686" s="42"/>
      <c r="C686" s="41"/>
      <c r="D686" s="43"/>
      <c r="E686" s="43"/>
      <c r="F686" s="41"/>
      <c r="G686" s="45"/>
      <c r="H686" s="46"/>
      <c r="I686" s="43"/>
      <c r="J686" s="47"/>
      <c r="K686" s="46"/>
      <c r="L686" s="46"/>
      <c r="M686" s="48"/>
      <c r="N686" s="49"/>
      <c r="O686" s="46"/>
      <c r="P686" s="46"/>
      <c r="Q686" s="41"/>
      <c r="R686" s="10"/>
      <c r="S686" s="10"/>
      <c r="T686" s="10"/>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row>
    <row r="687" ht="17.25" customHeight="1">
      <c r="A687" s="41"/>
      <c r="B687" s="42"/>
      <c r="C687" s="41"/>
      <c r="D687" s="43"/>
      <c r="E687" s="43"/>
      <c r="F687" s="41"/>
      <c r="G687" s="45"/>
      <c r="H687" s="46"/>
      <c r="I687" s="43"/>
      <c r="J687" s="47"/>
      <c r="K687" s="46"/>
      <c r="L687" s="46"/>
      <c r="M687" s="48"/>
      <c r="N687" s="49"/>
      <c r="O687" s="46"/>
      <c r="P687" s="46"/>
      <c r="Q687" s="41"/>
      <c r="R687" s="10"/>
      <c r="S687" s="10"/>
      <c r="T687" s="10"/>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row>
    <row r="688" ht="17.25" customHeight="1">
      <c r="A688" s="41"/>
      <c r="B688" s="42"/>
      <c r="C688" s="41"/>
      <c r="D688" s="43"/>
      <c r="E688" s="43"/>
      <c r="F688" s="41"/>
      <c r="G688" s="45"/>
      <c r="H688" s="46"/>
      <c r="I688" s="43"/>
      <c r="J688" s="47"/>
      <c r="K688" s="46"/>
      <c r="L688" s="46"/>
      <c r="M688" s="48"/>
      <c r="N688" s="49"/>
      <c r="O688" s="46"/>
      <c r="P688" s="46"/>
      <c r="Q688" s="41"/>
      <c r="R688" s="10"/>
      <c r="S688" s="10"/>
      <c r="T688" s="10"/>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row>
    <row r="689" ht="17.25" customHeight="1">
      <c r="A689" s="41"/>
      <c r="B689" s="42"/>
      <c r="C689" s="41"/>
      <c r="D689" s="43"/>
      <c r="E689" s="43"/>
      <c r="F689" s="41"/>
      <c r="G689" s="45"/>
      <c r="H689" s="46"/>
      <c r="I689" s="43"/>
      <c r="J689" s="47"/>
      <c r="K689" s="46"/>
      <c r="L689" s="46"/>
      <c r="M689" s="48"/>
      <c r="N689" s="49"/>
      <c r="O689" s="46"/>
      <c r="P689" s="46"/>
      <c r="Q689" s="41"/>
      <c r="R689" s="10"/>
      <c r="S689" s="10"/>
      <c r="T689" s="10"/>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row>
    <row r="690" ht="17.25" customHeight="1">
      <c r="A690" s="41"/>
      <c r="B690" s="42"/>
      <c r="C690" s="41"/>
      <c r="D690" s="43"/>
      <c r="E690" s="43"/>
      <c r="F690" s="41"/>
      <c r="G690" s="45"/>
      <c r="H690" s="46"/>
      <c r="I690" s="43"/>
      <c r="J690" s="47"/>
      <c r="K690" s="46"/>
      <c r="L690" s="46"/>
      <c r="M690" s="48"/>
      <c r="N690" s="49"/>
      <c r="O690" s="46"/>
      <c r="P690" s="46"/>
      <c r="Q690" s="41"/>
      <c r="R690" s="10"/>
      <c r="S690" s="10"/>
      <c r="T690" s="10"/>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row>
    <row r="691" ht="17.25" customHeight="1">
      <c r="A691" s="41"/>
      <c r="B691" s="42"/>
      <c r="C691" s="41"/>
      <c r="D691" s="43"/>
      <c r="E691" s="43"/>
      <c r="F691" s="41"/>
      <c r="G691" s="45"/>
      <c r="H691" s="46"/>
      <c r="I691" s="43"/>
      <c r="J691" s="47"/>
      <c r="K691" s="46"/>
      <c r="L691" s="46"/>
      <c r="M691" s="48"/>
      <c r="N691" s="49"/>
      <c r="O691" s="46"/>
      <c r="P691" s="46"/>
      <c r="Q691" s="41"/>
      <c r="R691" s="10"/>
      <c r="S691" s="10"/>
      <c r="T691" s="10"/>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row>
    <row r="692" ht="17.25" customHeight="1">
      <c r="A692" s="41"/>
      <c r="B692" s="42"/>
      <c r="C692" s="41"/>
      <c r="D692" s="43"/>
      <c r="E692" s="43"/>
      <c r="F692" s="41"/>
      <c r="G692" s="45"/>
      <c r="H692" s="46"/>
      <c r="I692" s="43"/>
      <c r="J692" s="47"/>
      <c r="K692" s="46"/>
      <c r="L692" s="46"/>
      <c r="M692" s="48"/>
      <c r="N692" s="49"/>
      <c r="O692" s="46"/>
      <c r="P692" s="46"/>
      <c r="Q692" s="41"/>
      <c r="R692" s="10"/>
      <c r="S692" s="10"/>
      <c r="T692" s="10"/>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row>
    <row r="693" ht="17.25" customHeight="1">
      <c r="A693" s="41"/>
      <c r="B693" s="42"/>
      <c r="C693" s="41"/>
      <c r="D693" s="43"/>
      <c r="E693" s="43"/>
      <c r="F693" s="41"/>
      <c r="G693" s="45"/>
      <c r="H693" s="46"/>
      <c r="I693" s="43"/>
      <c r="J693" s="47"/>
      <c r="K693" s="46"/>
      <c r="L693" s="46"/>
      <c r="M693" s="48"/>
      <c r="N693" s="49"/>
      <c r="O693" s="46"/>
      <c r="P693" s="46"/>
      <c r="Q693" s="41"/>
      <c r="R693" s="10"/>
      <c r="S693" s="10"/>
      <c r="T693" s="10"/>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row>
    <row r="694" ht="17.25" customHeight="1">
      <c r="A694" s="41"/>
      <c r="B694" s="42"/>
      <c r="C694" s="41"/>
      <c r="D694" s="43"/>
      <c r="E694" s="43"/>
      <c r="F694" s="41"/>
      <c r="G694" s="45"/>
      <c r="H694" s="46"/>
      <c r="I694" s="43"/>
      <c r="J694" s="47"/>
      <c r="K694" s="46"/>
      <c r="L694" s="46"/>
      <c r="M694" s="48"/>
      <c r="N694" s="49"/>
      <c r="O694" s="46"/>
      <c r="P694" s="46"/>
      <c r="Q694" s="41"/>
      <c r="R694" s="10"/>
      <c r="S694" s="10"/>
      <c r="T694" s="10"/>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row>
    <row r="695" ht="17.25" customHeight="1">
      <c r="A695" s="41"/>
      <c r="B695" s="42"/>
      <c r="C695" s="41"/>
      <c r="D695" s="43"/>
      <c r="E695" s="43"/>
      <c r="F695" s="41"/>
      <c r="G695" s="45"/>
      <c r="H695" s="46"/>
      <c r="I695" s="43"/>
      <c r="J695" s="47"/>
      <c r="K695" s="46"/>
      <c r="L695" s="46"/>
      <c r="M695" s="48"/>
      <c r="N695" s="49"/>
      <c r="O695" s="46"/>
      <c r="P695" s="46"/>
      <c r="Q695" s="41"/>
      <c r="R695" s="10"/>
      <c r="S695" s="10"/>
      <c r="T695" s="10"/>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row>
    <row r="696" ht="17.25" customHeight="1">
      <c r="A696" s="41"/>
      <c r="B696" s="42"/>
      <c r="C696" s="41"/>
      <c r="D696" s="43"/>
      <c r="E696" s="43"/>
      <c r="F696" s="41"/>
      <c r="G696" s="45"/>
      <c r="H696" s="46"/>
      <c r="I696" s="43"/>
      <c r="J696" s="47"/>
      <c r="K696" s="46"/>
      <c r="L696" s="46"/>
      <c r="M696" s="48"/>
      <c r="N696" s="49"/>
      <c r="O696" s="46"/>
      <c r="P696" s="46"/>
      <c r="Q696" s="41"/>
      <c r="R696" s="10"/>
      <c r="S696" s="10"/>
      <c r="T696" s="10"/>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row>
    <row r="697" ht="17.25" customHeight="1">
      <c r="A697" s="41"/>
      <c r="B697" s="42"/>
      <c r="C697" s="41"/>
      <c r="D697" s="43"/>
      <c r="E697" s="43"/>
      <c r="F697" s="41"/>
      <c r="G697" s="45"/>
      <c r="H697" s="46"/>
      <c r="I697" s="43"/>
      <c r="J697" s="47"/>
      <c r="K697" s="46"/>
      <c r="L697" s="46"/>
      <c r="M697" s="48"/>
      <c r="N697" s="49"/>
      <c r="O697" s="46"/>
      <c r="P697" s="46"/>
      <c r="Q697" s="41"/>
      <c r="R697" s="10"/>
      <c r="S697" s="10"/>
      <c r="T697" s="10"/>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row>
    <row r="698" ht="17.25" customHeight="1">
      <c r="A698" s="41"/>
      <c r="B698" s="42"/>
      <c r="C698" s="41"/>
      <c r="D698" s="43"/>
      <c r="E698" s="43"/>
      <c r="F698" s="41"/>
      <c r="G698" s="45"/>
      <c r="H698" s="46"/>
      <c r="I698" s="43"/>
      <c r="J698" s="47"/>
      <c r="K698" s="46"/>
      <c r="L698" s="46"/>
      <c r="M698" s="48"/>
      <c r="N698" s="49"/>
      <c r="O698" s="46"/>
      <c r="P698" s="46"/>
      <c r="Q698" s="41"/>
      <c r="R698" s="10"/>
      <c r="S698" s="10"/>
      <c r="T698" s="10"/>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row>
    <row r="699" ht="17.25" customHeight="1">
      <c r="A699" s="41"/>
      <c r="B699" s="42"/>
      <c r="C699" s="41"/>
      <c r="D699" s="43"/>
      <c r="E699" s="43"/>
      <c r="F699" s="41"/>
      <c r="G699" s="45"/>
      <c r="H699" s="46"/>
      <c r="I699" s="43"/>
      <c r="J699" s="47"/>
      <c r="K699" s="46"/>
      <c r="L699" s="46"/>
      <c r="M699" s="48"/>
      <c r="N699" s="49"/>
      <c r="O699" s="46"/>
      <c r="P699" s="46"/>
      <c r="Q699" s="41"/>
      <c r="R699" s="10"/>
      <c r="S699" s="10"/>
      <c r="T699" s="10"/>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row>
    <row r="700" ht="17.25" customHeight="1">
      <c r="A700" s="41"/>
      <c r="B700" s="42"/>
      <c r="C700" s="41"/>
      <c r="D700" s="43"/>
      <c r="E700" s="43"/>
      <c r="F700" s="41"/>
      <c r="G700" s="45"/>
      <c r="H700" s="46"/>
      <c r="I700" s="43"/>
      <c r="J700" s="47"/>
      <c r="K700" s="46"/>
      <c r="L700" s="46"/>
      <c r="M700" s="48"/>
      <c r="N700" s="49"/>
      <c r="O700" s="46"/>
      <c r="P700" s="46"/>
      <c r="Q700" s="41"/>
      <c r="R700" s="10"/>
      <c r="S700" s="10"/>
      <c r="T700" s="10"/>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row>
    <row r="701" ht="17.25" customHeight="1">
      <c r="A701" s="41"/>
      <c r="B701" s="42"/>
      <c r="C701" s="41"/>
      <c r="D701" s="43"/>
      <c r="E701" s="43"/>
      <c r="F701" s="41"/>
      <c r="G701" s="45"/>
      <c r="H701" s="46"/>
      <c r="I701" s="43"/>
      <c r="J701" s="47"/>
      <c r="K701" s="46"/>
      <c r="L701" s="46"/>
      <c r="M701" s="48"/>
      <c r="N701" s="49"/>
      <c r="O701" s="46"/>
      <c r="P701" s="46"/>
      <c r="Q701" s="41"/>
      <c r="R701" s="10"/>
      <c r="S701" s="10"/>
      <c r="T701" s="10"/>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row>
    <row r="702" ht="17.25" customHeight="1">
      <c r="A702" s="41"/>
      <c r="B702" s="42"/>
      <c r="C702" s="41"/>
      <c r="D702" s="43"/>
      <c r="E702" s="43"/>
      <c r="F702" s="41"/>
      <c r="G702" s="45"/>
      <c r="H702" s="46"/>
      <c r="I702" s="43"/>
      <c r="J702" s="47"/>
      <c r="K702" s="46"/>
      <c r="L702" s="46"/>
      <c r="M702" s="48"/>
      <c r="N702" s="49"/>
      <c r="O702" s="46"/>
      <c r="P702" s="46"/>
      <c r="Q702" s="41"/>
      <c r="R702" s="10"/>
      <c r="S702" s="10"/>
      <c r="T702" s="10"/>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row>
    <row r="703" ht="17.25" customHeight="1">
      <c r="A703" s="41"/>
      <c r="B703" s="42"/>
      <c r="C703" s="41"/>
      <c r="D703" s="43"/>
      <c r="E703" s="43"/>
      <c r="F703" s="41"/>
      <c r="G703" s="45"/>
      <c r="H703" s="46"/>
      <c r="I703" s="43"/>
      <c r="J703" s="47"/>
      <c r="K703" s="46"/>
      <c r="L703" s="46"/>
      <c r="M703" s="48"/>
      <c r="N703" s="49"/>
      <c r="O703" s="46"/>
      <c r="P703" s="46"/>
      <c r="Q703" s="41"/>
      <c r="R703" s="10"/>
      <c r="S703" s="10"/>
      <c r="T703" s="10"/>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row>
    <row r="704" ht="17.25" customHeight="1">
      <c r="A704" s="41"/>
      <c r="B704" s="42"/>
      <c r="C704" s="41"/>
      <c r="D704" s="43"/>
      <c r="E704" s="43"/>
      <c r="F704" s="41"/>
      <c r="G704" s="45"/>
      <c r="H704" s="46"/>
      <c r="I704" s="43"/>
      <c r="J704" s="47"/>
      <c r="K704" s="46"/>
      <c r="L704" s="46"/>
      <c r="M704" s="48"/>
      <c r="N704" s="49"/>
      <c r="O704" s="46"/>
      <c r="P704" s="46"/>
      <c r="Q704" s="41"/>
      <c r="R704" s="10"/>
      <c r="S704" s="10"/>
      <c r="T704" s="10"/>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row>
    <row r="705" ht="17.25" customHeight="1">
      <c r="A705" s="41"/>
      <c r="B705" s="42"/>
      <c r="C705" s="41"/>
      <c r="D705" s="43"/>
      <c r="E705" s="43"/>
      <c r="F705" s="41"/>
      <c r="G705" s="45"/>
      <c r="H705" s="46"/>
      <c r="I705" s="43"/>
      <c r="J705" s="47"/>
      <c r="K705" s="46"/>
      <c r="L705" s="46"/>
      <c r="M705" s="48"/>
      <c r="N705" s="49"/>
      <c r="O705" s="46"/>
      <c r="P705" s="46"/>
      <c r="Q705" s="41"/>
      <c r="R705" s="10"/>
      <c r="S705" s="10"/>
      <c r="T705" s="10"/>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row>
    <row r="706" ht="17.25" customHeight="1">
      <c r="A706" s="41"/>
      <c r="B706" s="42"/>
      <c r="C706" s="41"/>
      <c r="D706" s="43"/>
      <c r="E706" s="43"/>
      <c r="F706" s="41"/>
      <c r="G706" s="45"/>
      <c r="H706" s="46"/>
      <c r="I706" s="43"/>
      <c r="J706" s="47"/>
      <c r="K706" s="46"/>
      <c r="L706" s="46"/>
      <c r="M706" s="48"/>
      <c r="N706" s="49"/>
      <c r="O706" s="46"/>
      <c r="P706" s="46"/>
      <c r="Q706" s="41"/>
      <c r="R706" s="10"/>
      <c r="S706" s="10"/>
      <c r="T706" s="10"/>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row>
    <row r="707" ht="17.25" customHeight="1">
      <c r="A707" s="41"/>
      <c r="B707" s="42"/>
      <c r="C707" s="41"/>
      <c r="D707" s="43"/>
      <c r="E707" s="43"/>
      <c r="F707" s="41"/>
      <c r="G707" s="45"/>
      <c r="H707" s="46"/>
      <c r="I707" s="43"/>
      <c r="J707" s="47"/>
      <c r="K707" s="46"/>
      <c r="L707" s="46"/>
      <c r="M707" s="48"/>
      <c r="N707" s="49"/>
      <c r="O707" s="46"/>
      <c r="P707" s="46"/>
      <c r="Q707" s="41"/>
      <c r="R707" s="10"/>
      <c r="S707" s="10"/>
      <c r="T707" s="10"/>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row>
    <row r="708" ht="17.25" customHeight="1">
      <c r="A708" s="41"/>
      <c r="B708" s="42"/>
      <c r="C708" s="41"/>
      <c r="D708" s="43"/>
      <c r="E708" s="43"/>
      <c r="F708" s="41"/>
      <c r="G708" s="45"/>
      <c r="H708" s="46"/>
      <c r="I708" s="43"/>
      <c r="J708" s="47"/>
      <c r="K708" s="46"/>
      <c r="L708" s="46"/>
      <c r="M708" s="48"/>
      <c r="N708" s="49"/>
      <c r="O708" s="46"/>
      <c r="P708" s="46"/>
      <c r="Q708" s="41"/>
      <c r="R708" s="10"/>
      <c r="S708" s="10"/>
      <c r="T708" s="10"/>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row>
    <row r="709" ht="17.25" customHeight="1">
      <c r="A709" s="41"/>
      <c r="B709" s="42"/>
      <c r="C709" s="41"/>
      <c r="D709" s="43"/>
      <c r="E709" s="43"/>
      <c r="F709" s="41"/>
      <c r="G709" s="45"/>
      <c r="H709" s="46"/>
      <c r="I709" s="43"/>
      <c r="J709" s="47"/>
      <c r="K709" s="46"/>
      <c r="L709" s="46"/>
      <c r="M709" s="48"/>
      <c r="N709" s="49"/>
      <c r="O709" s="46"/>
      <c r="P709" s="46"/>
      <c r="Q709" s="41"/>
      <c r="R709" s="10"/>
      <c r="S709" s="10"/>
      <c r="T709" s="10"/>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row>
    <row r="710" ht="17.25" customHeight="1">
      <c r="A710" s="41"/>
      <c r="B710" s="42"/>
      <c r="C710" s="41"/>
      <c r="D710" s="43"/>
      <c r="E710" s="43"/>
      <c r="F710" s="41"/>
      <c r="G710" s="45"/>
      <c r="H710" s="46"/>
      <c r="I710" s="43"/>
      <c r="J710" s="47"/>
      <c r="K710" s="46"/>
      <c r="L710" s="46"/>
      <c r="M710" s="48"/>
      <c r="N710" s="49"/>
      <c r="O710" s="46"/>
      <c r="P710" s="46"/>
      <c r="Q710" s="41"/>
      <c r="R710" s="10"/>
      <c r="S710" s="10"/>
      <c r="T710" s="10"/>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row>
    <row r="711" ht="17.25" customHeight="1">
      <c r="A711" s="41"/>
      <c r="B711" s="42"/>
      <c r="C711" s="41"/>
      <c r="D711" s="43"/>
      <c r="E711" s="43"/>
      <c r="F711" s="41"/>
      <c r="G711" s="45"/>
      <c r="H711" s="46"/>
      <c r="I711" s="43"/>
      <c r="J711" s="47"/>
      <c r="K711" s="46"/>
      <c r="L711" s="46"/>
      <c r="M711" s="48"/>
      <c r="N711" s="49"/>
      <c r="O711" s="46"/>
      <c r="P711" s="46"/>
      <c r="Q711" s="41"/>
      <c r="R711" s="10"/>
      <c r="S711" s="10"/>
      <c r="T711" s="10"/>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row>
    <row r="712" ht="17.25" customHeight="1">
      <c r="A712" s="41"/>
      <c r="B712" s="42"/>
      <c r="C712" s="41"/>
      <c r="D712" s="43"/>
      <c r="E712" s="43"/>
      <c r="F712" s="41"/>
      <c r="G712" s="45"/>
      <c r="H712" s="46"/>
      <c r="I712" s="43"/>
      <c r="J712" s="47"/>
      <c r="K712" s="46"/>
      <c r="L712" s="46"/>
      <c r="M712" s="48"/>
      <c r="N712" s="49"/>
      <c r="O712" s="46"/>
      <c r="P712" s="46"/>
      <c r="Q712" s="41"/>
      <c r="R712" s="10"/>
      <c r="S712" s="10"/>
      <c r="T712" s="10"/>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row>
    <row r="713" ht="17.25" customHeight="1">
      <c r="A713" s="41"/>
      <c r="B713" s="42"/>
      <c r="C713" s="41"/>
      <c r="D713" s="43"/>
      <c r="E713" s="43"/>
      <c r="F713" s="41"/>
      <c r="G713" s="45"/>
      <c r="H713" s="46"/>
      <c r="I713" s="43"/>
      <c r="J713" s="47"/>
      <c r="K713" s="46"/>
      <c r="L713" s="46"/>
      <c r="M713" s="48"/>
      <c r="N713" s="49"/>
      <c r="O713" s="46"/>
      <c r="P713" s="46"/>
      <c r="Q713" s="41"/>
      <c r="R713" s="10"/>
      <c r="S713" s="10"/>
      <c r="T713" s="10"/>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row>
    <row r="714" ht="17.25" customHeight="1">
      <c r="A714" s="41"/>
      <c r="B714" s="42"/>
      <c r="C714" s="41"/>
      <c r="D714" s="43"/>
      <c r="E714" s="43"/>
      <c r="F714" s="41"/>
      <c r="G714" s="45"/>
      <c r="H714" s="46"/>
      <c r="I714" s="43"/>
      <c r="J714" s="47"/>
      <c r="K714" s="46"/>
      <c r="L714" s="46"/>
      <c r="M714" s="48"/>
      <c r="N714" s="49"/>
      <c r="O714" s="46"/>
      <c r="P714" s="46"/>
      <c r="Q714" s="41"/>
      <c r="R714" s="10"/>
      <c r="S714" s="10"/>
      <c r="T714" s="10"/>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row>
    <row r="715" ht="17.25" customHeight="1">
      <c r="A715" s="41"/>
      <c r="B715" s="42"/>
      <c r="C715" s="41"/>
      <c r="D715" s="43"/>
      <c r="E715" s="43"/>
      <c r="F715" s="41"/>
      <c r="G715" s="45"/>
      <c r="H715" s="46"/>
      <c r="I715" s="43"/>
      <c r="J715" s="47"/>
      <c r="K715" s="46"/>
      <c r="L715" s="46"/>
      <c r="M715" s="48"/>
      <c r="N715" s="49"/>
      <c r="O715" s="46"/>
      <c r="P715" s="46"/>
      <c r="Q715" s="41"/>
      <c r="R715" s="10"/>
      <c r="S715" s="10"/>
      <c r="T715" s="10"/>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row>
    <row r="716" ht="17.25" customHeight="1">
      <c r="A716" s="41"/>
      <c r="B716" s="42"/>
      <c r="C716" s="41"/>
      <c r="D716" s="43"/>
      <c r="E716" s="43"/>
      <c r="F716" s="41"/>
      <c r="G716" s="45"/>
      <c r="H716" s="46"/>
      <c r="I716" s="43"/>
      <c r="J716" s="47"/>
      <c r="K716" s="46"/>
      <c r="L716" s="46"/>
      <c r="M716" s="48"/>
      <c r="N716" s="49"/>
      <c r="O716" s="46"/>
      <c r="P716" s="46"/>
      <c r="Q716" s="41"/>
      <c r="R716" s="10"/>
      <c r="S716" s="10"/>
      <c r="T716" s="10"/>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row>
    <row r="717" ht="17.25" customHeight="1">
      <c r="A717" s="41"/>
      <c r="B717" s="42"/>
      <c r="C717" s="41"/>
      <c r="D717" s="43"/>
      <c r="E717" s="43"/>
      <c r="F717" s="41"/>
      <c r="G717" s="45"/>
      <c r="H717" s="46"/>
      <c r="I717" s="43"/>
      <c r="J717" s="47"/>
      <c r="K717" s="46"/>
      <c r="L717" s="46"/>
      <c r="M717" s="48"/>
      <c r="N717" s="49"/>
      <c r="O717" s="46"/>
      <c r="P717" s="46"/>
      <c r="Q717" s="41"/>
      <c r="R717" s="10"/>
      <c r="S717" s="10"/>
      <c r="T717" s="10"/>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row>
    <row r="718" ht="17.25" customHeight="1">
      <c r="A718" s="41"/>
      <c r="B718" s="42"/>
      <c r="C718" s="41"/>
      <c r="D718" s="43"/>
      <c r="E718" s="43"/>
      <c r="F718" s="41"/>
      <c r="G718" s="45"/>
      <c r="H718" s="46"/>
      <c r="I718" s="43"/>
      <c r="J718" s="47"/>
      <c r="K718" s="46"/>
      <c r="L718" s="46"/>
      <c r="M718" s="48"/>
      <c r="N718" s="49"/>
      <c r="O718" s="46"/>
      <c r="P718" s="46"/>
      <c r="Q718" s="41"/>
      <c r="R718" s="10"/>
      <c r="S718" s="10"/>
      <c r="T718" s="10"/>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row>
    <row r="719" ht="17.25" customHeight="1">
      <c r="A719" s="41"/>
      <c r="B719" s="42"/>
      <c r="C719" s="41"/>
      <c r="D719" s="43"/>
      <c r="E719" s="43"/>
      <c r="F719" s="41"/>
      <c r="G719" s="45"/>
      <c r="H719" s="46"/>
      <c r="I719" s="43"/>
      <c r="J719" s="47"/>
      <c r="K719" s="46"/>
      <c r="L719" s="46"/>
      <c r="M719" s="48"/>
      <c r="N719" s="49"/>
      <c r="O719" s="46"/>
      <c r="P719" s="46"/>
      <c r="Q719" s="41"/>
      <c r="R719" s="10"/>
      <c r="S719" s="10"/>
      <c r="T719" s="10"/>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row>
    <row r="720" ht="17.25" customHeight="1">
      <c r="A720" s="41"/>
      <c r="B720" s="42"/>
      <c r="C720" s="41"/>
      <c r="D720" s="43"/>
      <c r="E720" s="43"/>
      <c r="F720" s="41"/>
      <c r="G720" s="45"/>
      <c r="H720" s="46"/>
      <c r="I720" s="43"/>
      <c r="J720" s="47"/>
      <c r="K720" s="46"/>
      <c r="L720" s="46"/>
      <c r="M720" s="48"/>
      <c r="N720" s="49"/>
      <c r="O720" s="46"/>
      <c r="P720" s="46"/>
      <c r="Q720" s="41"/>
      <c r="R720" s="10"/>
      <c r="S720" s="10"/>
      <c r="T720" s="10"/>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row>
    <row r="721" ht="17.25" customHeight="1">
      <c r="A721" s="41"/>
      <c r="B721" s="42"/>
      <c r="C721" s="41"/>
      <c r="D721" s="43"/>
      <c r="E721" s="43"/>
      <c r="F721" s="41"/>
      <c r="G721" s="45"/>
      <c r="H721" s="46"/>
      <c r="I721" s="43"/>
      <c r="J721" s="47"/>
      <c r="K721" s="46"/>
      <c r="L721" s="46"/>
      <c r="M721" s="48"/>
      <c r="N721" s="49"/>
      <c r="O721" s="46"/>
      <c r="P721" s="46"/>
      <c r="Q721" s="41"/>
      <c r="R721" s="10"/>
      <c r="S721" s="10"/>
      <c r="T721" s="10"/>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row>
    <row r="722" ht="17.25" customHeight="1">
      <c r="A722" s="41"/>
      <c r="B722" s="42"/>
      <c r="C722" s="41"/>
      <c r="D722" s="43"/>
      <c r="E722" s="43"/>
      <c r="F722" s="41"/>
      <c r="G722" s="45"/>
      <c r="H722" s="46"/>
      <c r="I722" s="43"/>
      <c r="J722" s="47"/>
      <c r="K722" s="46"/>
      <c r="L722" s="46"/>
      <c r="M722" s="48"/>
      <c r="N722" s="49"/>
      <c r="O722" s="46"/>
      <c r="P722" s="46"/>
      <c r="Q722" s="41"/>
      <c r="R722" s="10"/>
      <c r="S722" s="10"/>
      <c r="T722" s="10"/>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row>
    <row r="723" ht="17.25" customHeight="1">
      <c r="A723" s="41"/>
      <c r="B723" s="42"/>
      <c r="C723" s="41"/>
      <c r="D723" s="43"/>
      <c r="E723" s="43"/>
      <c r="F723" s="41"/>
      <c r="G723" s="45"/>
      <c r="H723" s="46"/>
      <c r="I723" s="43"/>
      <c r="J723" s="47"/>
      <c r="K723" s="46"/>
      <c r="L723" s="46"/>
      <c r="M723" s="48"/>
      <c r="N723" s="49"/>
      <c r="O723" s="46"/>
      <c r="P723" s="46"/>
      <c r="Q723" s="41"/>
      <c r="R723" s="10"/>
      <c r="S723" s="10"/>
      <c r="T723" s="10"/>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row>
    <row r="724" ht="17.25" customHeight="1">
      <c r="A724" s="41"/>
      <c r="B724" s="42"/>
      <c r="C724" s="41"/>
      <c r="D724" s="43"/>
      <c r="E724" s="43"/>
      <c r="F724" s="41"/>
      <c r="G724" s="45"/>
      <c r="H724" s="46"/>
      <c r="I724" s="43"/>
      <c r="J724" s="47"/>
      <c r="K724" s="46"/>
      <c r="L724" s="46"/>
      <c r="M724" s="48"/>
      <c r="N724" s="49"/>
      <c r="O724" s="46"/>
      <c r="P724" s="46"/>
      <c r="Q724" s="41"/>
      <c r="R724" s="10"/>
      <c r="S724" s="10"/>
      <c r="T724" s="10"/>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row>
    <row r="725" ht="17.25" customHeight="1">
      <c r="A725" s="41"/>
      <c r="B725" s="42"/>
      <c r="C725" s="41"/>
      <c r="D725" s="43"/>
      <c r="E725" s="43"/>
      <c r="F725" s="41"/>
      <c r="G725" s="45"/>
      <c r="H725" s="46"/>
      <c r="I725" s="43"/>
      <c r="J725" s="47"/>
      <c r="K725" s="46"/>
      <c r="L725" s="46"/>
      <c r="M725" s="48"/>
      <c r="N725" s="49"/>
      <c r="O725" s="46"/>
      <c r="P725" s="46"/>
      <c r="Q725" s="41"/>
      <c r="R725" s="10"/>
      <c r="S725" s="10"/>
      <c r="T725" s="10"/>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row>
    <row r="726" ht="17.25" customHeight="1">
      <c r="A726" s="41"/>
      <c r="B726" s="42"/>
      <c r="C726" s="41"/>
      <c r="D726" s="43"/>
      <c r="E726" s="43"/>
      <c r="F726" s="41"/>
      <c r="G726" s="45"/>
      <c r="H726" s="46"/>
      <c r="I726" s="43"/>
      <c r="J726" s="47"/>
      <c r="K726" s="46"/>
      <c r="L726" s="46"/>
      <c r="M726" s="48"/>
      <c r="N726" s="49"/>
      <c r="O726" s="46"/>
      <c r="P726" s="46"/>
      <c r="Q726" s="41"/>
      <c r="R726" s="10"/>
      <c r="S726" s="10"/>
      <c r="T726" s="10"/>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row>
    <row r="727" ht="17.25" customHeight="1">
      <c r="A727" s="41"/>
      <c r="B727" s="42"/>
      <c r="C727" s="41"/>
      <c r="D727" s="43"/>
      <c r="E727" s="43"/>
      <c r="F727" s="41"/>
      <c r="G727" s="45"/>
      <c r="H727" s="46"/>
      <c r="I727" s="43"/>
      <c r="J727" s="47"/>
      <c r="K727" s="46"/>
      <c r="L727" s="46"/>
      <c r="M727" s="48"/>
      <c r="N727" s="49"/>
      <c r="O727" s="46"/>
      <c r="P727" s="46"/>
      <c r="Q727" s="41"/>
      <c r="R727" s="10"/>
      <c r="S727" s="10"/>
      <c r="T727" s="10"/>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row>
    <row r="728" ht="17.25" customHeight="1">
      <c r="A728" s="41"/>
      <c r="B728" s="42"/>
      <c r="C728" s="41"/>
      <c r="D728" s="43"/>
      <c r="E728" s="43"/>
      <c r="F728" s="41"/>
      <c r="G728" s="45"/>
      <c r="H728" s="46"/>
      <c r="I728" s="43"/>
      <c r="J728" s="47"/>
      <c r="K728" s="46"/>
      <c r="L728" s="46"/>
      <c r="M728" s="48"/>
      <c r="N728" s="49"/>
      <c r="O728" s="46"/>
      <c r="P728" s="46"/>
      <c r="Q728" s="41"/>
      <c r="R728" s="10"/>
      <c r="S728" s="10"/>
      <c r="T728" s="10"/>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row>
    <row r="729" ht="17.25" customHeight="1">
      <c r="A729" s="41"/>
      <c r="B729" s="42"/>
      <c r="C729" s="41"/>
      <c r="D729" s="43"/>
      <c r="E729" s="43"/>
      <c r="F729" s="41"/>
      <c r="G729" s="45"/>
      <c r="H729" s="46"/>
      <c r="I729" s="43"/>
      <c r="J729" s="47"/>
      <c r="K729" s="46"/>
      <c r="L729" s="46"/>
      <c r="M729" s="48"/>
      <c r="N729" s="49"/>
      <c r="O729" s="46"/>
      <c r="P729" s="46"/>
      <c r="Q729" s="41"/>
      <c r="R729" s="10"/>
      <c r="S729" s="10"/>
      <c r="T729" s="10"/>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row>
    <row r="730" ht="17.25" customHeight="1">
      <c r="A730" s="41"/>
      <c r="B730" s="42"/>
      <c r="C730" s="41"/>
      <c r="D730" s="43"/>
      <c r="E730" s="43"/>
      <c r="F730" s="41"/>
      <c r="G730" s="45"/>
      <c r="H730" s="46"/>
      <c r="I730" s="43"/>
      <c r="J730" s="47"/>
      <c r="K730" s="46"/>
      <c r="L730" s="46"/>
      <c r="M730" s="48"/>
      <c r="N730" s="49"/>
      <c r="O730" s="46"/>
      <c r="P730" s="46"/>
      <c r="Q730" s="41"/>
      <c r="R730" s="10"/>
      <c r="S730" s="10"/>
      <c r="T730" s="10"/>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row>
    <row r="731" ht="17.25" customHeight="1">
      <c r="A731" s="41"/>
      <c r="B731" s="42"/>
      <c r="C731" s="41"/>
      <c r="D731" s="43"/>
      <c r="E731" s="43"/>
      <c r="F731" s="41"/>
      <c r="G731" s="45"/>
      <c r="H731" s="46"/>
      <c r="I731" s="43"/>
      <c r="J731" s="47"/>
      <c r="K731" s="46"/>
      <c r="L731" s="46"/>
      <c r="M731" s="48"/>
      <c r="N731" s="49"/>
      <c r="O731" s="46"/>
      <c r="P731" s="46"/>
      <c r="Q731" s="41"/>
      <c r="R731" s="10"/>
      <c r="S731" s="10"/>
      <c r="T731" s="10"/>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row>
    <row r="732" ht="17.25" customHeight="1">
      <c r="A732" s="41"/>
      <c r="B732" s="42"/>
      <c r="C732" s="41"/>
      <c r="D732" s="43"/>
      <c r="E732" s="43"/>
      <c r="F732" s="41"/>
      <c r="G732" s="45"/>
      <c r="H732" s="46"/>
      <c r="I732" s="43"/>
      <c r="J732" s="47"/>
      <c r="K732" s="46"/>
      <c r="L732" s="46"/>
      <c r="M732" s="48"/>
      <c r="N732" s="49"/>
      <c r="O732" s="46"/>
      <c r="P732" s="46"/>
      <c r="Q732" s="41"/>
      <c r="R732" s="10"/>
      <c r="S732" s="10"/>
      <c r="T732" s="10"/>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row>
    <row r="733" ht="17.25" customHeight="1">
      <c r="A733" s="41"/>
      <c r="B733" s="42"/>
      <c r="C733" s="41"/>
      <c r="D733" s="43"/>
      <c r="E733" s="43"/>
      <c r="F733" s="41"/>
      <c r="G733" s="45"/>
      <c r="H733" s="46"/>
      <c r="I733" s="43"/>
      <c r="J733" s="47"/>
      <c r="K733" s="46"/>
      <c r="L733" s="46"/>
      <c r="M733" s="48"/>
      <c r="N733" s="49"/>
      <c r="O733" s="46"/>
      <c r="P733" s="46"/>
      <c r="Q733" s="41"/>
      <c r="R733" s="10"/>
      <c r="S733" s="10"/>
      <c r="T733" s="10"/>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row>
    <row r="734" ht="17.25" customHeight="1">
      <c r="A734" s="41"/>
      <c r="B734" s="42"/>
      <c r="C734" s="41"/>
      <c r="D734" s="43"/>
      <c r="E734" s="43"/>
      <c r="F734" s="41"/>
      <c r="G734" s="45"/>
      <c r="H734" s="46"/>
      <c r="I734" s="43"/>
      <c r="J734" s="47"/>
      <c r="K734" s="46"/>
      <c r="L734" s="46"/>
      <c r="M734" s="48"/>
      <c r="N734" s="49"/>
      <c r="O734" s="46"/>
      <c r="P734" s="46"/>
      <c r="Q734" s="41"/>
      <c r="R734" s="10"/>
      <c r="S734" s="10"/>
      <c r="T734" s="10"/>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row>
    <row r="735" ht="17.25" customHeight="1">
      <c r="A735" s="41"/>
      <c r="B735" s="42"/>
      <c r="C735" s="41"/>
      <c r="D735" s="43"/>
      <c r="E735" s="43"/>
      <c r="F735" s="41"/>
      <c r="G735" s="45"/>
      <c r="H735" s="46"/>
      <c r="I735" s="43"/>
      <c r="J735" s="47"/>
      <c r="K735" s="46"/>
      <c r="L735" s="46"/>
      <c r="M735" s="48"/>
      <c r="N735" s="49"/>
      <c r="O735" s="46"/>
      <c r="P735" s="46"/>
      <c r="Q735" s="41"/>
      <c r="R735" s="10"/>
      <c r="S735" s="10"/>
      <c r="T735" s="10"/>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row>
    <row r="736" ht="17.25" customHeight="1">
      <c r="A736" s="41"/>
      <c r="B736" s="42"/>
      <c r="C736" s="41"/>
      <c r="D736" s="43"/>
      <c r="E736" s="43"/>
      <c r="F736" s="41"/>
      <c r="G736" s="45"/>
      <c r="H736" s="46"/>
      <c r="I736" s="43"/>
      <c r="J736" s="47"/>
      <c r="K736" s="46"/>
      <c r="L736" s="46"/>
      <c r="M736" s="48"/>
      <c r="N736" s="49"/>
      <c r="O736" s="46"/>
      <c r="P736" s="46"/>
      <c r="Q736" s="41"/>
      <c r="R736" s="10"/>
      <c r="S736" s="10"/>
      <c r="T736" s="10"/>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row>
    <row r="737" ht="17.25" customHeight="1">
      <c r="A737" s="41"/>
      <c r="B737" s="42"/>
      <c r="C737" s="41"/>
      <c r="D737" s="43"/>
      <c r="E737" s="43"/>
      <c r="F737" s="41"/>
      <c r="G737" s="45"/>
      <c r="H737" s="46"/>
      <c r="I737" s="43"/>
      <c r="J737" s="47"/>
      <c r="K737" s="46"/>
      <c r="L737" s="46"/>
      <c r="M737" s="48"/>
      <c r="N737" s="49"/>
      <c r="O737" s="46"/>
      <c r="P737" s="46"/>
      <c r="Q737" s="41"/>
      <c r="R737" s="10"/>
      <c r="S737" s="10"/>
      <c r="T737" s="10"/>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row>
    <row r="738" ht="17.25" customHeight="1">
      <c r="A738" s="41"/>
      <c r="B738" s="42"/>
      <c r="C738" s="41"/>
      <c r="D738" s="43"/>
      <c r="E738" s="43"/>
      <c r="F738" s="41"/>
      <c r="G738" s="45"/>
      <c r="H738" s="46"/>
      <c r="I738" s="43"/>
      <c r="J738" s="47"/>
      <c r="K738" s="46"/>
      <c r="L738" s="46"/>
      <c r="M738" s="48"/>
      <c r="N738" s="49"/>
      <c r="O738" s="46"/>
      <c r="P738" s="46"/>
      <c r="Q738" s="41"/>
      <c r="R738" s="10"/>
      <c r="S738" s="10"/>
      <c r="T738" s="10"/>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row>
    <row r="739" ht="17.25" customHeight="1">
      <c r="A739" s="41"/>
      <c r="B739" s="42"/>
      <c r="C739" s="41"/>
      <c r="D739" s="43"/>
      <c r="E739" s="43"/>
      <c r="F739" s="41"/>
      <c r="G739" s="45"/>
      <c r="H739" s="46"/>
      <c r="I739" s="43"/>
      <c r="J739" s="47"/>
      <c r="K739" s="46"/>
      <c r="L739" s="46"/>
      <c r="M739" s="48"/>
      <c r="N739" s="49"/>
      <c r="O739" s="46"/>
      <c r="P739" s="46"/>
      <c r="Q739" s="41"/>
      <c r="R739" s="10"/>
      <c r="S739" s="10"/>
      <c r="T739" s="10"/>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row>
    <row r="740" ht="17.25" customHeight="1">
      <c r="A740" s="41"/>
      <c r="B740" s="42"/>
      <c r="C740" s="41"/>
      <c r="D740" s="43"/>
      <c r="E740" s="43"/>
      <c r="F740" s="41"/>
      <c r="G740" s="45"/>
      <c r="H740" s="46"/>
      <c r="I740" s="43"/>
      <c r="J740" s="47"/>
      <c r="K740" s="46"/>
      <c r="L740" s="46"/>
      <c r="M740" s="48"/>
      <c r="N740" s="49"/>
      <c r="O740" s="46"/>
      <c r="P740" s="46"/>
      <c r="Q740" s="41"/>
      <c r="R740" s="10"/>
      <c r="S740" s="10"/>
      <c r="T740" s="10"/>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row>
    <row r="741" ht="17.25" customHeight="1">
      <c r="A741" s="41"/>
      <c r="B741" s="42"/>
      <c r="C741" s="41"/>
      <c r="D741" s="43"/>
      <c r="E741" s="43"/>
      <c r="F741" s="41"/>
      <c r="G741" s="45"/>
      <c r="H741" s="46"/>
      <c r="I741" s="43"/>
      <c r="J741" s="47"/>
      <c r="K741" s="46"/>
      <c r="L741" s="46"/>
      <c r="M741" s="48"/>
      <c r="N741" s="49"/>
      <c r="O741" s="46"/>
      <c r="P741" s="46"/>
      <c r="Q741" s="41"/>
      <c r="R741" s="10"/>
      <c r="S741" s="10"/>
      <c r="T741" s="10"/>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row>
    <row r="742" ht="17.25" customHeight="1">
      <c r="A742" s="41"/>
      <c r="B742" s="42"/>
      <c r="C742" s="41"/>
      <c r="D742" s="43"/>
      <c r="E742" s="43"/>
      <c r="F742" s="41"/>
      <c r="G742" s="45"/>
      <c r="H742" s="46"/>
      <c r="I742" s="43"/>
      <c r="J742" s="47"/>
      <c r="K742" s="46"/>
      <c r="L742" s="46"/>
      <c r="M742" s="48"/>
      <c r="N742" s="49"/>
      <c r="O742" s="46"/>
      <c r="P742" s="46"/>
      <c r="Q742" s="41"/>
      <c r="R742" s="10"/>
      <c r="S742" s="10"/>
      <c r="T742" s="10"/>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row>
    <row r="743" ht="17.25" customHeight="1">
      <c r="A743" s="41"/>
      <c r="B743" s="42"/>
      <c r="C743" s="41"/>
      <c r="D743" s="43"/>
      <c r="E743" s="43"/>
      <c r="F743" s="41"/>
      <c r="G743" s="45"/>
      <c r="H743" s="46"/>
      <c r="I743" s="43"/>
      <c r="J743" s="47"/>
      <c r="K743" s="46"/>
      <c r="L743" s="46"/>
      <c r="M743" s="48"/>
      <c r="N743" s="49"/>
      <c r="O743" s="46"/>
      <c r="P743" s="46"/>
      <c r="Q743" s="41"/>
      <c r="R743" s="10"/>
      <c r="S743" s="10"/>
      <c r="T743" s="10"/>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row>
    <row r="744" ht="17.25" customHeight="1">
      <c r="A744" s="41"/>
      <c r="B744" s="42"/>
      <c r="C744" s="41"/>
      <c r="D744" s="43"/>
      <c r="E744" s="43"/>
      <c r="F744" s="41"/>
      <c r="G744" s="45"/>
      <c r="H744" s="46"/>
      <c r="I744" s="43"/>
      <c r="J744" s="47"/>
      <c r="K744" s="46"/>
      <c r="L744" s="46"/>
      <c r="M744" s="48"/>
      <c r="N744" s="49"/>
      <c r="O744" s="46"/>
      <c r="P744" s="46"/>
      <c r="Q744" s="41"/>
      <c r="R744" s="10"/>
      <c r="S744" s="10"/>
      <c r="T744" s="10"/>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row>
    <row r="745" ht="17.25" customHeight="1">
      <c r="A745" s="41"/>
      <c r="B745" s="42"/>
      <c r="C745" s="41"/>
      <c r="D745" s="43"/>
      <c r="E745" s="43"/>
      <c r="F745" s="41"/>
      <c r="G745" s="45"/>
      <c r="H745" s="46"/>
      <c r="I745" s="43"/>
      <c r="J745" s="47"/>
      <c r="K745" s="46"/>
      <c r="L745" s="46"/>
      <c r="M745" s="48"/>
      <c r="N745" s="49"/>
      <c r="O745" s="46"/>
      <c r="P745" s="46"/>
      <c r="Q745" s="41"/>
      <c r="R745" s="10"/>
      <c r="S745" s="10"/>
      <c r="T745" s="10"/>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row>
    <row r="746" ht="17.25" customHeight="1">
      <c r="A746" s="41"/>
      <c r="B746" s="42"/>
      <c r="C746" s="41"/>
      <c r="D746" s="43"/>
      <c r="E746" s="43"/>
      <c r="F746" s="41"/>
      <c r="G746" s="45"/>
      <c r="H746" s="46"/>
      <c r="I746" s="43"/>
      <c r="J746" s="47"/>
      <c r="K746" s="46"/>
      <c r="L746" s="46"/>
      <c r="M746" s="48"/>
      <c r="N746" s="49"/>
      <c r="O746" s="46"/>
      <c r="P746" s="46"/>
      <c r="Q746" s="41"/>
      <c r="R746" s="10"/>
      <c r="S746" s="10"/>
      <c r="T746" s="10"/>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row>
    <row r="747" ht="17.25" customHeight="1">
      <c r="A747" s="41"/>
      <c r="B747" s="42"/>
      <c r="C747" s="41"/>
      <c r="D747" s="43"/>
      <c r="E747" s="43"/>
      <c r="F747" s="41"/>
      <c r="G747" s="45"/>
      <c r="H747" s="46"/>
      <c r="I747" s="43"/>
      <c r="J747" s="47"/>
      <c r="K747" s="46"/>
      <c r="L747" s="46"/>
      <c r="M747" s="48"/>
      <c r="N747" s="49"/>
      <c r="O747" s="46"/>
      <c r="P747" s="46"/>
      <c r="Q747" s="41"/>
      <c r="R747" s="10"/>
      <c r="S747" s="10"/>
      <c r="T747" s="10"/>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row>
    <row r="748" ht="17.25" customHeight="1">
      <c r="A748" s="41"/>
      <c r="B748" s="42"/>
      <c r="C748" s="41"/>
      <c r="D748" s="43"/>
      <c r="E748" s="43"/>
      <c r="F748" s="41"/>
      <c r="G748" s="45"/>
      <c r="H748" s="46"/>
      <c r="I748" s="43"/>
      <c r="J748" s="47"/>
      <c r="K748" s="46"/>
      <c r="L748" s="46"/>
      <c r="M748" s="48"/>
      <c r="N748" s="49"/>
      <c r="O748" s="46"/>
      <c r="P748" s="46"/>
      <c r="Q748" s="41"/>
      <c r="R748" s="10"/>
      <c r="S748" s="10"/>
      <c r="T748" s="10"/>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row>
    <row r="749" ht="17.25" customHeight="1">
      <c r="A749" s="41"/>
      <c r="B749" s="42"/>
      <c r="C749" s="41"/>
      <c r="D749" s="43"/>
      <c r="E749" s="43"/>
      <c r="F749" s="41"/>
      <c r="G749" s="45"/>
      <c r="H749" s="46"/>
      <c r="I749" s="43"/>
      <c r="J749" s="47"/>
      <c r="K749" s="46"/>
      <c r="L749" s="46"/>
      <c r="M749" s="48"/>
      <c r="N749" s="49"/>
      <c r="O749" s="46"/>
      <c r="P749" s="46"/>
      <c r="Q749" s="41"/>
      <c r="R749" s="10"/>
      <c r="S749" s="10"/>
      <c r="T749" s="10"/>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row>
    <row r="750" ht="17.25" customHeight="1">
      <c r="A750" s="41"/>
      <c r="B750" s="42"/>
      <c r="C750" s="41"/>
      <c r="D750" s="43"/>
      <c r="E750" s="43"/>
      <c r="F750" s="41"/>
      <c r="G750" s="45"/>
      <c r="H750" s="46"/>
      <c r="I750" s="43"/>
      <c r="J750" s="47"/>
      <c r="K750" s="46"/>
      <c r="L750" s="46"/>
      <c r="M750" s="48"/>
      <c r="N750" s="49"/>
      <c r="O750" s="46"/>
      <c r="P750" s="46"/>
      <c r="Q750" s="41"/>
      <c r="R750" s="10"/>
      <c r="S750" s="10"/>
      <c r="T750" s="10"/>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row>
    <row r="751" ht="17.25" customHeight="1">
      <c r="A751" s="41"/>
      <c r="B751" s="42"/>
      <c r="C751" s="41"/>
      <c r="D751" s="43"/>
      <c r="E751" s="43"/>
      <c r="F751" s="41"/>
      <c r="G751" s="45"/>
      <c r="H751" s="46"/>
      <c r="I751" s="43"/>
      <c r="J751" s="47"/>
      <c r="K751" s="46"/>
      <c r="L751" s="46"/>
      <c r="M751" s="48"/>
      <c r="N751" s="49"/>
      <c r="O751" s="46"/>
      <c r="P751" s="46"/>
      <c r="Q751" s="41"/>
      <c r="R751" s="10"/>
      <c r="S751" s="10"/>
      <c r="T751" s="10"/>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row>
    <row r="752" ht="17.25" customHeight="1">
      <c r="A752" s="41"/>
      <c r="B752" s="42"/>
      <c r="C752" s="41"/>
      <c r="D752" s="43"/>
      <c r="E752" s="43"/>
      <c r="F752" s="41"/>
      <c r="G752" s="45"/>
      <c r="H752" s="46"/>
      <c r="I752" s="43"/>
      <c r="J752" s="47"/>
      <c r="K752" s="46"/>
      <c r="L752" s="46"/>
      <c r="M752" s="48"/>
      <c r="N752" s="49"/>
      <c r="O752" s="46"/>
      <c r="P752" s="46"/>
      <c r="Q752" s="41"/>
      <c r="R752" s="10"/>
      <c r="S752" s="10"/>
      <c r="T752" s="10"/>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row>
    <row r="753" ht="17.25" customHeight="1">
      <c r="A753" s="41"/>
      <c r="B753" s="42"/>
      <c r="C753" s="41"/>
      <c r="D753" s="43"/>
      <c r="E753" s="43"/>
      <c r="F753" s="41"/>
      <c r="G753" s="45"/>
      <c r="H753" s="46"/>
      <c r="I753" s="43"/>
      <c r="J753" s="47"/>
      <c r="K753" s="46"/>
      <c r="L753" s="46"/>
      <c r="M753" s="48"/>
      <c r="N753" s="49"/>
      <c r="O753" s="46"/>
      <c r="P753" s="46"/>
      <c r="Q753" s="41"/>
      <c r="R753" s="10"/>
      <c r="S753" s="10"/>
      <c r="T753" s="10"/>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row>
    <row r="754" ht="17.25" customHeight="1">
      <c r="A754" s="41"/>
      <c r="B754" s="42"/>
      <c r="C754" s="41"/>
      <c r="D754" s="43"/>
      <c r="E754" s="43"/>
      <c r="F754" s="41"/>
      <c r="G754" s="45"/>
      <c r="H754" s="46"/>
      <c r="I754" s="43"/>
      <c r="J754" s="47"/>
      <c r="K754" s="46"/>
      <c r="L754" s="46"/>
      <c r="M754" s="48"/>
      <c r="N754" s="49"/>
      <c r="O754" s="46"/>
      <c r="P754" s="46"/>
      <c r="Q754" s="41"/>
      <c r="R754" s="10"/>
      <c r="S754" s="10"/>
      <c r="T754" s="10"/>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row>
    <row r="755" ht="17.25" customHeight="1">
      <c r="A755" s="41"/>
      <c r="B755" s="42"/>
      <c r="C755" s="41"/>
      <c r="D755" s="43"/>
      <c r="E755" s="43"/>
      <c r="F755" s="41"/>
      <c r="G755" s="45"/>
      <c r="H755" s="46"/>
      <c r="I755" s="43"/>
      <c r="J755" s="47"/>
      <c r="K755" s="46"/>
      <c r="L755" s="46"/>
      <c r="M755" s="48"/>
      <c r="N755" s="49"/>
      <c r="O755" s="46"/>
      <c r="P755" s="46"/>
      <c r="Q755" s="41"/>
      <c r="R755" s="10"/>
      <c r="S755" s="10"/>
      <c r="T755" s="10"/>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row>
    <row r="756" ht="17.25" customHeight="1">
      <c r="A756" s="41"/>
      <c r="B756" s="42"/>
      <c r="C756" s="41"/>
      <c r="D756" s="43"/>
      <c r="E756" s="43"/>
      <c r="F756" s="41"/>
      <c r="G756" s="45"/>
      <c r="H756" s="46"/>
      <c r="I756" s="43"/>
      <c r="J756" s="47"/>
      <c r="K756" s="46"/>
      <c r="L756" s="46"/>
      <c r="M756" s="48"/>
      <c r="N756" s="49"/>
      <c r="O756" s="46"/>
      <c r="P756" s="46"/>
      <c r="Q756" s="41"/>
      <c r="R756" s="10"/>
      <c r="S756" s="10"/>
      <c r="T756" s="10"/>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row>
    <row r="757" ht="17.25" customHeight="1">
      <c r="A757" s="41"/>
      <c r="B757" s="42"/>
      <c r="C757" s="41"/>
      <c r="D757" s="43"/>
      <c r="E757" s="43"/>
      <c r="F757" s="41"/>
      <c r="G757" s="45"/>
      <c r="H757" s="46"/>
      <c r="I757" s="43"/>
      <c r="J757" s="47"/>
      <c r="K757" s="46"/>
      <c r="L757" s="46"/>
      <c r="M757" s="48"/>
      <c r="N757" s="49"/>
      <c r="O757" s="46"/>
      <c r="P757" s="46"/>
      <c r="Q757" s="41"/>
      <c r="R757" s="10"/>
      <c r="S757" s="10"/>
      <c r="T757" s="10"/>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row>
    <row r="758" ht="17.25" customHeight="1">
      <c r="A758" s="41"/>
      <c r="B758" s="42"/>
      <c r="C758" s="41"/>
      <c r="D758" s="43"/>
      <c r="E758" s="43"/>
      <c r="F758" s="41"/>
      <c r="G758" s="45"/>
      <c r="H758" s="46"/>
      <c r="I758" s="43"/>
      <c r="J758" s="47"/>
      <c r="K758" s="46"/>
      <c r="L758" s="46"/>
      <c r="M758" s="48"/>
      <c r="N758" s="49"/>
      <c r="O758" s="46"/>
      <c r="P758" s="46"/>
      <c r="Q758" s="41"/>
      <c r="R758" s="10"/>
      <c r="S758" s="10"/>
      <c r="T758" s="10"/>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row>
    <row r="759" ht="17.25" customHeight="1">
      <c r="A759" s="41"/>
      <c r="B759" s="42"/>
      <c r="C759" s="41"/>
      <c r="D759" s="43"/>
      <c r="E759" s="43"/>
      <c r="F759" s="41"/>
      <c r="G759" s="45"/>
      <c r="H759" s="46"/>
      <c r="I759" s="43"/>
      <c r="J759" s="47"/>
      <c r="K759" s="46"/>
      <c r="L759" s="46"/>
      <c r="M759" s="48"/>
      <c r="N759" s="49"/>
      <c r="O759" s="46"/>
      <c r="P759" s="46"/>
      <c r="Q759" s="41"/>
      <c r="R759" s="10"/>
      <c r="S759" s="10"/>
      <c r="T759" s="10"/>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row>
    <row r="760" ht="17.25" customHeight="1">
      <c r="A760" s="41"/>
      <c r="B760" s="42"/>
      <c r="C760" s="41"/>
      <c r="D760" s="43"/>
      <c r="E760" s="43"/>
      <c r="F760" s="41"/>
      <c r="G760" s="45"/>
      <c r="H760" s="46"/>
      <c r="I760" s="43"/>
      <c r="J760" s="47"/>
      <c r="K760" s="46"/>
      <c r="L760" s="46"/>
      <c r="M760" s="48"/>
      <c r="N760" s="49"/>
      <c r="O760" s="46"/>
      <c r="P760" s="46"/>
      <c r="Q760" s="41"/>
      <c r="R760" s="10"/>
      <c r="S760" s="10"/>
      <c r="T760" s="10"/>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row>
    <row r="761" ht="17.25" customHeight="1">
      <c r="A761" s="41"/>
      <c r="B761" s="42"/>
      <c r="C761" s="41"/>
      <c r="D761" s="43"/>
      <c r="E761" s="43"/>
      <c r="F761" s="41"/>
      <c r="G761" s="45"/>
      <c r="H761" s="46"/>
      <c r="I761" s="43"/>
      <c r="J761" s="47"/>
      <c r="K761" s="46"/>
      <c r="L761" s="46"/>
      <c r="M761" s="48"/>
      <c r="N761" s="49"/>
      <c r="O761" s="46"/>
      <c r="P761" s="46"/>
      <c r="Q761" s="41"/>
      <c r="R761" s="10"/>
      <c r="S761" s="10"/>
      <c r="T761" s="10"/>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row>
    <row r="762" ht="17.25" customHeight="1">
      <c r="A762" s="41"/>
      <c r="B762" s="42"/>
      <c r="C762" s="41"/>
      <c r="D762" s="43"/>
      <c r="E762" s="43"/>
      <c r="F762" s="41"/>
      <c r="G762" s="45"/>
      <c r="H762" s="46"/>
      <c r="I762" s="43"/>
      <c r="J762" s="47"/>
      <c r="K762" s="46"/>
      <c r="L762" s="46"/>
      <c r="M762" s="48"/>
      <c r="N762" s="49"/>
      <c r="O762" s="46"/>
      <c r="P762" s="46"/>
      <c r="Q762" s="41"/>
      <c r="R762" s="10"/>
      <c r="S762" s="10"/>
      <c r="T762" s="10"/>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row>
    <row r="763" ht="17.25" customHeight="1">
      <c r="A763" s="41"/>
      <c r="B763" s="42"/>
      <c r="C763" s="41"/>
      <c r="D763" s="43"/>
      <c r="E763" s="43"/>
      <c r="F763" s="41"/>
      <c r="G763" s="45"/>
      <c r="H763" s="46"/>
      <c r="I763" s="43"/>
      <c r="J763" s="47"/>
      <c r="K763" s="46"/>
      <c r="L763" s="46"/>
      <c r="M763" s="48"/>
      <c r="N763" s="49"/>
      <c r="O763" s="46"/>
      <c r="P763" s="46"/>
      <c r="Q763" s="41"/>
      <c r="R763" s="10"/>
      <c r="S763" s="10"/>
      <c r="T763" s="10"/>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row>
    <row r="764" ht="17.25" customHeight="1">
      <c r="A764" s="41"/>
      <c r="B764" s="42"/>
      <c r="C764" s="41"/>
      <c r="D764" s="43"/>
      <c r="E764" s="43"/>
      <c r="F764" s="41"/>
      <c r="G764" s="45"/>
      <c r="H764" s="46"/>
      <c r="I764" s="43"/>
      <c r="J764" s="47"/>
      <c r="K764" s="46"/>
      <c r="L764" s="46"/>
      <c r="M764" s="48"/>
      <c r="N764" s="49"/>
      <c r="O764" s="46"/>
      <c r="P764" s="46"/>
      <c r="Q764" s="41"/>
      <c r="R764" s="10"/>
      <c r="S764" s="10"/>
      <c r="T764" s="10"/>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row>
    <row r="765" ht="17.25" customHeight="1">
      <c r="A765" s="41"/>
      <c r="B765" s="42"/>
      <c r="C765" s="41"/>
      <c r="D765" s="43"/>
      <c r="E765" s="43"/>
      <c r="F765" s="41"/>
      <c r="G765" s="45"/>
      <c r="H765" s="46"/>
      <c r="I765" s="43"/>
      <c r="J765" s="47"/>
      <c r="K765" s="46"/>
      <c r="L765" s="46"/>
      <c r="M765" s="48"/>
      <c r="N765" s="49"/>
      <c r="O765" s="46"/>
      <c r="P765" s="46"/>
      <c r="Q765" s="41"/>
      <c r="R765" s="10"/>
      <c r="S765" s="10"/>
      <c r="T765" s="10"/>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row>
    <row r="766" ht="17.25" customHeight="1">
      <c r="A766" s="41"/>
      <c r="B766" s="42"/>
      <c r="C766" s="41"/>
      <c r="D766" s="43"/>
      <c r="E766" s="43"/>
      <c r="F766" s="41"/>
      <c r="G766" s="45"/>
      <c r="H766" s="46"/>
      <c r="I766" s="43"/>
      <c r="J766" s="47"/>
      <c r="K766" s="46"/>
      <c r="L766" s="46"/>
      <c r="M766" s="48"/>
      <c r="N766" s="49"/>
      <c r="O766" s="46"/>
      <c r="P766" s="46"/>
      <c r="Q766" s="41"/>
      <c r="R766" s="10"/>
      <c r="S766" s="10"/>
      <c r="T766" s="10"/>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row>
    <row r="767" ht="17.25" customHeight="1">
      <c r="A767" s="41"/>
      <c r="B767" s="42"/>
      <c r="C767" s="41"/>
      <c r="D767" s="43"/>
      <c r="E767" s="43"/>
      <c r="F767" s="41"/>
      <c r="G767" s="45"/>
      <c r="H767" s="46"/>
      <c r="I767" s="43"/>
      <c r="J767" s="47"/>
      <c r="K767" s="46"/>
      <c r="L767" s="46"/>
      <c r="M767" s="48"/>
      <c r="N767" s="49"/>
      <c r="O767" s="46"/>
      <c r="P767" s="46"/>
      <c r="Q767" s="41"/>
      <c r="R767" s="10"/>
      <c r="S767" s="10"/>
      <c r="T767" s="10"/>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row>
    <row r="768" ht="17.25" customHeight="1">
      <c r="A768" s="41"/>
      <c r="B768" s="42"/>
      <c r="C768" s="41"/>
      <c r="D768" s="43"/>
      <c r="E768" s="43"/>
      <c r="F768" s="41"/>
      <c r="G768" s="45"/>
      <c r="H768" s="46"/>
      <c r="I768" s="43"/>
      <c r="J768" s="47"/>
      <c r="K768" s="46"/>
      <c r="L768" s="46"/>
      <c r="M768" s="48"/>
      <c r="N768" s="49"/>
      <c r="O768" s="46"/>
      <c r="P768" s="46"/>
      <c r="Q768" s="41"/>
      <c r="R768" s="10"/>
      <c r="S768" s="10"/>
      <c r="T768" s="10"/>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row>
    <row r="769" ht="17.25" customHeight="1">
      <c r="A769" s="41"/>
      <c r="B769" s="42"/>
      <c r="C769" s="41"/>
      <c r="D769" s="43"/>
      <c r="E769" s="43"/>
      <c r="F769" s="41"/>
      <c r="G769" s="45"/>
      <c r="H769" s="46"/>
      <c r="I769" s="43"/>
      <c r="J769" s="47"/>
      <c r="K769" s="46"/>
      <c r="L769" s="46"/>
      <c r="M769" s="48"/>
      <c r="N769" s="49"/>
      <c r="O769" s="46"/>
      <c r="P769" s="46"/>
      <c r="Q769" s="41"/>
      <c r="R769" s="10"/>
      <c r="S769" s="10"/>
      <c r="T769" s="10"/>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row>
    <row r="770" ht="17.25" customHeight="1">
      <c r="A770" s="41"/>
      <c r="B770" s="42"/>
      <c r="C770" s="41"/>
      <c r="D770" s="43"/>
      <c r="E770" s="43"/>
      <c r="F770" s="41"/>
      <c r="G770" s="45"/>
      <c r="H770" s="46"/>
      <c r="I770" s="43"/>
      <c r="J770" s="47"/>
      <c r="K770" s="46"/>
      <c r="L770" s="46"/>
      <c r="M770" s="48"/>
      <c r="N770" s="49"/>
      <c r="O770" s="46"/>
      <c r="P770" s="46"/>
      <c r="Q770" s="41"/>
      <c r="R770" s="10"/>
      <c r="S770" s="10"/>
      <c r="T770" s="10"/>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row>
    <row r="771" ht="17.25" customHeight="1">
      <c r="A771" s="41"/>
      <c r="B771" s="42"/>
      <c r="C771" s="41"/>
      <c r="D771" s="43"/>
      <c r="E771" s="43"/>
      <c r="F771" s="41"/>
      <c r="G771" s="45"/>
      <c r="H771" s="46"/>
      <c r="I771" s="43"/>
      <c r="J771" s="47"/>
      <c r="K771" s="46"/>
      <c r="L771" s="46"/>
      <c r="M771" s="48"/>
      <c r="N771" s="49"/>
      <c r="O771" s="46"/>
      <c r="P771" s="46"/>
      <c r="Q771" s="41"/>
      <c r="R771" s="10"/>
      <c r="S771" s="10"/>
      <c r="T771" s="10"/>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row>
    <row r="772" ht="17.25" customHeight="1">
      <c r="A772" s="41"/>
      <c r="B772" s="42"/>
      <c r="C772" s="41"/>
      <c r="D772" s="43"/>
      <c r="E772" s="43"/>
      <c r="F772" s="41"/>
      <c r="G772" s="45"/>
      <c r="H772" s="46"/>
      <c r="I772" s="43"/>
      <c r="J772" s="47"/>
      <c r="K772" s="46"/>
      <c r="L772" s="46"/>
      <c r="M772" s="48"/>
      <c r="N772" s="49"/>
      <c r="O772" s="46"/>
      <c r="P772" s="46"/>
      <c r="Q772" s="41"/>
      <c r="R772" s="10"/>
      <c r="S772" s="10"/>
      <c r="T772" s="10"/>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row>
    <row r="773" ht="17.25" customHeight="1">
      <c r="A773" s="41"/>
      <c r="B773" s="42"/>
      <c r="C773" s="41"/>
      <c r="D773" s="43"/>
      <c r="E773" s="43"/>
      <c r="F773" s="41"/>
      <c r="G773" s="45"/>
      <c r="H773" s="46"/>
      <c r="I773" s="43"/>
      <c r="J773" s="47"/>
      <c r="K773" s="46"/>
      <c r="L773" s="46"/>
      <c r="M773" s="48"/>
      <c r="N773" s="49"/>
      <c r="O773" s="46"/>
      <c r="P773" s="46"/>
      <c r="Q773" s="41"/>
      <c r="R773" s="10"/>
      <c r="S773" s="10"/>
      <c r="T773" s="10"/>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row>
    <row r="774" ht="17.25" customHeight="1">
      <c r="A774" s="41"/>
      <c r="B774" s="42"/>
      <c r="C774" s="41"/>
      <c r="D774" s="43"/>
      <c r="E774" s="43"/>
      <c r="F774" s="41"/>
      <c r="G774" s="45"/>
      <c r="H774" s="46"/>
      <c r="I774" s="43"/>
      <c r="J774" s="47"/>
      <c r="K774" s="46"/>
      <c r="L774" s="46"/>
      <c r="M774" s="48"/>
      <c r="N774" s="49"/>
      <c r="O774" s="46"/>
      <c r="P774" s="46"/>
      <c r="Q774" s="41"/>
      <c r="R774" s="10"/>
      <c r="S774" s="10"/>
      <c r="T774" s="10"/>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row>
    <row r="775" ht="17.25" customHeight="1">
      <c r="A775" s="41"/>
      <c r="B775" s="42"/>
      <c r="C775" s="41"/>
      <c r="D775" s="43"/>
      <c r="E775" s="43"/>
      <c r="F775" s="41"/>
      <c r="G775" s="45"/>
      <c r="H775" s="46"/>
      <c r="I775" s="43"/>
      <c r="J775" s="47"/>
      <c r="K775" s="46"/>
      <c r="L775" s="46"/>
      <c r="M775" s="48"/>
      <c r="N775" s="49"/>
      <c r="O775" s="46"/>
      <c r="P775" s="46"/>
      <c r="Q775" s="41"/>
      <c r="R775" s="10"/>
      <c r="S775" s="10"/>
      <c r="T775" s="10"/>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row>
    <row r="776" ht="17.25" customHeight="1">
      <c r="A776" s="41"/>
      <c r="B776" s="42"/>
      <c r="C776" s="41"/>
      <c r="D776" s="43"/>
      <c r="E776" s="43"/>
      <c r="F776" s="41"/>
      <c r="G776" s="45"/>
      <c r="H776" s="46"/>
      <c r="I776" s="43"/>
      <c r="J776" s="47"/>
      <c r="K776" s="46"/>
      <c r="L776" s="46"/>
      <c r="M776" s="48"/>
      <c r="N776" s="49"/>
      <c r="O776" s="46"/>
      <c r="P776" s="46"/>
      <c r="Q776" s="41"/>
      <c r="R776" s="10"/>
      <c r="S776" s="10"/>
      <c r="T776" s="10"/>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row>
    <row r="777" ht="17.25" customHeight="1">
      <c r="A777" s="41"/>
      <c r="B777" s="42"/>
      <c r="C777" s="41"/>
      <c r="D777" s="43"/>
      <c r="E777" s="43"/>
      <c r="F777" s="41"/>
      <c r="G777" s="45"/>
      <c r="H777" s="46"/>
      <c r="I777" s="43"/>
      <c r="J777" s="47"/>
      <c r="K777" s="46"/>
      <c r="L777" s="46"/>
      <c r="M777" s="48"/>
      <c r="N777" s="49"/>
      <c r="O777" s="46"/>
      <c r="P777" s="46"/>
      <c r="Q777" s="41"/>
      <c r="R777" s="10"/>
      <c r="S777" s="10"/>
      <c r="T777" s="10"/>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row>
    <row r="778" ht="17.25" customHeight="1">
      <c r="A778" s="41"/>
      <c r="B778" s="42"/>
      <c r="C778" s="41"/>
      <c r="D778" s="43"/>
      <c r="E778" s="43"/>
      <c r="F778" s="41"/>
      <c r="G778" s="45"/>
      <c r="H778" s="46"/>
      <c r="I778" s="43"/>
      <c r="J778" s="47"/>
      <c r="K778" s="46"/>
      <c r="L778" s="46"/>
      <c r="M778" s="48"/>
      <c r="N778" s="49"/>
      <c r="O778" s="46"/>
      <c r="P778" s="46"/>
      <c r="Q778" s="41"/>
      <c r="R778" s="10"/>
      <c r="S778" s="10"/>
      <c r="T778" s="10"/>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row>
    <row r="779" ht="17.25" customHeight="1">
      <c r="A779" s="41"/>
      <c r="B779" s="42"/>
      <c r="C779" s="41"/>
      <c r="D779" s="43"/>
      <c r="E779" s="43"/>
      <c r="F779" s="41"/>
      <c r="G779" s="45"/>
      <c r="H779" s="46"/>
      <c r="I779" s="43"/>
      <c r="J779" s="47"/>
      <c r="K779" s="46"/>
      <c r="L779" s="46"/>
      <c r="M779" s="48"/>
      <c r="N779" s="49"/>
      <c r="O779" s="46"/>
      <c r="P779" s="46"/>
      <c r="Q779" s="41"/>
      <c r="R779" s="10"/>
      <c r="S779" s="10"/>
      <c r="T779" s="10"/>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row>
    <row r="780" ht="17.25" customHeight="1">
      <c r="A780" s="41"/>
      <c r="B780" s="42"/>
      <c r="C780" s="41"/>
      <c r="D780" s="43"/>
      <c r="E780" s="43"/>
      <c r="F780" s="41"/>
      <c r="G780" s="45"/>
      <c r="H780" s="46"/>
      <c r="I780" s="43"/>
      <c r="J780" s="47"/>
      <c r="K780" s="46"/>
      <c r="L780" s="46"/>
      <c r="M780" s="48"/>
      <c r="N780" s="49"/>
      <c r="O780" s="46"/>
      <c r="P780" s="46"/>
      <c r="Q780" s="41"/>
      <c r="R780" s="10"/>
      <c r="S780" s="10"/>
      <c r="T780" s="10"/>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row>
    <row r="781" ht="17.25" customHeight="1">
      <c r="A781" s="41"/>
      <c r="B781" s="42"/>
      <c r="C781" s="41"/>
      <c r="D781" s="43"/>
      <c r="E781" s="43"/>
      <c r="F781" s="41"/>
      <c r="G781" s="45"/>
      <c r="H781" s="46"/>
      <c r="I781" s="43"/>
      <c r="J781" s="47"/>
      <c r="K781" s="46"/>
      <c r="L781" s="46"/>
      <c r="M781" s="48"/>
      <c r="N781" s="49"/>
      <c r="O781" s="46"/>
      <c r="P781" s="46"/>
      <c r="Q781" s="41"/>
      <c r="R781" s="10"/>
      <c r="S781" s="10"/>
      <c r="T781" s="10"/>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row>
    <row r="782" ht="17.25" customHeight="1">
      <c r="A782" s="41"/>
      <c r="B782" s="42"/>
      <c r="C782" s="41"/>
      <c r="D782" s="43"/>
      <c r="E782" s="43"/>
      <c r="F782" s="41"/>
      <c r="G782" s="45"/>
      <c r="H782" s="46"/>
      <c r="I782" s="43"/>
      <c r="J782" s="47"/>
      <c r="K782" s="46"/>
      <c r="L782" s="46"/>
      <c r="M782" s="48"/>
      <c r="N782" s="49"/>
      <c r="O782" s="46"/>
      <c r="P782" s="46"/>
      <c r="Q782" s="41"/>
      <c r="R782" s="10"/>
      <c r="S782" s="10"/>
      <c r="T782" s="10"/>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row>
    <row r="783" ht="17.25" customHeight="1">
      <c r="A783" s="41"/>
      <c r="B783" s="42"/>
      <c r="C783" s="41"/>
      <c r="D783" s="43"/>
      <c r="E783" s="43"/>
      <c r="F783" s="41"/>
      <c r="G783" s="45"/>
      <c r="H783" s="46"/>
      <c r="I783" s="43"/>
      <c r="J783" s="47"/>
      <c r="K783" s="46"/>
      <c r="L783" s="46"/>
      <c r="M783" s="48"/>
      <c r="N783" s="49"/>
      <c r="O783" s="46"/>
      <c r="P783" s="46"/>
      <c r="Q783" s="41"/>
      <c r="R783" s="10"/>
      <c r="S783" s="10"/>
      <c r="T783" s="10"/>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row>
    <row r="784" ht="17.25" customHeight="1">
      <c r="A784" s="41"/>
      <c r="B784" s="42"/>
      <c r="C784" s="41"/>
      <c r="D784" s="43"/>
      <c r="E784" s="43"/>
      <c r="F784" s="41"/>
      <c r="G784" s="45"/>
      <c r="H784" s="46"/>
      <c r="I784" s="43"/>
      <c r="J784" s="47"/>
      <c r="K784" s="46"/>
      <c r="L784" s="46"/>
      <c r="M784" s="48"/>
      <c r="N784" s="49"/>
      <c r="O784" s="46"/>
      <c r="P784" s="46"/>
      <c r="Q784" s="41"/>
      <c r="R784" s="10"/>
      <c r="S784" s="10"/>
      <c r="T784" s="10"/>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row>
    <row r="785" ht="17.25" customHeight="1">
      <c r="A785" s="41"/>
      <c r="B785" s="42"/>
      <c r="C785" s="41"/>
      <c r="D785" s="43"/>
      <c r="E785" s="43"/>
      <c r="F785" s="41"/>
      <c r="G785" s="45"/>
      <c r="H785" s="46"/>
      <c r="I785" s="43"/>
      <c r="J785" s="47"/>
      <c r="K785" s="46"/>
      <c r="L785" s="46"/>
      <c r="M785" s="48"/>
      <c r="N785" s="49"/>
      <c r="O785" s="46"/>
      <c r="P785" s="46"/>
      <c r="Q785" s="41"/>
      <c r="R785" s="10"/>
      <c r="S785" s="10"/>
      <c r="T785" s="10"/>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row>
    <row r="786" ht="17.25" customHeight="1">
      <c r="A786" s="41"/>
      <c r="B786" s="42"/>
      <c r="C786" s="41"/>
      <c r="D786" s="43"/>
      <c r="E786" s="43"/>
      <c r="F786" s="41"/>
      <c r="G786" s="45"/>
      <c r="H786" s="46"/>
      <c r="I786" s="43"/>
      <c r="J786" s="47"/>
      <c r="K786" s="46"/>
      <c r="L786" s="46"/>
      <c r="M786" s="48"/>
      <c r="N786" s="49"/>
      <c r="O786" s="46"/>
      <c r="P786" s="46"/>
      <c r="Q786" s="41"/>
      <c r="R786" s="10"/>
      <c r="S786" s="10"/>
      <c r="T786" s="10"/>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row>
    <row r="787" ht="17.25" customHeight="1">
      <c r="A787" s="41"/>
      <c r="B787" s="42"/>
      <c r="C787" s="41"/>
      <c r="D787" s="43"/>
      <c r="E787" s="43"/>
      <c r="F787" s="41"/>
      <c r="G787" s="45"/>
      <c r="H787" s="46"/>
      <c r="I787" s="43"/>
      <c r="J787" s="47"/>
      <c r="K787" s="46"/>
      <c r="L787" s="46"/>
      <c r="M787" s="48"/>
      <c r="N787" s="49"/>
      <c r="O787" s="46"/>
      <c r="P787" s="46"/>
      <c r="Q787" s="41"/>
      <c r="R787" s="10"/>
      <c r="S787" s="10"/>
      <c r="T787" s="10"/>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row>
    <row r="788" ht="17.25" customHeight="1">
      <c r="A788" s="41"/>
      <c r="B788" s="42"/>
      <c r="C788" s="41"/>
      <c r="D788" s="43"/>
      <c r="E788" s="43"/>
      <c r="F788" s="41"/>
      <c r="G788" s="45"/>
      <c r="H788" s="46"/>
      <c r="I788" s="43"/>
      <c r="J788" s="47"/>
      <c r="K788" s="46"/>
      <c r="L788" s="46"/>
      <c r="M788" s="48"/>
      <c r="N788" s="49"/>
      <c r="O788" s="46"/>
      <c r="P788" s="46"/>
      <c r="Q788" s="41"/>
      <c r="R788" s="10"/>
      <c r="S788" s="10"/>
      <c r="T788" s="10"/>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row>
    <row r="789" ht="17.25" customHeight="1">
      <c r="A789" s="41"/>
      <c r="B789" s="42"/>
      <c r="C789" s="41"/>
      <c r="D789" s="43"/>
      <c r="E789" s="43"/>
      <c r="F789" s="41"/>
      <c r="G789" s="45"/>
      <c r="H789" s="46"/>
      <c r="I789" s="43"/>
      <c r="J789" s="47"/>
      <c r="K789" s="46"/>
      <c r="L789" s="46"/>
      <c r="M789" s="48"/>
      <c r="N789" s="49"/>
      <c r="O789" s="46"/>
      <c r="P789" s="46"/>
      <c r="Q789" s="41"/>
      <c r="R789" s="10"/>
      <c r="S789" s="10"/>
      <c r="T789" s="10"/>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row>
    <row r="790" ht="17.25" customHeight="1">
      <c r="A790" s="41"/>
      <c r="B790" s="42"/>
      <c r="C790" s="41"/>
      <c r="D790" s="43"/>
      <c r="E790" s="43"/>
      <c r="F790" s="41"/>
      <c r="G790" s="45"/>
      <c r="H790" s="46"/>
      <c r="I790" s="43"/>
      <c r="J790" s="47"/>
      <c r="K790" s="46"/>
      <c r="L790" s="46"/>
      <c r="M790" s="48"/>
      <c r="N790" s="49"/>
      <c r="O790" s="46"/>
      <c r="P790" s="46"/>
      <c r="Q790" s="41"/>
      <c r="R790" s="10"/>
      <c r="S790" s="10"/>
      <c r="T790" s="10"/>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row>
    <row r="791" ht="17.25" customHeight="1">
      <c r="A791" s="41"/>
      <c r="B791" s="42"/>
      <c r="C791" s="41"/>
      <c r="D791" s="43"/>
      <c r="E791" s="43"/>
      <c r="F791" s="41"/>
      <c r="G791" s="45"/>
      <c r="H791" s="46"/>
      <c r="I791" s="43"/>
      <c r="J791" s="47"/>
      <c r="K791" s="46"/>
      <c r="L791" s="46"/>
      <c r="M791" s="48"/>
      <c r="N791" s="49"/>
      <c r="O791" s="46"/>
      <c r="P791" s="46"/>
      <c r="Q791" s="41"/>
      <c r="R791" s="10"/>
      <c r="S791" s="10"/>
      <c r="T791" s="10"/>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row>
    <row r="792" ht="17.25" customHeight="1">
      <c r="A792" s="41"/>
      <c r="B792" s="42"/>
      <c r="C792" s="41"/>
      <c r="D792" s="43"/>
      <c r="E792" s="43"/>
      <c r="F792" s="41"/>
      <c r="G792" s="45"/>
      <c r="H792" s="46"/>
      <c r="I792" s="43"/>
      <c r="J792" s="47"/>
      <c r="K792" s="46"/>
      <c r="L792" s="46"/>
      <c r="M792" s="48"/>
      <c r="N792" s="49"/>
      <c r="O792" s="46"/>
      <c r="P792" s="46"/>
      <c r="Q792" s="41"/>
      <c r="R792" s="10"/>
      <c r="S792" s="10"/>
      <c r="T792" s="10"/>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row>
    <row r="793" ht="17.25" customHeight="1">
      <c r="A793" s="41"/>
      <c r="B793" s="42"/>
      <c r="C793" s="41"/>
      <c r="D793" s="43"/>
      <c r="E793" s="43"/>
      <c r="F793" s="41"/>
      <c r="G793" s="45"/>
      <c r="H793" s="46"/>
      <c r="I793" s="43"/>
      <c r="J793" s="47"/>
      <c r="K793" s="46"/>
      <c r="L793" s="46"/>
      <c r="M793" s="48"/>
      <c r="N793" s="49"/>
      <c r="O793" s="46"/>
      <c r="P793" s="46"/>
      <c r="Q793" s="41"/>
      <c r="R793" s="10"/>
      <c r="S793" s="10"/>
      <c r="T793" s="10"/>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row>
    <row r="794" ht="17.25" customHeight="1">
      <c r="A794" s="41"/>
      <c r="B794" s="42"/>
      <c r="C794" s="41"/>
      <c r="D794" s="43"/>
      <c r="E794" s="43"/>
      <c r="F794" s="41"/>
      <c r="G794" s="45"/>
      <c r="H794" s="46"/>
      <c r="I794" s="43"/>
      <c r="J794" s="47"/>
      <c r="K794" s="46"/>
      <c r="L794" s="46"/>
      <c r="M794" s="48"/>
      <c r="N794" s="49"/>
      <c r="O794" s="46"/>
      <c r="P794" s="46"/>
      <c r="Q794" s="41"/>
      <c r="R794" s="10"/>
      <c r="S794" s="10"/>
      <c r="T794" s="10"/>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row>
    <row r="795" ht="17.25" customHeight="1">
      <c r="A795" s="41"/>
      <c r="B795" s="42"/>
      <c r="C795" s="41"/>
      <c r="D795" s="43"/>
      <c r="E795" s="43"/>
      <c r="F795" s="41"/>
      <c r="G795" s="45"/>
      <c r="H795" s="46"/>
      <c r="I795" s="43"/>
      <c r="J795" s="47"/>
      <c r="K795" s="46"/>
      <c r="L795" s="46"/>
      <c r="M795" s="48"/>
      <c r="N795" s="49"/>
      <c r="O795" s="46"/>
      <c r="P795" s="46"/>
      <c r="Q795" s="41"/>
      <c r="R795" s="10"/>
      <c r="S795" s="10"/>
      <c r="T795" s="10"/>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row>
    <row r="796" ht="17.25" customHeight="1">
      <c r="A796" s="41"/>
      <c r="B796" s="42"/>
      <c r="C796" s="41"/>
      <c r="D796" s="43"/>
      <c r="E796" s="43"/>
      <c r="F796" s="41"/>
      <c r="G796" s="45"/>
      <c r="H796" s="46"/>
      <c r="I796" s="43"/>
      <c r="J796" s="47"/>
      <c r="K796" s="46"/>
      <c r="L796" s="46"/>
      <c r="M796" s="48"/>
      <c r="N796" s="49"/>
      <c r="O796" s="46"/>
      <c r="P796" s="46"/>
      <c r="Q796" s="41"/>
      <c r="R796" s="10"/>
      <c r="S796" s="10"/>
      <c r="T796" s="10"/>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row>
    <row r="797" ht="17.25" customHeight="1">
      <c r="A797" s="41"/>
      <c r="B797" s="42"/>
      <c r="C797" s="41"/>
      <c r="D797" s="43"/>
      <c r="E797" s="43"/>
      <c r="F797" s="41"/>
      <c r="G797" s="45"/>
      <c r="H797" s="46"/>
      <c r="I797" s="43"/>
      <c r="J797" s="47"/>
      <c r="K797" s="46"/>
      <c r="L797" s="46"/>
      <c r="M797" s="48"/>
      <c r="N797" s="49"/>
      <c r="O797" s="46"/>
      <c r="P797" s="46"/>
      <c r="Q797" s="41"/>
      <c r="R797" s="10"/>
      <c r="S797" s="10"/>
      <c r="T797" s="10"/>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row>
    <row r="798" ht="17.25" customHeight="1">
      <c r="A798" s="41"/>
      <c r="B798" s="42"/>
      <c r="C798" s="41"/>
      <c r="D798" s="43"/>
      <c r="E798" s="43"/>
      <c r="F798" s="41"/>
      <c r="G798" s="45"/>
      <c r="H798" s="46"/>
      <c r="I798" s="43"/>
      <c r="J798" s="47"/>
      <c r="K798" s="46"/>
      <c r="L798" s="46"/>
      <c r="M798" s="48"/>
      <c r="N798" s="49"/>
      <c r="O798" s="46"/>
      <c r="P798" s="46"/>
      <c r="Q798" s="41"/>
      <c r="R798" s="10"/>
      <c r="S798" s="10"/>
      <c r="T798" s="10"/>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row>
    <row r="799" ht="17.25" customHeight="1">
      <c r="A799" s="41"/>
      <c r="B799" s="42"/>
      <c r="C799" s="41"/>
      <c r="D799" s="43"/>
      <c r="E799" s="43"/>
      <c r="F799" s="41"/>
      <c r="G799" s="45"/>
      <c r="H799" s="46"/>
      <c r="I799" s="43"/>
      <c r="J799" s="47"/>
      <c r="K799" s="46"/>
      <c r="L799" s="46"/>
      <c r="M799" s="48"/>
      <c r="N799" s="49"/>
      <c r="O799" s="46"/>
      <c r="P799" s="46"/>
      <c r="Q799" s="41"/>
      <c r="R799" s="10"/>
      <c r="S799" s="10"/>
      <c r="T799" s="10"/>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row>
    <row r="800" ht="17.25" customHeight="1">
      <c r="A800" s="41"/>
      <c r="B800" s="42"/>
      <c r="C800" s="41"/>
      <c r="D800" s="43"/>
      <c r="E800" s="43"/>
      <c r="F800" s="41"/>
      <c r="G800" s="45"/>
      <c r="H800" s="46"/>
      <c r="I800" s="43"/>
      <c r="J800" s="47"/>
      <c r="K800" s="46"/>
      <c r="L800" s="46"/>
      <c r="M800" s="48"/>
      <c r="N800" s="49"/>
      <c r="O800" s="46"/>
      <c r="P800" s="46"/>
      <c r="Q800" s="41"/>
      <c r="R800" s="10"/>
      <c r="S800" s="10"/>
      <c r="T800" s="10"/>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row>
    <row r="801" ht="17.25" customHeight="1">
      <c r="A801" s="41"/>
      <c r="B801" s="42"/>
      <c r="C801" s="41"/>
      <c r="D801" s="43"/>
      <c r="E801" s="43"/>
      <c r="F801" s="41"/>
      <c r="G801" s="45"/>
      <c r="H801" s="46"/>
      <c r="I801" s="43"/>
      <c r="J801" s="47"/>
      <c r="K801" s="46"/>
      <c r="L801" s="46"/>
      <c r="M801" s="48"/>
      <c r="N801" s="49"/>
      <c r="O801" s="46"/>
      <c r="P801" s="46"/>
      <c r="Q801" s="41"/>
      <c r="R801" s="10"/>
      <c r="S801" s="10"/>
      <c r="T801" s="10"/>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row>
    <row r="802" ht="17.25" customHeight="1">
      <c r="A802" s="41"/>
      <c r="B802" s="42"/>
      <c r="C802" s="41"/>
      <c r="D802" s="43"/>
      <c r="E802" s="43"/>
      <c r="F802" s="41"/>
      <c r="G802" s="45"/>
      <c r="H802" s="46"/>
      <c r="I802" s="43"/>
      <c r="J802" s="47"/>
      <c r="K802" s="46"/>
      <c r="L802" s="46"/>
      <c r="M802" s="48"/>
      <c r="N802" s="49"/>
      <c r="O802" s="46"/>
      <c r="P802" s="46"/>
      <c r="Q802" s="41"/>
      <c r="R802" s="10"/>
      <c r="S802" s="10"/>
      <c r="T802" s="10"/>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row>
    <row r="803" ht="17.25" customHeight="1">
      <c r="A803" s="41"/>
      <c r="B803" s="42"/>
      <c r="C803" s="41"/>
      <c r="D803" s="43"/>
      <c r="E803" s="43"/>
      <c r="F803" s="41"/>
      <c r="G803" s="45"/>
      <c r="H803" s="46"/>
      <c r="I803" s="43"/>
      <c r="J803" s="47"/>
      <c r="K803" s="46"/>
      <c r="L803" s="46"/>
      <c r="M803" s="48"/>
      <c r="N803" s="49"/>
      <c r="O803" s="46"/>
      <c r="P803" s="46"/>
      <c r="Q803" s="41"/>
      <c r="R803" s="10"/>
      <c r="S803" s="10"/>
      <c r="T803" s="10"/>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row>
    <row r="804" ht="17.25" customHeight="1">
      <c r="A804" s="41"/>
      <c r="B804" s="42"/>
      <c r="C804" s="41"/>
      <c r="D804" s="43"/>
      <c r="E804" s="43"/>
      <c r="F804" s="41"/>
      <c r="G804" s="45"/>
      <c r="H804" s="46"/>
      <c r="I804" s="43"/>
      <c r="J804" s="47"/>
      <c r="K804" s="46"/>
      <c r="L804" s="46"/>
      <c r="M804" s="48"/>
      <c r="N804" s="49"/>
      <c r="O804" s="46"/>
      <c r="P804" s="46"/>
      <c r="Q804" s="41"/>
      <c r="R804" s="10"/>
      <c r="S804" s="10"/>
      <c r="T804" s="10"/>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row>
    <row r="805" ht="17.25" customHeight="1">
      <c r="A805" s="41"/>
      <c r="B805" s="42"/>
      <c r="C805" s="41"/>
      <c r="D805" s="43"/>
      <c r="E805" s="43"/>
      <c r="F805" s="41"/>
      <c r="G805" s="45"/>
      <c r="H805" s="46"/>
      <c r="I805" s="43"/>
      <c r="J805" s="47"/>
      <c r="K805" s="46"/>
      <c r="L805" s="46"/>
      <c r="M805" s="48"/>
      <c r="N805" s="49"/>
      <c r="O805" s="46"/>
      <c r="P805" s="46"/>
      <c r="Q805" s="41"/>
      <c r="R805" s="10"/>
      <c r="S805" s="10"/>
      <c r="T805" s="10"/>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row>
    <row r="806" ht="17.25" customHeight="1">
      <c r="A806" s="41"/>
      <c r="B806" s="42"/>
      <c r="C806" s="41"/>
      <c r="D806" s="43"/>
      <c r="E806" s="43"/>
      <c r="F806" s="41"/>
      <c r="G806" s="45"/>
      <c r="H806" s="46"/>
      <c r="I806" s="43"/>
      <c r="J806" s="47"/>
      <c r="K806" s="46"/>
      <c r="L806" s="46"/>
      <c r="M806" s="48"/>
      <c r="N806" s="49"/>
      <c r="O806" s="46"/>
      <c r="P806" s="46"/>
      <c r="Q806" s="41"/>
      <c r="R806" s="10"/>
      <c r="S806" s="10"/>
      <c r="T806" s="10"/>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row>
    <row r="807" ht="17.25" customHeight="1">
      <c r="A807" s="41"/>
      <c r="B807" s="42"/>
      <c r="C807" s="41"/>
      <c r="D807" s="43"/>
      <c r="E807" s="43"/>
      <c r="F807" s="41"/>
      <c r="G807" s="45"/>
      <c r="H807" s="46"/>
      <c r="I807" s="43"/>
      <c r="J807" s="47"/>
      <c r="K807" s="46"/>
      <c r="L807" s="46"/>
      <c r="M807" s="48"/>
      <c r="N807" s="49"/>
      <c r="O807" s="46"/>
      <c r="P807" s="46"/>
      <c r="Q807" s="41"/>
      <c r="R807" s="10"/>
      <c r="S807" s="10"/>
      <c r="T807" s="10"/>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row>
    <row r="808" ht="17.25" customHeight="1">
      <c r="A808" s="41"/>
      <c r="B808" s="42"/>
      <c r="C808" s="41"/>
      <c r="D808" s="43"/>
      <c r="E808" s="43"/>
      <c r="F808" s="41"/>
      <c r="G808" s="45"/>
      <c r="H808" s="46"/>
      <c r="I808" s="43"/>
      <c r="J808" s="47"/>
      <c r="K808" s="46"/>
      <c r="L808" s="46"/>
      <c r="M808" s="48"/>
      <c r="N808" s="49"/>
      <c r="O808" s="46"/>
      <c r="P808" s="46"/>
      <c r="Q808" s="41"/>
      <c r="R808" s="10"/>
      <c r="S808" s="10"/>
      <c r="T808" s="10"/>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row>
    <row r="809" ht="17.25" customHeight="1">
      <c r="A809" s="41"/>
      <c r="B809" s="42"/>
      <c r="C809" s="41"/>
      <c r="D809" s="43"/>
      <c r="E809" s="43"/>
      <c r="F809" s="41"/>
      <c r="G809" s="45"/>
      <c r="H809" s="46"/>
      <c r="I809" s="43"/>
      <c r="J809" s="47"/>
      <c r="K809" s="46"/>
      <c r="L809" s="46"/>
      <c r="M809" s="48"/>
      <c r="N809" s="49"/>
      <c r="O809" s="46"/>
      <c r="P809" s="46"/>
      <c r="Q809" s="41"/>
      <c r="R809" s="10"/>
      <c r="S809" s="10"/>
      <c r="T809" s="10"/>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row>
    <row r="810" ht="17.25" customHeight="1">
      <c r="A810" s="41"/>
      <c r="B810" s="42"/>
      <c r="C810" s="41"/>
      <c r="D810" s="43"/>
      <c r="E810" s="43"/>
      <c r="F810" s="41"/>
      <c r="G810" s="45"/>
      <c r="H810" s="46"/>
      <c r="I810" s="43"/>
      <c r="J810" s="47"/>
      <c r="K810" s="46"/>
      <c r="L810" s="46"/>
      <c r="M810" s="48"/>
      <c r="N810" s="49"/>
      <c r="O810" s="46"/>
      <c r="P810" s="46"/>
      <c r="Q810" s="41"/>
      <c r="R810" s="10"/>
      <c r="S810" s="10"/>
      <c r="T810" s="10"/>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row>
    <row r="811" ht="17.25" customHeight="1">
      <c r="A811" s="41"/>
      <c r="B811" s="42"/>
      <c r="C811" s="41"/>
      <c r="D811" s="43"/>
      <c r="E811" s="43"/>
      <c r="F811" s="41"/>
      <c r="G811" s="45"/>
      <c r="H811" s="46"/>
      <c r="I811" s="43"/>
      <c r="J811" s="47"/>
      <c r="K811" s="46"/>
      <c r="L811" s="46"/>
      <c r="M811" s="48"/>
      <c r="N811" s="49"/>
      <c r="O811" s="46"/>
      <c r="P811" s="46"/>
      <c r="Q811" s="41"/>
      <c r="R811" s="10"/>
      <c r="S811" s="10"/>
      <c r="T811" s="10"/>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row>
    <row r="812" ht="17.25" customHeight="1">
      <c r="A812" s="41"/>
      <c r="B812" s="42"/>
      <c r="C812" s="41"/>
      <c r="D812" s="43"/>
      <c r="E812" s="43"/>
      <c r="F812" s="41"/>
      <c r="G812" s="45"/>
      <c r="H812" s="46"/>
      <c r="I812" s="43"/>
      <c r="J812" s="47"/>
      <c r="K812" s="46"/>
      <c r="L812" s="46"/>
      <c r="M812" s="48"/>
      <c r="N812" s="49"/>
      <c r="O812" s="46"/>
      <c r="P812" s="46"/>
      <c r="Q812" s="41"/>
      <c r="R812" s="10"/>
      <c r="S812" s="10"/>
      <c r="T812" s="10"/>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row>
    <row r="813" ht="17.25" customHeight="1">
      <c r="A813" s="41"/>
      <c r="B813" s="42"/>
      <c r="C813" s="41"/>
      <c r="D813" s="43"/>
      <c r="E813" s="43"/>
      <c r="F813" s="41"/>
      <c r="G813" s="45"/>
      <c r="H813" s="46"/>
      <c r="I813" s="43"/>
      <c r="J813" s="47"/>
      <c r="K813" s="46"/>
      <c r="L813" s="46"/>
      <c r="M813" s="48"/>
      <c r="N813" s="49"/>
      <c r="O813" s="46"/>
      <c r="P813" s="46"/>
      <c r="Q813" s="41"/>
      <c r="R813" s="10"/>
      <c r="S813" s="10"/>
      <c r="T813" s="10"/>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row>
    <row r="814" ht="17.25" customHeight="1">
      <c r="A814" s="41"/>
      <c r="B814" s="42"/>
      <c r="C814" s="41"/>
      <c r="D814" s="43"/>
      <c r="E814" s="43"/>
      <c r="F814" s="41"/>
      <c r="G814" s="45"/>
      <c r="H814" s="46"/>
      <c r="I814" s="43"/>
      <c r="J814" s="47"/>
      <c r="K814" s="46"/>
      <c r="L814" s="46"/>
      <c r="M814" s="48"/>
      <c r="N814" s="49"/>
      <c r="O814" s="46"/>
      <c r="P814" s="46"/>
      <c r="Q814" s="41"/>
      <c r="R814" s="10"/>
      <c r="S814" s="10"/>
      <c r="T814" s="10"/>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row>
    <row r="815" ht="17.25" customHeight="1">
      <c r="A815" s="41"/>
      <c r="B815" s="42"/>
      <c r="C815" s="41"/>
      <c r="D815" s="43"/>
      <c r="E815" s="43"/>
      <c r="F815" s="41"/>
      <c r="G815" s="45"/>
      <c r="H815" s="46"/>
      <c r="I815" s="43"/>
      <c r="J815" s="47"/>
      <c r="K815" s="46"/>
      <c r="L815" s="46"/>
      <c r="M815" s="48"/>
      <c r="N815" s="49"/>
      <c r="O815" s="46"/>
      <c r="P815" s="46"/>
      <c r="Q815" s="41"/>
      <c r="R815" s="10"/>
      <c r="S815" s="10"/>
      <c r="T815" s="10"/>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row>
    <row r="816" ht="17.25" customHeight="1">
      <c r="A816" s="41"/>
      <c r="B816" s="42"/>
      <c r="C816" s="41"/>
      <c r="D816" s="43"/>
      <c r="E816" s="43"/>
      <c r="F816" s="41"/>
      <c r="G816" s="45"/>
      <c r="H816" s="46"/>
      <c r="I816" s="43"/>
      <c r="J816" s="47"/>
      <c r="K816" s="46"/>
      <c r="L816" s="46"/>
      <c r="M816" s="48"/>
      <c r="N816" s="49"/>
      <c r="O816" s="46"/>
      <c r="P816" s="46"/>
      <c r="Q816" s="41"/>
      <c r="R816" s="10"/>
      <c r="S816" s="10"/>
      <c r="T816" s="10"/>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row>
    <row r="817" ht="17.25" customHeight="1">
      <c r="A817" s="41"/>
      <c r="B817" s="42"/>
      <c r="C817" s="41"/>
      <c r="D817" s="43"/>
      <c r="E817" s="43"/>
      <c r="F817" s="41"/>
      <c r="G817" s="45"/>
      <c r="H817" s="46"/>
      <c r="I817" s="43"/>
      <c r="J817" s="47"/>
      <c r="K817" s="46"/>
      <c r="L817" s="46"/>
      <c r="M817" s="48"/>
      <c r="N817" s="49"/>
      <c r="O817" s="46"/>
      <c r="P817" s="46"/>
      <c r="Q817" s="41"/>
      <c r="R817" s="10"/>
      <c r="S817" s="10"/>
      <c r="T817" s="10"/>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row>
    <row r="818" ht="17.25" customHeight="1">
      <c r="A818" s="41"/>
      <c r="B818" s="42"/>
      <c r="C818" s="41"/>
      <c r="D818" s="43"/>
      <c r="E818" s="43"/>
      <c r="F818" s="41"/>
      <c r="G818" s="45"/>
      <c r="H818" s="46"/>
      <c r="I818" s="43"/>
      <c r="J818" s="47"/>
      <c r="K818" s="46"/>
      <c r="L818" s="46"/>
      <c r="M818" s="48"/>
      <c r="N818" s="49"/>
      <c r="O818" s="46"/>
      <c r="P818" s="46"/>
      <c r="Q818" s="41"/>
      <c r="R818" s="10"/>
      <c r="S818" s="10"/>
      <c r="T818" s="10"/>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row>
    <row r="819" ht="17.25" customHeight="1">
      <c r="A819" s="41"/>
      <c r="B819" s="42"/>
      <c r="C819" s="41"/>
      <c r="D819" s="43"/>
      <c r="E819" s="43"/>
      <c r="F819" s="41"/>
      <c r="G819" s="45"/>
      <c r="H819" s="46"/>
      <c r="I819" s="43"/>
      <c r="J819" s="47"/>
      <c r="K819" s="46"/>
      <c r="L819" s="46"/>
      <c r="M819" s="48"/>
      <c r="N819" s="49"/>
      <c r="O819" s="46"/>
      <c r="P819" s="46"/>
      <c r="Q819" s="41"/>
      <c r="R819" s="10"/>
      <c r="S819" s="10"/>
      <c r="T819" s="10"/>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row>
    <row r="820" ht="17.25" customHeight="1">
      <c r="A820" s="41"/>
      <c r="B820" s="42"/>
      <c r="C820" s="41"/>
      <c r="D820" s="43"/>
      <c r="E820" s="43"/>
      <c r="F820" s="41"/>
      <c r="G820" s="45"/>
      <c r="H820" s="46"/>
      <c r="I820" s="43"/>
      <c r="J820" s="47"/>
      <c r="K820" s="46"/>
      <c r="L820" s="46"/>
      <c r="M820" s="48"/>
      <c r="N820" s="49"/>
      <c r="O820" s="46"/>
      <c r="P820" s="46"/>
      <c r="Q820" s="41"/>
      <c r="R820" s="10"/>
      <c r="S820" s="10"/>
      <c r="T820" s="10"/>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row>
    <row r="821" ht="17.25" customHeight="1">
      <c r="A821" s="41"/>
      <c r="B821" s="42"/>
      <c r="C821" s="41"/>
      <c r="D821" s="43"/>
      <c r="E821" s="43"/>
      <c r="F821" s="41"/>
      <c r="G821" s="45"/>
      <c r="H821" s="46"/>
      <c r="I821" s="43"/>
      <c r="J821" s="47"/>
      <c r="K821" s="46"/>
      <c r="L821" s="46"/>
      <c r="M821" s="48"/>
      <c r="N821" s="49"/>
      <c r="O821" s="46"/>
      <c r="P821" s="46"/>
      <c r="Q821" s="41"/>
      <c r="R821" s="10"/>
      <c r="S821" s="10"/>
      <c r="T821" s="10"/>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row>
    <row r="822" ht="17.25" customHeight="1">
      <c r="A822" s="41"/>
      <c r="B822" s="42"/>
      <c r="C822" s="41"/>
      <c r="D822" s="43"/>
      <c r="E822" s="43"/>
      <c r="F822" s="41"/>
      <c r="G822" s="45"/>
      <c r="H822" s="46"/>
      <c r="I822" s="43"/>
      <c r="J822" s="47"/>
      <c r="K822" s="46"/>
      <c r="L822" s="46"/>
      <c r="M822" s="48"/>
      <c r="N822" s="49"/>
      <c r="O822" s="46"/>
      <c r="P822" s="46"/>
      <c r="Q822" s="41"/>
      <c r="R822" s="10"/>
      <c r="S822" s="10"/>
      <c r="T822" s="10"/>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row>
    <row r="823" ht="17.25" customHeight="1">
      <c r="A823" s="41"/>
      <c r="B823" s="42"/>
      <c r="C823" s="41"/>
      <c r="D823" s="43"/>
      <c r="E823" s="43"/>
      <c r="F823" s="41"/>
      <c r="G823" s="45"/>
      <c r="H823" s="46"/>
      <c r="I823" s="43"/>
      <c r="J823" s="47"/>
      <c r="K823" s="46"/>
      <c r="L823" s="46"/>
      <c r="M823" s="48"/>
      <c r="N823" s="49"/>
      <c r="O823" s="46"/>
      <c r="P823" s="46"/>
      <c r="Q823" s="41"/>
      <c r="R823" s="10"/>
      <c r="S823" s="10"/>
      <c r="T823" s="10"/>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row>
    <row r="824" ht="17.25" customHeight="1">
      <c r="A824" s="41"/>
      <c r="B824" s="42"/>
      <c r="C824" s="41"/>
      <c r="D824" s="43"/>
      <c r="E824" s="43"/>
      <c r="F824" s="41"/>
      <c r="G824" s="45"/>
      <c r="H824" s="46"/>
      <c r="I824" s="43"/>
      <c r="J824" s="47"/>
      <c r="K824" s="46"/>
      <c r="L824" s="46"/>
      <c r="M824" s="48"/>
      <c r="N824" s="49"/>
      <c r="O824" s="46"/>
      <c r="P824" s="46"/>
      <c r="Q824" s="41"/>
      <c r="R824" s="10"/>
      <c r="S824" s="10"/>
      <c r="T824" s="10"/>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row>
    <row r="825" ht="17.25" customHeight="1">
      <c r="A825" s="41"/>
      <c r="B825" s="42"/>
      <c r="C825" s="41"/>
      <c r="D825" s="43"/>
      <c r="E825" s="43"/>
      <c r="F825" s="41"/>
      <c r="G825" s="45"/>
      <c r="H825" s="46"/>
      <c r="I825" s="43"/>
      <c r="J825" s="47"/>
      <c r="K825" s="46"/>
      <c r="L825" s="46"/>
      <c r="M825" s="48"/>
      <c r="N825" s="49"/>
      <c r="O825" s="46"/>
      <c r="P825" s="46"/>
      <c r="Q825" s="41"/>
      <c r="R825" s="10"/>
      <c r="S825" s="10"/>
      <c r="T825" s="10"/>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row>
    <row r="826" ht="17.25" customHeight="1">
      <c r="A826" s="41"/>
      <c r="B826" s="42"/>
      <c r="C826" s="41"/>
      <c r="D826" s="43"/>
      <c r="E826" s="43"/>
      <c r="F826" s="41"/>
      <c r="G826" s="45"/>
      <c r="H826" s="46"/>
      <c r="I826" s="43"/>
      <c r="J826" s="47"/>
      <c r="K826" s="46"/>
      <c r="L826" s="46"/>
      <c r="M826" s="48"/>
      <c r="N826" s="49"/>
      <c r="O826" s="46"/>
      <c r="P826" s="46"/>
      <c r="Q826" s="41"/>
      <c r="R826" s="10"/>
      <c r="S826" s="10"/>
      <c r="T826" s="10"/>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row>
    <row r="827" ht="17.25" customHeight="1">
      <c r="A827" s="41"/>
      <c r="B827" s="42"/>
      <c r="C827" s="41"/>
      <c r="D827" s="43"/>
      <c r="E827" s="43"/>
      <c r="F827" s="41"/>
      <c r="G827" s="45"/>
      <c r="H827" s="46"/>
      <c r="I827" s="43"/>
      <c r="J827" s="47"/>
      <c r="K827" s="46"/>
      <c r="L827" s="46"/>
      <c r="M827" s="48"/>
      <c r="N827" s="49"/>
      <c r="O827" s="46"/>
      <c r="P827" s="46"/>
      <c r="Q827" s="41"/>
      <c r="R827" s="10"/>
      <c r="S827" s="10"/>
      <c r="T827" s="10"/>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row>
    <row r="828" ht="17.25" customHeight="1">
      <c r="A828" s="41"/>
      <c r="B828" s="42"/>
      <c r="C828" s="41"/>
      <c r="D828" s="43"/>
      <c r="E828" s="43"/>
      <c r="F828" s="41"/>
      <c r="G828" s="45"/>
      <c r="H828" s="46"/>
      <c r="I828" s="43"/>
      <c r="J828" s="47"/>
      <c r="K828" s="46"/>
      <c r="L828" s="46"/>
      <c r="M828" s="48"/>
      <c r="N828" s="49"/>
      <c r="O828" s="46"/>
      <c r="P828" s="46"/>
      <c r="Q828" s="41"/>
      <c r="R828" s="10"/>
      <c r="S828" s="10"/>
      <c r="T828" s="10"/>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row>
    <row r="829" ht="17.25" customHeight="1">
      <c r="A829" s="41"/>
      <c r="B829" s="42"/>
      <c r="C829" s="41"/>
      <c r="D829" s="43"/>
      <c r="E829" s="43"/>
      <c r="F829" s="41"/>
      <c r="G829" s="45"/>
      <c r="H829" s="46"/>
      <c r="I829" s="43"/>
      <c r="J829" s="47"/>
      <c r="K829" s="46"/>
      <c r="L829" s="46"/>
      <c r="M829" s="48"/>
      <c r="N829" s="49"/>
      <c r="O829" s="46"/>
      <c r="P829" s="46"/>
      <c r="Q829" s="41"/>
      <c r="R829" s="10"/>
      <c r="S829" s="10"/>
      <c r="T829" s="10"/>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row>
    <row r="830" ht="17.25" customHeight="1">
      <c r="A830" s="41"/>
      <c r="B830" s="42"/>
      <c r="C830" s="41"/>
      <c r="D830" s="43"/>
      <c r="E830" s="43"/>
      <c r="F830" s="41"/>
      <c r="G830" s="45"/>
      <c r="H830" s="46"/>
      <c r="I830" s="43"/>
      <c r="J830" s="47"/>
      <c r="K830" s="46"/>
      <c r="L830" s="46"/>
      <c r="M830" s="48"/>
      <c r="N830" s="49"/>
      <c r="O830" s="46"/>
      <c r="P830" s="46"/>
      <c r="Q830" s="41"/>
      <c r="R830" s="10"/>
      <c r="S830" s="10"/>
      <c r="T830" s="10"/>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row>
    <row r="831" ht="17.25" customHeight="1">
      <c r="A831" s="41"/>
      <c r="B831" s="42"/>
      <c r="C831" s="41"/>
      <c r="D831" s="43"/>
      <c r="E831" s="43"/>
      <c r="F831" s="41"/>
      <c r="G831" s="45"/>
      <c r="H831" s="46"/>
      <c r="I831" s="43"/>
      <c r="J831" s="47"/>
      <c r="K831" s="46"/>
      <c r="L831" s="46"/>
      <c r="M831" s="48"/>
      <c r="N831" s="49"/>
      <c r="O831" s="46"/>
      <c r="P831" s="46"/>
      <c r="Q831" s="41"/>
      <c r="R831" s="10"/>
      <c r="S831" s="10"/>
      <c r="T831" s="10"/>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row>
    <row r="832" ht="17.25" customHeight="1">
      <c r="A832" s="41"/>
      <c r="B832" s="42"/>
      <c r="C832" s="41"/>
      <c r="D832" s="43"/>
      <c r="E832" s="43"/>
      <c r="F832" s="41"/>
      <c r="G832" s="45"/>
      <c r="H832" s="46"/>
      <c r="I832" s="43"/>
      <c r="J832" s="47"/>
      <c r="K832" s="46"/>
      <c r="L832" s="46"/>
      <c r="M832" s="48"/>
      <c r="N832" s="49"/>
      <c r="O832" s="46"/>
      <c r="P832" s="46"/>
      <c r="Q832" s="41"/>
      <c r="R832" s="10"/>
      <c r="S832" s="10"/>
      <c r="T832" s="10"/>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row>
    <row r="833" ht="17.25" customHeight="1">
      <c r="A833" s="41"/>
      <c r="B833" s="42"/>
      <c r="C833" s="41"/>
      <c r="D833" s="43"/>
      <c r="E833" s="43"/>
      <c r="F833" s="41"/>
      <c r="G833" s="45"/>
      <c r="H833" s="46"/>
      <c r="I833" s="43"/>
      <c r="J833" s="47"/>
      <c r="K833" s="46"/>
      <c r="L833" s="46"/>
      <c r="M833" s="48"/>
      <c r="N833" s="49"/>
      <c r="O833" s="46"/>
      <c r="P833" s="46"/>
      <c r="Q833" s="41"/>
      <c r="R833" s="10"/>
      <c r="S833" s="10"/>
      <c r="T833" s="10"/>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row>
    <row r="834" ht="17.25" customHeight="1">
      <c r="A834" s="41"/>
      <c r="B834" s="42"/>
      <c r="C834" s="41"/>
      <c r="D834" s="43"/>
      <c r="E834" s="43"/>
      <c r="F834" s="41"/>
      <c r="G834" s="45"/>
      <c r="H834" s="46"/>
      <c r="I834" s="43"/>
      <c r="J834" s="47"/>
      <c r="K834" s="46"/>
      <c r="L834" s="46"/>
      <c r="M834" s="48"/>
      <c r="N834" s="49"/>
      <c r="O834" s="46"/>
      <c r="P834" s="46"/>
      <c r="Q834" s="41"/>
      <c r="R834" s="10"/>
      <c r="S834" s="10"/>
      <c r="T834" s="10"/>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row>
    <row r="835" ht="17.25" customHeight="1">
      <c r="A835" s="41"/>
      <c r="B835" s="42"/>
      <c r="C835" s="41"/>
      <c r="D835" s="43"/>
      <c r="E835" s="43"/>
      <c r="F835" s="41"/>
      <c r="G835" s="45"/>
      <c r="H835" s="46"/>
      <c r="I835" s="43"/>
      <c r="J835" s="47"/>
      <c r="K835" s="46"/>
      <c r="L835" s="46"/>
      <c r="M835" s="48"/>
      <c r="N835" s="49"/>
      <c r="O835" s="46"/>
      <c r="P835" s="46"/>
      <c r="Q835" s="41"/>
      <c r="R835" s="10"/>
      <c r="S835" s="10"/>
      <c r="T835" s="10"/>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row>
    <row r="836" ht="17.25" customHeight="1">
      <c r="A836" s="41"/>
      <c r="B836" s="42"/>
      <c r="C836" s="41"/>
      <c r="D836" s="43"/>
      <c r="E836" s="43"/>
      <c r="F836" s="41"/>
      <c r="G836" s="45"/>
      <c r="H836" s="46"/>
      <c r="I836" s="43"/>
      <c r="J836" s="47"/>
      <c r="K836" s="46"/>
      <c r="L836" s="46"/>
      <c r="M836" s="48"/>
      <c r="N836" s="49"/>
      <c r="O836" s="46"/>
      <c r="P836" s="46"/>
      <c r="Q836" s="41"/>
      <c r="R836" s="10"/>
      <c r="S836" s="10"/>
      <c r="T836" s="10"/>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row>
    <row r="837" ht="17.25" customHeight="1">
      <c r="A837" s="41"/>
      <c r="B837" s="42"/>
      <c r="C837" s="41"/>
      <c r="D837" s="43"/>
      <c r="E837" s="43"/>
      <c r="F837" s="41"/>
      <c r="G837" s="45"/>
      <c r="H837" s="46"/>
      <c r="I837" s="43"/>
      <c r="J837" s="47"/>
      <c r="K837" s="46"/>
      <c r="L837" s="46"/>
      <c r="M837" s="48"/>
      <c r="N837" s="49"/>
      <c r="O837" s="46"/>
      <c r="P837" s="46"/>
      <c r="Q837" s="41"/>
      <c r="R837" s="10"/>
      <c r="S837" s="10"/>
      <c r="T837" s="10"/>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row>
    <row r="838" ht="17.25" customHeight="1">
      <c r="A838" s="41"/>
      <c r="B838" s="42"/>
      <c r="C838" s="41"/>
      <c r="D838" s="43"/>
      <c r="E838" s="43"/>
      <c r="F838" s="41"/>
      <c r="G838" s="45"/>
      <c r="H838" s="46"/>
      <c r="I838" s="43"/>
      <c r="J838" s="47"/>
      <c r="K838" s="46"/>
      <c r="L838" s="46"/>
      <c r="M838" s="48"/>
      <c r="N838" s="49"/>
      <c r="O838" s="46"/>
      <c r="P838" s="46"/>
      <c r="Q838" s="41"/>
      <c r="R838" s="10"/>
      <c r="S838" s="10"/>
      <c r="T838" s="10"/>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row>
    <row r="839" ht="17.25" customHeight="1">
      <c r="A839" s="41"/>
      <c r="B839" s="42"/>
      <c r="C839" s="41"/>
      <c r="D839" s="43"/>
      <c r="E839" s="43"/>
      <c r="F839" s="41"/>
      <c r="G839" s="45"/>
      <c r="H839" s="46"/>
      <c r="I839" s="43"/>
      <c r="J839" s="47"/>
      <c r="K839" s="46"/>
      <c r="L839" s="46"/>
      <c r="M839" s="48"/>
      <c r="N839" s="49"/>
      <c r="O839" s="46"/>
      <c r="P839" s="46"/>
      <c r="Q839" s="41"/>
      <c r="R839" s="10"/>
      <c r="S839" s="10"/>
      <c r="T839" s="10"/>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row>
    <row r="840" ht="17.25" customHeight="1">
      <c r="A840" s="41"/>
      <c r="B840" s="42"/>
      <c r="C840" s="41"/>
      <c r="D840" s="43"/>
      <c r="E840" s="43"/>
      <c r="F840" s="41"/>
      <c r="G840" s="45"/>
      <c r="H840" s="46"/>
      <c r="I840" s="43"/>
      <c r="J840" s="47"/>
      <c r="K840" s="46"/>
      <c r="L840" s="46"/>
      <c r="M840" s="48"/>
      <c r="N840" s="49"/>
      <c r="O840" s="46"/>
      <c r="P840" s="46"/>
      <c r="Q840" s="41"/>
      <c r="R840" s="10"/>
      <c r="S840" s="10"/>
      <c r="T840" s="10"/>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row>
    <row r="841" ht="17.25" customHeight="1">
      <c r="A841" s="41"/>
      <c r="B841" s="42"/>
      <c r="C841" s="41"/>
      <c r="D841" s="43"/>
      <c r="E841" s="43"/>
      <c r="F841" s="41"/>
      <c r="G841" s="45"/>
      <c r="H841" s="46"/>
      <c r="I841" s="43"/>
      <c r="J841" s="47"/>
      <c r="K841" s="46"/>
      <c r="L841" s="46"/>
      <c r="M841" s="48"/>
      <c r="N841" s="49"/>
      <c r="O841" s="46"/>
      <c r="P841" s="46"/>
      <c r="Q841" s="41"/>
      <c r="R841" s="10"/>
      <c r="S841" s="10"/>
      <c r="T841" s="10"/>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row>
    <row r="842" ht="17.25" customHeight="1">
      <c r="A842" s="41"/>
      <c r="B842" s="42"/>
      <c r="C842" s="41"/>
      <c r="D842" s="43"/>
      <c r="E842" s="43"/>
      <c r="F842" s="41"/>
      <c r="G842" s="45"/>
      <c r="H842" s="46"/>
      <c r="I842" s="43"/>
      <c r="J842" s="47"/>
      <c r="K842" s="46"/>
      <c r="L842" s="46"/>
      <c r="M842" s="48"/>
      <c r="N842" s="49"/>
      <c r="O842" s="46"/>
      <c r="P842" s="46"/>
      <c r="Q842" s="41"/>
      <c r="R842" s="10"/>
      <c r="S842" s="10"/>
      <c r="T842" s="10"/>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row>
    <row r="843" ht="17.25" customHeight="1">
      <c r="A843" s="41"/>
      <c r="B843" s="42"/>
      <c r="C843" s="41"/>
      <c r="D843" s="43"/>
      <c r="E843" s="43"/>
      <c r="F843" s="41"/>
      <c r="G843" s="45"/>
      <c r="H843" s="46"/>
      <c r="I843" s="43"/>
      <c r="J843" s="47"/>
      <c r="K843" s="46"/>
      <c r="L843" s="46"/>
      <c r="M843" s="48"/>
      <c r="N843" s="49"/>
      <c r="O843" s="46"/>
      <c r="P843" s="46"/>
      <c r="Q843" s="41"/>
      <c r="R843" s="10"/>
      <c r="S843" s="10"/>
      <c r="T843" s="10"/>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row>
    <row r="844" ht="17.25" customHeight="1">
      <c r="A844" s="41"/>
      <c r="B844" s="42"/>
      <c r="C844" s="41"/>
      <c r="D844" s="43"/>
      <c r="E844" s="43"/>
      <c r="F844" s="41"/>
      <c r="G844" s="45"/>
      <c r="H844" s="46"/>
      <c r="I844" s="43"/>
      <c r="J844" s="47"/>
      <c r="K844" s="46"/>
      <c r="L844" s="46"/>
      <c r="M844" s="48"/>
      <c r="N844" s="49"/>
      <c r="O844" s="46"/>
      <c r="P844" s="46"/>
      <c r="Q844" s="41"/>
      <c r="R844" s="10"/>
      <c r="S844" s="10"/>
      <c r="T844" s="10"/>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row>
    <row r="845" ht="17.25" customHeight="1">
      <c r="A845" s="41"/>
      <c r="B845" s="42"/>
      <c r="C845" s="41"/>
      <c r="D845" s="43"/>
      <c r="E845" s="43"/>
      <c r="F845" s="41"/>
      <c r="G845" s="45"/>
      <c r="H845" s="46"/>
      <c r="I845" s="43"/>
      <c r="J845" s="47"/>
      <c r="K845" s="46"/>
      <c r="L845" s="46"/>
      <c r="M845" s="48"/>
      <c r="N845" s="49"/>
      <c r="O845" s="46"/>
      <c r="P845" s="46"/>
      <c r="Q845" s="41"/>
      <c r="R845" s="10"/>
      <c r="S845" s="10"/>
      <c r="T845" s="10"/>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row>
    <row r="846" ht="17.25" customHeight="1">
      <c r="A846" s="41"/>
      <c r="B846" s="42"/>
      <c r="C846" s="41"/>
      <c r="D846" s="43"/>
      <c r="E846" s="43"/>
      <c r="F846" s="41"/>
      <c r="G846" s="45"/>
      <c r="H846" s="46"/>
      <c r="I846" s="43"/>
      <c r="J846" s="47"/>
      <c r="K846" s="46"/>
      <c r="L846" s="46"/>
      <c r="M846" s="48"/>
      <c r="N846" s="49"/>
      <c r="O846" s="46"/>
      <c r="P846" s="46"/>
      <c r="Q846" s="41"/>
      <c r="R846" s="10"/>
      <c r="S846" s="10"/>
      <c r="T846" s="10"/>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row>
    <row r="847" ht="17.25" customHeight="1">
      <c r="A847" s="41"/>
      <c r="B847" s="42"/>
      <c r="C847" s="41"/>
      <c r="D847" s="43"/>
      <c r="E847" s="43"/>
      <c r="F847" s="41"/>
      <c r="G847" s="45"/>
      <c r="H847" s="46"/>
      <c r="I847" s="43"/>
      <c r="J847" s="47"/>
      <c r="K847" s="46"/>
      <c r="L847" s="46"/>
      <c r="M847" s="48"/>
      <c r="N847" s="49"/>
      <c r="O847" s="46"/>
      <c r="P847" s="46"/>
      <c r="Q847" s="41"/>
      <c r="R847" s="10"/>
      <c r="S847" s="10"/>
      <c r="T847" s="10"/>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row>
    <row r="848" ht="17.25" customHeight="1">
      <c r="A848" s="41"/>
      <c r="B848" s="42"/>
      <c r="C848" s="41"/>
      <c r="D848" s="43"/>
      <c r="E848" s="43"/>
      <c r="F848" s="41"/>
      <c r="G848" s="45"/>
      <c r="H848" s="46"/>
      <c r="I848" s="43"/>
      <c r="J848" s="47"/>
      <c r="K848" s="46"/>
      <c r="L848" s="46"/>
      <c r="M848" s="48"/>
      <c r="N848" s="49"/>
      <c r="O848" s="46"/>
      <c r="P848" s="46"/>
      <c r="Q848" s="41"/>
      <c r="R848" s="10"/>
      <c r="S848" s="10"/>
      <c r="T848" s="10"/>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row>
    <row r="849" ht="17.25" customHeight="1">
      <c r="A849" s="41"/>
      <c r="B849" s="42"/>
      <c r="C849" s="41"/>
      <c r="D849" s="43"/>
      <c r="E849" s="43"/>
      <c r="F849" s="41"/>
      <c r="G849" s="45"/>
      <c r="H849" s="46"/>
      <c r="I849" s="43"/>
      <c r="J849" s="47"/>
      <c r="K849" s="46"/>
      <c r="L849" s="46"/>
      <c r="M849" s="48"/>
      <c r="N849" s="49"/>
      <c r="O849" s="46"/>
      <c r="P849" s="46"/>
      <c r="Q849" s="41"/>
      <c r="R849" s="10"/>
      <c r="S849" s="10"/>
      <c r="T849" s="10"/>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row>
    <row r="850" ht="17.25" customHeight="1">
      <c r="A850" s="41"/>
      <c r="B850" s="42"/>
      <c r="C850" s="41"/>
      <c r="D850" s="43"/>
      <c r="E850" s="43"/>
      <c r="F850" s="41"/>
      <c r="G850" s="45"/>
      <c r="H850" s="46"/>
      <c r="I850" s="43"/>
      <c r="J850" s="47"/>
      <c r="K850" s="46"/>
      <c r="L850" s="46"/>
      <c r="M850" s="48"/>
      <c r="N850" s="49"/>
      <c r="O850" s="46"/>
      <c r="P850" s="46"/>
      <c r="Q850" s="41"/>
      <c r="R850" s="10"/>
      <c r="S850" s="10"/>
      <c r="T850" s="10"/>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row>
    <row r="851" ht="17.25" customHeight="1">
      <c r="A851" s="41"/>
      <c r="B851" s="42"/>
      <c r="C851" s="41"/>
      <c r="D851" s="43"/>
      <c r="E851" s="43"/>
      <c r="F851" s="41"/>
      <c r="G851" s="45"/>
      <c r="H851" s="46"/>
      <c r="I851" s="43"/>
      <c r="J851" s="47"/>
      <c r="K851" s="46"/>
      <c r="L851" s="46"/>
      <c r="M851" s="48"/>
      <c r="N851" s="49"/>
      <c r="O851" s="46"/>
      <c r="P851" s="46"/>
      <c r="Q851" s="41"/>
      <c r="R851" s="10"/>
      <c r="S851" s="10"/>
      <c r="T851" s="10"/>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row>
    <row r="852" ht="17.25" customHeight="1">
      <c r="A852" s="41"/>
      <c r="B852" s="42"/>
      <c r="C852" s="41"/>
      <c r="D852" s="43"/>
      <c r="E852" s="43"/>
      <c r="F852" s="41"/>
      <c r="G852" s="45"/>
      <c r="H852" s="46"/>
      <c r="I852" s="43"/>
      <c r="J852" s="47"/>
      <c r="K852" s="46"/>
      <c r="L852" s="46"/>
      <c r="M852" s="48"/>
      <c r="N852" s="49"/>
      <c r="O852" s="46"/>
      <c r="P852" s="46"/>
      <c r="Q852" s="41"/>
      <c r="R852" s="10"/>
      <c r="S852" s="10"/>
      <c r="T852" s="10"/>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row>
    <row r="853" ht="17.25" customHeight="1">
      <c r="A853" s="41"/>
      <c r="B853" s="42"/>
      <c r="C853" s="41"/>
      <c r="D853" s="43"/>
      <c r="E853" s="43"/>
      <c r="F853" s="41"/>
      <c r="G853" s="45"/>
      <c r="H853" s="46"/>
      <c r="I853" s="43"/>
      <c r="J853" s="47"/>
      <c r="K853" s="46"/>
      <c r="L853" s="46"/>
      <c r="M853" s="48"/>
      <c r="N853" s="49"/>
      <c r="O853" s="46"/>
      <c r="P853" s="46"/>
      <c r="Q853" s="41"/>
      <c r="R853" s="10"/>
      <c r="S853" s="10"/>
      <c r="T853" s="10"/>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row>
    <row r="854" ht="17.25" customHeight="1">
      <c r="A854" s="41"/>
      <c r="B854" s="42"/>
      <c r="C854" s="41"/>
      <c r="D854" s="43"/>
      <c r="E854" s="43"/>
      <c r="F854" s="41"/>
      <c r="G854" s="45"/>
      <c r="H854" s="46"/>
      <c r="I854" s="43"/>
      <c r="J854" s="47"/>
      <c r="K854" s="46"/>
      <c r="L854" s="46"/>
      <c r="M854" s="48"/>
      <c r="N854" s="49"/>
      <c r="O854" s="46"/>
      <c r="P854" s="46"/>
      <c r="Q854" s="41"/>
      <c r="R854" s="10"/>
      <c r="S854" s="10"/>
      <c r="T854" s="10"/>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row>
    <row r="855" ht="17.25" customHeight="1">
      <c r="A855" s="41"/>
      <c r="B855" s="42"/>
      <c r="C855" s="41"/>
      <c r="D855" s="43"/>
      <c r="E855" s="43"/>
      <c r="F855" s="41"/>
      <c r="G855" s="45"/>
      <c r="H855" s="46"/>
      <c r="I855" s="43"/>
      <c r="J855" s="47"/>
      <c r="K855" s="46"/>
      <c r="L855" s="46"/>
      <c r="M855" s="48"/>
      <c r="N855" s="49"/>
      <c r="O855" s="46"/>
      <c r="P855" s="46"/>
      <c r="Q855" s="41"/>
      <c r="R855" s="10"/>
      <c r="S855" s="10"/>
      <c r="T855" s="10"/>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row>
    <row r="856" ht="17.25" customHeight="1">
      <c r="A856" s="41"/>
      <c r="B856" s="42"/>
      <c r="C856" s="41"/>
      <c r="D856" s="43"/>
      <c r="E856" s="43"/>
      <c r="F856" s="41"/>
      <c r="G856" s="45"/>
      <c r="H856" s="46"/>
      <c r="I856" s="43"/>
      <c r="J856" s="47"/>
      <c r="K856" s="46"/>
      <c r="L856" s="46"/>
      <c r="M856" s="48"/>
      <c r="N856" s="49"/>
      <c r="O856" s="46"/>
      <c r="P856" s="46"/>
      <c r="Q856" s="41"/>
      <c r="R856" s="10"/>
      <c r="S856" s="10"/>
      <c r="T856" s="10"/>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row>
    <row r="857" ht="17.25" customHeight="1">
      <c r="A857" s="41"/>
      <c r="B857" s="42"/>
      <c r="C857" s="41"/>
      <c r="D857" s="43"/>
      <c r="E857" s="43"/>
      <c r="F857" s="41"/>
      <c r="G857" s="45"/>
      <c r="H857" s="46"/>
      <c r="I857" s="43"/>
      <c r="J857" s="47"/>
      <c r="K857" s="46"/>
      <c r="L857" s="46"/>
      <c r="M857" s="48"/>
      <c r="N857" s="49"/>
      <c r="O857" s="46"/>
      <c r="P857" s="46"/>
      <c r="Q857" s="41"/>
      <c r="R857" s="10"/>
      <c r="S857" s="10"/>
      <c r="T857" s="10"/>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row>
    <row r="858" ht="17.25" customHeight="1">
      <c r="A858" s="41"/>
      <c r="B858" s="42"/>
      <c r="C858" s="41"/>
      <c r="D858" s="43"/>
      <c r="E858" s="43"/>
      <c r="F858" s="41"/>
      <c r="G858" s="45"/>
      <c r="H858" s="46"/>
      <c r="I858" s="43"/>
      <c r="J858" s="47"/>
      <c r="K858" s="46"/>
      <c r="L858" s="46"/>
      <c r="M858" s="48"/>
      <c r="N858" s="49"/>
      <c r="O858" s="46"/>
      <c r="P858" s="46"/>
      <c r="Q858" s="41"/>
      <c r="R858" s="10"/>
      <c r="S858" s="10"/>
      <c r="T858" s="10"/>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row>
    <row r="859" ht="17.25" customHeight="1">
      <c r="A859" s="41"/>
      <c r="B859" s="42"/>
      <c r="C859" s="41"/>
      <c r="D859" s="43"/>
      <c r="E859" s="43"/>
      <c r="F859" s="41"/>
      <c r="G859" s="45"/>
      <c r="H859" s="46"/>
      <c r="I859" s="43"/>
      <c r="J859" s="47"/>
      <c r="K859" s="46"/>
      <c r="L859" s="46"/>
      <c r="M859" s="48"/>
      <c r="N859" s="49"/>
      <c r="O859" s="46"/>
      <c r="P859" s="46"/>
      <c r="Q859" s="41"/>
      <c r="R859" s="10"/>
      <c r="S859" s="10"/>
      <c r="T859" s="10"/>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row>
    <row r="860" ht="17.25" customHeight="1">
      <c r="A860" s="41"/>
      <c r="B860" s="42"/>
      <c r="C860" s="41"/>
      <c r="D860" s="43"/>
      <c r="E860" s="43"/>
      <c r="F860" s="41"/>
      <c r="G860" s="45"/>
      <c r="H860" s="46"/>
      <c r="I860" s="43"/>
      <c r="J860" s="47"/>
      <c r="K860" s="46"/>
      <c r="L860" s="46"/>
      <c r="M860" s="48"/>
      <c r="N860" s="49"/>
      <c r="O860" s="46"/>
      <c r="P860" s="46"/>
      <c r="Q860" s="41"/>
      <c r="R860" s="10"/>
      <c r="S860" s="10"/>
      <c r="T860" s="10"/>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row>
    <row r="861" ht="17.25" customHeight="1">
      <c r="A861" s="41"/>
      <c r="B861" s="42"/>
      <c r="C861" s="41"/>
      <c r="D861" s="43"/>
      <c r="E861" s="43"/>
      <c r="F861" s="41"/>
      <c r="G861" s="45"/>
      <c r="H861" s="46"/>
      <c r="I861" s="43"/>
      <c r="J861" s="47"/>
      <c r="K861" s="46"/>
      <c r="L861" s="46"/>
      <c r="M861" s="48"/>
      <c r="N861" s="49"/>
      <c r="O861" s="46"/>
      <c r="P861" s="46"/>
      <c r="Q861" s="41"/>
      <c r="R861" s="10"/>
      <c r="S861" s="10"/>
      <c r="T861" s="10"/>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row>
    <row r="862" ht="17.25" customHeight="1">
      <c r="A862" s="41"/>
      <c r="B862" s="42"/>
      <c r="C862" s="41"/>
      <c r="D862" s="43"/>
      <c r="E862" s="43"/>
      <c r="F862" s="41"/>
      <c r="G862" s="45"/>
      <c r="H862" s="46"/>
      <c r="I862" s="43"/>
      <c r="J862" s="47"/>
      <c r="K862" s="46"/>
      <c r="L862" s="46"/>
      <c r="M862" s="48"/>
      <c r="N862" s="49"/>
      <c r="O862" s="46"/>
      <c r="P862" s="46"/>
      <c r="Q862" s="41"/>
      <c r="R862" s="10"/>
      <c r="S862" s="10"/>
      <c r="T862" s="10"/>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row>
    <row r="863" ht="17.25" customHeight="1">
      <c r="A863" s="41"/>
      <c r="B863" s="42"/>
      <c r="C863" s="41"/>
      <c r="D863" s="43"/>
      <c r="E863" s="43"/>
      <c r="F863" s="41"/>
      <c r="G863" s="45"/>
      <c r="H863" s="46"/>
      <c r="I863" s="43"/>
      <c r="J863" s="47"/>
      <c r="K863" s="46"/>
      <c r="L863" s="46"/>
      <c r="M863" s="48"/>
      <c r="N863" s="49"/>
      <c r="O863" s="46"/>
      <c r="P863" s="46"/>
      <c r="Q863" s="41"/>
      <c r="R863" s="10"/>
      <c r="S863" s="10"/>
      <c r="T863" s="10"/>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row>
    <row r="864" ht="17.25" customHeight="1">
      <c r="A864" s="41"/>
      <c r="B864" s="42"/>
      <c r="C864" s="41"/>
      <c r="D864" s="43"/>
      <c r="E864" s="43"/>
      <c r="F864" s="41"/>
      <c r="G864" s="45"/>
      <c r="H864" s="46"/>
      <c r="I864" s="43"/>
      <c r="J864" s="47"/>
      <c r="K864" s="46"/>
      <c r="L864" s="46"/>
      <c r="M864" s="48"/>
      <c r="N864" s="49"/>
      <c r="O864" s="46"/>
      <c r="P864" s="46"/>
      <c r="Q864" s="41"/>
      <c r="R864" s="10"/>
      <c r="S864" s="10"/>
      <c r="T864" s="10"/>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row>
    <row r="865" ht="17.25" customHeight="1">
      <c r="A865" s="41"/>
      <c r="B865" s="42"/>
      <c r="C865" s="41"/>
      <c r="D865" s="43"/>
      <c r="E865" s="43"/>
      <c r="F865" s="41"/>
      <c r="G865" s="45"/>
      <c r="H865" s="46"/>
      <c r="I865" s="43"/>
      <c r="J865" s="47"/>
      <c r="K865" s="46"/>
      <c r="L865" s="46"/>
      <c r="M865" s="48"/>
      <c r="N865" s="49"/>
      <c r="O865" s="46"/>
      <c r="P865" s="46"/>
      <c r="Q865" s="41"/>
      <c r="R865" s="10"/>
      <c r="S865" s="10"/>
      <c r="T865" s="10"/>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row>
    <row r="866" ht="17.25" customHeight="1">
      <c r="A866" s="41"/>
      <c r="B866" s="42"/>
      <c r="C866" s="41"/>
      <c r="D866" s="43"/>
      <c r="E866" s="43"/>
      <c r="F866" s="41"/>
      <c r="G866" s="45"/>
      <c r="H866" s="46"/>
      <c r="I866" s="43"/>
      <c r="J866" s="47"/>
      <c r="K866" s="46"/>
      <c r="L866" s="46"/>
      <c r="M866" s="48"/>
      <c r="N866" s="49"/>
      <c r="O866" s="46"/>
      <c r="P866" s="46"/>
      <c r="Q866" s="41"/>
      <c r="R866" s="10"/>
      <c r="S866" s="10"/>
      <c r="T866" s="10"/>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row>
    <row r="867" ht="17.25" customHeight="1">
      <c r="A867" s="41"/>
      <c r="B867" s="42"/>
      <c r="C867" s="41"/>
      <c r="D867" s="43"/>
      <c r="E867" s="43"/>
      <c r="F867" s="41"/>
      <c r="G867" s="45"/>
      <c r="H867" s="46"/>
      <c r="I867" s="43"/>
      <c r="J867" s="47"/>
      <c r="K867" s="46"/>
      <c r="L867" s="46"/>
      <c r="M867" s="48"/>
      <c r="N867" s="49"/>
      <c r="O867" s="46"/>
      <c r="P867" s="46"/>
      <c r="Q867" s="41"/>
      <c r="R867" s="10"/>
      <c r="S867" s="10"/>
      <c r="T867" s="10"/>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row>
    <row r="868" ht="17.25" customHeight="1">
      <c r="A868" s="41"/>
      <c r="B868" s="42"/>
      <c r="C868" s="41"/>
      <c r="D868" s="43"/>
      <c r="E868" s="43"/>
      <c r="F868" s="41"/>
      <c r="G868" s="45"/>
      <c r="H868" s="46"/>
      <c r="I868" s="43"/>
      <c r="J868" s="47"/>
      <c r="K868" s="46"/>
      <c r="L868" s="46"/>
      <c r="M868" s="48"/>
      <c r="N868" s="49"/>
      <c r="O868" s="46"/>
      <c r="P868" s="46"/>
      <c r="Q868" s="41"/>
      <c r="R868" s="10"/>
      <c r="S868" s="10"/>
      <c r="T868" s="10"/>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row>
    <row r="869" ht="17.25" customHeight="1">
      <c r="A869" s="41"/>
      <c r="B869" s="42"/>
      <c r="C869" s="41"/>
      <c r="D869" s="43"/>
      <c r="E869" s="43"/>
      <c r="F869" s="41"/>
      <c r="G869" s="45"/>
      <c r="H869" s="46"/>
      <c r="I869" s="43"/>
      <c r="J869" s="47"/>
      <c r="K869" s="46"/>
      <c r="L869" s="46"/>
      <c r="M869" s="48"/>
      <c r="N869" s="49"/>
      <c r="O869" s="46"/>
      <c r="P869" s="46"/>
      <c r="Q869" s="41"/>
      <c r="R869" s="10"/>
      <c r="S869" s="10"/>
      <c r="T869" s="10"/>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row>
    <row r="870" ht="17.25" customHeight="1">
      <c r="A870" s="41"/>
      <c r="B870" s="42"/>
      <c r="C870" s="41"/>
      <c r="D870" s="43"/>
      <c r="E870" s="43"/>
      <c r="F870" s="41"/>
      <c r="G870" s="45"/>
      <c r="H870" s="46"/>
      <c r="I870" s="43"/>
      <c r="J870" s="47"/>
      <c r="K870" s="46"/>
      <c r="L870" s="46"/>
      <c r="M870" s="48"/>
      <c r="N870" s="49"/>
      <c r="O870" s="46"/>
      <c r="P870" s="46"/>
      <c r="Q870" s="41"/>
      <c r="R870" s="10"/>
      <c r="S870" s="10"/>
      <c r="T870" s="10"/>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row>
    <row r="871" ht="17.25" customHeight="1">
      <c r="A871" s="41"/>
      <c r="B871" s="42"/>
      <c r="C871" s="41"/>
      <c r="D871" s="43"/>
      <c r="E871" s="43"/>
      <c r="F871" s="41"/>
      <c r="G871" s="45"/>
      <c r="H871" s="46"/>
      <c r="I871" s="43"/>
      <c r="J871" s="47"/>
      <c r="K871" s="46"/>
      <c r="L871" s="46"/>
      <c r="M871" s="48"/>
      <c r="N871" s="49"/>
      <c r="O871" s="46"/>
      <c r="P871" s="46"/>
      <c r="Q871" s="41"/>
      <c r="R871" s="10"/>
      <c r="S871" s="10"/>
      <c r="T871" s="10"/>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row>
    <row r="872" ht="17.25" customHeight="1">
      <c r="A872" s="41"/>
      <c r="B872" s="42"/>
      <c r="C872" s="41"/>
      <c r="D872" s="43"/>
      <c r="E872" s="43"/>
      <c r="F872" s="41"/>
      <c r="G872" s="45"/>
      <c r="H872" s="46"/>
      <c r="I872" s="43"/>
      <c r="J872" s="47"/>
      <c r="K872" s="46"/>
      <c r="L872" s="46"/>
      <c r="M872" s="48"/>
      <c r="N872" s="49"/>
      <c r="O872" s="46"/>
      <c r="P872" s="46"/>
      <c r="Q872" s="41"/>
      <c r="R872" s="10"/>
      <c r="S872" s="10"/>
      <c r="T872" s="10"/>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row>
    <row r="873" ht="17.25" customHeight="1">
      <c r="A873" s="41"/>
      <c r="B873" s="42"/>
      <c r="C873" s="41"/>
      <c r="D873" s="43"/>
      <c r="E873" s="43"/>
      <c r="F873" s="41"/>
      <c r="G873" s="45"/>
      <c r="H873" s="46"/>
      <c r="I873" s="43"/>
      <c r="J873" s="47"/>
      <c r="K873" s="46"/>
      <c r="L873" s="46"/>
      <c r="M873" s="48"/>
      <c r="N873" s="49"/>
      <c r="O873" s="46"/>
      <c r="P873" s="46"/>
      <c r="Q873" s="41"/>
      <c r="R873" s="10"/>
      <c r="S873" s="10"/>
      <c r="T873" s="10"/>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row>
    <row r="874" ht="17.25" customHeight="1">
      <c r="A874" s="41"/>
      <c r="B874" s="42"/>
      <c r="C874" s="41"/>
      <c r="D874" s="43"/>
      <c r="E874" s="43"/>
      <c r="F874" s="41"/>
      <c r="G874" s="45"/>
      <c r="H874" s="46"/>
      <c r="I874" s="43"/>
      <c r="J874" s="47"/>
      <c r="K874" s="46"/>
      <c r="L874" s="46"/>
      <c r="M874" s="48"/>
      <c r="N874" s="49"/>
      <c r="O874" s="46"/>
      <c r="P874" s="46"/>
      <c r="Q874" s="41"/>
      <c r="R874" s="10"/>
      <c r="S874" s="10"/>
      <c r="T874" s="10"/>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row>
    <row r="875" ht="17.25" customHeight="1">
      <c r="A875" s="41"/>
      <c r="B875" s="42"/>
      <c r="C875" s="41"/>
      <c r="D875" s="43"/>
      <c r="E875" s="43"/>
      <c r="F875" s="41"/>
      <c r="G875" s="45"/>
      <c r="H875" s="46"/>
      <c r="I875" s="43"/>
      <c r="J875" s="47"/>
      <c r="K875" s="46"/>
      <c r="L875" s="46"/>
      <c r="M875" s="48"/>
      <c r="N875" s="49"/>
      <c r="O875" s="46"/>
      <c r="P875" s="46"/>
      <c r="Q875" s="41"/>
      <c r="R875" s="10"/>
      <c r="S875" s="10"/>
      <c r="T875" s="10"/>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row>
    <row r="876" ht="17.25" customHeight="1">
      <c r="A876" s="41"/>
      <c r="B876" s="42"/>
      <c r="C876" s="41"/>
      <c r="D876" s="43"/>
      <c r="E876" s="43"/>
      <c r="F876" s="41"/>
      <c r="G876" s="45"/>
      <c r="H876" s="46"/>
      <c r="I876" s="43"/>
      <c r="J876" s="47"/>
      <c r="K876" s="46"/>
      <c r="L876" s="46"/>
      <c r="M876" s="48"/>
      <c r="N876" s="49"/>
      <c r="O876" s="46"/>
      <c r="P876" s="46"/>
      <c r="Q876" s="41"/>
      <c r="R876" s="10"/>
      <c r="S876" s="10"/>
      <c r="T876" s="10"/>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row>
    <row r="877" ht="17.25" customHeight="1">
      <c r="A877" s="41"/>
      <c r="B877" s="42"/>
      <c r="C877" s="41"/>
      <c r="D877" s="43"/>
      <c r="E877" s="43"/>
      <c r="F877" s="41"/>
      <c r="G877" s="45"/>
      <c r="H877" s="46"/>
      <c r="I877" s="43"/>
      <c r="J877" s="47"/>
      <c r="K877" s="46"/>
      <c r="L877" s="46"/>
      <c r="M877" s="48"/>
      <c r="N877" s="49"/>
      <c r="O877" s="46"/>
      <c r="P877" s="46"/>
      <c r="Q877" s="41"/>
      <c r="R877" s="10"/>
      <c r="S877" s="10"/>
      <c r="T877" s="10"/>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row>
    <row r="878" ht="17.25" customHeight="1">
      <c r="A878" s="41"/>
      <c r="B878" s="42"/>
      <c r="C878" s="41"/>
      <c r="D878" s="43"/>
      <c r="E878" s="43"/>
      <c r="F878" s="41"/>
      <c r="G878" s="45"/>
      <c r="H878" s="46"/>
      <c r="I878" s="43"/>
      <c r="J878" s="47"/>
      <c r="K878" s="46"/>
      <c r="L878" s="46"/>
      <c r="M878" s="48"/>
      <c r="N878" s="49"/>
      <c r="O878" s="46"/>
      <c r="P878" s="46"/>
      <c r="Q878" s="41"/>
      <c r="R878" s="10"/>
      <c r="S878" s="10"/>
      <c r="T878" s="10"/>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row>
    <row r="879" ht="17.25" customHeight="1">
      <c r="A879" s="41"/>
      <c r="B879" s="42"/>
      <c r="C879" s="41"/>
      <c r="D879" s="43"/>
      <c r="E879" s="43"/>
      <c r="F879" s="41"/>
      <c r="G879" s="45"/>
      <c r="H879" s="46"/>
      <c r="I879" s="43"/>
      <c r="J879" s="47"/>
      <c r="K879" s="46"/>
      <c r="L879" s="46"/>
      <c r="M879" s="48"/>
      <c r="N879" s="49"/>
      <c r="O879" s="46"/>
      <c r="P879" s="46"/>
      <c r="Q879" s="41"/>
      <c r="R879" s="10"/>
      <c r="S879" s="10"/>
      <c r="T879" s="10"/>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row>
    <row r="880" ht="17.25" customHeight="1">
      <c r="A880" s="41"/>
      <c r="B880" s="42"/>
      <c r="C880" s="41"/>
      <c r="D880" s="43"/>
      <c r="E880" s="43"/>
      <c r="F880" s="41"/>
      <c r="G880" s="45"/>
      <c r="H880" s="46"/>
      <c r="I880" s="43"/>
      <c r="J880" s="47"/>
      <c r="K880" s="46"/>
      <c r="L880" s="46"/>
      <c r="M880" s="48"/>
      <c r="N880" s="49"/>
      <c r="O880" s="46"/>
      <c r="P880" s="46"/>
      <c r="Q880" s="41"/>
      <c r="R880" s="10"/>
      <c r="S880" s="10"/>
      <c r="T880" s="10"/>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row>
    <row r="881" ht="17.25" customHeight="1">
      <c r="A881" s="41"/>
      <c r="B881" s="42"/>
      <c r="C881" s="41"/>
      <c r="D881" s="43"/>
      <c r="E881" s="43"/>
      <c r="F881" s="41"/>
      <c r="G881" s="45"/>
      <c r="H881" s="46"/>
      <c r="I881" s="43"/>
      <c r="J881" s="47"/>
      <c r="K881" s="46"/>
      <c r="L881" s="46"/>
      <c r="M881" s="48"/>
      <c r="N881" s="49"/>
      <c r="O881" s="46"/>
      <c r="P881" s="46"/>
      <c r="Q881" s="41"/>
      <c r="R881" s="10"/>
      <c r="S881" s="10"/>
      <c r="T881" s="10"/>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row>
    <row r="882" ht="17.25" customHeight="1">
      <c r="A882" s="41"/>
      <c r="B882" s="42"/>
      <c r="C882" s="41"/>
      <c r="D882" s="43"/>
      <c r="E882" s="43"/>
      <c r="F882" s="41"/>
      <c r="G882" s="45"/>
      <c r="H882" s="46"/>
      <c r="I882" s="43"/>
      <c r="J882" s="47"/>
      <c r="K882" s="46"/>
      <c r="L882" s="46"/>
      <c r="M882" s="48"/>
      <c r="N882" s="49"/>
      <c r="O882" s="46"/>
      <c r="P882" s="46"/>
      <c r="Q882" s="41"/>
      <c r="R882" s="10"/>
      <c r="S882" s="10"/>
      <c r="T882" s="10"/>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row>
    <row r="883" ht="17.25" customHeight="1">
      <c r="A883" s="41"/>
      <c r="B883" s="42"/>
      <c r="C883" s="41"/>
      <c r="D883" s="43"/>
      <c r="E883" s="43"/>
      <c r="F883" s="41"/>
      <c r="G883" s="45"/>
      <c r="H883" s="46"/>
      <c r="I883" s="43"/>
      <c r="J883" s="47"/>
      <c r="K883" s="46"/>
      <c r="L883" s="46"/>
      <c r="M883" s="48"/>
      <c r="N883" s="49"/>
      <c r="O883" s="46"/>
      <c r="P883" s="46"/>
      <c r="Q883" s="41"/>
      <c r="R883" s="10"/>
      <c r="S883" s="10"/>
      <c r="T883" s="10"/>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row>
    <row r="884" ht="17.25" customHeight="1">
      <c r="A884" s="41"/>
      <c r="B884" s="42"/>
      <c r="C884" s="41"/>
      <c r="D884" s="43"/>
      <c r="E884" s="43"/>
      <c r="F884" s="41"/>
      <c r="G884" s="45"/>
      <c r="H884" s="46"/>
      <c r="I884" s="43"/>
      <c r="J884" s="47"/>
      <c r="K884" s="46"/>
      <c r="L884" s="46"/>
      <c r="M884" s="48"/>
      <c r="N884" s="49"/>
      <c r="O884" s="46"/>
      <c r="P884" s="46"/>
      <c r="Q884" s="41"/>
      <c r="R884" s="10"/>
      <c r="S884" s="10"/>
      <c r="T884" s="10"/>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row>
    <row r="885" ht="17.25" customHeight="1">
      <c r="A885" s="41"/>
      <c r="B885" s="42"/>
      <c r="C885" s="41"/>
      <c r="D885" s="43"/>
      <c r="E885" s="43"/>
      <c r="F885" s="41"/>
      <c r="G885" s="45"/>
      <c r="H885" s="46"/>
      <c r="I885" s="43"/>
      <c r="J885" s="47"/>
      <c r="K885" s="46"/>
      <c r="L885" s="46"/>
      <c r="M885" s="48"/>
      <c r="N885" s="49"/>
      <c r="O885" s="46"/>
      <c r="P885" s="46"/>
      <c r="Q885" s="41"/>
      <c r="R885" s="10"/>
      <c r="S885" s="10"/>
      <c r="T885" s="10"/>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row>
    <row r="886" ht="17.25" customHeight="1">
      <c r="A886" s="41"/>
      <c r="B886" s="42"/>
      <c r="C886" s="41"/>
      <c r="D886" s="43"/>
      <c r="E886" s="43"/>
      <c r="F886" s="41"/>
      <c r="G886" s="45"/>
      <c r="H886" s="46"/>
      <c r="I886" s="43"/>
      <c r="J886" s="47"/>
      <c r="K886" s="46"/>
      <c r="L886" s="46"/>
      <c r="M886" s="48"/>
      <c r="N886" s="49"/>
      <c r="O886" s="46"/>
      <c r="P886" s="46"/>
      <c r="Q886" s="41"/>
      <c r="R886" s="10"/>
      <c r="S886" s="10"/>
      <c r="T886" s="10"/>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row>
    <row r="887" ht="17.25" customHeight="1">
      <c r="A887" s="41"/>
      <c r="B887" s="42"/>
      <c r="C887" s="41"/>
      <c r="D887" s="43"/>
      <c r="E887" s="43"/>
      <c r="F887" s="41"/>
      <c r="G887" s="45"/>
      <c r="H887" s="46"/>
      <c r="I887" s="43"/>
      <c r="J887" s="47"/>
      <c r="K887" s="46"/>
      <c r="L887" s="46"/>
      <c r="M887" s="48"/>
      <c r="N887" s="49"/>
      <c r="O887" s="46"/>
      <c r="P887" s="46"/>
      <c r="Q887" s="41"/>
      <c r="R887" s="10"/>
      <c r="S887" s="10"/>
      <c r="T887" s="10"/>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row>
    <row r="888" ht="17.25" customHeight="1">
      <c r="A888" s="41"/>
      <c r="B888" s="42"/>
      <c r="C888" s="41"/>
      <c r="D888" s="43"/>
      <c r="E888" s="43"/>
      <c r="F888" s="41"/>
      <c r="G888" s="45"/>
      <c r="H888" s="46"/>
      <c r="I888" s="43"/>
      <c r="J888" s="47"/>
      <c r="K888" s="46"/>
      <c r="L888" s="46"/>
      <c r="M888" s="48"/>
      <c r="N888" s="49"/>
      <c r="O888" s="46"/>
      <c r="P888" s="46"/>
      <c r="Q888" s="41"/>
      <c r="R888" s="10"/>
      <c r="S888" s="10"/>
      <c r="T888" s="10"/>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row>
    <row r="889" ht="17.25" customHeight="1">
      <c r="A889" s="41"/>
      <c r="B889" s="42"/>
      <c r="C889" s="41"/>
      <c r="D889" s="43"/>
      <c r="E889" s="43"/>
      <c r="F889" s="41"/>
      <c r="G889" s="45"/>
      <c r="H889" s="46"/>
      <c r="I889" s="43"/>
      <c r="J889" s="47"/>
      <c r="K889" s="46"/>
      <c r="L889" s="46"/>
      <c r="M889" s="48"/>
      <c r="N889" s="49"/>
      <c r="O889" s="46"/>
      <c r="P889" s="46"/>
      <c r="Q889" s="41"/>
      <c r="R889" s="10"/>
      <c r="S889" s="10"/>
      <c r="T889" s="10"/>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row>
    <row r="890" ht="17.25" customHeight="1">
      <c r="A890" s="41"/>
      <c r="B890" s="42"/>
      <c r="C890" s="41"/>
      <c r="D890" s="43"/>
      <c r="E890" s="43"/>
      <c r="F890" s="41"/>
      <c r="G890" s="45"/>
      <c r="H890" s="46"/>
      <c r="I890" s="43"/>
      <c r="J890" s="47"/>
      <c r="K890" s="46"/>
      <c r="L890" s="46"/>
      <c r="M890" s="48"/>
      <c r="N890" s="49"/>
      <c r="O890" s="46"/>
      <c r="P890" s="46"/>
      <c r="Q890" s="41"/>
      <c r="R890" s="10"/>
      <c r="S890" s="10"/>
      <c r="T890" s="10"/>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row>
    <row r="891" ht="17.25" customHeight="1">
      <c r="A891" s="41"/>
      <c r="B891" s="42"/>
      <c r="C891" s="41"/>
      <c r="D891" s="43"/>
      <c r="E891" s="43"/>
      <c r="F891" s="41"/>
      <c r="G891" s="45"/>
      <c r="H891" s="46"/>
      <c r="I891" s="43"/>
      <c r="J891" s="47"/>
      <c r="K891" s="46"/>
      <c r="L891" s="46"/>
      <c r="M891" s="48"/>
      <c r="N891" s="49"/>
      <c r="O891" s="46"/>
      <c r="P891" s="46"/>
      <c r="Q891" s="41"/>
      <c r="R891" s="10"/>
      <c r="S891" s="10"/>
      <c r="T891" s="10"/>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row>
    <row r="892" ht="17.25" customHeight="1">
      <c r="A892" s="41"/>
      <c r="B892" s="42"/>
      <c r="C892" s="41"/>
      <c r="D892" s="43"/>
      <c r="E892" s="43"/>
      <c r="F892" s="41"/>
      <c r="G892" s="45"/>
      <c r="H892" s="46"/>
      <c r="I892" s="43"/>
      <c r="J892" s="47"/>
      <c r="K892" s="46"/>
      <c r="L892" s="46"/>
      <c r="M892" s="48"/>
      <c r="N892" s="49"/>
      <c r="O892" s="46"/>
      <c r="P892" s="46"/>
      <c r="Q892" s="41"/>
      <c r="R892" s="10"/>
      <c r="S892" s="10"/>
      <c r="T892" s="10"/>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row>
    <row r="893" ht="17.25" customHeight="1">
      <c r="A893" s="41"/>
      <c r="B893" s="42"/>
      <c r="C893" s="41"/>
      <c r="D893" s="43"/>
      <c r="E893" s="43"/>
      <c r="F893" s="41"/>
      <c r="G893" s="45"/>
      <c r="H893" s="46"/>
      <c r="I893" s="43"/>
      <c r="J893" s="47"/>
      <c r="K893" s="46"/>
      <c r="L893" s="46"/>
      <c r="M893" s="48"/>
      <c r="N893" s="49"/>
      <c r="O893" s="46"/>
      <c r="P893" s="46"/>
      <c r="Q893" s="41"/>
      <c r="R893" s="10"/>
      <c r="S893" s="10"/>
      <c r="T893" s="10"/>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row>
    <row r="894" ht="17.25" customHeight="1">
      <c r="A894" s="41"/>
      <c r="B894" s="42"/>
      <c r="C894" s="41"/>
      <c r="D894" s="43"/>
      <c r="E894" s="43"/>
      <c r="F894" s="41"/>
      <c r="G894" s="45"/>
      <c r="H894" s="46"/>
      <c r="I894" s="43"/>
      <c r="J894" s="47"/>
      <c r="K894" s="46"/>
      <c r="L894" s="46"/>
      <c r="M894" s="48"/>
      <c r="N894" s="49"/>
      <c r="O894" s="46"/>
      <c r="P894" s="46"/>
      <c r="Q894" s="41"/>
      <c r="R894" s="10"/>
      <c r="S894" s="10"/>
      <c r="T894" s="10"/>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row>
    <row r="895" ht="17.25" customHeight="1">
      <c r="A895" s="41"/>
      <c r="B895" s="42"/>
      <c r="C895" s="41"/>
      <c r="D895" s="43"/>
      <c r="E895" s="43"/>
      <c r="F895" s="41"/>
      <c r="G895" s="45"/>
      <c r="H895" s="46"/>
      <c r="I895" s="43"/>
      <c r="J895" s="47"/>
      <c r="K895" s="46"/>
      <c r="L895" s="46"/>
      <c r="M895" s="48"/>
      <c r="N895" s="49"/>
      <c r="O895" s="46"/>
      <c r="P895" s="46"/>
      <c r="Q895" s="41"/>
      <c r="R895" s="10"/>
      <c r="S895" s="10"/>
      <c r="T895" s="10"/>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row>
    <row r="896" ht="17.25" customHeight="1">
      <c r="A896" s="41"/>
      <c r="B896" s="42"/>
      <c r="C896" s="41"/>
      <c r="D896" s="43"/>
      <c r="E896" s="43"/>
      <c r="F896" s="41"/>
      <c r="G896" s="45"/>
      <c r="H896" s="46"/>
      <c r="I896" s="43"/>
      <c r="J896" s="47"/>
      <c r="K896" s="46"/>
      <c r="L896" s="46"/>
      <c r="M896" s="48"/>
      <c r="N896" s="49"/>
      <c r="O896" s="46"/>
      <c r="P896" s="46"/>
      <c r="Q896" s="41"/>
      <c r="R896" s="10"/>
      <c r="S896" s="10"/>
      <c r="T896" s="10"/>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row>
    <row r="897" ht="17.25" customHeight="1">
      <c r="A897" s="41"/>
      <c r="B897" s="42"/>
      <c r="C897" s="41"/>
      <c r="D897" s="43"/>
      <c r="E897" s="43"/>
      <c r="F897" s="41"/>
      <c r="G897" s="45"/>
      <c r="H897" s="46"/>
      <c r="I897" s="43"/>
      <c r="J897" s="47"/>
      <c r="K897" s="46"/>
      <c r="L897" s="46"/>
      <c r="M897" s="48"/>
      <c r="N897" s="49"/>
      <c r="O897" s="46"/>
      <c r="P897" s="46"/>
      <c r="Q897" s="41"/>
      <c r="R897" s="10"/>
      <c r="S897" s="10"/>
      <c r="T897" s="10"/>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row>
    <row r="898" ht="17.25" customHeight="1">
      <c r="A898" s="41"/>
      <c r="B898" s="42"/>
      <c r="C898" s="41"/>
      <c r="D898" s="43"/>
      <c r="E898" s="43"/>
      <c r="F898" s="41"/>
      <c r="G898" s="45"/>
      <c r="H898" s="46"/>
      <c r="I898" s="43"/>
      <c r="J898" s="47"/>
      <c r="K898" s="46"/>
      <c r="L898" s="46"/>
      <c r="M898" s="48"/>
      <c r="N898" s="49"/>
      <c r="O898" s="46"/>
      <c r="P898" s="46"/>
      <c r="Q898" s="41"/>
      <c r="R898" s="10"/>
      <c r="S898" s="10"/>
      <c r="T898" s="10"/>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row>
    <row r="899" ht="17.25" customHeight="1">
      <c r="A899" s="41"/>
      <c r="B899" s="42"/>
      <c r="C899" s="41"/>
      <c r="D899" s="43"/>
      <c r="E899" s="43"/>
      <c r="F899" s="41"/>
      <c r="G899" s="45"/>
      <c r="H899" s="46"/>
      <c r="I899" s="43"/>
      <c r="J899" s="47"/>
      <c r="K899" s="46"/>
      <c r="L899" s="46"/>
      <c r="M899" s="48"/>
      <c r="N899" s="49"/>
      <c r="O899" s="46"/>
      <c r="P899" s="46"/>
      <c r="Q899" s="41"/>
      <c r="R899" s="10"/>
      <c r="S899" s="10"/>
      <c r="T899" s="10"/>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row>
    <row r="900" ht="17.25" customHeight="1">
      <c r="A900" s="41"/>
      <c r="B900" s="42"/>
      <c r="C900" s="41"/>
      <c r="D900" s="43"/>
      <c r="E900" s="43"/>
      <c r="F900" s="41"/>
      <c r="G900" s="45"/>
      <c r="H900" s="46"/>
      <c r="I900" s="43"/>
      <c r="J900" s="47"/>
      <c r="K900" s="46"/>
      <c r="L900" s="46"/>
      <c r="M900" s="48"/>
      <c r="N900" s="49"/>
      <c r="O900" s="46"/>
      <c r="P900" s="46"/>
      <c r="Q900" s="41"/>
      <c r="R900" s="10"/>
      <c r="S900" s="10"/>
      <c r="T900" s="10"/>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row>
    <row r="901" ht="17.25" customHeight="1">
      <c r="A901" s="41"/>
      <c r="B901" s="42"/>
      <c r="C901" s="41"/>
      <c r="D901" s="43"/>
      <c r="E901" s="43"/>
      <c r="F901" s="41"/>
      <c r="G901" s="45"/>
      <c r="H901" s="46"/>
      <c r="I901" s="43"/>
      <c r="J901" s="47"/>
      <c r="K901" s="46"/>
      <c r="L901" s="46"/>
      <c r="M901" s="48"/>
      <c r="N901" s="49"/>
      <c r="O901" s="46"/>
      <c r="P901" s="46"/>
      <c r="Q901" s="41"/>
      <c r="R901" s="10"/>
      <c r="S901" s="10"/>
      <c r="T901" s="10"/>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row>
    <row r="902" ht="17.25" customHeight="1">
      <c r="A902" s="41"/>
      <c r="B902" s="42"/>
      <c r="C902" s="41"/>
      <c r="D902" s="43"/>
      <c r="E902" s="43"/>
      <c r="F902" s="41"/>
      <c r="G902" s="45"/>
      <c r="H902" s="46"/>
      <c r="I902" s="43"/>
      <c r="J902" s="47"/>
      <c r="K902" s="46"/>
      <c r="L902" s="46"/>
      <c r="M902" s="48"/>
      <c r="N902" s="49"/>
      <c r="O902" s="46"/>
      <c r="P902" s="46"/>
      <c r="Q902" s="41"/>
      <c r="R902" s="10"/>
      <c r="S902" s="10"/>
      <c r="T902" s="10"/>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row>
    <row r="903" ht="17.25" customHeight="1">
      <c r="A903" s="41"/>
      <c r="B903" s="42"/>
      <c r="C903" s="41"/>
      <c r="D903" s="43"/>
      <c r="E903" s="43"/>
      <c r="F903" s="41"/>
      <c r="G903" s="45"/>
      <c r="H903" s="46"/>
      <c r="I903" s="43"/>
      <c r="J903" s="47"/>
      <c r="K903" s="46"/>
      <c r="L903" s="46"/>
      <c r="M903" s="48"/>
      <c r="N903" s="49"/>
      <c r="O903" s="46"/>
      <c r="P903" s="46"/>
      <c r="Q903" s="41"/>
      <c r="R903" s="10"/>
      <c r="S903" s="10"/>
      <c r="T903" s="10"/>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row>
    <row r="904" ht="17.25" customHeight="1">
      <c r="A904" s="41"/>
      <c r="B904" s="42"/>
      <c r="C904" s="41"/>
      <c r="D904" s="43"/>
      <c r="E904" s="43"/>
      <c r="F904" s="41"/>
      <c r="G904" s="45"/>
      <c r="H904" s="46"/>
      <c r="I904" s="43"/>
      <c r="J904" s="47"/>
      <c r="K904" s="46"/>
      <c r="L904" s="46"/>
      <c r="M904" s="48"/>
      <c r="N904" s="49"/>
      <c r="O904" s="46"/>
      <c r="P904" s="46"/>
      <c r="Q904" s="41"/>
      <c r="R904" s="10"/>
      <c r="S904" s="10"/>
      <c r="T904" s="10"/>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row>
    <row r="905" ht="17.25" customHeight="1">
      <c r="A905" s="41"/>
      <c r="B905" s="42"/>
      <c r="C905" s="41"/>
      <c r="D905" s="43"/>
      <c r="E905" s="43"/>
      <c r="F905" s="41"/>
      <c r="G905" s="45"/>
      <c r="H905" s="46"/>
      <c r="I905" s="43"/>
      <c r="J905" s="47"/>
      <c r="K905" s="46"/>
      <c r="L905" s="46"/>
      <c r="M905" s="48"/>
      <c r="N905" s="49"/>
      <c r="O905" s="46"/>
      <c r="P905" s="46"/>
      <c r="Q905" s="41"/>
      <c r="R905" s="10"/>
      <c r="S905" s="10"/>
      <c r="T905" s="10"/>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row>
    <row r="906" ht="17.25" customHeight="1">
      <c r="A906" s="41"/>
      <c r="B906" s="42"/>
      <c r="C906" s="41"/>
      <c r="D906" s="43"/>
      <c r="E906" s="43"/>
      <c r="F906" s="41"/>
      <c r="G906" s="45"/>
      <c r="H906" s="46"/>
      <c r="I906" s="43"/>
      <c r="J906" s="47"/>
      <c r="K906" s="46"/>
      <c r="L906" s="46"/>
      <c r="M906" s="48"/>
      <c r="N906" s="49"/>
      <c r="O906" s="46"/>
      <c r="P906" s="46"/>
      <c r="Q906" s="41"/>
      <c r="R906" s="10"/>
      <c r="S906" s="10"/>
      <c r="T906" s="10"/>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row>
    <row r="907" ht="17.25" customHeight="1">
      <c r="A907" s="41"/>
      <c r="B907" s="42"/>
      <c r="C907" s="41"/>
      <c r="D907" s="43"/>
      <c r="E907" s="43"/>
      <c r="F907" s="41"/>
      <c r="G907" s="45"/>
      <c r="H907" s="46"/>
      <c r="I907" s="43"/>
      <c r="J907" s="47"/>
      <c r="K907" s="46"/>
      <c r="L907" s="46"/>
      <c r="M907" s="48"/>
      <c r="N907" s="49"/>
      <c r="O907" s="46"/>
      <c r="P907" s="46"/>
      <c r="Q907" s="41"/>
      <c r="R907" s="10"/>
      <c r="S907" s="10"/>
      <c r="T907" s="10"/>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row>
    <row r="908" ht="17.25" customHeight="1">
      <c r="A908" s="41"/>
      <c r="B908" s="42"/>
      <c r="C908" s="41"/>
      <c r="D908" s="43"/>
      <c r="E908" s="43"/>
      <c r="F908" s="41"/>
      <c r="G908" s="45"/>
      <c r="H908" s="46"/>
      <c r="I908" s="43"/>
      <c r="J908" s="47"/>
      <c r="K908" s="46"/>
      <c r="L908" s="46"/>
      <c r="M908" s="48"/>
      <c r="N908" s="49"/>
      <c r="O908" s="46"/>
      <c r="P908" s="46"/>
      <c r="Q908" s="41"/>
      <c r="R908" s="10"/>
      <c r="S908" s="10"/>
      <c r="T908" s="10"/>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row>
    <row r="909" ht="17.25" customHeight="1">
      <c r="A909" s="41"/>
      <c r="B909" s="42"/>
      <c r="C909" s="41"/>
      <c r="D909" s="43"/>
      <c r="E909" s="43"/>
      <c r="F909" s="41"/>
      <c r="G909" s="45"/>
      <c r="H909" s="46"/>
      <c r="I909" s="43"/>
      <c r="J909" s="47"/>
      <c r="K909" s="46"/>
      <c r="L909" s="46"/>
      <c r="M909" s="48"/>
      <c r="N909" s="49"/>
      <c r="O909" s="46"/>
      <c r="P909" s="46"/>
      <c r="Q909" s="41"/>
      <c r="R909" s="10"/>
      <c r="S909" s="10"/>
      <c r="T909" s="10"/>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row>
    <row r="910" ht="17.25" customHeight="1">
      <c r="A910" s="41"/>
      <c r="B910" s="42"/>
      <c r="C910" s="41"/>
      <c r="D910" s="43"/>
      <c r="E910" s="43"/>
      <c r="F910" s="41"/>
      <c r="G910" s="45"/>
      <c r="H910" s="46"/>
      <c r="I910" s="43"/>
      <c r="J910" s="47"/>
      <c r="K910" s="46"/>
      <c r="L910" s="46"/>
      <c r="M910" s="48"/>
      <c r="N910" s="49"/>
      <c r="O910" s="46"/>
      <c r="P910" s="46"/>
      <c r="Q910" s="41"/>
      <c r="R910" s="10"/>
      <c r="S910" s="10"/>
      <c r="T910" s="10"/>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row>
    <row r="911" ht="17.25" customHeight="1">
      <c r="A911" s="41"/>
      <c r="B911" s="42"/>
      <c r="C911" s="41"/>
      <c r="D911" s="43"/>
      <c r="E911" s="43"/>
      <c r="F911" s="41"/>
      <c r="G911" s="45"/>
      <c r="H911" s="46"/>
      <c r="I911" s="43"/>
      <c r="J911" s="47"/>
      <c r="K911" s="46"/>
      <c r="L911" s="46"/>
      <c r="M911" s="48"/>
      <c r="N911" s="49"/>
      <c r="O911" s="46"/>
      <c r="P911" s="46"/>
      <c r="Q911" s="41"/>
      <c r="R911" s="10"/>
      <c r="S911" s="10"/>
      <c r="T911" s="10"/>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row>
    <row r="912" ht="17.25" customHeight="1">
      <c r="A912" s="41"/>
      <c r="B912" s="42"/>
      <c r="C912" s="41"/>
      <c r="D912" s="43"/>
      <c r="E912" s="43"/>
      <c r="F912" s="41"/>
      <c r="G912" s="45"/>
      <c r="H912" s="46"/>
      <c r="I912" s="43"/>
      <c r="J912" s="47"/>
      <c r="K912" s="46"/>
      <c r="L912" s="46"/>
      <c r="M912" s="48"/>
      <c r="N912" s="49"/>
      <c r="O912" s="46"/>
      <c r="P912" s="46"/>
      <c r="Q912" s="41"/>
      <c r="R912" s="10"/>
      <c r="S912" s="10"/>
      <c r="T912" s="10"/>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row>
    <row r="913" ht="17.25" customHeight="1">
      <c r="A913" s="41"/>
      <c r="B913" s="42"/>
      <c r="C913" s="41"/>
      <c r="D913" s="43"/>
      <c r="E913" s="43"/>
      <c r="F913" s="41"/>
      <c r="G913" s="45"/>
      <c r="H913" s="46"/>
      <c r="I913" s="43"/>
      <c r="J913" s="47"/>
      <c r="K913" s="46"/>
      <c r="L913" s="46"/>
      <c r="M913" s="48"/>
      <c r="N913" s="49"/>
      <c r="O913" s="46"/>
      <c r="P913" s="46"/>
      <c r="Q913" s="41"/>
      <c r="R913" s="10"/>
      <c r="S913" s="10"/>
      <c r="T913" s="10"/>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row>
    <row r="914" ht="17.25" customHeight="1">
      <c r="A914" s="41"/>
      <c r="B914" s="42"/>
      <c r="C914" s="41"/>
      <c r="D914" s="43"/>
      <c r="E914" s="43"/>
      <c r="F914" s="41"/>
      <c r="G914" s="45"/>
      <c r="H914" s="46"/>
      <c r="I914" s="43"/>
      <c r="J914" s="47"/>
      <c r="K914" s="46"/>
      <c r="L914" s="46"/>
      <c r="M914" s="48"/>
      <c r="N914" s="49"/>
      <c r="O914" s="46"/>
      <c r="P914" s="46"/>
      <c r="Q914" s="41"/>
      <c r="R914" s="10"/>
      <c r="S914" s="10"/>
      <c r="T914" s="10"/>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row>
    <row r="915" ht="17.25" customHeight="1">
      <c r="A915" s="41"/>
      <c r="B915" s="42"/>
      <c r="C915" s="41"/>
      <c r="D915" s="43"/>
      <c r="E915" s="43"/>
      <c r="F915" s="41"/>
      <c r="G915" s="45"/>
      <c r="H915" s="46"/>
      <c r="I915" s="43"/>
      <c r="J915" s="47"/>
      <c r="K915" s="46"/>
      <c r="L915" s="46"/>
      <c r="M915" s="48"/>
      <c r="N915" s="49"/>
      <c r="O915" s="46"/>
      <c r="P915" s="46"/>
      <c r="Q915" s="41"/>
      <c r="R915" s="10"/>
      <c r="S915" s="10"/>
      <c r="T915" s="10"/>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row>
    <row r="916" ht="17.25" customHeight="1">
      <c r="A916" s="41"/>
      <c r="B916" s="42"/>
      <c r="C916" s="41"/>
      <c r="D916" s="43"/>
      <c r="E916" s="43"/>
      <c r="F916" s="41"/>
      <c r="G916" s="45"/>
      <c r="H916" s="46"/>
      <c r="I916" s="43"/>
      <c r="J916" s="47"/>
      <c r="K916" s="46"/>
      <c r="L916" s="46"/>
      <c r="M916" s="48"/>
      <c r="N916" s="49"/>
      <c r="O916" s="46"/>
      <c r="P916" s="46"/>
      <c r="Q916" s="41"/>
      <c r="R916" s="10"/>
      <c r="S916" s="10"/>
      <c r="T916" s="10"/>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row>
    <row r="917" ht="17.25" customHeight="1">
      <c r="A917" s="41"/>
      <c r="B917" s="42"/>
      <c r="C917" s="41"/>
      <c r="D917" s="43"/>
      <c r="E917" s="43"/>
      <c r="F917" s="41"/>
      <c r="G917" s="45"/>
      <c r="H917" s="46"/>
      <c r="I917" s="43"/>
      <c r="J917" s="47"/>
      <c r="K917" s="46"/>
      <c r="L917" s="46"/>
      <c r="M917" s="48"/>
      <c r="N917" s="49"/>
      <c r="O917" s="46"/>
      <c r="P917" s="46"/>
      <c r="Q917" s="41"/>
      <c r="R917" s="10"/>
      <c r="S917" s="10"/>
      <c r="T917" s="10"/>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row>
    <row r="918" ht="17.25" customHeight="1">
      <c r="A918" s="41"/>
      <c r="B918" s="42"/>
      <c r="C918" s="41"/>
      <c r="D918" s="43"/>
      <c r="E918" s="43"/>
      <c r="F918" s="41"/>
      <c r="G918" s="45"/>
      <c r="H918" s="46"/>
      <c r="I918" s="43"/>
      <c r="J918" s="47"/>
      <c r="K918" s="46"/>
      <c r="L918" s="46"/>
      <c r="M918" s="48"/>
      <c r="N918" s="49"/>
      <c r="O918" s="46"/>
      <c r="P918" s="46"/>
      <c r="Q918" s="41"/>
      <c r="R918" s="10"/>
      <c r="S918" s="10"/>
      <c r="T918" s="10"/>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row>
    <row r="919" ht="17.25" customHeight="1">
      <c r="A919" s="41"/>
      <c r="B919" s="42"/>
      <c r="C919" s="41"/>
      <c r="D919" s="43"/>
      <c r="E919" s="43"/>
      <c r="F919" s="41"/>
      <c r="G919" s="45"/>
      <c r="H919" s="46"/>
      <c r="I919" s="43"/>
      <c r="J919" s="47"/>
      <c r="K919" s="46"/>
      <c r="L919" s="46"/>
      <c r="M919" s="48"/>
      <c r="N919" s="49"/>
      <c r="O919" s="46"/>
      <c r="P919" s="46"/>
      <c r="Q919" s="41"/>
      <c r="R919" s="10"/>
      <c r="S919" s="10"/>
      <c r="T919" s="10"/>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row>
    <row r="920" ht="17.25" customHeight="1">
      <c r="A920" s="41"/>
      <c r="B920" s="42"/>
      <c r="C920" s="41"/>
      <c r="D920" s="43"/>
      <c r="E920" s="43"/>
      <c r="F920" s="41"/>
      <c r="G920" s="45"/>
      <c r="H920" s="46"/>
      <c r="I920" s="43"/>
      <c r="J920" s="47"/>
      <c r="K920" s="46"/>
      <c r="L920" s="46"/>
      <c r="M920" s="48"/>
      <c r="N920" s="49"/>
      <c r="O920" s="46"/>
      <c r="P920" s="46"/>
      <c r="Q920" s="41"/>
      <c r="R920" s="10"/>
      <c r="S920" s="10"/>
      <c r="T920" s="10"/>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row>
    <row r="921" ht="17.25" customHeight="1">
      <c r="A921" s="41"/>
      <c r="B921" s="42"/>
      <c r="C921" s="41"/>
      <c r="D921" s="43"/>
      <c r="E921" s="43"/>
      <c r="F921" s="41"/>
      <c r="G921" s="45"/>
      <c r="H921" s="46"/>
      <c r="I921" s="43"/>
      <c r="J921" s="47"/>
      <c r="K921" s="46"/>
      <c r="L921" s="46"/>
      <c r="M921" s="48"/>
      <c r="N921" s="49"/>
      <c r="O921" s="46"/>
      <c r="P921" s="46"/>
      <c r="Q921" s="41"/>
      <c r="R921" s="10"/>
      <c r="S921" s="10"/>
      <c r="T921" s="10"/>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row>
    <row r="922" ht="17.25" customHeight="1">
      <c r="A922" s="41"/>
      <c r="B922" s="42"/>
      <c r="C922" s="41"/>
      <c r="D922" s="43"/>
      <c r="E922" s="43"/>
      <c r="F922" s="41"/>
      <c r="G922" s="45"/>
      <c r="H922" s="46"/>
      <c r="I922" s="43"/>
      <c r="J922" s="47"/>
      <c r="K922" s="46"/>
      <c r="L922" s="46"/>
      <c r="M922" s="48"/>
      <c r="N922" s="49"/>
      <c r="O922" s="46"/>
      <c r="P922" s="46"/>
      <c r="Q922" s="41"/>
      <c r="R922" s="10"/>
      <c r="S922" s="10"/>
      <c r="T922" s="10"/>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row>
    <row r="923" ht="17.25" customHeight="1">
      <c r="A923" s="41"/>
      <c r="B923" s="42"/>
      <c r="C923" s="41"/>
      <c r="D923" s="43"/>
      <c r="E923" s="43"/>
      <c r="F923" s="41"/>
      <c r="G923" s="45"/>
      <c r="H923" s="46"/>
      <c r="I923" s="43"/>
      <c r="J923" s="47"/>
      <c r="K923" s="46"/>
      <c r="L923" s="46"/>
      <c r="M923" s="48"/>
      <c r="N923" s="49"/>
      <c r="O923" s="46"/>
      <c r="P923" s="46"/>
      <c r="Q923" s="41"/>
      <c r="R923" s="10"/>
      <c r="S923" s="10"/>
      <c r="T923" s="10"/>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row>
    <row r="924" ht="17.25" customHeight="1">
      <c r="A924" s="41"/>
      <c r="B924" s="42"/>
      <c r="C924" s="41"/>
      <c r="D924" s="43"/>
      <c r="E924" s="43"/>
      <c r="F924" s="41"/>
      <c r="G924" s="45"/>
      <c r="H924" s="46"/>
      <c r="I924" s="43"/>
      <c r="J924" s="47"/>
      <c r="K924" s="46"/>
      <c r="L924" s="46"/>
      <c r="M924" s="48"/>
      <c r="N924" s="49"/>
      <c r="O924" s="46"/>
      <c r="P924" s="46"/>
      <c r="Q924" s="41"/>
      <c r="R924" s="10"/>
      <c r="S924" s="10"/>
      <c r="T924" s="10"/>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row>
    <row r="925" ht="17.25" customHeight="1">
      <c r="A925" s="41"/>
      <c r="B925" s="42"/>
      <c r="C925" s="41"/>
      <c r="D925" s="43"/>
      <c r="E925" s="43"/>
      <c r="F925" s="41"/>
      <c r="G925" s="45"/>
      <c r="H925" s="46"/>
      <c r="I925" s="43"/>
      <c r="J925" s="47"/>
      <c r="K925" s="46"/>
      <c r="L925" s="46"/>
      <c r="M925" s="48"/>
      <c r="N925" s="49"/>
      <c r="O925" s="46"/>
      <c r="P925" s="46"/>
      <c r="Q925" s="41"/>
      <c r="R925" s="10"/>
      <c r="S925" s="10"/>
      <c r="T925" s="10"/>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row>
    <row r="926" ht="17.25" customHeight="1">
      <c r="A926" s="41"/>
      <c r="B926" s="42"/>
      <c r="C926" s="41"/>
      <c r="D926" s="43"/>
      <c r="E926" s="43"/>
      <c r="F926" s="41"/>
      <c r="G926" s="45"/>
      <c r="H926" s="46"/>
      <c r="I926" s="43"/>
      <c r="J926" s="47"/>
      <c r="K926" s="46"/>
      <c r="L926" s="46"/>
      <c r="M926" s="48"/>
      <c r="N926" s="49"/>
      <c r="O926" s="46"/>
      <c r="P926" s="46"/>
      <c r="Q926" s="41"/>
      <c r="R926" s="10"/>
      <c r="S926" s="10"/>
      <c r="T926" s="10"/>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row>
    <row r="927" ht="17.25" customHeight="1">
      <c r="A927" s="41"/>
      <c r="B927" s="42"/>
      <c r="C927" s="41"/>
      <c r="D927" s="43"/>
      <c r="E927" s="43"/>
      <c r="F927" s="41"/>
      <c r="G927" s="45"/>
      <c r="H927" s="46"/>
      <c r="I927" s="43"/>
      <c r="J927" s="47"/>
      <c r="K927" s="46"/>
      <c r="L927" s="46"/>
      <c r="M927" s="48"/>
      <c r="N927" s="49"/>
      <c r="O927" s="46"/>
      <c r="P927" s="46"/>
      <c r="Q927" s="41"/>
      <c r="R927" s="10"/>
      <c r="S927" s="10"/>
      <c r="T927" s="10"/>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row>
    <row r="928" ht="17.25" customHeight="1">
      <c r="A928" s="41"/>
      <c r="B928" s="42"/>
      <c r="C928" s="41"/>
      <c r="D928" s="43"/>
      <c r="E928" s="43"/>
      <c r="F928" s="41"/>
      <c r="G928" s="45"/>
      <c r="H928" s="46"/>
      <c r="I928" s="43"/>
      <c r="J928" s="47"/>
      <c r="K928" s="46"/>
      <c r="L928" s="46"/>
      <c r="M928" s="48"/>
      <c r="N928" s="49"/>
      <c r="O928" s="46"/>
      <c r="P928" s="46"/>
      <c r="Q928" s="41"/>
      <c r="R928" s="10"/>
      <c r="S928" s="10"/>
      <c r="T928" s="10"/>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row>
    <row r="929" ht="17.25" customHeight="1">
      <c r="A929" s="41"/>
      <c r="B929" s="42"/>
      <c r="C929" s="41"/>
      <c r="D929" s="43"/>
      <c r="E929" s="43"/>
      <c r="F929" s="41"/>
      <c r="G929" s="45"/>
      <c r="H929" s="46"/>
      <c r="I929" s="43"/>
      <c r="J929" s="47"/>
      <c r="K929" s="46"/>
      <c r="L929" s="46"/>
      <c r="M929" s="48"/>
      <c r="N929" s="49"/>
      <c r="O929" s="46"/>
      <c r="P929" s="46"/>
      <c r="Q929" s="41"/>
      <c r="R929" s="10"/>
      <c r="S929" s="10"/>
      <c r="T929" s="10"/>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row>
    <row r="930" ht="17.25" customHeight="1">
      <c r="A930" s="41"/>
      <c r="B930" s="42"/>
      <c r="C930" s="41"/>
      <c r="D930" s="43"/>
      <c r="E930" s="43"/>
      <c r="F930" s="41"/>
      <c r="G930" s="45"/>
      <c r="H930" s="46"/>
      <c r="I930" s="43"/>
      <c r="J930" s="47"/>
      <c r="K930" s="46"/>
      <c r="L930" s="46"/>
      <c r="M930" s="48"/>
      <c r="N930" s="49"/>
      <c r="O930" s="46"/>
      <c r="P930" s="46"/>
      <c r="Q930" s="41"/>
      <c r="R930" s="10"/>
      <c r="S930" s="10"/>
      <c r="T930" s="10"/>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row>
    <row r="931" ht="17.25" customHeight="1">
      <c r="A931" s="41"/>
      <c r="B931" s="42"/>
      <c r="C931" s="41"/>
      <c r="D931" s="43"/>
      <c r="E931" s="43"/>
      <c r="F931" s="41"/>
      <c r="G931" s="45"/>
      <c r="H931" s="46"/>
      <c r="I931" s="43"/>
      <c r="J931" s="47"/>
      <c r="K931" s="46"/>
      <c r="L931" s="46"/>
      <c r="M931" s="48"/>
      <c r="N931" s="49"/>
      <c r="O931" s="46"/>
      <c r="P931" s="46"/>
      <c r="Q931" s="41"/>
      <c r="R931" s="10"/>
      <c r="S931" s="10"/>
      <c r="T931" s="10"/>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row>
    <row r="932" ht="17.25" customHeight="1">
      <c r="A932" s="41"/>
      <c r="B932" s="42"/>
      <c r="C932" s="41"/>
      <c r="D932" s="43"/>
      <c r="E932" s="43"/>
      <c r="F932" s="41"/>
      <c r="G932" s="45"/>
      <c r="H932" s="46"/>
      <c r="I932" s="43"/>
      <c r="J932" s="47"/>
      <c r="K932" s="46"/>
      <c r="L932" s="46"/>
      <c r="M932" s="48"/>
      <c r="N932" s="49"/>
      <c r="O932" s="46"/>
      <c r="P932" s="46"/>
      <c r="Q932" s="41"/>
      <c r="R932" s="10"/>
      <c r="S932" s="10"/>
      <c r="T932" s="10"/>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row>
    <row r="933" ht="17.25" customHeight="1">
      <c r="A933" s="41"/>
      <c r="B933" s="42"/>
      <c r="C933" s="41"/>
      <c r="D933" s="43"/>
      <c r="E933" s="43"/>
      <c r="F933" s="41"/>
      <c r="G933" s="45"/>
      <c r="H933" s="46"/>
      <c r="I933" s="43"/>
      <c r="J933" s="47"/>
      <c r="K933" s="46"/>
      <c r="L933" s="46"/>
      <c r="M933" s="48"/>
      <c r="N933" s="49"/>
      <c r="O933" s="46"/>
      <c r="P933" s="46"/>
      <c r="Q933" s="41"/>
      <c r="R933" s="10"/>
      <c r="S933" s="10"/>
      <c r="T933" s="10"/>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row>
    <row r="934" ht="17.25" customHeight="1">
      <c r="A934" s="41"/>
      <c r="B934" s="42"/>
      <c r="C934" s="41"/>
      <c r="D934" s="43"/>
      <c r="E934" s="43"/>
      <c r="F934" s="41"/>
      <c r="G934" s="45"/>
      <c r="H934" s="46"/>
      <c r="I934" s="43"/>
      <c r="J934" s="47"/>
      <c r="K934" s="46"/>
      <c r="L934" s="46"/>
      <c r="M934" s="48"/>
      <c r="N934" s="49"/>
      <c r="O934" s="46"/>
      <c r="P934" s="46"/>
      <c r="Q934" s="41"/>
      <c r="R934" s="10"/>
      <c r="S934" s="10"/>
      <c r="T934" s="10"/>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row>
    <row r="935" ht="17.25" customHeight="1">
      <c r="A935" s="41"/>
      <c r="B935" s="42"/>
      <c r="C935" s="41"/>
      <c r="D935" s="43"/>
      <c r="E935" s="43"/>
      <c r="F935" s="41"/>
      <c r="G935" s="45"/>
      <c r="H935" s="46"/>
      <c r="I935" s="43"/>
      <c r="J935" s="47"/>
      <c r="K935" s="46"/>
      <c r="L935" s="46"/>
      <c r="M935" s="48"/>
      <c r="N935" s="49"/>
      <c r="O935" s="46"/>
      <c r="P935" s="46"/>
      <c r="Q935" s="41"/>
      <c r="R935" s="10"/>
      <c r="S935" s="10"/>
      <c r="T935" s="10"/>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row>
    <row r="936" ht="17.25" customHeight="1">
      <c r="A936" s="41"/>
      <c r="B936" s="42"/>
      <c r="C936" s="41"/>
      <c r="D936" s="43"/>
      <c r="E936" s="43"/>
      <c r="F936" s="41"/>
      <c r="G936" s="45"/>
      <c r="H936" s="46"/>
      <c r="I936" s="43"/>
      <c r="J936" s="47"/>
      <c r="K936" s="46"/>
      <c r="L936" s="46"/>
      <c r="M936" s="48"/>
      <c r="N936" s="49"/>
      <c r="O936" s="46"/>
      <c r="P936" s="46"/>
      <c r="Q936" s="41"/>
      <c r="R936" s="10"/>
      <c r="S936" s="10"/>
      <c r="T936" s="10"/>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row>
    <row r="937" ht="17.25" customHeight="1">
      <c r="A937" s="41"/>
      <c r="B937" s="42"/>
      <c r="C937" s="41"/>
      <c r="D937" s="43"/>
      <c r="E937" s="43"/>
      <c r="F937" s="41"/>
      <c r="G937" s="45"/>
      <c r="H937" s="46"/>
      <c r="I937" s="43"/>
      <c r="J937" s="47"/>
      <c r="K937" s="46"/>
      <c r="L937" s="46"/>
      <c r="M937" s="48"/>
      <c r="N937" s="49"/>
      <c r="O937" s="46"/>
      <c r="P937" s="46"/>
      <c r="Q937" s="41"/>
      <c r="R937" s="10"/>
      <c r="S937" s="10"/>
      <c r="T937" s="10"/>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row>
    <row r="938" ht="17.25" customHeight="1">
      <c r="A938" s="41"/>
      <c r="B938" s="42"/>
      <c r="C938" s="41"/>
      <c r="D938" s="43"/>
      <c r="E938" s="43"/>
      <c r="F938" s="41"/>
      <c r="G938" s="45"/>
      <c r="H938" s="46"/>
      <c r="I938" s="43"/>
      <c r="J938" s="47"/>
      <c r="K938" s="46"/>
      <c r="L938" s="46"/>
      <c r="M938" s="48"/>
      <c r="N938" s="49"/>
      <c r="O938" s="46"/>
      <c r="P938" s="46"/>
      <c r="Q938" s="41"/>
      <c r="R938" s="10"/>
      <c r="S938" s="10"/>
      <c r="T938" s="10"/>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row>
    <row r="939" ht="17.25" customHeight="1">
      <c r="A939" s="41"/>
      <c r="B939" s="42"/>
      <c r="C939" s="41"/>
      <c r="D939" s="43"/>
      <c r="E939" s="43"/>
      <c r="F939" s="41"/>
      <c r="G939" s="45"/>
      <c r="H939" s="46"/>
      <c r="I939" s="43"/>
      <c r="J939" s="47"/>
      <c r="K939" s="46"/>
      <c r="L939" s="46"/>
      <c r="M939" s="48"/>
      <c r="N939" s="49"/>
      <c r="O939" s="46"/>
      <c r="P939" s="46"/>
      <c r="Q939" s="41"/>
      <c r="R939" s="10"/>
      <c r="S939" s="10"/>
      <c r="T939" s="10"/>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row>
    <row r="940" ht="17.25" customHeight="1">
      <c r="A940" s="41"/>
      <c r="B940" s="42"/>
      <c r="C940" s="41"/>
      <c r="D940" s="43"/>
      <c r="E940" s="43"/>
      <c r="F940" s="41"/>
      <c r="G940" s="45"/>
      <c r="H940" s="46"/>
      <c r="I940" s="43"/>
      <c r="J940" s="47"/>
      <c r="K940" s="46"/>
      <c r="L940" s="46"/>
      <c r="M940" s="48"/>
      <c r="N940" s="49"/>
      <c r="O940" s="46"/>
      <c r="P940" s="46"/>
      <c r="Q940" s="41"/>
      <c r="R940" s="10"/>
      <c r="S940" s="10"/>
      <c r="T940" s="10"/>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row>
    <row r="941" ht="17.25" customHeight="1">
      <c r="A941" s="41"/>
      <c r="B941" s="42"/>
      <c r="C941" s="41"/>
      <c r="D941" s="43"/>
      <c r="E941" s="43"/>
      <c r="F941" s="41"/>
      <c r="G941" s="45"/>
      <c r="H941" s="46"/>
      <c r="I941" s="43"/>
      <c r="J941" s="47"/>
      <c r="K941" s="46"/>
      <c r="L941" s="46"/>
      <c r="M941" s="48"/>
      <c r="N941" s="49"/>
      <c r="O941" s="46"/>
      <c r="P941" s="46"/>
      <c r="Q941" s="41"/>
      <c r="R941" s="10"/>
      <c r="S941" s="10"/>
      <c r="T941" s="10"/>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row>
    <row r="942" ht="17.25" customHeight="1">
      <c r="A942" s="41"/>
      <c r="B942" s="42"/>
      <c r="C942" s="41"/>
      <c r="D942" s="43"/>
      <c r="E942" s="43"/>
      <c r="F942" s="41"/>
      <c r="G942" s="45"/>
      <c r="H942" s="46"/>
      <c r="I942" s="43"/>
      <c r="J942" s="47"/>
      <c r="K942" s="46"/>
      <c r="L942" s="46"/>
      <c r="M942" s="48"/>
      <c r="N942" s="49"/>
      <c r="O942" s="46"/>
      <c r="P942" s="46"/>
      <c r="Q942" s="41"/>
      <c r="R942" s="10"/>
      <c r="S942" s="10"/>
      <c r="T942" s="10"/>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row>
    <row r="943" ht="17.25" customHeight="1">
      <c r="A943" s="41"/>
      <c r="B943" s="42"/>
      <c r="C943" s="41"/>
      <c r="D943" s="43"/>
      <c r="E943" s="43"/>
      <c r="F943" s="41"/>
      <c r="G943" s="45"/>
      <c r="H943" s="46"/>
      <c r="I943" s="43"/>
      <c r="J943" s="47"/>
      <c r="K943" s="46"/>
      <c r="L943" s="46"/>
      <c r="M943" s="48"/>
      <c r="N943" s="49"/>
      <c r="O943" s="46"/>
      <c r="P943" s="46"/>
      <c r="Q943" s="41"/>
      <c r="R943" s="10"/>
      <c r="S943" s="10"/>
      <c r="T943" s="10"/>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row>
    <row r="944" ht="17.25" customHeight="1">
      <c r="A944" s="41"/>
      <c r="B944" s="42"/>
      <c r="C944" s="41"/>
      <c r="D944" s="43"/>
      <c r="E944" s="43"/>
      <c r="F944" s="41"/>
      <c r="G944" s="45"/>
      <c r="H944" s="46"/>
      <c r="I944" s="43"/>
      <c r="J944" s="47"/>
      <c r="K944" s="46"/>
      <c r="L944" s="46"/>
      <c r="M944" s="48"/>
      <c r="N944" s="49"/>
      <c r="O944" s="46"/>
      <c r="P944" s="46"/>
      <c r="Q944" s="41"/>
      <c r="R944" s="10"/>
      <c r="S944" s="10"/>
      <c r="T944" s="10"/>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row>
    <row r="945" ht="17.25" customHeight="1">
      <c r="A945" s="41"/>
      <c r="B945" s="42"/>
      <c r="C945" s="41"/>
      <c r="D945" s="43"/>
      <c r="E945" s="43"/>
      <c r="F945" s="41"/>
      <c r="G945" s="45"/>
      <c r="H945" s="46"/>
      <c r="I945" s="43"/>
      <c r="J945" s="47"/>
      <c r="K945" s="46"/>
      <c r="L945" s="46"/>
      <c r="M945" s="48"/>
      <c r="N945" s="49"/>
      <c r="O945" s="46"/>
      <c r="P945" s="46"/>
      <c r="Q945" s="41"/>
      <c r="R945" s="10"/>
      <c r="S945" s="10"/>
      <c r="T945" s="10"/>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row>
    <row r="946" ht="17.25" customHeight="1">
      <c r="A946" s="41"/>
      <c r="B946" s="42"/>
      <c r="C946" s="41"/>
      <c r="D946" s="43"/>
      <c r="E946" s="43"/>
      <c r="F946" s="41"/>
      <c r="G946" s="45"/>
      <c r="H946" s="46"/>
      <c r="I946" s="43"/>
      <c r="J946" s="47"/>
      <c r="K946" s="46"/>
      <c r="L946" s="46"/>
      <c r="M946" s="48"/>
      <c r="N946" s="49"/>
      <c r="O946" s="46"/>
      <c r="P946" s="46"/>
      <c r="Q946" s="41"/>
      <c r="R946" s="10"/>
      <c r="S946" s="10"/>
      <c r="T946" s="10"/>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row>
    <row r="947" ht="17.25" customHeight="1">
      <c r="A947" s="41"/>
      <c r="B947" s="42"/>
      <c r="C947" s="41"/>
      <c r="D947" s="43"/>
      <c r="E947" s="43"/>
      <c r="F947" s="41"/>
      <c r="G947" s="45"/>
      <c r="H947" s="46"/>
      <c r="I947" s="43"/>
      <c r="J947" s="47"/>
      <c r="K947" s="46"/>
      <c r="L947" s="46"/>
      <c r="M947" s="48"/>
      <c r="N947" s="49"/>
      <c r="O947" s="46"/>
      <c r="P947" s="46"/>
      <c r="Q947" s="41"/>
      <c r="R947" s="10"/>
      <c r="S947" s="10"/>
      <c r="T947" s="10"/>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row>
    <row r="948" ht="17.25" customHeight="1">
      <c r="A948" s="41"/>
      <c r="B948" s="42"/>
      <c r="C948" s="41"/>
      <c r="D948" s="43"/>
      <c r="E948" s="43"/>
      <c r="F948" s="41"/>
      <c r="G948" s="45"/>
      <c r="H948" s="46"/>
      <c r="I948" s="43"/>
      <c r="J948" s="47"/>
      <c r="K948" s="46"/>
      <c r="L948" s="46"/>
      <c r="M948" s="48"/>
      <c r="N948" s="49"/>
      <c r="O948" s="46"/>
      <c r="P948" s="46"/>
      <c r="Q948" s="41"/>
      <c r="R948" s="10"/>
      <c r="S948" s="10"/>
      <c r="T948" s="10"/>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row>
    <row r="949" ht="17.25" customHeight="1">
      <c r="A949" s="41"/>
      <c r="B949" s="42"/>
      <c r="C949" s="41"/>
      <c r="D949" s="43"/>
      <c r="E949" s="43"/>
      <c r="F949" s="41"/>
      <c r="G949" s="45"/>
      <c r="H949" s="46"/>
      <c r="I949" s="43"/>
      <c r="J949" s="47"/>
      <c r="K949" s="46"/>
      <c r="L949" s="46"/>
      <c r="M949" s="48"/>
      <c r="N949" s="49"/>
      <c r="O949" s="46"/>
      <c r="P949" s="46"/>
      <c r="Q949" s="41"/>
      <c r="R949" s="10"/>
      <c r="S949" s="10"/>
      <c r="T949" s="10"/>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row>
    <row r="950" ht="17.25" customHeight="1">
      <c r="A950" s="41"/>
      <c r="B950" s="42"/>
      <c r="C950" s="41"/>
      <c r="D950" s="43"/>
      <c r="E950" s="43"/>
      <c r="F950" s="41"/>
      <c r="G950" s="45"/>
      <c r="H950" s="46"/>
      <c r="I950" s="43"/>
      <c r="J950" s="47"/>
      <c r="K950" s="46"/>
      <c r="L950" s="46"/>
      <c r="M950" s="48"/>
      <c r="N950" s="49"/>
      <c r="O950" s="46"/>
      <c r="P950" s="46"/>
      <c r="Q950" s="41"/>
      <c r="R950" s="10"/>
      <c r="S950" s="10"/>
      <c r="T950" s="10"/>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row>
    <row r="951" ht="17.25" customHeight="1">
      <c r="A951" s="41"/>
      <c r="B951" s="42"/>
      <c r="C951" s="41"/>
      <c r="D951" s="43"/>
      <c r="E951" s="43"/>
      <c r="F951" s="41"/>
      <c r="G951" s="45"/>
      <c r="H951" s="46"/>
      <c r="I951" s="43"/>
      <c r="J951" s="47"/>
      <c r="K951" s="46"/>
      <c r="L951" s="46"/>
      <c r="M951" s="48"/>
      <c r="N951" s="49"/>
      <c r="O951" s="46"/>
      <c r="P951" s="46"/>
      <c r="Q951" s="41"/>
      <c r="R951" s="10"/>
      <c r="S951" s="10"/>
      <c r="T951" s="10"/>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row>
    <row r="952" ht="17.25" customHeight="1">
      <c r="A952" s="41"/>
      <c r="B952" s="42"/>
      <c r="C952" s="41"/>
      <c r="D952" s="43"/>
      <c r="E952" s="43"/>
      <c r="F952" s="41"/>
      <c r="G952" s="45"/>
      <c r="H952" s="46"/>
      <c r="I952" s="43"/>
      <c r="J952" s="47"/>
      <c r="K952" s="46"/>
      <c r="L952" s="46"/>
      <c r="M952" s="48"/>
      <c r="N952" s="49"/>
      <c r="O952" s="46"/>
      <c r="P952" s="46"/>
      <c r="Q952" s="41"/>
      <c r="R952" s="10"/>
      <c r="S952" s="10"/>
      <c r="T952" s="10"/>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row>
    <row r="953" ht="17.25" customHeight="1">
      <c r="A953" s="41"/>
      <c r="B953" s="42"/>
      <c r="C953" s="41"/>
      <c r="D953" s="43"/>
      <c r="E953" s="43"/>
      <c r="F953" s="41"/>
      <c r="G953" s="45"/>
      <c r="H953" s="46"/>
      <c r="I953" s="43"/>
      <c r="J953" s="47"/>
      <c r="K953" s="46"/>
      <c r="L953" s="46"/>
      <c r="M953" s="48"/>
      <c r="N953" s="49"/>
      <c r="O953" s="46"/>
      <c r="P953" s="46"/>
      <c r="Q953" s="41"/>
      <c r="R953" s="10"/>
      <c r="S953" s="10"/>
      <c r="T953" s="10"/>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row>
    <row r="954" ht="17.25" customHeight="1">
      <c r="A954" s="41"/>
      <c r="B954" s="42"/>
      <c r="C954" s="41"/>
      <c r="D954" s="43"/>
      <c r="E954" s="43"/>
      <c r="F954" s="41"/>
      <c r="G954" s="45"/>
      <c r="H954" s="46"/>
      <c r="I954" s="43"/>
      <c r="J954" s="47"/>
      <c r="K954" s="46"/>
      <c r="L954" s="46"/>
      <c r="M954" s="48"/>
      <c r="N954" s="49"/>
      <c r="O954" s="46"/>
      <c r="P954" s="46"/>
      <c r="Q954" s="41"/>
      <c r="R954" s="10"/>
      <c r="S954" s="10"/>
      <c r="T954" s="10"/>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row>
    <row r="955" ht="17.25" customHeight="1">
      <c r="A955" s="41"/>
      <c r="B955" s="42"/>
      <c r="C955" s="41"/>
      <c r="D955" s="43"/>
      <c r="E955" s="43"/>
      <c r="F955" s="41"/>
      <c r="G955" s="45"/>
      <c r="H955" s="46"/>
      <c r="I955" s="43"/>
      <c r="J955" s="47"/>
      <c r="K955" s="46"/>
      <c r="L955" s="46"/>
      <c r="M955" s="48"/>
      <c r="N955" s="49"/>
      <c r="O955" s="46"/>
      <c r="P955" s="46"/>
      <c r="Q955" s="41"/>
      <c r="R955" s="10"/>
      <c r="S955" s="10"/>
      <c r="T955" s="10"/>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row>
    <row r="956" ht="17.25" customHeight="1">
      <c r="A956" s="41"/>
      <c r="B956" s="42"/>
      <c r="C956" s="41"/>
      <c r="D956" s="43"/>
      <c r="E956" s="43"/>
      <c r="F956" s="41"/>
      <c r="G956" s="45"/>
      <c r="H956" s="46"/>
      <c r="I956" s="43"/>
      <c r="J956" s="47"/>
      <c r="K956" s="46"/>
      <c r="L956" s="46"/>
      <c r="M956" s="48"/>
      <c r="N956" s="49"/>
      <c r="O956" s="46"/>
      <c r="P956" s="46"/>
      <c r="Q956" s="41"/>
      <c r="R956" s="10"/>
      <c r="S956" s="10"/>
      <c r="T956" s="10"/>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row>
    <row r="957" ht="17.25" customHeight="1">
      <c r="A957" s="41"/>
      <c r="B957" s="42"/>
      <c r="C957" s="41"/>
      <c r="D957" s="43"/>
      <c r="E957" s="43"/>
      <c r="F957" s="41"/>
      <c r="G957" s="45"/>
      <c r="H957" s="46"/>
      <c r="I957" s="43"/>
      <c r="J957" s="47"/>
      <c r="K957" s="46"/>
      <c r="L957" s="46"/>
      <c r="M957" s="48"/>
      <c r="N957" s="49"/>
      <c r="O957" s="46"/>
      <c r="P957" s="46"/>
      <c r="Q957" s="41"/>
      <c r="R957" s="10"/>
      <c r="S957" s="10"/>
      <c r="T957" s="10"/>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row>
    <row r="958" ht="17.25" customHeight="1">
      <c r="A958" s="41"/>
      <c r="B958" s="42"/>
      <c r="C958" s="41"/>
      <c r="D958" s="43"/>
      <c r="E958" s="43"/>
      <c r="F958" s="41"/>
      <c r="G958" s="45"/>
      <c r="H958" s="46"/>
      <c r="I958" s="43"/>
      <c r="J958" s="47"/>
      <c r="K958" s="46"/>
      <c r="L958" s="46"/>
      <c r="M958" s="48"/>
      <c r="N958" s="49"/>
      <c r="O958" s="46"/>
      <c r="P958" s="46"/>
      <c r="Q958" s="41"/>
      <c r="R958" s="10"/>
      <c r="S958" s="10"/>
      <c r="T958" s="10"/>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row>
    <row r="959" ht="17.25" customHeight="1">
      <c r="A959" s="41"/>
      <c r="B959" s="42"/>
      <c r="C959" s="41"/>
      <c r="D959" s="43"/>
      <c r="E959" s="43"/>
      <c r="F959" s="41"/>
      <c r="G959" s="45"/>
      <c r="H959" s="46"/>
      <c r="I959" s="43"/>
      <c r="J959" s="47"/>
      <c r="K959" s="46"/>
      <c r="L959" s="46"/>
      <c r="M959" s="48"/>
      <c r="N959" s="49"/>
      <c r="O959" s="46"/>
      <c r="P959" s="46"/>
      <c r="Q959" s="41"/>
      <c r="R959" s="10"/>
      <c r="S959" s="10"/>
      <c r="T959" s="10"/>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row>
    <row r="960" ht="17.25" customHeight="1">
      <c r="A960" s="41"/>
      <c r="B960" s="42"/>
      <c r="C960" s="41"/>
      <c r="D960" s="43"/>
      <c r="E960" s="43"/>
      <c r="F960" s="41"/>
      <c r="G960" s="45"/>
      <c r="H960" s="46"/>
      <c r="I960" s="43"/>
      <c r="J960" s="47"/>
      <c r="K960" s="46"/>
      <c r="L960" s="46"/>
      <c r="M960" s="48"/>
      <c r="N960" s="49"/>
      <c r="O960" s="46"/>
      <c r="P960" s="46"/>
      <c r="Q960" s="41"/>
      <c r="R960" s="10"/>
      <c r="S960" s="10"/>
      <c r="T960" s="10"/>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row>
    <row r="961" ht="17.25" customHeight="1">
      <c r="A961" s="41"/>
      <c r="B961" s="42"/>
      <c r="C961" s="41"/>
      <c r="D961" s="43"/>
      <c r="E961" s="43"/>
      <c r="F961" s="41"/>
      <c r="G961" s="45"/>
      <c r="H961" s="46"/>
      <c r="I961" s="43"/>
      <c r="J961" s="47"/>
      <c r="K961" s="46"/>
      <c r="L961" s="46"/>
      <c r="M961" s="48"/>
      <c r="N961" s="49"/>
      <c r="O961" s="46"/>
      <c r="P961" s="46"/>
      <c r="Q961" s="41"/>
      <c r="R961" s="10"/>
      <c r="S961" s="10"/>
      <c r="T961" s="10"/>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row>
    <row r="962" ht="17.25" customHeight="1">
      <c r="A962" s="41"/>
      <c r="B962" s="42"/>
      <c r="C962" s="41"/>
      <c r="D962" s="43"/>
      <c r="E962" s="43"/>
      <c r="F962" s="41"/>
      <c r="G962" s="45"/>
      <c r="H962" s="46"/>
      <c r="I962" s="43"/>
      <c r="J962" s="47"/>
      <c r="K962" s="46"/>
      <c r="L962" s="46"/>
      <c r="M962" s="48"/>
      <c r="N962" s="49"/>
      <c r="O962" s="46"/>
      <c r="P962" s="46"/>
      <c r="Q962" s="41"/>
      <c r="R962" s="10"/>
      <c r="S962" s="10"/>
      <c r="T962" s="10"/>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row>
    <row r="963" ht="17.25" customHeight="1">
      <c r="A963" s="41"/>
      <c r="B963" s="42"/>
      <c r="C963" s="41"/>
      <c r="D963" s="43"/>
      <c r="E963" s="43"/>
      <c r="F963" s="41"/>
      <c r="G963" s="45"/>
      <c r="H963" s="46"/>
      <c r="I963" s="43"/>
      <c r="J963" s="47"/>
      <c r="K963" s="46"/>
      <c r="L963" s="46"/>
      <c r="M963" s="48"/>
      <c r="N963" s="49"/>
      <c r="O963" s="46"/>
      <c r="P963" s="46"/>
      <c r="Q963" s="41"/>
      <c r="R963" s="10"/>
      <c r="S963" s="10"/>
      <c r="T963" s="10"/>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row>
    <row r="964" ht="17.25" customHeight="1">
      <c r="A964" s="41"/>
      <c r="B964" s="42"/>
      <c r="C964" s="41"/>
      <c r="D964" s="43"/>
      <c r="E964" s="43"/>
      <c r="F964" s="41"/>
      <c r="G964" s="45"/>
      <c r="H964" s="46"/>
      <c r="I964" s="43"/>
      <c r="J964" s="47"/>
      <c r="K964" s="46"/>
      <c r="L964" s="46"/>
      <c r="M964" s="48"/>
      <c r="N964" s="49"/>
      <c r="O964" s="46"/>
      <c r="P964" s="46"/>
      <c r="Q964" s="41"/>
      <c r="R964" s="10"/>
      <c r="S964" s="10"/>
      <c r="T964" s="10"/>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row>
    <row r="965" ht="17.25" customHeight="1">
      <c r="A965" s="41"/>
      <c r="B965" s="42"/>
      <c r="C965" s="41"/>
      <c r="D965" s="43"/>
      <c r="E965" s="43"/>
      <c r="F965" s="41"/>
      <c r="G965" s="45"/>
      <c r="H965" s="46"/>
      <c r="I965" s="43"/>
      <c r="J965" s="47"/>
      <c r="K965" s="46"/>
      <c r="L965" s="46"/>
      <c r="M965" s="48"/>
      <c r="N965" s="49"/>
      <c r="O965" s="46"/>
      <c r="P965" s="46"/>
      <c r="Q965" s="41"/>
      <c r="R965" s="10"/>
      <c r="S965" s="10"/>
      <c r="T965" s="10"/>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row>
    <row r="966" ht="17.25" customHeight="1">
      <c r="A966" s="41"/>
      <c r="B966" s="42"/>
      <c r="C966" s="41"/>
      <c r="D966" s="43"/>
      <c r="E966" s="43"/>
      <c r="F966" s="41"/>
      <c r="G966" s="45"/>
      <c r="H966" s="46"/>
      <c r="I966" s="43"/>
      <c r="J966" s="47"/>
      <c r="K966" s="46"/>
      <c r="L966" s="46"/>
      <c r="M966" s="48"/>
      <c r="N966" s="49"/>
      <c r="O966" s="46"/>
      <c r="P966" s="46"/>
      <c r="Q966" s="41"/>
      <c r="R966" s="10"/>
      <c r="S966" s="10"/>
      <c r="T966" s="10"/>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row>
    <row r="967" ht="17.25" customHeight="1">
      <c r="A967" s="41"/>
      <c r="B967" s="42"/>
      <c r="C967" s="41"/>
      <c r="D967" s="43"/>
      <c r="E967" s="43"/>
      <c r="F967" s="41"/>
      <c r="G967" s="45"/>
      <c r="H967" s="46"/>
      <c r="I967" s="43"/>
      <c r="J967" s="47"/>
      <c r="K967" s="46"/>
      <c r="L967" s="46"/>
      <c r="M967" s="48"/>
      <c r="N967" s="49"/>
      <c r="O967" s="46"/>
      <c r="P967" s="46"/>
      <c r="Q967" s="41"/>
      <c r="R967" s="10"/>
      <c r="S967" s="10"/>
      <c r="T967" s="10"/>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row>
    <row r="968" ht="17.25" customHeight="1">
      <c r="A968" s="41"/>
      <c r="B968" s="42"/>
      <c r="C968" s="41"/>
      <c r="D968" s="43"/>
      <c r="E968" s="43"/>
      <c r="F968" s="41"/>
      <c r="G968" s="45"/>
      <c r="H968" s="46"/>
      <c r="I968" s="43"/>
      <c r="J968" s="47"/>
      <c r="K968" s="46"/>
      <c r="L968" s="46"/>
      <c r="M968" s="48"/>
      <c r="N968" s="49"/>
      <c r="O968" s="46"/>
      <c r="P968" s="46"/>
      <c r="Q968" s="41"/>
      <c r="R968" s="10"/>
      <c r="S968" s="10"/>
      <c r="T968" s="10"/>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row>
    <row r="969" ht="17.25" customHeight="1">
      <c r="A969" s="41"/>
      <c r="B969" s="42"/>
      <c r="C969" s="41"/>
      <c r="D969" s="43"/>
      <c r="E969" s="43"/>
      <c r="F969" s="41"/>
      <c r="G969" s="45"/>
      <c r="H969" s="46"/>
      <c r="I969" s="43"/>
      <c r="J969" s="47"/>
      <c r="K969" s="46"/>
      <c r="L969" s="46"/>
      <c r="M969" s="48"/>
      <c r="N969" s="49"/>
      <c r="O969" s="46"/>
      <c r="P969" s="46"/>
      <c r="Q969" s="41"/>
      <c r="R969" s="10"/>
      <c r="S969" s="10"/>
      <c r="T969" s="10"/>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row>
    <row r="970" ht="17.25" customHeight="1">
      <c r="A970" s="41"/>
      <c r="B970" s="42"/>
      <c r="C970" s="41"/>
      <c r="D970" s="43"/>
      <c r="E970" s="43"/>
      <c r="F970" s="41"/>
      <c r="G970" s="45"/>
      <c r="H970" s="46"/>
      <c r="I970" s="43"/>
      <c r="J970" s="47"/>
      <c r="K970" s="46"/>
      <c r="L970" s="46"/>
      <c r="M970" s="48"/>
      <c r="N970" s="49"/>
      <c r="O970" s="46"/>
      <c r="P970" s="46"/>
      <c r="Q970" s="41"/>
      <c r="R970" s="10"/>
      <c r="S970" s="10"/>
      <c r="T970" s="10"/>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row>
    <row r="971" ht="17.25" customHeight="1">
      <c r="A971" s="41"/>
      <c r="B971" s="42"/>
      <c r="C971" s="41"/>
      <c r="D971" s="43"/>
      <c r="E971" s="43"/>
      <c r="F971" s="41"/>
      <c r="G971" s="45"/>
      <c r="H971" s="46"/>
      <c r="I971" s="43"/>
      <c r="J971" s="47"/>
      <c r="K971" s="46"/>
      <c r="L971" s="46"/>
      <c r="M971" s="48"/>
      <c r="N971" s="49"/>
      <c r="O971" s="46"/>
      <c r="P971" s="46"/>
      <c r="Q971" s="41"/>
      <c r="R971" s="10"/>
      <c r="S971" s="10"/>
      <c r="T971" s="10"/>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row>
    <row r="972" ht="17.25" customHeight="1">
      <c r="A972" s="41"/>
      <c r="B972" s="42"/>
      <c r="C972" s="41"/>
      <c r="D972" s="43"/>
      <c r="E972" s="43"/>
      <c r="F972" s="41"/>
      <c r="G972" s="45"/>
      <c r="H972" s="46"/>
      <c r="I972" s="43"/>
      <c r="J972" s="47"/>
      <c r="K972" s="46"/>
      <c r="L972" s="46"/>
      <c r="M972" s="48"/>
      <c r="N972" s="49"/>
      <c r="O972" s="46"/>
      <c r="P972" s="46"/>
      <c r="Q972" s="41"/>
      <c r="R972" s="10"/>
      <c r="S972" s="10"/>
      <c r="T972" s="10"/>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row>
    <row r="973" ht="17.25" customHeight="1">
      <c r="A973" s="41"/>
      <c r="B973" s="42"/>
      <c r="C973" s="41"/>
      <c r="D973" s="43"/>
      <c r="E973" s="43"/>
      <c r="F973" s="41"/>
      <c r="G973" s="45"/>
      <c r="H973" s="46"/>
      <c r="I973" s="43"/>
      <c r="J973" s="47"/>
      <c r="K973" s="46"/>
      <c r="L973" s="46"/>
      <c r="M973" s="48"/>
      <c r="N973" s="49"/>
      <c r="O973" s="46"/>
      <c r="P973" s="46"/>
      <c r="Q973" s="41"/>
      <c r="R973" s="10"/>
      <c r="S973" s="10"/>
      <c r="T973" s="10"/>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row>
    <row r="974" ht="17.25" customHeight="1">
      <c r="A974" s="41"/>
      <c r="B974" s="42"/>
      <c r="C974" s="41"/>
      <c r="D974" s="43"/>
      <c r="E974" s="43"/>
      <c r="F974" s="41"/>
      <c r="G974" s="45"/>
      <c r="H974" s="46"/>
      <c r="I974" s="43"/>
      <c r="J974" s="47"/>
      <c r="K974" s="46"/>
      <c r="L974" s="46"/>
      <c r="M974" s="48"/>
      <c r="N974" s="49"/>
      <c r="O974" s="46"/>
      <c r="P974" s="46"/>
      <c r="Q974" s="41"/>
      <c r="R974" s="10"/>
      <c r="S974" s="10"/>
      <c r="T974" s="10"/>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row>
    <row r="975" ht="17.25" customHeight="1">
      <c r="A975" s="41"/>
      <c r="B975" s="42"/>
      <c r="C975" s="41"/>
      <c r="D975" s="43"/>
      <c r="E975" s="43"/>
      <c r="F975" s="41"/>
      <c r="G975" s="45"/>
      <c r="H975" s="46"/>
      <c r="I975" s="43"/>
      <c r="J975" s="47"/>
      <c r="K975" s="46"/>
      <c r="L975" s="46"/>
      <c r="M975" s="48"/>
      <c r="N975" s="49"/>
      <c r="O975" s="46"/>
      <c r="P975" s="46"/>
      <c r="Q975" s="41"/>
      <c r="R975" s="10"/>
      <c r="S975" s="10"/>
      <c r="T975" s="10"/>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row>
    <row r="976" ht="17.25" customHeight="1">
      <c r="A976" s="41"/>
      <c r="B976" s="42"/>
      <c r="C976" s="41"/>
      <c r="D976" s="43"/>
      <c r="E976" s="43"/>
      <c r="F976" s="41"/>
      <c r="G976" s="45"/>
      <c r="H976" s="46"/>
      <c r="I976" s="43"/>
      <c r="J976" s="47"/>
      <c r="K976" s="46"/>
      <c r="L976" s="46"/>
      <c r="M976" s="48"/>
      <c r="N976" s="49"/>
      <c r="O976" s="46"/>
      <c r="P976" s="46"/>
      <c r="Q976" s="41"/>
      <c r="R976" s="10"/>
      <c r="S976" s="10"/>
      <c r="T976" s="10"/>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row>
    <row r="977" ht="17.25" customHeight="1">
      <c r="A977" s="41"/>
      <c r="B977" s="42"/>
      <c r="C977" s="41"/>
      <c r="D977" s="43"/>
      <c r="E977" s="43"/>
      <c r="F977" s="41"/>
      <c r="G977" s="45"/>
      <c r="H977" s="46"/>
      <c r="I977" s="43"/>
      <c r="J977" s="47"/>
      <c r="K977" s="46"/>
      <c r="L977" s="46"/>
      <c r="M977" s="48"/>
      <c r="N977" s="49"/>
      <c r="O977" s="46"/>
      <c r="P977" s="46"/>
      <c r="Q977" s="41"/>
      <c r="R977" s="10"/>
      <c r="S977" s="10"/>
      <c r="T977" s="10"/>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row>
    <row r="978" ht="17.25" customHeight="1">
      <c r="A978" s="41"/>
      <c r="B978" s="42"/>
      <c r="C978" s="41"/>
      <c r="D978" s="43"/>
      <c r="E978" s="43"/>
      <c r="F978" s="41"/>
      <c r="G978" s="45"/>
      <c r="H978" s="46"/>
      <c r="I978" s="43"/>
      <c r="J978" s="47"/>
      <c r="K978" s="46"/>
      <c r="L978" s="46"/>
      <c r="M978" s="48"/>
      <c r="N978" s="49"/>
      <c r="O978" s="46"/>
      <c r="P978" s="46"/>
      <c r="Q978" s="41"/>
      <c r="R978" s="10"/>
      <c r="S978" s="10"/>
      <c r="T978" s="10"/>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row>
    <row r="979" ht="17.25" customHeight="1">
      <c r="A979" s="41"/>
      <c r="B979" s="42"/>
      <c r="C979" s="41"/>
      <c r="D979" s="43"/>
      <c r="E979" s="43"/>
      <c r="F979" s="41"/>
      <c r="G979" s="45"/>
      <c r="H979" s="46"/>
      <c r="I979" s="43"/>
      <c r="J979" s="47"/>
      <c r="K979" s="46"/>
      <c r="L979" s="46"/>
      <c r="M979" s="48"/>
      <c r="N979" s="49"/>
      <c r="O979" s="46"/>
      <c r="P979" s="46"/>
      <c r="Q979" s="41"/>
      <c r="R979" s="10"/>
      <c r="S979" s="10"/>
      <c r="T979" s="10"/>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row>
    <row r="980" ht="17.25" customHeight="1">
      <c r="A980" s="41"/>
      <c r="B980" s="42"/>
      <c r="C980" s="41"/>
      <c r="D980" s="43"/>
      <c r="E980" s="43"/>
      <c r="F980" s="41"/>
      <c r="G980" s="45"/>
      <c r="H980" s="46"/>
      <c r="I980" s="43"/>
      <c r="J980" s="47"/>
      <c r="K980" s="46"/>
      <c r="L980" s="46"/>
      <c r="M980" s="48"/>
      <c r="N980" s="49"/>
      <c r="O980" s="46"/>
      <c r="P980" s="46"/>
      <c r="Q980" s="41"/>
      <c r="R980" s="10"/>
      <c r="S980" s="10"/>
      <c r="T980" s="10"/>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row>
    <row r="981" ht="17.25" customHeight="1">
      <c r="A981" s="41"/>
      <c r="B981" s="42"/>
      <c r="C981" s="41"/>
      <c r="D981" s="43"/>
      <c r="E981" s="43"/>
      <c r="F981" s="41"/>
      <c r="G981" s="45"/>
      <c r="H981" s="46"/>
      <c r="I981" s="43"/>
      <c r="J981" s="47"/>
      <c r="K981" s="46"/>
      <c r="L981" s="46"/>
      <c r="M981" s="48"/>
      <c r="N981" s="49"/>
      <c r="O981" s="46"/>
      <c r="P981" s="46"/>
      <c r="Q981" s="41"/>
      <c r="R981" s="10"/>
      <c r="S981" s="10"/>
      <c r="T981" s="10"/>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row>
    <row r="982" ht="17.25" customHeight="1">
      <c r="A982" s="41"/>
      <c r="B982" s="42"/>
      <c r="C982" s="41"/>
      <c r="D982" s="43"/>
      <c r="E982" s="43"/>
      <c r="F982" s="41"/>
      <c r="G982" s="45"/>
      <c r="H982" s="46"/>
      <c r="I982" s="43"/>
      <c r="J982" s="47"/>
      <c r="K982" s="46"/>
      <c r="L982" s="46"/>
      <c r="M982" s="48"/>
      <c r="N982" s="49"/>
      <c r="O982" s="46"/>
      <c r="P982" s="46"/>
      <c r="Q982" s="41"/>
      <c r="R982" s="10"/>
      <c r="S982" s="10"/>
      <c r="T982" s="10"/>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row>
    <row r="983" ht="17.25" customHeight="1">
      <c r="A983" s="41"/>
      <c r="B983" s="42"/>
      <c r="C983" s="41"/>
      <c r="D983" s="43"/>
      <c r="E983" s="43"/>
      <c r="F983" s="41"/>
      <c r="G983" s="45"/>
      <c r="H983" s="46"/>
      <c r="I983" s="43"/>
      <c r="J983" s="47"/>
      <c r="K983" s="46"/>
      <c r="L983" s="46"/>
      <c r="M983" s="48"/>
      <c r="N983" s="49"/>
      <c r="O983" s="46"/>
      <c r="P983" s="46"/>
      <c r="Q983" s="41"/>
      <c r="R983" s="10"/>
      <c r="S983" s="10"/>
      <c r="T983" s="10"/>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row>
    <row r="984" ht="17.25" customHeight="1">
      <c r="A984" s="41"/>
      <c r="B984" s="42"/>
      <c r="C984" s="41"/>
      <c r="D984" s="43"/>
      <c r="E984" s="43"/>
      <c r="F984" s="41"/>
      <c r="G984" s="45"/>
      <c r="H984" s="46"/>
      <c r="I984" s="43"/>
      <c r="J984" s="47"/>
      <c r="K984" s="46"/>
      <c r="L984" s="46"/>
      <c r="M984" s="48"/>
      <c r="N984" s="49"/>
      <c r="O984" s="46"/>
      <c r="P984" s="46"/>
      <c r="Q984" s="41"/>
      <c r="R984" s="10"/>
      <c r="S984" s="10"/>
      <c r="T984" s="10"/>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row>
    <row r="985" ht="17.25" customHeight="1">
      <c r="A985" s="41"/>
      <c r="B985" s="42"/>
      <c r="C985" s="41"/>
      <c r="D985" s="43"/>
      <c r="E985" s="43"/>
      <c r="F985" s="41"/>
      <c r="G985" s="45"/>
      <c r="H985" s="46"/>
      <c r="I985" s="43"/>
      <c r="J985" s="47"/>
      <c r="K985" s="46"/>
      <c r="L985" s="46"/>
      <c r="M985" s="48"/>
      <c r="N985" s="49"/>
      <c r="O985" s="46"/>
      <c r="P985" s="46"/>
      <c r="Q985" s="41"/>
      <c r="R985" s="10"/>
      <c r="S985" s="10"/>
      <c r="T985" s="10"/>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row>
    <row r="986" ht="17.25" customHeight="1">
      <c r="A986" s="41"/>
      <c r="B986" s="42"/>
      <c r="C986" s="41"/>
      <c r="D986" s="43"/>
      <c r="E986" s="43"/>
      <c r="F986" s="41"/>
      <c r="G986" s="45"/>
      <c r="H986" s="46"/>
      <c r="I986" s="43"/>
      <c r="J986" s="47"/>
      <c r="K986" s="46"/>
      <c r="L986" s="46"/>
      <c r="M986" s="48"/>
      <c r="N986" s="49"/>
      <c r="O986" s="46"/>
      <c r="P986" s="46"/>
      <c r="Q986" s="41"/>
      <c r="R986" s="10"/>
      <c r="S986" s="10"/>
      <c r="T986" s="10"/>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row>
    <row r="987" ht="17.25" customHeight="1">
      <c r="A987" s="41"/>
      <c r="B987" s="42"/>
      <c r="C987" s="41"/>
      <c r="D987" s="43"/>
      <c r="E987" s="43"/>
      <c r="F987" s="41"/>
      <c r="G987" s="45"/>
      <c r="H987" s="46"/>
      <c r="I987" s="43"/>
      <c r="J987" s="47"/>
      <c r="K987" s="46"/>
      <c r="L987" s="46"/>
      <c r="M987" s="48"/>
      <c r="N987" s="49"/>
      <c r="O987" s="46"/>
      <c r="P987" s="46"/>
      <c r="Q987" s="41"/>
      <c r="R987" s="10"/>
      <c r="S987" s="10"/>
      <c r="T987" s="10"/>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row>
    <row r="988" ht="17.25" customHeight="1">
      <c r="A988" s="41"/>
      <c r="B988" s="42"/>
      <c r="C988" s="41"/>
      <c r="D988" s="43"/>
      <c r="E988" s="43"/>
      <c r="F988" s="41"/>
      <c r="G988" s="45"/>
      <c r="H988" s="46"/>
      <c r="I988" s="43"/>
      <c r="J988" s="47"/>
      <c r="K988" s="46"/>
      <c r="L988" s="46"/>
      <c r="M988" s="48"/>
      <c r="N988" s="49"/>
      <c r="O988" s="46"/>
      <c r="P988" s="46"/>
      <c r="Q988" s="41"/>
      <c r="R988" s="10"/>
      <c r="S988" s="10"/>
      <c r="T988" s="10"/>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row>
    <row r="989" ht="17.25" customHeight="1">
      <c r="A989" s="41"/>
      <c r="B989" s="42"/>
      <c r="C989" s="41"/>
      <c r="D989" s="43"/>
      <c r="E989" s="43"/>
      <c r="F989" s="41"/>
      <c r="G989" s="45"/>
      <c r="H989" s="46"/>
      <c r="I989" s="43"/>
      <c r="J989" s="47"/>
      <c r="K989" s="46"/>
      <c r="L989" s="46"/>
      <c r="M989" s="48"/>
      <c r="N989" s="49"/>
      <c r="O989" s="46"/>
      <c r="P989" s="46"/>
      <c r="Q989" s="41"/>
      <c r="R989" s="10"/>
      <c r="S989" s="10"/>
      <c r="T989" s="10"/>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row>
    <row r="990" ht="17.25" customHeight="1">
      <c r="A990" s="41"/>
      <c r="B990" s="42"/>
      <c r="C990" s="41"/>
      <c r="D990" s="43"/>
      <c r="E990" s="43"/>
      <c r="F990" s="41"/>
      <c r="G990" s="45"/>
      <c r="H990" s="46"/>
      <c r="I990" s="43"/>
      <c r="J990" s="47"/>
      <c r="K990" s="46"/>
      <c r="L990" s="46"/>
      <c r="M990" s="48"/>
      <c r="N990" s="49"/>
      <c r="O990" s="46"/>
      <c r="P990" s="46"/>
      <c r="Q990" s="41"/>
      <c r="R990" s="10"/>
      <c r="S990" s="10"/>
      <c r="T990" s="10"/>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row>
    <row r="991" ht="17.25" customHeight="1">
      <c r="A991" s="41"/>
      <c r="B991" s="42"/>
      <c r="C991" s="41"/>
      <c r="D991" s="43"/>
      <c r="E991" s="43"/>
      <c r="F991" s="41"/>
      <c r="G991" s="45"/>
      <c r="H991" s="46"/>
      <c r="I991" s="43"/>
      <c r="J991" s="47"/>
      <c r="K991" s="46"/>
      <c r="L991" s="46"/>
      <c r="M991" s="48"/>
      <c r="N991" s="49"/>
      <c r="O991" s="46"/>
      <c r="P991" s="46"/>
      <c r="Q991" s="41"/>
      <c r="R991" s="10"/>
      <c r="S991" s="10"/>
      <c r="T991" s="10"/>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row>
    <row r="992" ht="17.25" customHeight="1">
      <c r="A992" s="41"/>
      <c r="B992" s="42"/>
      <c r="C992" s="41"/>
      <c r="D992" s="43"/>
      <c r="E992" s="43"/>
      <c r="F992" s="41"/>
      <c r="G992" s="45"/>
      <c r="H992" s="46"/>
      <c r="I992" s="43"/>
      <c r="J992" s="47"/>
      <c r="K992" s="46"/>
      <c r="L992" s="46"/>
      <c r="M992" s="48"/>
      <c r="N992" s="49"/>
      <c r="O992" s="46"/>
      <c r="P992" s="46"/>
      <c r="Q992" s="41"/>
      <c r="R992" s="10"/>
      <c r="S992" s="10"/>
      <c r="T992" s="10"/>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row>
    <row r="993" ht="17.25" customHeight="1">
      <c r="A993" s="41"/>
      <c r="B993" s="42"/>
      <c r="C993" s="41"/>
      <c r="D993" s="43"/>
      <c r="E993" s="43"/>
      <c r="F993" s="41"/>
      <c r="G993" s="45"/>
      <c r="H993" s="46"/>
      <c r="I993" s="43"/>
      <c r="J993" s="47"/>
      <c r="K993" s="46"/>
      <c r="L993" s="46"/>
      <c r="M993" s="48"/>
      <c r="N993" s="49"/>
      <c r="O993" s="46"/>
      <c r="P993" s="46"/>
      <c r="Q993" s="41"/>
      <c r="R993" s="10"/>
      <c r="S993" s="10"/>
      <c r="T993" s="10"/>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row>
    <row r="994" ht="17.25" customHeight="1">
      <c r="A994" s="41"/>
      <c r="B994" s="42"/>
      <c r="C994" s="41"/>
      <c r="D994" s="43"/>
      <c r="E994" s="43"/>
      <c r="F994" s="41"/>
      <c r="G994" s="45"/>
      <c r="H994" s="46"/>
      <c r="I994" s="43"/>
      <c r="J994" s="47"/>
      <c r="K994" s="46"/>
      <c r="L994" s="46"/>
      <c r="M994" s="48"/>
      <c r="N994" s="49"/>
      <c r="O994" s="46"/>
      <c r="P994" s="46"/>
      <c r="Q994" s="41"/>
      <c r="R994" s="10"/>
      <c r="S994" s="10"/>
      <c r="T994" s="10"/>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row>
    <row r="995" ht="17.25" customHeight="1">
      <c r="A995" s="41"/>
      <c r="B995" s="42"/>
      <c r="C995" s="41"/>
      <c r="D995" s="43"/>
      <c r="E995" s="43"/>
      <c r="F995" s="41"/>
      <c r="G995" s="45"/>
      <c r="H995" s="46"/>
      <c r="I995" s="43"/>
      <c r="J995" s="47"/>
      <c r="K995" s="46"/>
      <c r="L995" s="46"/>
      <c r="M995" s="48"/>
      <c r="N995" s="49"/>
      <c r="O995" s="46"/>
      <c r="P995" s="46"/>
      <c r="Q995" s="41"/>
      <c r="R995" s="10"/>
      <c r="S995" s="10"/>
      <c r="T995" s="10"/>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row>
    <row r="996" ht="17.25" customHeight="1">
      <c r="A996" s="41"/>
      <c r="B996" s="42"/>
      <c r="C996" s="41"/>
      <c r="D996" s="43"/>
      <c r="E996" s="43"/>
      <c r="F996" s="41"/>
      <c r="G996" s="45"/>
      <c r="H996" s="46"/>
      <c r="I996" s="43"/>
      <c r="J996" s="47"/>
      <c r="K996" s="46"/>
      <c r="L996" s="46"/>
      <c r="M996" s="48"/>
      <c r="N996" s="49"/>
      <c r="O996" s="46"/>
      <c r="P996" s="46"/>
      <c r="Q996" s="41"/>
      <c r="R996" s="10"/>
      <c r="S996" s="10"/>
      <c r="T996" s="10"/>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row>
    <row r="997" ht="17.25" customHeight="1">
      <c r="A997" s="41"/>
      <c r="B997" s="42"/>
      <c r="C997" s="41"/>
      <c r="D997" s="43"/>
      <c r="E997" s="43"/>
      <c r="F997" s="41"/>
      <c r="G997" s="45"/>
      <c r="H997" s="46"/>
      <c r="I997" s="43"/>
      <c r="J997" s="47"/>
      <c r="K997" s="46"/>
      <c r="L997" s="46"/>
      <c r="M997" s="48"/>
      <c r="N997" s="49"/>
      <c r="O997" s="46"/>
      <c r="P997" s="46"/>
      <c r="Q997" s="41"/>
      <c r="R997" s="10"/>
      <c r="S997" s="10"/>
      <c r="T997" s="10"/>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row>
    <row r="998" ht="17.25" customHeight="1">
      <c r="A998" s="41"/>
      <c r="B998" s="42"/>
      <c r="C998" s="41"/>
      <c r="D998" s="43"/>
      <c r="E998" s="43"/>
      <c r="F998" s="41"/>
      <c r="G998" s="45"/>
      <c r="H998" s="46"/>
      <c r="I998" s="43"/>
      <c r="J998" s="47"/>
      <c r="K998" s="46"/>
      <c r="L998" s="46"/>
      <c r="M998" s="48"/>
      <c r="N998" s="49"/>
      <c r="O998" s="46"/>
      <c r="P998" s="46"/>
      <c r="Q998" s="41"/>
      <c r="R998" s="10"/>
      <c r="S998" s="10"/>
      <c r="T998" s="10"/>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row>
    <row r="999" ht="17.25" customHeight="1">
      <c r="A999" s="41"/>
      <c r="B999" s="42"/>
      <c r="C999" s="41"/>
      <c r="D999" s="43"/>
      <c r="E999" s="43"/>
      <c r="F999" s="41"/>
      <c r="G999" s="45"/>
      <c r="H999" s="46"/>
      <c r="I999" s="43"/>
      <c r="J999" s="47"/>
      <c r="K999" s="46"/>
      <c r="L999" s="46"/>
      <c r="M999" s="48"/>
      <c r="N999" s="49"/>
      <c r="O999" s="46"/>
      <c r="P999" s="46"/>
      <c r="Q999" s="41"/>
      <c r="R999" s="10"/>
      <c r="S999" s="10"/>
      <c r="T999" s="10"/>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row>
    <row r="1000" ht="17.25" customHeight="1">
      <c r="A1000" s="41"/>
      <c r="B1000" s="42"/>
      <c r="C1000" s="41"/>
      <c r="D1000" s="43"/>
      <c r="E1000" s="43"/>
      <c r="F1000" s="41"/>
      <c r="G1000" s="45"/>
      <c r="H1000" s="46"/>
      <c r="I1000" s="43"/>
      <c r="J1000" s="47"/>
      <c r="K1000" s="46"/>
      <c r="L1000" s="46"/>
      <c r="M1000" s="48"/>
      <c r="N1000" s="49"/>
      <c r="O1000" s="46"/>
      <c r="P1000" s="46"/>
      <c r="Q1000" s="41"/>
      <c r="R1000" s="10"/>
      <c r="S1000" s="10"/>
      <c r="T1000" s="10"/>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row>
    <row r="1001" ht="17.25" customHeight="1">
      <c r="A1001" s="41"/>
      <c r="B1001" s="42"/>
      <c r="C1001" s="41"/>
      <c r="D1001" s="43"/>
      <c r="E1001" s="43"/>
      <c r="F1001" s="41"/>
      <c r="G1001" s="45"/>
      <c r="H1001" s="46"/>
      <c r="I1001" s="43"/>
      <c r="J1001" s="47"/>
      <c r="K1001" s="46"/>
      <c r="L1001" s="46"/>
      <c r="M1001" s="48"/>
      <c r="N1001" s="49"/>
      <c r="O1001" s="46"/>
      <c r="P1001" s="46"/>
      <c r="Q1001" s="41"/>
      <c r="R1001" s="10"/>
      <c r="S1001" s="10"/>
      <c r="T1001" s="10"/>
      <c r="U1001" s="22"/>
      <c r="V1001" s="22"/>
      <c r="W1001" s="22"/>
      <c r="X1001" s="22"/>
      <c r="Y1001" s="22"/>
      <c r="Z1001" s="22"/>
      <c r="AA1001" s="22"/>
      <c r="AB1001" s="22"/>
      <c r="AC1001" s="22"/>
      <c r="AD1001" s="22"/>
      <c r="AE1001" s="22"/>
      <c r="AF1001" s="22"/>
      <c r="AG1001" s="22"/>
      <c r="AH1001" s="22"/>
      <c r="AI1001" s="22"/>
      <c r="AJ1001" s="22"/>
      <c r="AK1001" s="22"/>
      <c r="AL1001" s="22"/>
      <c r="AM1001" s="22"/>
      <c r="AN1001" s="22"/>
      <c r="AO1001" s="22"/>
      <c r="AP1001" s="22"/>
      <c r="AQ1001" s="22"/>
      <c r="AR1001" s="22"/>
      <c r="AS1001" s="22"/>
      <c r="AT1001" s="22"/>
      <c r="AU1001" s="22"/>
    </row>
    <row r="1002" ht="17.25" customHeight="1">
      <c r="A1002" s="41"/>
      <c r="B1002" s="42"/>
      <c r="C1002" s="41"/>
      <c r="D1002" s="43"/>
      <c r="E1002" s="43"/>
      <c r="F1002" s="41"/>
      <c r="G1002" s="45"/>
      <c r="H1002" s="46"/>
      <c r="I1002" s="43"/>
      <c r="J1002" s="47"/>
      <c r="K1002" s="46"/>
      <c r="L1002" s="46"/>
      <c r="M1002" s="48"/>
      <c r="N1002" s="49"/>
      <c r="O1002" s="46"/>
      <c r="P1002" s="46"/>
      <c r="Q1002" s="41"/>
      <c r="R1002" s="10"/>
      <c r="S1002" s="10"/>
      <c r="T1002" s="10"/>
      <c r="U1002" s="22"/>
      <c r="V1002" s="22"/>
      <c r="W1002" s="22"/>
      <c r="X1002" s="22"/>
      <c r="Y1002" s="22"/>
      <c r="Z1002" s="22"/>
      <c r="AA1002" s="22"/>
      <c r="AB1002" s="22"/>
      <c r="AC1002" s="22"/>
      <c r="AD1002" s="22"/>
      <c r="AE1002" s="22"/>
      <c r="AF1002" s="22"/>
      <c r="AG1002" s="22"/>
      <c r="AH1002" s="22"/>
      <c r="AI1002" s="22"/>
      <c r="AJ1002" s="22"/>
      <c r="AK1002" s="22"/>
      <c r="AL1002" s="22"/>
      <c r="AM1002" s="22"/>
      <c r="AN1002" s="22"/>
      <c r="AO1002" s="22"/>
      <c r="AP1002" s="22"/>
      <c r="AQ1002" s="22"/>
      <c r="AR1002" s="22"/>
      <c r="AS1002" s="22"/>
      <c r="AT1002" s="22"/>
      <c r="AU1002" s="22"/>
    </row>
    <row r="1003" ht="17.25" customHeight="1">
      <c r="A1003" s="41"/>
      <c r="B1003" s="42"/>
      <c r="C1003" s="41"/>
      <c r="D1003" s="43"/>
      <c r="E1003" s="43"/>
      <c r="F1003" s="41"/>
      <c r="G1003" s="45"/>
      <c r="H1003" s="46"/>
      <c r="I1003" s="43"/>
      <c r="J1003" s="47"/>
      <c r="K1003" s="46"/>
      <c r="L1003" s="46"/>
      <c r="M1003" s="48"/>
      <c r="N1003" s="49"/>
      <c r="O1003" s="46"/>
      <c r="P1003" s="46"/>
      <c r="Q1003" s="41"/>
      <c r="R1003" s="10"/>
      <c r="S1003" s="10"/>
      <c r="T1003" s="10"/>
      <c r="U1003" s="22"/>
      <c r="V1003" s="22"/>
      <c r="W1003" s="22"/>
      <c r="X1003" s="22"/>
      <c r="Y1003" s="22"/>
      <c r="Z1003" s="22"/>
      <c r="AA1003" s="22"/>
      <c r="AB1003" s="22"/>
      <c r="AC1003" s="22"/>
      <c r="AD1003" s="22"/>
      <c r="AE1003" s="22"/>
      <c r="AF1003" s="22"/>
      <c r="AG1003" s="22"/>
      <c r="AH1003" s="22"/>
      <c r="AI1003" s="22"/>
      <c r="AJ1003" s="22"/>
      <c r="AK1003" s="22"/>
      <c r="AL1003" s="22"/>
      <c r="AM1003" s="22"/>
      <c r="AN1003" s="22"/>
      <c r="AO1003" s="22"/>
      <c r="AP1003" s="22"/>
      <c r="AQ1003" s="22"/>
      <c r="AR1003" s="22"/>
      <c r="AS1003" s="22"/>
      <c r="AT1003" s="22"/>
      <c r="AU1003" s="22"/>
    </row>
    <row r="1004" ht="17.25" customHeight="1">
      <c r="A1004" s="41"/>
      <c r="B1004" s="42"/>
      <c r="C1004" s="41"/>
      <c r="D1004" s="43"/>
      <c r="E1004" s="43"/>
      <c r="F1004" s="41"/>
      <c r="G1004" s="45"/>
      <c r="H1004" s="46"/>
      <c r="I1004" s="43"/>
      <c r="J1004" s="47"/>
      <c r="K1004" s="46"/>
      <c r="L1004" s="46"/>
      <c r="M1004" s="48"/>
      <c r="N1004" s="49"/>
      <c r="O1004" s="46"/>
      <c r="P1004" s="46"/>
      <c r="Q1004" s="41"/>
      <c r="R1004" s="10"/>
      <c r="S1004" s="10"/>
      <c r="T1004" s="10"/>
      <c r="U1004" s="22"/>
      <c r="V1004" s="22"/>
      <c r="W1004" s="22"/>
      <c r="X1004" s="22"/>
      <c r="Y1004" s="22"/>
      <c r="Z1004" s="22"/>
      <c r="AA1004" s="22"/>
      <c r="AB1004" s="22"/>
      <c r="AC1004" s="22"/>
      <c r="AD1004" s="22"/>
      <c r="AE1004" s="22"/>
      <c r="AF1004" s="22"/>
      <c r="AG1004" s="22"/>
      <c r="AH1004" s="22"/>
      <c r="AI1004" s="22"/>
      <c r="AJ1004" s="22"/>
      <c r="AK1004" s="22"/>
      <c r="AL1004" s="22"/>
      <c r="AM1004" s="22"/>
      <c r="AN1004" s="22"/>
      <c r="AO1004" s="22"/>
      <c r="AP1004" s="22"/>
      <c r="AQ1004" s="22"/>
      <c r="AR1004" s="22"/>
      <c r="AS1004" s="22"/>
      <c r="AT1004" s="22"/>
      <c r="AU1004" s="22"/>
    </row>
    <row r="1005" ht="17.25" customHeight="1">
      <c r="A1005" s="41"/>
      <c r="B1005" s="42"/>
      <c r="C1005" s="41"/>
      <c r="D1005" s="43"/>
      <c r="E1005" s="43"/>
      <c r="F1005" s="41"/>
      <c r="G1005" s="45"/>
      <c r="H1005" s="46"/>
      <c r="I1005" s="43"/>
      <c r="J1005" s="47"/>
      <c r="K1005" s="46"/>
      <c r="L1005" s="46"/>
      <c r="M1005" s="48"/>
      <c r="N1005" s="49"/>
      <c r="O1005" s="46"/>
      <c r="P1005" s="46"/>
      <c r="Q1005" s="41"/>
      <c r="R1005" s="10"/>
      <c r="S1005" s="10"/>
      <c r="T1005" s="10"/>
      <c r="U1005" s="22"/>
      <c r="V1005" s="22"/>
      <c r="W1005" s="22"/>
      <c r="X1005" s="22"/>
      <c r="Y1005" s="22"/>
      <c r="Z1005" s="22"/>
      <c r="AA1005" s="22"/>
      <c r="AB1005" s="22"/>
      <c r="AC1005" s="22"/>
      <c r="AD1005" s="22"/>
      <c r="AE1005" s="22"/>
      <c r="AF1005" s="22"/>
      <c r="AG1005" s="22"/>
      <c r="AH1005" s="22"/>
      <c r="AI1005" s="22"/>
      <c r="AJ1005" s="22"/>
      <c r="AK1005" s="22"/>
      <c r="AL1005" s="22"/>
      <c r="AM1005" s="22"/>
      <c r="AN1005" s="22"/>
      <c r="AO1005" s="22"/>
      <c r="AP1005" s="22"/>
      <c r="AQ1005" s="22"/>
      <c r="AR1005" s="22"/>
      <c r="AS1005" s="22"/>
      <c r="AT1005" s="22"/>
      <c r="AU1005" s="22"/>
    </row>
    <row r="1006" ht="17.25" customHeight="1">
      <c r="A1006" s="41"/>
      <c r="B1006" s="42"/>
      <c r="C1006" s="41"/>
      <c r="D1006" s="43"/>
      <c r="E1006" s="43"/>
      <c r="F1006" s="41"/>
      <c r="G1006" s="45"/>
      <c r="H1006" s="46"/>
      <c r="I1006" s="43"/>
      <c r="J1006" s="47"/>
      <c r="K1006" s="46"/>
      <c r="L1006" s="46"/>
      <c r="M1006" s="48"/>
      <c r="N1006" s="49"/>
      <c r="O1006" s="46"/>
      <c r="P1006" s="46"/>
      <c r="Q1006" s="41"/>
      <c r="R1006" s="10"/>
      <c r="S1006" s="10"/>
      <c r="T1006" s="10"/>
      <c r="U1006" s="22"/>
      <c r="V1006" s="22"/>
      <c r="W1006" s="22"/>
      <c r="X1006" s="22"/>
      <c r="Y1006" s="22"/>
      <c r="Z1006" s="22"/>
      <c r="AA1006" s="22"/>
      <c r="AB1006" s="22"/>
      <c r="AC1006" s="22"/>
      <c r="AD1006" s="22"/>
      <c r="AE1006" s="22"/>
      <c r="AF1006" s="22"/>
      <c r="AG1006" s="22"/>
      <c r="AH1006" s="22"/>
      <c r="AI1006" s="22"/>
      <c r="AJ1006" s="22"/>
      <c r="AK1006" s="22"/>
      <c r="AL1006" s="22"/>
      <c r="AM1006" s="22"/>
      <c r="AN1006" s="22"/>
      <c r="AO1006" s="22"/>
      <c r="AP1006" s="22"/>
      <c r="AQ1006" s="22"/>
      <c r="AR1006" s="22"/>
      <c r="AS1006" s="22"/>
      <c r="AT1006" s="22"/>
      <c r="AU1006" s="22"/>
    </row>
    <row r="1007" ht="17.25" customHeight="1">
      <c r="A1007" s="41"/>
      <c r="B1007" s="42"/>
      <c r="C1007" s="41"/>
      <c r="D1007" s="43"/>
      <c r="E1007" s="43"/>
      <c r="F1007" s="41"/>
      <c r="G1007" s="45"/>
      <c r="H1007" s="46"/>
      <c r="I1007" s="43"/>
      <c r="J1007" s="47"/>
      <c r="K1007" s="46"/>
      <c r="L1007" s="46"/>
      <c r="M1007" s="48"/>
      <c r="N1007" s="49"/>
      <c r="O1007" s="46"/>
      <c r="P1007" s="46"/>
      <c r="Q1007" s="41"/>
      <c r="R1007" s="10"/>
      <c r="S1007" s="10"/>
      <c r="T1007" s="10"/>
      <c r="U1007" s="22"/>
      <c r="V1007" s="22"/>
      <c r="W1007" s="22"/>
      <c r="X1007" s="22"/>
      <c r="Y1007" s="22"/>
      <c r="Z1007" s="22"/>
      <c r="AA1007" s="22"/>
      <c r="AB1007" s="22"/>
      <c r="AC1007" s="22"/>
      <c r="AD1007" s="22"/>
      <c r="AE1007" s="22"/>
      <c r="AF1007" s="22"/>
      <c r="AG1007" s="22"/>
      <c r="AH1007" s="22"/>
      <c r="AI1007" s="22"/>
      <c r="AJ1007" s="22"/>
      <c r="AK1007" s="22"/>
      <c r="AL1007" s="22"/>
      <c r="AM1007" s="22"/>
      <c r="AN1007" s="22"/>
      <c r="AO1007" s="22"/>
      <c r="AP1007" s="22"/>
      <c r="AQ1007" s="22"/>
      <c r="AR1007" s="22"/>
      <c r="AS1007" s="22"/>
      <c r="AT1007" s="22"/>
      <c r="AU1007" s="22"/>
    </row>
    <row r="1008" ht="17.25" customHeight="1">
      <c r="A1008" s="41"/>
      <c r="B1008" s="42"/>
      <c r="C1008" s="41"/>
      <c r="D1008" s="43"/>
      <c r="E1008" s="43"/>
      <c r="F1008" s="41"/>
      <c r="G1008" s="45"/>
      <c r="H1008" s="46"/>
      <c r="I1008" s="43"/>
      <c r="J1008" s="47"/>
      <c r="K1008" s="46"/>
      <c r="L1008" s="46"/>
      <c r="M1008" s="48"/>
      <c r="N1008" s="49"/>
      <c r="O1008" s="46"/>
      <c r="P1008" s="46"/>
      <c r="Q1008" s="41"/>
      <c r="R1008" s="10"/>
      <c r="S1008" s="10"/>
      <c r="T1008" s="10"/>
      <c r="U1008" s="22"/>
      <c r="V1008" s="22"/>
      <c r="W1008" s="22"/>
      <c r="X1008" s="22"/>
      <c r="Y1008" s="22"/>
      <c r="Z1008" s="22"/>
      <c r="AA1008" s="22"/>
      <c r="AB1008" s="22"/>
      <c r="AC1008" s="22"/>
      <c r="AD1008" s="22"/>
      <c r="AE1008" s="22"/>
      <c r="AF1008" s="22"/>
      <c r="AG1008" s="22"/>
      <c r="AH1008" s="22"/>
      <c r="AI1008" s="22"/>
      <c r="AJ1008" s="22"/>
      <c r="AK1008" s="22"/>
      <c r="AL1008" s="22"/>
      <c r="AM1008" s="22"/>
      <c r="AN1008" s="22"/>
      <c r="AO1008" s="22"/>
      <c r="AP1008" s="22"/>
      <c r="AQ1008" s="22"/>
      <c r="AR1008" s="22"/>
      <c r="AS1008" s="22"/>
      <c r="AT1008" s="22"/>
      <c r="AU1008" s="22"/>
    </row>
    <row r="1009" ht="17.25" customHeight="1">
      <c r="A1009" s="41"/>
      <c r="B1009" s="42"/>
      <c r="C1009" s="41"/>
      <c r="D1009" s="43"/>
      <c r="E1009" s="43"/>
      <c r="F1009" s="41"/>
      <c r="G1009" s="45"/>
      <c r="H1009" s="46"/>
      <c r="I1009" s="43"/>
      <c r="J1009" s="47"/>
      <c r="K1009" s="46"/>
      <c r="L1009" s="46"/>
      <c r="M1009" s="48"/>
      <c r="N1009" s="49"/>
      <c r="O1009" s="46"/>
      <c r="P1009" s="46"/>
      <c r="Q1009" s="41"/>
      <c r="R1009" s="10"/>
      <c r="S1009" s="10"/>
      <c r="T1009" s="10"/>
      <c r="U1009" s="22"/>
      <c r="V1009" s="22"/>
      <c r="W1009" s="22"/>
      <c r="X1009" s="22"/>
      <c r="Y1009" s="22"/>
      <c r="Z1009" s="22"/>
      <c r="AA1009" s="22"/>
      <c r="AB1009" s="22"/>
      <c r="AC1009" s="22"/>
      <c r="AD1009" s="22"/>
      <c r="AE1009" s="22"/>
      <c r="AF1009" s="22"/>
      <c r="AG1009" s="22"/>
      <c r="AH1009" s="22"/>
      <c r="AI1009" s="22"/>
      <c r="AJ1009" s="22"/>
      <c r="AK1009" s="22"/>
      <c r="AL1009" s="22"/>
      <c r="AM1009" s="22"/>
      <c r="AN1009" s="22"/>
      <c r="AO1009" s="22"/>
      <c r="AP1009" s="22"/>
      <c r="AQ1009" s="22"/>
      <c r="AR1009" s="22"/>
      <c r="AS1009" s="22"/>
      <c r="AT1009" s="22"/>
      <c r="AU1009" s="22"/>
    </row>
    <row r="1010" ht="17.25" customHeight="1">
      <c r="A1010" s="41"/>
      <c r="B1010" s="42"/>
      <c r="C1010" s="41"/>
      <c r="D1010" s="43"/>
      <c r="E1010" s="43"/>
      <c r="F1010" s="41"/>
      <c r="G1010" s="45"/>
      <c r="H1010" s="46"/>
      <c r="I1010" s="43"/>
      <c r="J1010" s="47"/>
      <c r="K1010" s="46"/>
      <c r="L1010" s="46"/>
      <c r="M1010" s="48"/>
      <c r="N1010" s="49"/>
      <c r="O1010" s="46"/>
      <c r="P1010" s="46"/>
      <c r="Q1010" s="41"/>
      <c r="R1010" s="10"/>
      <c r="S1010" s="10"/>
      <c r="T1010" s="10"/>
      <c r="U1010" s="22"/>
      <c r="V1010" s="22"/>
      <c r="W1010" s="22"/>
      <c r="X1010" s="22"/>
      <c r="Y1010" s="22"/>
      <c r="Z1010" s="22"/>
      <c r="AA1010" s="22"/>
      <c r="AB1010" s="22"/>
      <c r="AC1010" s="22"/>
      <c r="AD1010" s="22"/>
      <c r="AE1010" s="22"/>
      <c r="AF1010" s="22"/>
      <c r="AG1010" s="22"/>
      <c r="AH1010" s="22"/>
      <c r="AI1010" s="22"/>
      <c r="AJ1010" s="22"/>
      <c r="AK1010" s="22"/>
      <c r="AL1010" s="22"/>
      <c r="AM1010" s="22"/>
      <c r="AN1010" s="22"/>
      <c r="AO1010" s="22"/>
      <c r="AP1010" s="22"/>
      <c r="AQ1010" s="22"/>
      <c r="AR1010" s="22"/>
      <c r="AS1010" s="22"/>
      <c r="AT1010" s="22"/>
      <c r="AU1010" s="22"/>
    </row>
    <row r="1011" ht="17.25" customHeight="1">
      <c r="A1011" s="41"/>
      <c r="B1011" s="42"/>
      <c r="C1011" s="41"/>
      <c r="D1011" s="43"/>
      <c r="E1011" s="43"/>
      <c r="F1011" s="41"/>
      <c r="G1011" s="45"/>
      <c r="H1011" s="46"/>
      <c r="I1011" s="43"/>
      <c r="J1011" s="47"/>
      <c r="K1011" s="46"/>
      <c r="L1011" s="46"/>
      <c r="M1011" s="48"/>
      <c r="N1011" s="49"/>
      <c r="O1011" s="46"/>
      <c r="P1011" s="46"/>
      <c r="Q1011" s="41"/>
      <c r="R1011" s="10"/>
      <c r="S1011" s="10"/>
      <c r="T1011" s="10"/>
      <c r="U1011" s="22"/>
      <c r="V1011" s="22"/>
      <c r="W1011" s="22"/>
      <c r="X1011" s="22"/>
      <c r="Y1011" s="22"/>
      <c r="Z1011" s="22"/>
      <c r="AA1011" s="22"/>
      <c r="AB1011" s="22"/>
      <c r="AC1011" s="22"/>
      <c r="AD1011" s="22"/>
      <c r="AE1011" s="22"/>
      <c r="AF1011" s="22"/>
      <c r="AG1011" s="22"/>
      <c r="AH1011" s="22"/>
      <c r="AI1011" s="22"/>
      <c r="AJ1011" s="22"/>
      <c r="AK1011" s="22"/>
      <c r="AL1011" s="22"/>
      <c r="AM1011" s="22"/>
      <c r="AN1011" s="22"/>
      <c r="AO1011" s="22"/>
      <c r="AP1011" s="22"/>
      <c r="AQ1011" s="22"/>
      <c r="AR1011" s="22"/>
      <c r="AS1011" s="22"/>
      <c r="AT1011" s="22"/>
      <c r="AU1011" s="22"/>
    </row>
    <row r="1012" ht="17.25" customHeight="1">
      <c r="A1012" s="41"/>
      <c r="B1012" s="42"/>
      <c r="C1012" s="41"/>
      <c r="D1012" s="43"/>
      <c r="E1012" s="43"/>
      <c r="F1012" s="41"/>
      <c r="G1012" s="45"/>
      <c r="H1012" s="46"/>
      <c r="I1012" s="43"/>
      <c r="J1012" s="47"/>
      <c r="K1012" s="46"/>
      <c r="L1012" s="46"/>
      <c r="M1012" s="48"/>
      <c r="N1012" s="49"/>
      <c r="O1012" s="46"/>
      <c r="P1012" s="46"/>
      <c r="Q1012" s="41"/>
      <c r="R1012" s="10"/>
      <c r="S1012" s="10"/>
      <c r="T1012" s="10"/>
      <c r="U1012" s="22"/>
      <c r="V1012" s="22"/>
      <c r="W1012" s="22"/>
      <c r="X1012" s="22"/>
      <c r="Y1012" s="22"/>
      <c r="Z1012" s="22"/>
      <c r="AA1012" s="22"/>
      <c r="AB1012" s="22"/>
      <c r="AC1012" s="22"/>
      <c r="AD1012" s="22"/>
      <c r="AE1012" s="22"/>
      <c r="AF1012" s="22"/>
      <c r="AG1012" s="22"/>
      <c r="AH1012" s="22"/>
      <c r="AI1012" s="22"/>
      <c r="AJ1012" s="22"/>
      <c r="AK1012" s="22"/>
      <c r="AL1012" s="22"/>
      <c r="AM1012" s="22"/>
      <c r="AN1012" s="22"/>
      <c r="AO1012" s="22"/>
      <c r="AP1012" s="22"/>
      <c r="AQ1012" s="22"/>
      <c r="AR1012" s="22"/>
      <c r="AS1012" s="22"/>
      <c r="AT1012" s="22"/>
      <c r="AU1012" s="22"/>
    </row>
    <row r="1013" ht="17.25" customHeight="1">
      <c r="A1013" s="41"/>
      <c r="B1013" s="42"/>
      <c r="C1013" s="41"/>
      <c r="D1013" s="43"/>
      <c r="E1013" s="43"/>
      <c r="F1013" s="41"/>
      <c r="G1013" s="45"/>
      <c r="H1013" s="46"/>
      <c r="I1013" s="43"/>
      <c r="J1013" s="47"/>
      <c r="K1013" s="46"/>
      <c r="L1013" s="46"/>
      <c r="M1013" s="48"/>
      <c r="N1013" s="49"/>
      <c r="O1013" s="46"/>
      <c r="P1013" s="46"/>
      <c r="Q1013" s="41"/>
      <c r="R1013" s="10"/>
      <c r="S1013" s="10"/>
      <c r="T1013" s="10"/>
      <c r="U1013" s="22"/>
      <c r="V1013" s="22"/>
      <c r="W1013" s="22"/>
      <c r="X1013" s="22"/>
      <c r="Y1013" s="22"/>
      <c r="Z1013" s="22"/>
      <c r="AA1013" s="22"/>
      <c r="AB1013" s="22"/>
      <c r="AC1013" s="22"/>
      <c r="AD1013" s="22"/>
      <c r="AE1013" s="22"/>
      <c r="AF1013" s="22"/>
      <c r="AG1013" s="22"/>
      <c r="AH1013" s="22"/>
      <c r="AI1013" s="22"/>
      <c r="AJ1013" s="22"/>
      <c r="AK1013" s="22"/>
      <c r="AL1013" s="22"/>
      <c r="AM1013" s="22"/>
      <c r="AN1013" s="22"/>
      <c r="AO1013" s="22"/>
      <c r="AP1013" s="22"/>
      <c r="AQ1013" s="22"/>
      <c r="AR1013" s="22"/>
      <c r="AS1013" s="22"/>
      <c r="AT1013" s="22"/>
      <c r="AU1013" s="22"/>
    </row>
    <row r="1014" ht="17.25" customHeight="1">
      <c r="A1014" s="41"/>
      <c r="B1014" s="42"/>
      <c r="C1014" s="41"/>
      <c r="D1014" s="43"/>
      <c r="E1014" s="43"/>
      <c r="F1014" s="41"/>
      <c r="G1014" s="45"/>
      <c r="H1014" s="46"/>
      <c r="I1014" s="43"/>
      <c r="J1014" s="47"/>
      <c r="K1014" s="46"/>
      <c r="L1014" s="46"/>
      <c r="M1014" s="48"/>
      <c r="N1014" s="49"/>
      <c r="O1014" s="46"/>
      <c r="P1014" s="46"/>
      <c r="Q1014" s="41"/>
      <c r="R1014" s="10"/>
      <c r="S1014" s="10"/>
      <c r="T1014" s="10"/>
      <c r="U1014" s="22"/>
      <c r="V1014" s="22"/>
      <c r="W1014" s="22"/>
      <c r="X1014" s="22"/>
      <c r="Y1014" s="22"/>
      <c r="Z1014" s="22"/>
      <c r="AA1014" s="22"/>
      <c r="AB1014" s="22"/>
      <c r="AC1014" s="22"/>
      <c r="AD1014" s="22"/>
      <c r="AE1014" s="22"/>
      <c r="AF1014" s="22"/>
      <c r="AG1014" s="22"/>
      <c r="AH1014" s="22"/>
      <c r="AI1014" s="22"/>
      <c r="AJ1014" s="22"/>
      <c r="AK1014" s="22"/>
      <c r="AL1014" s="22"/>
      <c r="AM1014" s="22"/>
      <c r="AN1014" s="22"/>
      <c r="AO1014" s="22"/>
      <c r="AP1014" s="22"/>
      <c r="AQ1014" s="22"/>
      <c r="AR1014" s="22"/>
      <c r="AS1014" s="22"/>
      <c r="AT1014" s="22"/>
      <c r="AU1014" s="22"/>
    </row>
    <row r="1015" ht="17.25" customHeight="1">
      <c r="A1015" s="41"/>
      <c r="B1015" s="42"/>
      <c r="C1015" s="41"/>
      <c r="D1015" s="43"/>
      <c r="E1015" s="43"/>
      <c r="F1015" s="41"/>
      <c r="G1015" s="45"/>
      <c r="H1015" s="46"/>
      <c r="I1015" s="43"/>
      <c r="J1015" s="47"/>
      <c r="K1015" s="46"/>
      <c r="L1015" s="46"/>
      <c r="M1015" s="48"/>
      <c r="N1015" s="49"/>
      <c r="O1015" s="46"/>
      <c r="P1015" s="46"/>
      <c r="Q1015" s="41"/>
      <c r="R1015" s="10"/>
      <c r="S1015" s="10"/>
      <c r="T1015" s="10"/>
      <c r="U1015" s="22"/>
      <c r="V1015" s="22"/>
      <c r="W1015" s="22"/>
      <c r="X1015" s="22"/>
      <c r="Y1015" s="22"/>
      <c r="Z1015" s="22"/>
      <c r="AA1015" s="22"/>
      <c r="AB1015" s="22"/>
      <c r="AC1015" s="22"/>
      <c r="AD1015" s="22"/>
      <c r="AE1015" s="22"/>
      <c r="AF1015" s="22"/>
      <c r="AG1015" s="22"/>
      <c r="AH1015" s="22"/>
      <c r="AI1015" s="22"/>
      <c r="AJ1015" s="22"/>
      <c r="AK1015" s="22"/>
      <c r="AL1015" s="22"/>
      <c r="AM1015" s="22"/>
      <c r="AN1015" s="22"/>
      <c r="AO1015" s="22"/>
      <c r="AP1015" s="22"/>
      <c r="AQ1015" s="22"/>
      <c r="AR1015" s="22"/>
      <c r="AS1015" s="22"/>
      <c r="AT1015" s="22"/>
      <c r="AU1015" s="22"/>
    </row>
    <row r="1016" ht="17.25" customHeight="1">
      <c r="A1016" s="41"/>
      <c r="B1016" s="42"/>
      <c r="C1016" s="41"/>
      <c r="D1016" s="43"/>
      <c r="E1016" s="43"/>
      <c r="F1016" s="41"/>
      <c r="G1016" s="45"/>
      <c r="H1016" s="46"/>
      <c r="I1016" s="43"/>
      <c r="J1016" s="47"/>
      <c r="K1016" s="46"/>
      <c r="L1016" s="46"/>
      <c r="M1016" s="48"/>
      <c r="N1016" s="49"/>
      <c r="O1016" s="46"/>
      <c r="P1016" s="46"/>
      <c r="Q1016" s="41"/>
      <c r="R1016" s="10"/>
      <c r="S1016" s="10"/>
      <c r="T1016" s="10"/>
      <c r="U1016" s="22"/>
      <c r="V1016" s="22"/>
      <c r="W1016" s="22"/>
      <c r="X1016" s="22"/>
      <c r="Y1016" s="22"/>
      <c r="Z1016" s="22"/>
      <c r="AA1016" s="22"/>
      <c r="AB1016" s="22"/>
      <c r="AC1016" s="22"/>
      <c r="AD1016" s="22"/>
      <c r="AE1016" s="22"/>
      <c r="AF1016" s="22"/>
      <c r="AG1016" s="22"/>
      <c r="AH1016" s="22"/>
      <c r="AI1016" s="22"/>
      <c r="AJ1016" s="22"/>
      <c r="AK1016" s="22"/>
      <c r="AL1016" s="22"/>
      <c r="AM1016" s="22"/>
      <c r="AN1016" s="22"/>
      <c r="AO1016" s="22"/>
      <c r="AP1016" s="22"/>
      <c r="AQ1016" s="22"/>
      <c r="AR1016" s="22"/>
      <c r="AS1016" s="22"/>
      <c r="AT1016" s="22"/>
      <c r="AU1016" s="22"/>
    </row>
    <row r="1017" ht="17.25" customHeight="1">
      <c r="A1017" s="41"/>
      <c r="B1017" s="42"/>
      <c r="C1017" s="41"/>
      <c r="D1017" s="43"/>
      <c r="E1017" s="43"/>
      <c r="F1017" s="41"/>
      <c r="G1017" s="45"/>
      <c r="H1017" s="46"/>
      <c r="I1017" s="43"/>
      <c r="J1017" s="47"/>
      <c r="K1017" s="46"/>
      <c r="L1017" s="46"/>
      <c r="M1017" s="48"/>
      <c r="N1017" s="49"/>
      <c r="O1017" s="46"/>
      <c r="P1017" s="46"/>
      <c r="Q1017" s="41"/>
      <c r="R1017" s="10"/>
      <c r="S1017" s="10"/>
      <c r="T1017" s="10"/>
      <c r="U1017" s="22"/>
      <c r="V1017" s="22"/>
      <c r="W1017" s="22"/>
      <c r="X1017" s="22"/>
      <c r="Y1017" s="22"/>
      <c r="Z1017" s="22"/>
      <c r="AA1017" s="22"/>
      <c r="AB1017" s="22"/>
      <c r="AC1017" s="22"/>
      <c r="AD1017" s="22"/>
      <c r="AE1017" s="22"/>
      <c r="AF1017" s="22"/>
      <c r="AG1017" s="22"/>
      <c r="AH1017" s="22"/>
      <c r="AI1017" s="22"/>
      <c r="AJ1017" s="22"/>
      <c r="AK1017" s="22"/>
      <c r="AL1017" s="22"/>
      <c r="AM1017" s="22"/>
      <c r="AN1017" s="22"/>
      <c r="AO1017" s="22"/>
      <c r="AP1017" s="22"/>
      <c r="AQ1017" s="22"/>
      <c r="AR1017" s="22"/>
      <c r="AS1017" s="22"/>
      <c r="AT1017" s="22"/>
      <c r="AU1017" s="22"/>
    </row>
    <row r="1018" ht="17.25" customHeight="1">
      <c r="A1018" s="41"/>
      <c r="B1018" s="42"/>
      <c r="C1018" s="41"/>
      <c r="D1018" s="43"/>
      <c r="E1018" s="43"/>
      <c r="F1018" s="41"/>
      <c r="G1018" s="45"/>
      <c r="H1018" s="46"/>
      <c r="I1018" s="43"/>
      <c r="J1018" s="47"/>
      <c r="K1018" s="46"/>
      <c r="L1018" s="46"/>
      <c r="M1018" s="48"/>
      <c r="N1018" s="49"/>
      <c r="O1018" s="46"/>
      <c r="P1018" s="46"/>
      <c r="Q1018" s="41"/>
      <c r="R1018" s="10"/>
      <c r="S1018" s="10"/>
      <c r="T1018" s="10"/>
      <c r="U1018" s="22"/>
      <c r="V1018" s="22"/>
      <c r="W1018" s="22"/>
      <c r="X1018" s="22"/>
      <c r="Y1018" s="22"/>
      <c r="Z1018" s="22"/>
      <c r="AA1018" s="22"/>
      <c r="AB1018" s="22"/>
      <c r="AC1018" s="22"/>
      <c r="AD1018" s="22"/>
      <c r="AE1018" s="22"/>
      <c r="AF1018" s="22"/>
      <c r="AG1018" s="22"/>
      <c r="AH1018" s="22"/>
      <c r="AI1018" s="22"/>
      <c r="AJ1018" s="22"/>
      <c r="AK1018" s="22"/>
      <c r="AL1018" s="22"/>
      <c r="AM1018" s="22"/>
      <c r="AN1018" s="22"/>
      <c r="AO1018" s="22"/>
      <c r="AP1018" s="22"/>
      <c r="AQ1018" s="22"/>
      <c r="AR1018" s="22"/>
      <c r="AS1018" s="22"/>
      <c r="AT1018" s="22"/>
      <c r="AU1018" s="22"/>
    </row>
    <row r="1019" ht="17.25" customHeight="1">
      <c r="A1019" s="41"/>
      <c r="B1019" s="42"/>
      <c r="C1019" s="41"/>
      <c r="D1019" s="43"/>
      <c r="E1019" s="43"/>
      <c r="F1019" s="41"/>
      <c r="G1019" s="45"/>
      <c r="H1019" s="46"/>
      <c r="I1019" s="43"/>
      <c r="J1019" s="47"/>
      <c r="K1019" s="46"/>
      <c r="L1019" s="46"/>
      <c r="M1019" s="48"/>
      <c r="N1019" s="49"/>
      <c r="O1019" s="46"/>
      <c r="P1019" s="46"/>
      <c r="Q1019" s="41"/>
      <c r="R1019" s="10"/>
      <c r="S1019" s="10"/>
      <c r="T1019" s="10"/>
      <c r="U1019" s="22"/>
      <c r="V1019" s="22"/>
      <c r="W1019" s="22"/>
      <c r="X1019" s="22"/>
      <c r="Y1019" s="22"/>
      <c r="Z1019" s="22"/>
      <c r="AA1019" s="22"/>
      <c r="AB1019" s="22"/>
      <c r="AC1019" s="22"/>
      <c r="AD1019" s="22"/>
      <c r="AE1019" s="22"/>
      <c r="AF1019" s="22"/>
      <c r="AG1019" s="22"/>
      <c r="AH1019" s="22"/>
      <c r="AI1019" s="22"/>
      <c r="AJ1019" s="22"/>
      <c r="AK1019" s="22"/>
      <c r="AL1019" s="22"/>
      <c r="AM1019" s="22"/>
      <c r="AN1019" s="22"/>
      <c r="AO1019" s="22"/>
      <c r="AP1019" s="22"/>
      <c r="AQ1019" s="22"/>
      <c r="AR1019" s="22"/>
      <c r="AS1019" s="22"/>
      <c r="AT1019" s="22"/>
      <c r="AU1019" s="22"/>
    </row>
    <row r="1020" ht="17.25" customHeight="1">
      <c r="A1020" s="41"/>
      <c r="B1020" s="42"/>
      <c r="C1020" s="41"/>
      <c r="D1020" s="43"/>
      <c r="E1020" s="43"/>
      <c r="F1020" s="41"/>
      <c r="G1020" s="45"/>
      <c r="H1020" s="46"/>
      <c r="I1020" s="43"/>
      <c r="J1020" s="47"/>
      <c r="K1020" s="46"/>
      <c r="L1020" s="46"/>
      <c r="M1020" s="48"/>
      <c r="N1020" s="49"/>
      <c r="O1020" s="46"/>
      <c r="P1020" s="46"/>
      <c r="Q1020" s="41"/>
      <c r="R1020" s="10"/>
      <c r="S1020" s="10"/>
      <c r="T1020" s="10"/>
      <c r="U1020" s="22"/>
      <c r="V1020" s="22"/>
      <c r="W1020" s="22"/>
      <c r="X1020" s="22"/>
      <c r="Y1020" s="22"/>
      <c r="Z1020" s="22"/>
      <c r="AA1020" s="22"/>
      <c r="AB1020" s="22"/>
      <c r="AC1020" s="22"/>
      <c r="AD1020" s="22"/>
      <c r="AE1020" s="22"/>
      <c r="AF1020" s="22"/>
      <c r="AG1020" s="22"/>
      <c r="AH1020" s="22"/>
      <c r="AI1020" s="22"/>
      <c r="AJ1020" s="22"/>
      <c r="AK1020" s="22"/>
      <c r="AL1020" s="22"/>
      <c r="AM1020" s="22"/>
      <c r="AN1020" s="22"/>
      <c r="AO1020" s="22"/>
      <c r="AP1020" s="22"/>
      <c r="AQ1020" s="22"/>
      <c r="AR1020" s="22"/>
      <c r="AS1020" s="22"/>
      <c r="AT1020" s="22"/>
      <c r="AU1020" s="22"/>
    </row>
    <row r="1021" ht="17.25" customHeight="1">
      <c r="A1021" s="41"/>
      <c r="B1021" s="42"/>
      <c r="C1021" s="41"/>
      <c r="D1021" s="43"/>
      <c r="E1021" s="43"/>
      <c r="F1021" s="41"/>
      <c r="G1021" s="45"/>
      <c r="H1021" s="46"/>
      <c r="I1021" s="43"/>
      <c r="J1021" s="47"/>
      <c r="K1021" s="46"/>
      <c r="L1021" s="46"/>
      <c r="M1021" s="48"/>
      <c r="N1021" s="49"/>
      <c r="O1021" s="46"/>
      <c r="P1021" s="46"/>
      <c r="Q1021" s="41"/>
      <c r="R1021" s="10"/>
      <c r="S1021" s="10"/>
      <c r="T1021" s="10"/>
      <c r="U1021" s="22"/>
      <c r="V1021" s="22"/>
      <c r="W1021" s="22"/>
      <c r="X1021" s="22"/>
      <c r="Y1021" s="22"/>
      <c r="Z1021" s="22"/>
      <c r="AA1021" s="22"/>
      <c r="AB1021" s="22"/>
      <c r="AC1021" s="22"/>
      <c r="AD1021" s="22"/>
      <c r="AE1021" s="22"/>
      <c r="AF1021" s="22"/>
      <c r="AG1021" s="22"/>
      <c r="AH1021" s="22"/>
      <c r="AI1021" s="22"/>
      <c r="AJ1021" s="22"/>
      <c r="AK1021" s="22"/>
      <c r="AL1021" s="22"/>
      <c r="AM1021" s="22"/>
      <c r="AN1021" s="22"/>
      <c r="AO1021" s="22"/>
      <c r="AP1021" s="22"/>
      <c r="AQ1021" s="22"/>
      <c r="AR1021" s="22"/>
      <c r="AS1021" s="22"/>
      <c r="AT1021" s="22"/>
      <c r="AU1021" s="22"/>
    </row>
    <row r="1022" ht="17.25" customHeight="1">
      <c r="A1022" s="41"/>
      <c r="B1022" s="42"/>
      <c r="C1022" s="41"/>
      <c r="D1022" s="43"/>
      <c r="E1022" s="43"/>
      <c r="F1022" s="41"/>
      <c r="G1022" s="45"/>
      <c r="H1022" s="46"/>
      <c r="I1022" s="43"/>
      <c r="J1022" s="47"/>
      <c r="K1022" s="46"/>
      <c r="L1022" s="46"/>
      <c r="M1022" s="48"/>
      <c r="N1022" s="49"/>
      <c r="O1022" s="46"/>
      <c r="P1022" s="46"/>
      <c r="Q1022" s="41"/>
      <c r="R1022" s="10"/>
      <c r="S1022" s="10"/>
      <c r="T1022" s="10"/>
      <c r="U1022" s="22"/>
      <c r="V1022" s="22"/>
      <c r="W1022" s="22"/>
      <c r="X1022" s="22"/>
      <c r="Y1022" s="22"/>
      <c r="Z1022" s="22"/>
      <c r="AA1022" s="22"/>
      <c r="AB1022" s="22"/>
      <c r="AC1022" s="22"/>
      <c r="AD1022" s="22"/>
      <c r="AE1022" s="22"/>
      <c r="AF1022" s="22"/>
      <c r="AG1022" s="22"/>
      <c r="AH1022" s="22"/>
      <c r="AI1022" s="22"/>
      <c r="AJ1022" s="22"/>
      <c r="AK1022" s="22"/>
      <c r="AL1022" s="22"/>
      <c r="AM1022" s="22"/>
      <c r="AN1022" s="22"/>
      <c r="AO1022" s="22"/>
      <c r="AP1022" s="22"/>
      <c r="AQ1022" s="22"/>
      <c r="AR1022" s="22"/>
      <c r="AS1022" s="22"/>
      <c r="AT1022" s="22"/>
      <c r="AU1022" s="22"/>
    </row>
    <row r="1023" ht="17.25" customHeight="1">
      <c r="A1023" s="41"/>
      <c r="B1023" s="42"/>
      <c r="C1023" s="41"/>
      <c r="D1023" s="43"/>
      <c r="E1023" s="43"/>
      <c r="F1023" s="41"/>
      <c r="G1023" s="45"/>
      <c r="H1023" s="46"/>
      <c r="I1023" s="43"/>
      <c r="J1023" s="47"/>
      <c r="K1023" s="46"/>
      <c r="L1023" s="46"/>
      <c r="M1023" s="48"/>
      <c r="N1023" s="49"/>
      <c r="O1023" s="46"/>
      <c r="P1023" s="46"/>
      <c r="Q1023" s="41"/>
      <c r="R1023" s="10"/>
      <c r="S1023" s="10"/>
      <c r="T1023" s="10"/>
      <c r="U1023" s="22"/>
      <c r="V1023" s="22"/>
      <c r="W1023" s="22"/>
      <c r="X1023" s="22"/>
      <c r="Y1023" s="22"/>
      <c r="Z1023" s="22"/>
      <c r="AA1023" s="22"/>
      <c r="AB1023" s="22"/>
      <c r="AC1023" s="22"/>
      <c r="AD1023" s="22"/>
      <c r="AE1023" s="22"/>
      <c r="AF1023" s="22"/>
      <c r="AG1023" s="22"/>
      <c r="AH1023" s="22"/>
      <c r="AI1023" s="22"/>
      <c r="AJ1023" s="22"/>
      <c r="AK1023" s="22"/>
      <c r="AL1023" s="22"/>
      <c r="AM1023" s="22"/>
      <c r="AN1023" s="22"/>
      <c r="AO1023" s="22"/>
      <c r="AP1023" s="22"/>
      <c r="AQ1023" s="22"/>
      <c r="AR1023" s="22"/>
      <c r="AS1023" s="22"/>
      <c r="AT1023" s="22"/>
      <c r="AU1023" s="22"/>
    </row>
    <row r="1024" ht="17.25" customHeight="1">
      <c r="A1024" s="41"/>
      <c r="B1024" s="42"/>
      <c r="C1024" s="41"/>
      <c r="D1024" s="43"/>
      <c r="E1024" s="43"/>
      <c r="F1024" s="41"/>
      <c r="G1024" s="45"/>
      <c r="H1024" s="46"/>
      <c r="I1024" s="43"/>
      <c r="J1024" s="47"/>
      <c r="K1024" s="46"/>
      <c r="L1024" s="46"/>
      <c r="M1024" s="48"/>
      <c r="N1024" s="49"/>
      <c r="O1024" s="46"/>
      <c r="P1024" s="46"/>
      <c r="Q1024" s="41"/>
      <c r="R1024" s="10"/>
      <c r="S1024" s="10"/>
      <c r="T1024" s="10"/>
      <c r="U1024" s="22"/>
      <c r="V1024" s="22"/>
      <c r="W1024" s="22"/>
      <c r="X1024" s="22"/>
      <c r="Y1024" s="22"/>
      <c r="Z1024" s="22"/>
      <c r="AA1024" s="22"/>
      <c r="AB1024" s="22"/>
      <c r="AC1024" s="22"/>
      <c r="AD1024" s="22"/>
      <c r="AE1024" s="22"/>
      <c r="AF1024" s="22"/>
      <c r="AG1024" s="22"/>
      <c r="AH1024" s="22"/>
      <c r="AI1024" s="22"/>
      <c r="AJ1024" s="22"/>
      <c r="AK1024" s="22"/>
      <c r="AL1024" s="22"/>
      <c r="AM1024" s="22"/>
      <c r="AN1024" s="22"/>
      <c r="AO1024" s="22"/>
      <c r="AP1024" s="22"/>
      <c r="AQ1024" s="22"/>
      <c r="AR1024" s="22"/>
      <c r="AS1024" s="22"/>
      <c r="AT1024" s="22"/>
      <c r="AU1024" s="22"/>
    </row>
    <row r="1025" ht="17.25" customHeight="1">
      <c r="A1025" s="41"/>
      <c r="B1025" s="42"/>
      <c r="C1025" s="41"/>
      <c r="D1025" s="43"/>
      <c r="E1025" s="43"/>
      <c r="F1025" s="41"/>
      <c r="G1025" s="45"/>
      <c r="H1025" s="46"/>
      <c r="I1025" s="43"/>
      <c r="J1025" s="47"/>
      <c r="K1025" s="46"/>
      <c r="L1025" s="46"/>
      <c r="M1025" s="48"/>
      <c r="N1025" s="49"/>
      <c r="O1025" s="46"/>
      <c r="P1025" s="46"/>
      <c r="Q1025" s="41"/>
      <c r="R1025" s="10"/>
      <c r="S1025" s="10"/>
      <c r="T1025" s="10"/>
      <c r="U1025" s="22"/>
      <c r="V1025" s="22"/>
      <c r="W1025" s="22"/>
      <c r="X1025" s="22"/>
      <c r="Y1025" s="22"/>
      <c r="Z1025" s="22"/>
      <c r="AA1025" s="22"/>
      <c r="AB1025" s="22"/>
      <c r="AC1025" s="22"/>
      <c r="AD1025" s="22"/>
      <c r="AE1025" s="22"/>
      <c r="AF1025" s="22"/>
      <c r="AG1025" s="22"/>
      <c r="AH1025" s="22"/>
      <c r="AI1025" s="22"/>
      <c r="AJ1025" s="22"/>
      <c r="AK1025" s="22"/>
      <c r="AL1025" s="22"/>
      <c r="AM1025" s="22"/>
      <c r="AN1025" s="22"/>
      <c r="AO1025" s="22"/>
      <c r="AP1025" s="22"/>
      <c r="AQ1025" s="22"/>
      <c r="AR1025" s="22"/>
      <c r="AS1025" s="22"/>
      <c r="AT1025" s="22"/>
      <c r="AU1025" s="22"/>
    </row>
    <row r="1026" ht="17.25" customHeight="1">
      <c r="A1026" s="41"/>
      <c r="B1026" s="42"/>
      <c r="C1026" s="41"/>
      <c r="D1026" s="43"/>
      <c r="E1026" s="43"/>
      <c r="F1026" s="41"/>
      <c r="G1026" s="45"/>
      <c r="H1026" s="46"/>
      <c r="I1026" s="43"/>
      <c r="J1026" s="47"/>
      <c r="K1026" s="46"/>
      <c r="L1026" s="46"/>
      <c r="M1026" s="48"/>
      <c r="N1026" s="49"/>
      <c r="O1026" s="46"/>
      <c r="P1026" s="46"/>
      <c r="Q1026" s="41"/>
      <c r="R1026" s="10"/>
      <c r="S1026" s="10"/>
      <c r="T1026" s="10"/>
      <c r="U1026" s="22"/>
      <c r="V1026" s="22"/>
      <c r="W1026" s="22"/>
      <c r="X1026" s="22"/>
      <c r="Y1026" s="22"/>
      <c r="Z1026" s="22"/>
      <c r="AA1026" s="22"/>
      <c r="AB1026" s="22"/>
      <c r="AC1026" s="22"/>
      <c r="AD1026" s="22"/>
      <c r="AE1026" s="22"/>
      <c r="AF1026" s="22"/>
      <c r="AG1026" s="22"/>
      <c r="AH1026" s="22"/>
      <c r="AI1026" s="22"/>
      <c r="AJ1026" s="22"/>
      <c r="AK1026" s="22"/>
      <c r="AL1026" s="22"/>
      <c r="AM1026" s="22"/>
      <c r="AN1026" s="22"/>
      <c r="AO1026" s="22"/>
      <c r="AP1026" s="22"/>
      <c r="AQ1026" s="22"/>
      <c r="AR1026" s="22"/>
      <c r="AS1026" s="22"/>
      <c r="AT1026" s="22"/>
      <c r="AU1026" s="22"/>
    </row>
    <row r="1027" ht="17.25" customHeight="1">
      <c r="A1027" s="41"/>
      <c r="B1027" s="42"/>
      <c r="C1027" s="41"/>
      <c r="D1027" s="43"/>
      <c r="E1027" s="43"/>
      <c r="F1027" s="41"/>
      <c r="G1027" s="45"/>
      <c r="H1027" s="46"/>
      <c r="I1027" s="43"/>
      <c r="J1027" s="47"/>
      <c r="K1027" s="46"/>
      <c r="L1027" s="46"/>
      <c r="M1027" s="48"/>
      <c r="N1027" s="49"/>
      <c r="O1027" s="46"/>
      <c r="P1027" s="46"/>
      <c r="Q1027" s="41"/>
      <c r="R1027" s="10"/>
      <c r="S1027" s="10"/>
      <c r="T1027" s="10"/>
      <c r="U1027" s="22"/>
      <c r="V1027" s="22"/>
      <c r="W1027" s="22"/>
      <c r="X1027" s="22"/>
      <c r="Y1027" s="22"/>
      <c r="Z1027" s="22"/>
      <c r="AA1027" s="22"/>
      <c r="AB1027" s="22"/>
      <c r="AC1027" s="22"/>
      <c r="AD1027" s="22"/>
      <c r="AE1027" s="22"/>
      <c r="AF1027" s="22"/>
      <c r="AG1027" s="22"/>
      <c r="AH1027" s="22"/>
      <c r="AI1027" s="22"/>
      <c r="AJ1027" s="22"/>
      <c r="AK1027" s="22"/>
      <c r="AL1027" s="22"/>
      <c r="AM1027" s="22"/>
      <c r="AN1027" s="22"/>
      <c r="AO1027" s="22"/>
      <c r="AP1027" s="22"/>
      <c r="AQ1027" s="22"/>
      <c r="AR1027" s="22"/>
      <c r="AS1027" s="22"/>
      <c r="AT1027" s="22"/>
      <c r="AU1027" s="22"/>
    </row>
    <row r="1028" ht="17.25" customHeight="1">
      <c r="A1028" s="41"/>
      <c r="B1028" s="42"/>
      <c r="C1028" s="41"/>
      <c r="D1028" s="43"/>
      <c r="E1028" s="43"/>
      <c r="F1028" s="41"/>
      <c r="G1028" s="45"/>
      <c r="H1028" s="46"/>
      <c r="I1028" s="43"/>
      <c r="J1028" s="47"/>
      <c r="K1028" s="46"/>
      <c r="L1028" s="46"/>
      <c r="M1028" s="48"/>
      <c r="N1028" s="49"/>
      <c r="O1028" s="46"/>
      <c r="P1028" s="46"/>
      <c r="Q1028" s="41"/>
      <c r="R1028" s="10"/>
      <c r="S1028" s="10"/>
      <c r="T1028" s="10"/>
      <c r="U1028" s="22"/>
      <c r="V1028" s="22"/>
      <c r="W1028" s="22"/>
      <c r="X1028" s="22"/>
      <c r="Y1028" s="22"/>
      <c r="Z1028" s="22"/>
      <c r="AA1028" s="22"/>
      <c r="AB1028" s="22"/>
      <c r="AC1028" s="22"/>
      <c r="AD1028" s="22"/>
      <c r="AE1028" s="22"/>
      <c r="AF1028" s="22"/>
      <c r="AG1028" s="22"/>
      <c r="AH1028" s="22"/>
      <c r="AI1028" s="22"/>
      <c r="AJ1028" s="22"/>
      <c r="AK1028" s="22"/>
      <c r="AL1028" s="22"/>
      <c r="AM1028" s="22"/>
      <c r="AN1028" s="22"/>
      <c r="AO1028" s="22"/>
      <c r="AP1028" s="22"/>
      <c r="AQ1028" s="22"/>
      <c r="AR1028" s="22"/>
      <c r="AS1028" s="22"/>
      <c r="AT1028" s="22"/>
      <c r="AU1028" s="22"/>
    </row>
    <row r="1029" ht="17.25" customHeight="1">
      <c r="A1029" s="41"/>
      <c r="B1029" s="42"/>
      <c r="C1029" s="41"/>
      <c r="D1029" s="43"/>
      <c r="E1029" s="43"/>
      <c r="F1029" s="41"/>
      <c r="G1029" s="45"/>
      <c r="H1029" s="46"/>
      <c r="I1029" s="43"/>
      <c r="J1029" s="47"/>
      <c r="K1029" s="46"/>
      <c r="L1029" s="46"/>
      <c r="M1029" s="48"/>
      <c r="N1029" s="49"/>
      <c r="O1029" s="46"/>
      <c r="P1029" s="46"/>
      <c r="Q1029" s="41"/>
      <c r="R1029" s="10"/>
      <c r="S1029" s="10"/>
      <c r="T1029" s="10"/>
      <c r="U1029" s="22"/>
      <c r="V1029" s="22"/>
      <c r="W1029" s="22"/>
      <c r="X1029" s="22"/>
      <c r="Y1029" s="22"/>
      <c r="Z1029" s="22"/>
      <c r="AA1029" s="22"/>
      <c r="AB1029" s="22"/>
      <c r="AC1029" s="22"/>
      <c r="AD1029" s="22"/>
      <c r="AE1029" s="22"/>
      <c r="AF1029" s="22"/>
      <c r="AG1029" s="22"/>
      <c r="AH1029" s="22"/>
      <c r="AI1029" s="22"/>
      <c r="AJ1029" s="22"/>
      <c r="AK1029" s="22"/>
      <c r="AL1029" s="22"/>
      <c r="AM1029" s="22"/>
      <c r="AN1029" s="22"/>
      <c r="AO1029" s="22"/>
      <c r="AP1029" s="22"/>
      <c r="AQ1029" s="22"/>
      <c r="AR1029" s="22"/>
      <c r="AS1029" s="22"/>
      <c r="AT1029" s="22"/>
      <c r="AU1029" s="22"/>
    </row>
    <row r="1030" ht="17.25" customHeight="1">
      <c r="A1030" s="41"/>
      <c r="B1030" s="42"/>
      <c r="C1030" s="41"/>
      <c r="D1030" s="43"/>
      <c r="E1030" s="43"/>
      <c r="F1030" s="41"/>
      <c r="G1030" s="45"/>
      <c r="H1030" s="46"/>
      <c r="I1030" s="43"/>
      <c r="J1030" s="47"/>
      <c r="K1030" s="46"/>
      <c r="L1030" s="46"/>
      <c r="M1030" s="48"/>
      <c r="N1030" s="49"/>
      <c r="O1030" s="46"/>
      <c r="P1030" s="46"/>
      <c r="Q1030" s="41"/>
      <c r="R1030" s="10"/>
      <c r="S1030" s="10"/>
      <c r="T1030" s="10"/>
      <c r="U1030" s="22"/>
      <c r="V1030" s="22"/>
      <c r="W1030" s="22"/>
      <c r="X1030" s="22"/>
      <c r="Y1030" s="22"/>
      <c r="Z1030" s="22"/>
      <c r="AA1030" s="22"/>
      <c r="AB1030" s="22"/>
      <c r="AC1030" s="22"/>
      <c r="AD1030" s="22"/>
      <c r="AE1030" s="22"/>
      <c r="AF1030" s="22"/>
      <c r="AG1030" s="22"/>
      <c r="AH1030" s="22"/>
      <c r="AI1030" s="22"/>
      <c r="AJ1030" s="22"/>
      <c r="AK1030" s="22"/>
      <c r="AL1030" s="22"/>
      <c r="AM1030" s="22"/>
      <c r="AN1030" s="22"/>
      <c r="AO1030" s="22"/>
      <c r="AP1030" s="22"/>
      <c r="AQ1030" s="22"/>
      <c r="AR1030" s="22"/>
      <c r="AS1030" s="22"/>
      <c r="AT1030" s="22"/>
      <c r="AU1030" s="22"/>
    </row>
    <row r="1031" ht="17.25" customHeight="1">
      <c r="A1031" s="41"/>
      <c r="B1031" s="42"/>
      <c r="C1031" s="41"/>
      <c r="D1031" s="43"/>
      <c r="E1031" s="43"/>
      <c r="F1031" s="41"/>
      <c r="G1031" s="45"/>
      <c r="H1031" s="46"/>
      <c r="I1031" s="43"/>
      <c r="J1031" s="47"/>
      <c r="K1031" s="46"/>
      <c r="L1031" s="46"/>
      <c r="M1031" s="48"/>
      <c r="N1031" s="49"/>
      <c r="O1031" s="46"/>
      <c r="P1031" s="46"/>
      <c r="Q1031" s="41"/>
      <c r="R1031" s="10"/>
      <c r="S1031" s="10"/>
      <c r="T1031" s="10"/>
      <c r="U1031" s="22"/>
      <c r="V1031" s="22"/>
      <c r="W1031" s="22"/>
      <c r="X1031" s="22"/>
      <c r="Y1031" s="22"/>
      <c r="Z1031" s="22"/>
      <c r="AA1031" s="22"/>
      <c r="AB1031" s="22"/>
      <c r="AC1031" s="22"/>
      <c r="AD1031" s="22"/>
      <c r="AE1031" s="22"/>
      <c r="AF1031" s="22"/>
      <c r="AG1031" s="22"/>
      <c r="AH1031" s="22"/>
      <c r="AI1031" s="22"/>
      <c r="AJ1031" s="22"/>
      <c r="AK1031" s="22"/>
      <c r="AL1031" s="22"/>
      <c r="AM1031" s="22"/>
      <c r="AN1031" s="22"/>
      <c r="AO1031" s="22"/>
      <c r="AP1031" s="22"/>
      <c r="AQ1031" s="22"/>
      <c r="AR1031" s="22"/>
      <c r="AS1031" s="22"/>
      <c r="AT1031" s="22"/>
      <c r="AU1031" s="22"/>
    </row>
    <row r="1032" ht="17.25" customHeight="1">
      <c r="A1032" s="41"/>
      <c r="B1032" s="42"/>
      <c r="C1032" s="41"/>
      <c r="D1032" s="43"/>
      <c r="E1032" s="43"/>
      <c r="F1032" s="41"/>
      <c r="G1032" s="45"/>
      <c r="H1032" s="46"/>
      <c r="I1032" s="43"/>
      <c r="J1032" s="47"/>
      <c r="K1032" s="46"/>
      <c r="L1032" s="46"/>
      <c r="M1032" s="48"/>
      <c r="N1032" s="49"/>
      <c r="O1032" s="46"/>
      <c r="P1032" s="46"/>
      <c r="Q1032" s="41"/>
      <c r="R1032" s="10"/>
      <c r="S1032" s="10"/>
      <c r="T1032" s="10"/>
      <c r="U1032" s="22"/>
      <c r="V1032" s="22"/>
      <c r="W1032" s="22"/>
      <c r="X1032" s="22"/>
      <c r="Y1032" s="22"/>
      <c r="Z1032" s="22"/>
      <c r="AA1032" s="22"/>
      <c r="AB1032" s="22"/>
      <c r="AC1032" s="22"/>
      <c r="AD1032" s="22"/>
      <c r="AE1032" s="22"/>
      <c r="AF1032" s="22"/>
      <c r="AG1032" s="22"/>
      <c r="AH1032" s="22"/>
      <c r="AI1032" s="22"/>
      <c r="AJ1032" s="22"/>
      <c r="AK1032" s="22"/>
      <c r="AL1032" s="22"/>
      <c r="AM1032" s="22"/>
      <c r="AN1032" s="22"/>
      <c r="AO1032" s="22"/>
      <c r="AP1032" s="22"/>
      <c r="AQ1032" s="22"/>
      <c r="AR1032" s="22"/>
      <c r="AS1032" s="22"/>
      <c r="AT1032" s="22"/>
      <c r="AU1032" s="22"/>
    </row>
    <row r="1033" ht="17.25" customHeight="1">
      <c r="A1033" s="41"/>
      <c r="B1033" s="42"/>
      <c r="C1033" s="41"/>
      <c r="D1033" s="43"/>
      <c r="E1033" s="43"/>
      <c r="F1033" s="41"/>
      <c r="G1033" s="45"/>
      <c r="H1033" s="46"/>
      <c r="I1033" s="43"/>
      <c r="J1033" s="47"/>
      <c r="K1033" s="46"/>
      <c r="L1033" s="46"/>
      <c r="M1033" s="48"/>
      <c r="N1033" s="49"/>
      <c r="O1033" s="46"/>
      <c r="P1033" s="46"/>
      <c r="Q1033" s="41"/>
      <c r="R1033" s="10"/>
      <c r="S1033" s="10"/>
      <c r="T1033" s="10"/>
      <c r="U1033" s="22"/>
      <c r="V1033" s="22"/>
      <c r="W1033" s="22"/>
      <c r="X1033" s="22"/>
      <c r="Y1033" s="22"/>
      <c r="Z1033" s="22"/>
      <c r="AA1033" s="22"/>
      <c r="AB1033" s="22"/>
      <c r="AC1033" s="22"/>
      <c r="AD1033" s="22"/>
      <c r="AE1033" s="22"/>
      <c r="AF1033" s="22"/>
      <c r="AG1033" s="22"/>
      <c r="AH1033" s="22"/>
      <c r="AI1033" s="22"/>
      <c r="AJ1033" s="22"/>
      <c r="AK1033" s="22"/>
      <c r="AL1033" s="22"/>
      <c r="AM1033" s="22"/>
      <c r="AN1033" s="22"/>
      <c r="AO1033" s="22"/>
      <c r="AP1033" s="22"/>
      <c r="AQ1033" s="22"/>
      <c r="AR1033" s="22"/>
      <c r="AS1033" s="22"/>
      <c r="AT1033" s="22"/>
      <c r="AU1033" s="22"/>
    </row>
    <row r="1034" ht="17.25" customHeight="1">
      <c r="A1034" s="41"/>
      <c r="B1034" s="42"/>
      <c r="C1034" s="41"/>
      <c r="D1034" s="43"/>
      <c r="E1034" s="43"/>
      <c r="F1034" s="41"/>
      <c r="G1034" s="45"/>
      <c r="H1034" s="46"/>
      <c r="I1034" s="43"/>
      <c r="J1034" s="47"/>
      <c r="K1034" s="46"/>
      <c r="L1034" s="46"/>
      <c r="M1034" s="48"/>
      <c r="N1034" s="49"/>
      <c r="O1034" s="46"/>
      <c r="P1034" s="46"/>
      <c r="Q1034" s="41"/>
      <c r="R1034" s="10"/>
      <c r="S1034" s="10"/>
      <c r="T1034" s="10"/>
      <c r="U1034" s="22"/>
      <c r="V1034" s="22"/>
      <c r="W1034" s="22"/>
      <c r="X1034" s="22"/>
      <c r="Y1034" s="22"/>
      <c r="Z1034" s="22"/>
      <c r="AA1034" s="22"/>
      <c r="AB1034" s="22"/>
      <c r="AC1034" s="22"/>
      <c r="AD1034" s="22"/>
      <c r="AE1034" s="22"/>
      <c r="AF1034" s="22"/>
      <c r="AG1034" s="22"/>
      <c r="AH1034" s="22"/>
      <c r="AI1034" s="22"/>
      <c r="AJ1034" s="22"/>
      <c r="AK1034" s="22"/>
      <c r="AL1034" s="22"/>
      <c r="AM1034" s="22"/>
      <c r="AN1034" s="22"/>
      <c r="AO1034" s="22"/>
      <c r="AP1034" s="22"/>
      <c r="AQ1034" s="22"/>
      <c r="AR1034" s="22"/>
      <c r="AS1034" s="22"/>
      <c r="AT1034" s="22"/>
      <c r="AU1034" s="22"/>
    </row>
    <row r="1035" ht="17.25" customHeight="1">
      <c r="A1035" s="41"/>
      <c r="B1035" s="42"/>
      <c r="C1035" s="41"/>
      <c r="D1035" s="43"/>
      <c r="E1035" s="43"/>
      <c r="F1035" s="41"/>
      <c r="G1035" s="45"/>
      <c r="H1035" s="46"/>
      <c r="I1035" s="43"/>
      <c r="J1035" s="47"/>
      <c r="K1035" s="46"/>
      <c r="L1035" s="46"/>
      <c r="M1035" s="48"/>
      <c r="N1035" s="49"/>
      <c r="O1035" s="46"/>
      <c r="P1035" s="46"/>
      <c r="Q1035" s="41"/>
      <c r="R1035" s="10"/>
      <c r="S1035" s="10"/>
      <c r="T1035" s="10"/>
      <c r="U1035" s="22"/>
      <c r="V1035" s="22"/>
      <c r="W1035" s="22"/>
      <c r="X1035" s="22"/>
      <c r="Y1035" s="22"/>
      <c r="Z1035" s="22"/>
      <c r="AA1035" s="22"/>
      <c r="AB1035" s="22"/>
      <c r="AC1035" s="22"/>
      <c r="AD1035" s="22"/>
      <c r="AE1035" s="22"/>
      <c r="AF1035" s="22"/>
      <c r="AG1035" s="22"/>
      <c r="AH1035" s="22"/>
      <c r="AI1035" s="22"/>
      <c r="AJ1035" s="22"/>
      <c r="AK1035" s="22"/>
      <c r="AL1035" s="22"/>
      <c r="AM1035" s="22"/>
      <c r="AN1035" s="22"/>
      <c r="AO1035" s="22"/>
      <c r="AP1035" s="22"/>
      <c r="AQ1035" s="22"/>
      <c r="AR1035" s="22"/>
      <c r="AS1035" s="22"/>
      <c r="AT1035" s="22"/>
      <c r="AU1035" s="22"/>
    </row>
    <row r="1036" ht="17.25" customHeight="1">
      <c r="A1036" s="41"/>
      <c r="B1036" s="42"/>
      <c r="C1036" s="41"/>
      <c r="D1036" s="43"/>
      <c r="E1036" s="43"/>
      <c r="F1036" s="41"/>
      <c r="G1036" s="45"/>
      <c r="H1036" s="46"/>
      <c r="I1036" s="43"/>
      <c r="J1036" s="47"/>
      <c r="K1036" s="46"/>
      <c r="L1036" s="46"/>
      <c r="M1036" s="48"/>
      <c r="N1036" s="49"/>
      <c r="O1036" s="46"/>
      <c r="P1036" s="46"/>
      <c r="Q1036" s="41"/>
      <c r="R1036" s="10"/>
      <c r="S1036" s="10"/>
      <c r="T1036" s="10"/>
      <c r="U1036" s="22"/>
      <c r="V1036" s="22"/>
      <c r="W1036" s="22"/>
      <c r="X1036" s="22"/>
      <c r="Y1036" s="22"/>
      <c r="Z1036" s="22"/>
      <c r="AA1036" s="22"/>
      <c r="AB1036" s="22"/>
      <c r="AC1036" s="22"/>
      <c r="AD1036" s="22"/>
      <c r="AE1036" s="22"/>
      <c r="AF1036" s="22"/>
      <c r="AG1036" s="22"/>
      <c r="AH1036" s="22"/>
      <c r="AI1036" s="22"/>
      <c r="AJ1036" s="22"/>
      <c r="AK1036" s="22"/>
      <c r="AL1036" s="22"/>
      <c r="AM1036" s="22"/>
      <c r="AN1036" s="22"/>
      <c r="AO1036" s="22"/>
      <c r="AP1036" s="22"/>
      <c r="AQ1036" s="22"/>
      <c r="AR1036" s="22"/>
      <c r="AS1036" s="22"/>
      <c r="AT1036" s="22"/>
      <c r="AU1036" s="22"/>
    </row>
    <row r="1037" ht="17.25" customHeight="1">
      <c r="A1037" s="41"/>
      <c r="B1037" s="42"/>
      <c r="C1037" s="41"/>
      <c r="D1037" s="43"/>
      <c r="E1037" s="43"/>
      <c r="F1037" s="41"/>
      <c r="G1037" s="45"/>
      <c r="H1037" s="46"/>
      <c r="I1037" s="43"/>
      <c r="J1037" s="47"/>
      <c r="K1037" s="46"/>
      <c r="L1037" s="46"/>
      <c r="M1037" s="48"/>
      <c r="N1037" s="49"/>
      <c r="O1037" s="46"/>
      <c r="P1037" s="46"/>
      <c r="Q1037" s="41"/>
      <c r="R1037" s="10"/>
      <c r="S1037" s="10"/>
      <c r="T1037" s="10"/>
      <c r="U1037" s="22"/>
      <c r="V1037" s="22"/>
      <c r="W1037" s="22"/>
      <c r="X1037" s="22"/>
      <c r="Y1037" s="22"/>
      <c r="Z1037" s="22"/>
      <c r="AA1037" s="22"/>
      <c r="AB1037" s="22"/>
      <c r="AC1037" s="22"/>
      <c r="AD1037" s="22"/>
      <c r="AE1037" s="22"/>
      <c r="AF1037" s="22"/>
      <c r="AG1037" s="22"/>
      <c r="AH1037" s="22"/>
      <c r="AI1037" s="22"/>
      <c r="AJ1037" s="22"/>
      <c r="AK1037" s="22"/>
      <c r="AL1037" s="22"/>
      <c r="AM1037" s="22"/>
      <c r="AN1037" s="22"/>
      <c r="AO1037" s="22"/>
      <c r="AP1037" s="22"/>
      <c r="AQ1037" s="22"/>
      <c r="AR1037" s="22"/>
      <c r="AS1037" s="22"/>
      <c r="AT1037" s="22"/>
      <c r="AU1037" s="22"/>
    </row>
    <row r="1038" ht="17.25" customHeight="1">
      <c r="A1038" s="41"/>
      <c r="B1038" s="42"/>
      <c r="C1038" s="41"/>
      <c r="D1038" s="43"/>
      <c r="E1038" s="43"/>
      <c r="F1038" s="41"/>
      <c r="G1038" s="45"/>
      <c r="H1038" s="46"/>
      <c r="I1038" s="43"/>
      <c r="J1038" s="47"/>
      <c r="K1038" s="46"/>
      <c r="L1038" s="46"/>
      <c r="M1038" s="48"/>
      <c r="N1038" s="49"/>
      <c r="O1038" s="46"/>
      <c r="P1038" s="46"/>
      <c r="Q1038" s="41"/>
      <c r="R1038" s="10"/>
      <c r="S1038" s="10"/>
      <c r="T1038" s="10"/>
      <c r="U1038" s="22"/>
      <c r="V1038" s="22"/>
      <c r="W1038" s="22"/>
      <c r="X1038" s="22"/>
      <c r="Y1038" s="22"/>
      <c r="Z1038" s="22"/>
      <c r="AA1038" s="22"/>
      <c r="AB1038" s="22"/>
      <c r="AC1038" s="22"/>
      <c r="AD1038" s="22"/>
      <c r="AE1038" s="22"/>
      <c r="AF1038" s="22"/>
      <c r="AG1038" s="22"/>
      <c r="AH1038" s="22"/>
      <c r="AI1038" s="22"/>
      <c r="AJ1038" s="22"/>
      <c r="AK1038" s="22"/>
      <c r="AL1038" s="22"/>
      <c r="AM1038" s="22"/>
      <c r="AN1038" s="22"/>
      <c r="AO1038" s="22"/>
      <c r="AP1038" s="22"/>
      <c r="AQ1038" s="22"/>
      <c r="AR1038" s="22"/>
      <c r="AS1038" s="22"/>
      <c r="AT1038" s="22"/>
      <c r="AU1038" s="22"/>
    </row>
    <row r="1039" ht="17.25" customHeight="1">
      <c r="A1039" s="41"/>
      <c r="B1039" s="42"/>
      <c r="C1039" s="41"/>
      <c r="D1039" s="43"/>
      <c r="E1039" s="43"/>
      <c r="F1039" s="41"/>
      <c r="G1039" s="45"/>
      <c r="H1039" s="46"/>
      <c r="I1039" s="43"/>
      <c r="J1039" s="47"/>
      <c r="K1039" s="46"/>
      <c r="L1039" s="46"/>
      <c r="M1039" s="48"/>
      <c r="N1039" s="49"/>
      <c r="O1039" s="46"/>
      <c r="P1039" s="46"/>
      <c r="Q1039" s="41"/>
      <c r="R1039" s="10"/>
      <c r="S1039" s="10"/>
      <c r="T1039" s="10"/>
      <c r="U1039" s="22"/>
      <c r="V1039" s="22"/>
      <c r="W1039" s="22"/>
      <c r="X1039" s="22"/>
      <c r="Y1039" s="22"/>
      <c r="Z1039" s="22"/>
      <c r="AA1039" s="22"/>
      <c r="AB1039" s="22"/>
      <c r="AC1039" s="22"/>
      <c r="AD1039" s="22"/>
      <c r="AE1039" s="22"/>
      <c r="AF1039" s="22"/>
      <c r="AG1039" s="22"/>
      <c r="AH1039" s="22"/>
      <c r="AI1039" s="22"/>
      <c r="AJ1039" s="22"/>
      <c r="AK1039" s="22"/>
      <c r="AL1039" s="22"/>
      <c r="AM1039" s="22"/>
      <c r="AN1039" s="22"/>
      <c r="AO1039" s="22"/>
      <c r="AP1039" s="22"/>
      <c r="AQ1039" s="22"/>
      <c r="AR1039" s="22"/>
      <c r="AS1039" s="22"/>
      <c r="AT1039" s="22"/>
      <c r="AU1039" s="22"/>
    </row>
    <row r="1040" ht="17.25" customHeight="1">
      <c r="A1040" s="41"/>
      <c r="B1040" s="42"/>
      <c r="C1040" s="41"/>
      <c r="D1040" s="43"/>
      <c r="E1040" s="43"/>
      <c r="F1040" s="41"/>
      <c r="G1040" s="45"/>
      <c r="H1040" s="46"/>
      <c r="I1040" s="43"/>
      <c r="J1040" s="47"/>
      <c r="K1040" s="46"/>
      <c r="L1040" s="46"/>
      <c r="M1040" s="48"/>
      <c r="N1040" s="49"/>
      <c r="O1040" s="46"/>
      <c r="P1040" s="46"/>
      <c r="Q1040" s="41"/>
      <c r="R1040" s="10"/>
      <c r="S1040" s="10"/>
      <c r="T1040" s="10"/>
      <c r="U1040" s="22"/>
      <c r="V1040" s="22"/>
      <c r="W1040" s="22"/>
      <c r="X1040" s="22"/>
      <c r="Y1040" s="22"/>
      <c r="Z1040" s="22"/>
      <c r="AA1040" s="22"/>
      <c r="AB1040" s="22"/>
      <c r="AC1040" s="22"/>
      <c r="AD1040" s="22"/>
      <c r="AE1040" s="22"/>
      <c r="AF1040" s="22"/>
      <c r="AG1040" s="22"/>
      <c r="AH1040" s="22"/>
      <c r="AI1040" s="22"/>
      <c r="AJ1040" s="22"/>
      <c r="AK1040" s="22"/>
      <c r="AL1040" s="22"/>
      <c r="AM1040" s="22"/>
      <c r="AN1040" s="22"/>
      <c r="AO1040" s="22"/>
      <c r="AP1040" s="22"/>
      <c r="AQ1040" s="22"/>
      <c r="AR1040" s="22"/>
      <c r="AS1040" s="22"/>
      <c r="AT1040" s="22"/>
      <c r="AU1040" s="22"/>
    </row>
    <row r="1041" ht="17.25" customHeight="1">
      <c r="A1041" s="41"/>
      <c r="B1041" s="42"/>
      <c r="C1041" s="41"/>
      <c r="D1041" s="43"/>
      <c r="E1041" s="43"/>
      <c r="F1041" s="41"/>
      <c r="G1041" s="45"/>
      <c r="H1041" s="46"/>
      <c r="I1041" s="43"/>
      <c r="J1041" s="47"/>
      <c r="K1041" s="46"/>
      <c r="L1041" s="46"/>
      <c r="M1041" s="48"/>
      <c r="N1041" s="49"/>
      <c r="O1041" s="46"/>
      <c r="P1041" s="46"/>
      <c r="Q1041" s="41"/>
      <c r="R1041" s="10"/>
      <c r="S1041" s="10"/>
      <c r="T1041" s="10"/>
      <c r="U1041" s="22"/>
      <c r="V1041" s="22"/>
      <c r="W1041" s="22"/>
      <c r="X1041" s="22"/>
      <c r="Y1041" s="22"/>
      <c r="Z1041" s="22"/>
      <c r="AA1041" s="22"/>
      <c r="AB1041" s="22"/>
      <c r="AC1041" s="22"/>
      <c r="AD1041" s="22"/>
      <c r="AE1041" s="22"/>
      <c r="AF1041" s="22"/>
      <c r="AG1041" s="22"/>
      <c r="AH1041" s="22"/>
      <c r="AI1041" s="22"/>
      <c r="AJ1041" s="22"/>
      <c r="AK1041" s="22"/>
      <c r="AL1041" s="22"/>
      <c r="AM1041" s="22"/>
      <c r="AN1041" s="22"/>
      <c r="AO1041" s="22"/>
      <c r="AP1041" s="22"/>
      <c r="AQ1041" s="22"/>
      <c r="AR1041" s="22"/>
      <c r="AS1041" s="22"/>
      <c r="AT1041" s="22"/>
      <c r="AU1041" s="22"/>
    </row>
    <row r="1042" ht="17.25" customHeight="1">
      <c r="A1042" s="41"/>
      <c r="B1042" s="42"/>
      <c r="C1042" s="41"/>
      <c r="D1042" s="43"/>
      <c r="E1042" s="43"/>
      <c r="F1042" s="41"/>
      <c r="G1042" s="45"/>
      <c r="H1042" s="46"/>
      <c r="I1042" s="43"/>
      <c r="J1042" s="47"/>
      <c r="K1042" s="46"/>
      <c r="L1042" s="46"/>
      <c r="M1042" s="48"/>
      <c r="N1042" s="49"/>
      <c r="O1042" s="46"/>
      <c r="P1042" s="46"/>
      <c r="Q1042" s="41"/>
      <c r="R1042" s="10"/>
      <c r="S1042" s="10"/>
      <c r="T1042" s="10"/>
      <c r="U1042" s="22"/>
      <c r="V1042" s="22"/>
      <c r="W1042" s="22"/>
      <c r="X1042" s="22"/>
      <c r="Y1042" s="22"/>
      <c r="Z1042" s="22"/>
      <c r="AA1042" s="22"/>
      <c r="AB1042" s="22"/>
      <c r="AC1042" s="22"/>
      <c r="AD1042" s="22"/>
      <c r="AE1042" s="22"/>
      <c r="AF1042" s="22"/>
      <c r="AG1042" s="22"/>
      <c r="AH1042" s="22"/>
      <c r="AI1042" s="22"/>
      <c r="AJ1042" s="22"/>
      <c r="AK1042" s="22"/>
      <c r="AL1042" s="22"/>
      <c r="AM1042" s="22"/>
      <c r="AN1042" s="22"/>
      <c r="AO1042" s="22"/>
      <c r="AP1042" s="22"/>
      <c r="AQ1042" s="22"/>
      <c r="AR1042" s="22"/>
      <c r="AS1042" s="22"/>
      <c r="AT1042" s="22"/>
      <c r="AU1042" s="22"/>
    </row>
    <row r="1043" ht="17.25" customHeight="1">
      <c r="A1043" s="41"/>
      <c r="B1043" s="42"/>
      <c r="C1043" s="41"/>
      <c r="D1043" s="43"/>
      <c r="E1043" s="43"/>
      <c r="F1043" s="41"/>
      <c r="G1043" s="45"/>
      <c r="H1043" s="46"/>
      <c r="I1043" s="43"/>
      <c r="J1043" s="47"/>
      <c r="K1043" s="46"/>
      <c r="L1043" s="46"/>
      <c r="M1043" s="48"/>
      <c r="N1043" s="49"/>
      <c r="O1043" s="46"/>
      <c r="P1043" s="46"/>
      <c r="Q1043" s="41"/>
      <c r="R1043" s="10"/>
      <c r="S1043" s="10"/>
      <c r="T1043" s="10"/>
      <c r="U1043" s="22"/>
      <c r="V1043" s="22"/>
      <c r="W1043" s="22"/>
      <c r="X1043" s="22"/>
      <c r="Y1043" s="22"/>
      <c r="Z1043" s="22"/>
      <c r="AA1043" s="22"/>
      <c r="AB1043" s="22"/>
      <c r="AC1043" s="22"/>
      <c r="AD1043" s="22"/>
      <c r="AE1043" s="22"/>
      <c r="AF1043" s="22"/>
      <c r="AG1043" s="22"/>
      <c r="AH1043" s="22"/>
      <c r="AI1043" s="22"/>
      <c r="AJ1043" s="22"/>
      <c r="AK1043" s="22"/>
      <c r="AL1043" s="22"/>
      <c r="AM1043" s="22"/>
      <c r="AN1043" s="22"/>
      <c r="AO1043" s="22"/>
      <c r="AP1043" s="22"/>
      <c r="AQ1043" s="22"/>
      <c r="AR1043" s="22"/>
      <c r="AS1043" s="22"/>
      <c r="AT1043" s="22"/>
      <c r="AU1043" s="22"/>
    </row>
    <row r="1044" ht="17.25" customHeight="1">
      <c r="A1044" s="41"/>
      <c r="B1044" s="42"/>
      <c r="C1044" s="41"/>
      <c r="D1044" s="43"/>
      <c r="E1044" s="43"/>
      <c r="F1044" s="41"/>
      <c r="G1044" s="45"/>
      <c r="H1044" s="46"/>
      <c r="I1044" s="43"/>
      <c r="J1044" s="47"/>
      <c r="K1044" s="46"/>
      <c r="L1044" s="46"/>
      <c r="M1044" s="48"/>
      <c r="N1044" s="49"/>
      <c r="O1044" s="46"/>
      <c r="P1044" s="46"/>
      <c r="Q1044" s="41"/>
      <c r="R1044" s="10"/>
      <c r="S1044" s="10"/>
      <c r="T1044" s="10"/>
      <c r="U1044" s="22"/>
      <c r="V1044" s="22"/>
      <c r="W1044" s="22"/>
      <c r="X1044" s="22"/>
      <c r="Y1044" s="22"/>
      <c r="Z1044" s="22"/>
      <c r="AA1044" s="22"/>
      <c r="AB1044" s="22"/>
      <c r="AC1044" s="22"/>
      <c r="AD1044" s="22"/>
      <c r="AE1044" s="22"/>
      <c r="AF1044" s="22"/>
      <c r="AG1044" s="22"/>
      <c r="AH1044" s="22"/>
      <c r="AI1044" s="22"/>
      <c r="AJ1044" s="22"/>
      <c r="AK1044" s="22"/>
      <c r="AL1044" s="22"/>
      <c r="AM1044" s="22"/>
      <c r="AN1044" s="22"/>
      <c r="AO1044" s="22"/>
      <c r="AP1044" s="22"/>
      <c r="AQ1044" s="22"/>
      <c r="AR1044" s="22"/>
      <c r="AS1044" s="22"/>
      <c r="AT1044" s="22"/>
      <c r="AU1044" s="22"/>
    </row>
    <row r="1045" ht="17.25" customHeight="1">
      <c r="A1045" s="41"/>
      <c r="B1045" s="42"/>
      <c r="C1045" s="41"/>
      <c r="D1045" s="43"/>
      <c r="E1045" s="43"/>
      <c r="F1045" s="41"/>
      <c r="G1045" s="45"/>
      <c r="H1045" s="46"/>
      <c r="I1045" s="43"/>
      <c r="J1045" s="47"/>
      <c r="K1045" s="46"/>
      <c r="L1045" s="46"/>
      <c r="M1045" s="48"/>
      <c r="N1045" s="49"/>
      <c r="O1045" s="46"/>
      <c r="P1045" s="46"/>
      <c r="Q1045" s="41"/>
      <c r="R1045" s="10"/>
      <c r="S1045" s="10"/>
      <c r="T1045" s="10"/>
      <c r="U1045" s="22"/>
      <c r="V1045" s="22"/>
      <c r="W1045" s="22"/>
      <c r="X1045" s="22"/>
      <c r="Y1045" s="22"/>
      <c r="Z1045" s="22"/>
      <c r="AA1045" s="22"/>
      <c r="AB1045" s="22"/>
      <c r="AC1045" s="22"/>
      <c r="AD1045" s="22"/>
      <c r="AE1045" s="22"/>
      <c r="AF1045" s="22"/>
      <c r="AG1045" s="22"/>
      <c r="AH1045" s="22"/>
      <c r="AI1045" s="22"/>
      <c r="AJ1045" s="22"/>
      <c r="AK1045" s="22"/>
      <c r="AL1045" s="22"/>
      <c r="AM1045" s="22"/>
      <c r="AN1045" s="22"/>
      <c r="AO1045" s="22"/>
      <c r="AP1045" s="22"/>
      <c r="AQ1045" s="22"/>
      <c r="AR1045" s="22"/>
      <c r="AS1045" s="22"/>
      <c r="AT1045" s="22"/>
      <c r="AU1045" s="22"/>
    </row>
    <row r="1046" ht="17.25" customHeight="1">
      <c r="A1046" s="41"/>
      <c r="B1046" s="42"/>
      <c r="C1046" s="41"/>
      <c r="D1046" s="43"/>
      <c r="E1046" s="43"/>
      <c r="F1046" s="41"/>
      <c r="G1046" s="45"/>
      <c r="H1046" s="46"/>
      <c r="I1046" s="43"/>
      <c r="J1046" s="47"/>
      <c r="K1046" s="46"/>
      <c r="L1046" s="46"/>
      <c r="M1046" s="48"/>
      <c r="N1046" s="49"/>
      <c r="O1046" s="46"/>
      <c r="P1046" s="46"/>
      <c r="Q1046" s="41"/>
      <c r="R1046" s="10"/>
      <c r="S1046" s="10"/>
      <c r="T1046" s="10"/>
      <c r="U1046" s="22"/>
      <c r="V1046" s="22"/>
      <c r="W1046" s="22"/>
      <c r="X1046" s="22"/>
      <c r="Y1046" s="22"/>
      <c r="Z1046" s="22"/>
      <c r="AA1046" s="22"/>
      <c r="AB1046" s="22"/>
      <c r="AC1046" s="22"/>
      <c r="AD1046" s="22"/>
      <c r="AE1046" s="22"/>
      <c r="AF1046" s="22"/>
      <c r="AG1046" s="22"/>
      <c r="AH1046" s="22"/>
      <c r="AI1046" s="22"/>
      <c r="AJ1046" s="22"/>
      <c r="AK1046" s="22"/>
      <c r="AL1046" s="22"/>
      <c r="AM1046" s="22"/>
      <c r="AN1046" s="22"/>
      <c r="AO1046" s="22"/>
      <c r="AP1046" s="22"/>
      <c r="AQ1046" s="22"/>
      <c r="AR1046" s="22"/>
      <c r="AS1046" s="22"/>
      <c r="AT1046" s="22"/>
      <c r="AU1046" s="22"/>
    </row>
    <row r="1047" ht="17.25" customHeight="1">
      <c r="A1047" s="41"/>
      <c r="B1047" s="42"/>
      <c r="C1047" s="41"/>
      <c r="D1047" s="43"/>
      <c r="E1047" s="43"/>
      <c r="F1047" s="41"/>
      <c r="G1047" s="45"/>
      <c r="H1047" s="46"/>
      <c r="I1047" s="43"/>
      <c r="J1047" s="47"/>
      <c r="K1047" s="46"/>
      <c r="L1047" s="46"/>
      <c r="M1047" s="48"/>
      <c r="N1047" s="49"/>
      <c r="O1047" s="46"/>
      <c r="P1047" s="46"/>
      <c r="Q1047" s="41"/>
      <c r="R1047" s="10"/>
      <c r="S1047" s="10"/>
      <c r="T1047" s="10"/>
      <c r="U1047" s="22"/>
      <c r="V1047" s="22"/>
      <c r="W1047" s="22"/>
      <c r="X1047" s="22"/>
      <c r="Y1047" s="22"/>
      <c r="Z1047" s="22"/>
      <c r="AA1047" s="22"/>
      <c r="AB1047" s="22"/>
      <c r="AC1047" s="22"/>
      <c r="AD1047" s="22"/>
      <c r="AE1047" s="22"/>
      <c r="AF1047" s="22"/>
      <c r="AG1047" s="22"/>
      <c r="AH1047" s="22"/>
      <c r="AI1047" s="22"/>
      <c r="AJ1047" s="22"/>
      <c r="AK1047" s="22"/>
      <c r="AL1047" s="22"/>
      <c r="AM1047" s="22"/>
      <c r="AN1047" s="22"/>
      <c r="AO1047" s="22"/>
      <c r="AP1047" s="22"/>
      <c r="AQ1047" s="22"/>
      <c r="AR1047" s="22"/>
      <c r="AS1047" s="22"/>
      <c r="AT1047" s="22"/>
      <c r="AU1047" s="22"/>
    </row>
    <row r="1048" ht="17.25" customHeight="1">
      <c r="A1048" s="41"/>
      <c r="B1048" s="42"/>
      <c r="C1048" s="41"/>
      <c r="D1048" s="43"/>
      <c r="E1048" s="43"/>
      <c r="F1048" s="41"/>
      <c r="G1048" s="45"/>
      <c r="H1048" s="46"/>
      <c r="I1048" s="43"/>
      <c r="J1048" s="47"/>
      <c r="K1048" s="46"/>
      <c r="L1048" s="46"/>
      <c r="M1048" s="48"/>
      <c r="N1048" s="49"/>
      <c r="O1048" s="46"/>
      <c r="P1048" s="46"/>
      <c r="Q1048" s="41"/>
      <c r="R1048" s="10"/>
      <c r="S1048" s="10"/>
      <c r="T1048" s="10"/>
      <c r="U1048" s="22"/>
      <c r="V1048" s="22"/>
      <c r="W1048" s="22"/>
      <c r="X1048" s="22"/>
      <c r="Y1048" s="22"/>
      <c r="Z1048" s="22"/>
      <c r="AA1048" s="22"/>
      <c r="AB1048" s="22"/>
      <c r="AC1048" s="22"/>
      <c r="AD1048" s="22"/>
      <c r="AE1048" s="22"/>
      <c r="AF1048" s="22"/>
      <c r="AG1048" s="22"/>
      <c r="AH1048" s="22"/>
      <c r="AI1048" s="22"/>
      <c r="AJ1048" s="22"/>
      <c r="AK1048" s="22"/>
      <c r="AL1048" s="22"/>
      <c r="AM1048" s="22"/>
      <c r="AN1048" s="22"/>
      <c r="AO1048" s="22"/>
      <c r="AP1048" s="22"/>
      <c r="AQ1048" s="22"/>
      <c r="AR1048" s="22"/>
      <c r="AS1048" s="22"/>
      <c r="AT1048" s="22"/>
      <c r="AU1048" s="22"/>
    </row>
    <row r="1049" ht="17.25" customHeight="1">
      <c r="A1049" s="41"/>
      <c r="B1049" s="42"/>
      <c r="C1049" s="41"/>
      <c r="D1049" s="43"/>
      <c r="E1049" s="43"/>
      <c r="F1049" s="41"/>
      <c r="G1049" s="45"/>
      <c r="H1049" s="46"/>
      <c r="I1049" s="43"/>
      <c r="J1049" s="47"/>
      <c r="K1049" s="46"/>
      <c r="L1049" s="46"/>
      <c r="M1049" s="48"/>
      <c r="N1049" s="49"/>
      <c r="O1049" s="46"/>
      <c r="P1049" s="46"/>
      <c r="Q1049" s="41"/>
      <c r="R1049" s="10"/>
      <c r="S1049" s="10"/>
      <c r="T1049" s="10"/>
      <c r="U1049" s="22"/>
      <c r="V1049" s="22"/>
      <c r="W1049" s="22"/>
      <c r="X1049" s="22"/>
      <c r="Y1049" s="22"/>
      <c r="Z1049" s="22"/>
      <c r="AA1049" s="22"/>
      <c r="AB1049" s="22"/>
      <c r="AC1049" s="22"/>
      <c r="AD1049" s="22"/>
      <c r="AE1049" s="22"/>
      <c r="AF1049" s="22"/>
      <c r="AG1049" s="22"/>
      <c r="AH1049" s="22"/>
      <c r="AI1049" s="22"/>
      <c r="AJ1049" s="22"/>
      <c r="AK1049" s="22"/>
      <c r="AL1049" s="22"/>
      <c r="AM1049" s="22"/>
      <c r="AN1049" s="22"/>
      <c r="AO1049" s="22"/>
      <c r="AP1049" s="22"/>
      <c r="AQ1049" s="22"/>
      <c r="AR1049" s="22"/>
      <c r="AS1049" s="22"/>
      <c r="AT1049" s="22"/>
      <c r="AU1049" s="22"/>
    </row>
    <row r="1050" ht="17.25" customHeight="1">
      <c r="A1050" s="41"/>
      <c r="B1050" s="42"/>
      <c r="C1050" s="41"/>
      <c r="D1050" s="43"/>
      <c r="E1050" s="43"/>
      <c r="F1050" s="41"/>
      <c r="G1050" s="45"/>
      <c r="H1050" s="46"/>
      <c r="I1050" s="43"/>
      <c r="J1050" s="47"/>
      <c r="K1050" s="46"/>
      <c r="L1050" s="46"/>
      <c r="M1050" s="48"/>
      <c r="N1050" s="49"/>
      <c r="O1050" s="46"/>
      <c r="P1050" s="46"/>
      <c r="Q1050" s="41"/>
      <c r="R1050" s="10"/>
      <c r="S1050" s="10"/>
      <c r="T1050" s="10"/>
      <c r="U1050" s="22"/>
      <c r="V1050" s="22"/>
      <c r="W1050" s="22"/>
      <c r="X1050" s="22"/>
      <c r="Y1050" s="22"/>
      <c r="Z1050" s="22"/>
      <c r="AA1050" s="22"/>
      <c r="AB1050" s="22"/>
      <c r="AC1050" s="22"/>
      <c r="AD1050" s="22"/>
      <c r="AE1050" s="22"/>
      <c r="AF1050" s="22"/>
      <c r="AG1050" s="22"/>
      <c r="AH1050" s="22"/>
      <c r="AI1050" s="22"/>
      <c r="AJ1050" s="22"/>
      <c r="AK1050" s="22"/>
      <c r="AL1050" s="22"/>
      <c r="AM1050" s="22"/>
      <c r="AN1050" s="22"/>
      <c r="AO1050" s="22"/>
      <c r="AP1050" s="22"/>
      <c r="AQ1050" s="22"/>
      <c r="AR1050" s="22"/>
      <c r="AS1050" s="22"/>
      <c r="AT1050" s="22"/>
      <c r="AU1050" s="22"/>
    </row>
    <row r="1051" ht="17.25" customHeight="1">
      <c r="A1051" s="41"/>
      <c r="B1051" s="42"/>
      <c r="C1051" s="41"/>
      <c r="D1051" s="43"/>
      <c r="E1051" s="43"/>
      <c r="F1051" s="41"/>
      <c r="G1051" s="45"/>
      <c r="H1051" s="46"/>
      <c r="I1051" s="43"/>
      <c r="J1051" s="47"/>
      <c r="K1051" s="46"/>
      <c r="L1051" s="46"/>
      <c r="M1051" s="48"/>
      <c r="N1051" s="49"/>
      <c r="O1051" s="46"/>
      <c r="P1051" s="46"/>
      <c r="Q1051" s="41"/>
      <c r="R1051" s="10"/>
      <c r="S1051" s="10"/>
      <c r="T1051" s="10"/>
      <c r="U1051" s="22"/>
      <c r="V1051" s="22"/>
      <c r="W1051" s="22"/>
      <c r="X1051" s="22"/>
      <c r="Y1051" s="22"/>
      <c r="Z1051" s="22"/>
      <c r="AA1051" s="22"/>
      <c r="AB1051" s="22"/>
      <c r="AC1051" s="22"/>
      <c r="AD1051" s="22"/>
      <c r="AE1051" s="22"/>
      <c r="AF1051" s="22"/>
      <c r="AG1051" s="22"/>
      <c r="AH1051" s="22"/>
      <c r="AI1051" s="22"/>
      <c r="AJ1051" s="22"/>
      <c r="AK1051" s="22"/>
      <c r="AL1051" s="22"/>
      <c r="AM1051" s="22"/>
      <c r="AN1051" s="22"/>
      <c r="AO1051" s="22"/>
      <c r="AP1051" s="22"/>
      <c r="AQ1051" s="22"/>
      <c r="AR1051" s="22"/>
      <c r="AS1051" s="22"/>
      <c r="AT1051" s="22"/>
      <c r="AU1051" s="22"/>
    </row>
    <row r="1052" ht="17.25" customHeight="1">
      <c r="A1052" s="41"/>
      <c r="B1052" s="42"/>
      <c r="C1052" s="41"/>
      <c r="D1052" s="43"/>
      <c r="E1052" s="43"/>
      <c r="F1052" s="41"/>
      <c r="G1052" s="45"/>
      <c r="H1052" s="46"/>
      <c r="I1052" s="43"/>
      <c r="J1052" s="47"/>
      <c r="K1052" s="46"/>
      <c r="L1052" s="46"/>
      <c r="M1052" s="48"/>
      <c r="N1052" s="49"/>
      <c r="O1052" s="46"/>
      <c r="P1052" s="46"/>
      <c r="Q1052" s="41"/>
      <c r="R1052" s="10"/>
      <c r="S1052" s="10"/>
      <c r="T1052" s="10"/>
      <c r="U1052" s="22"/>
      <c r="V1052" s="22"/>
      <c r="W1052" s="22"/>
      <c r="X1052" s="22"/>
      <c r="Y1052" s="22"/>
      <c r="Z1052" s="22"/>
      <c r="AA1052" s="22"/>
      <c r="AB1052" s="22"/>
      <c r="AC1052" s="22"/>
      <c r="AD1052" s="22"/>
      <c r="AE1052" s="22"/>
      <c r="AF1052" s="22"/>
      <c r="AG1052" s="22"/>
      <c r="AH1052" s="22"/>
      <c r="AI1052" s="22"/>
      <c r="AJ1052" s="22"/>
      <c r="AK1052" s="22"/>
      <c r="AL1052" s="22"/>
      <c r="AM1052" s="22"/>
      <c r="AN1052" s="22"/>
      <c r="AO1052" s="22"/>
      <c r="AP1052" s="22"/>
      <c r="AQ1052" s="22"/>
      <c r="AR1052" s="22"/>
      <c r="AS1052" s="22"/>
      <c r="AT1052" s="22"/>
      <c r="AU1052" s="22"/>
    </row>
    <row r="1053" ht="17.25" customHeight="1">
      <c r="A1053" s="41"/>
      <c r="B1053" s="42"/>
      <c r="C1053" s="41"/>
      <c r="D1053" s="43"/>
      <c r="E1053" s="43"/>
      <c r="F1053" s="41"/>
      <c r="G1053" s="45"/>
      <c r="H1053" s="46"/>
      <c r="I1053" s="43"/>
      <c r="J1053" s="47"/>
      <c r="K1053" s="46"/>
      <c r="L1053" s="46"/>
      <c r="M1053" s="48"/>
      <c r="N1053" s="49"/>
      <c r="O1053" s="46"/>
      <c r="P1053" s="46"/>
      <c r="Q1053" s="41"/>
      <c r="R1053" s="10"/>
      <c r="S1053" s="10"/>
      <c r="T1053" s="10"/>
      <c r="U1053" s="22"/>
      <c r="V1053" s="22"/>
      <c r="W1053" s="22"/>
      <c r="X1053" s="22"/>
      <c r="Y1053" s="22"/>
      <c r="Z1053" s="22"/>
      <c r="AA1053" s="22"/>
      <c r="AB1053" s="22"/>
      <c r="AC1053" s="22"/>
      <c r="AD1053" s="22"/>
      <c r="AE1053" s="22"/>
      <c r="AF1053" s="22"/>
      <c r="AG1053" s="22"/>
      <c r="AH1053" s="22"/>
      <c r="AI1053" s="22"/>
      <c r="AJ1053" s="22"/>
      <c r="AK1053" s="22"/>
      <c r="AL1053" s="22"/>
      <c r="AM1053" s="22"/>
      <c r="AN1053" s="22"/>
      <c r="AO1053" s="22"/>
      <c r="AP1053" s="22"/>
      <c r="AQ1053" s="22"/>
      <c r="AR1053" s="22"/>
      <c r="AS1053" s="22"/>
      <c r="AT1053" s="22"/>
      <c r="AU1053" s="22"/>
    </row>
    <row r="1054" ht="17.25" customHeight="1">
      <c r="A1054" s="41"/>
      <c r="B1054" s="42"/>
      <c r="C1054" s="41"/>
      <c r="D1054" s="43"/>
      <c r="E1054" s="43"/>
      <c r="F1054" s="41"/>
      <c r="G1054" s="45"/>
      <c r="H1054" s="46"/>
      <c r="I1054" s="43"/>
      <c r="J1054" s="47"/>
      <c r="K1054" s="46"/>
      <c r="L1054" s="46"/>
      <c r="M1054" s="48"/>
      <c r="N1054" s="49"/>
      <c r="O1054" s="46"/>
      <c r="P1054" s="46"/>
      <c r="Q1054" s="41"/>
      <c r="R1054" s="10"/>
      <c r="S1054" s="10"/>
      <c r="T1054" s="10"/>
      <c r="U1054" s="22"/>
      <c r="V1054" s="22"/>
      <c r="W1054" s="22"/>
      <c r="X1054" s="22"/>
      <c r="Y1054" s="22"/>
      <c r="Z1054" s="22"/>
      <c r="AA1054" s="22"/>
      <c r="AB1054" s="22"/>
      <c r="AC1054" s="22"/>
      <c r="AD1054" s="22"/>
      <c r="AE1054" s="22"/>
      <c r="AF1054" s="22"/>
      <c r="AG1054" s="22"/>
      <c r="AH1054" s="22"/>
      <c r="AI1054" s="22"/>
      <c r="AJ1054" s="22"/>
      <c r="AK1054" s="22"/>
      <c r="AL1054" s="22"/>
      <c r="AM1054" s="22"/>
      <c r="AN1054" s="22"/>
      <c r="AO1054" s="22"/>
      <c r="AP1054" s="22"/>
      <c r="AQ1054" s="22"/>
      <c r="AR1054" s="22"/>
      <c r="AS1054" s="22"/>
      <c r="AT1054" s="22"/>
      <c r="AU1054" s="22"/>
    </row>
    <row r="1055" ht="17.25" customHeight="1">
      <c r="A1055" s="41"/>
      <c r="B1055" s="42"/>
      <c r="C1055" s="41"/>
      <c r="D1055" s="43"/>
      <c r="E1055" s="43"/>
      <c r="F1055" s="41"/>
      <c r="G1055" s="45"/>
      <c r="H1055" s="46"/>
      <c r="I1055" s="43"/>
      <c r="J1055" s="47"/>
      <c r="K1055" s="46"/>
      <c r="L1055" s="46"/>
      <c r="M1055" s="48"/>
      <c r="N1055" s="49"/>
      <c r="O1055" s="46"/>
      <c r="P1055" s="46"/>
      <c r="Q1055" s="41"/>
      <c r="R1055" s="10"/>
      <c r="S1055" s="10"/>
      <c r="T1055" s="10"/>
      <c r="U1055" s="22"/>
      <c r="V1055" s="22"/>
      <c r="W1055" s="22"/>
      <c r="X1055" s="22"/>
      <c r="Y1055" s="22"/>
      <c r="Z1055" s="22"/>
      <c r="AA1055" s="22"/>
      <c r="AB1055" s="22"/>
      <c r="AC1055" s="22"/>
      <c r="AD1055" s="22"/>
      <c r="AE1055" s="22"/>
      <c r="AF1055" s="22"/>
      <c r="AG1055" s="22"/>
      <c r="AH1055" s="22"/>
      <c r="AI1055" s="22"/>
      <c r="AJ1055" s="22"/>
      <c r="AK1055" s="22"/>
      <c r="AL1055" s="22"/>
      <c r="AM1055" s="22"/>
      <c r="AN1055" s="22"/>
      <c r="AO1055" s="22"/>
      <c r="AP1055" s="22"/>
      <c r="AQ1055" s="22"/>
      <c r="AR1055" s="22"/>
      <c r="AS1055" s="22"/>
      <c r="AT1055" s="22"/>
      <c r="AU1055" s="22"/>
    </row>
    <row r="1056" ht="17.25" customHeight="1">
      <c r="A1056" s="41"/>
      <c r="B1056" s="42"/>
      <c r="C1056" s="41"/>
      <c r="D1056" s="43"/>
      <c r="E1056" s="43"/>
      <c r="F1056" s="41"/>
      <c r="G1056" s="45"/>
      <c r="H1056" s="46"/>
      <c r="I1056" s="43"/>
      <c r="J1056" s="47"/>
      <c r="K1056" s="46"/>
      <c r="L1056" s="46"/>
      <c r="M1056" s="48"/>
      <c r="N1056" s="49"/>
      <c r="O1056" s="46"/>
      <c r="P1056" s="46"/>
      <c r="Q1056" s="41"/>
      <c r="R1056" s="10"/>
      <c r="S1056" s="10"/>
      <c r="T1056" s="10"/>
      <c r="U1056" s="22"/>
      <c r="V1056" s="22"/>
      <c r="W1056" s="22"/>
      <c r="X1056" s="22"/>
      <c r="Y1056" s="22"/>
      <c r="Z1056" s="22"/>
      <c r="AA1056" s="22"/>
      <c r="AB1056" s="22"/>
      <c r="AC1056" s="22"/>
      <c r="AD1056" s="22"/>
      <c r="AE1056" s="22"/>
      <c r="AF1056" s="22"/>
      <c r="AG1056" s="22"/>
      <c r="AH1056" s="22"/>
      <c r="AI1056" s="22"/>
      <c r="AJ1056" s="22"/>
      <c r="AK1056" s="22"/>
      <c r="AL1056" s="22"/>
      <c r="AM1056" s="22"/>
      <c r="AN1056" s="22"/>
      <c r="AO1056" s="22"/>
      <c r="AP1056" s="22"/>
      <c r="AQ1056" s="22"/>
      <c r="AR1056" s="22"/>
      <c r="AS1056" s="22"/>
      <c r="AT1056" s="22"/>
      <c r="AU1056" s="22"/>
    </row>
    <row r="1057" ht="17.25" customHeight="1">
      <c r="A1057" s="41"/>
      <c r="B1057" s="42"/>
      <c r="C1057" s="41"/>
      <c r="D1057" s="43"/>
      <c r="E1057" s="43"/>
      <c r="F1057" s="41"/>
      <c r="G1057" s="45"/>
      <c r="H1057" s="46"/>
      <c r="I1057" s="43"/>
      <c r="J1057" s="47"/>
      <c r="K1057" s="46"/>
      <c r="L1057" s="46"/>
      <c r="M1057" s="48"/>
      <c r="N1057" s="49"/>
      <c r="O1057" s="46"/>
      <c r="P1057" s="46"/>
      <c r="Q1057" s="41"/>
      <c r="R1057" s="10"/>
      <c r="S1057" s="10"/>
      <c r="T1057" s="10"/>
      <c r="U1057" s="22"/>
      <c r="V1057" s="22"/>
      <c r="W1057" s="22"/>
      <c r="X1057" s="22"/>
      <c r="Y1057" s="22"/>
      <c r="Z1057" s="22"/>
      <c r="AA1057" s="22"/>
      <c r="AB1057" s="22"/>
      <c r="AC1057" s="22"/>
      <c r="AD1057" s="22"/>
      <c r="AE1057" s="22"/>
      <c r="AF1057" s="22"/>
      <c r="AG1057" s="22"/>
      <c r="AH1057" s="22"/>
      <c r="AI1057" s="22"/>
      <c r="AJ1057" s="22"/>
      <c r="AK1057" s="22"/>
      <c r="AL1057" s="22"/>
      <c r="AM1057" s="22"/>
      <c r="AN1057" s="22"/>
      <c r="AO1057" s="22"/>
      <c r="AP1057" s="22"/>
      <c r="AQ1057" s="22"/>
      <c r="AR1057" s="22"/>
      <c r="AS1057" s="22"/>
      <c r="AT1057" s="22"/>
      <c r="AU1057" s="22"/>
    </row>
    <row r="1058" ht="17.25" customHeight="1">
      <c r="A1058" s="41"/>
      <c r="B1058" s="42"/>
      <c r="C1058" s="41"/>
      <c r="D1058" s="43"/>
      <c r="E1058" s="43"/>
      <c r="F1058" s="41"/>
      <c r="G1058" s="45"/>
      <c r="H1058" s="46"/>
      <c r="I1058" s="43"/>
      <c r="J1058" s="47"/>
      <c r="K1058" s="46"/>
      <c r="L1058" s="46"/>
      <c r="M1058" s="48"/>
      <c r="N1058" s="49"/>
      <c r="O1058" s="46"/>
      <c r="P1058" s="46"/>
      <c r="Q1058" s="41"/>
      <c r="R1058" s="10"/>
      <c r="S1058" s="10"/>
      <c r="T1058" s="10"/>
      <c r="U1058" s="22"/>
      <c r="V1058" s="22"/>
      <c r="W1058" s="22"/>
      <c r="X1058" s="22"/>
      <c r="Y1058" s="22"/>
      <c r="Z1058" s="22"/>
      <c r="AA1058" s="22"/>
      <c r="AB1058" s="22"/>
      <c r="AC1058" s="22"/>
      <c r="AD1058" s="22"/>
      <c r="AE1058" s="22"/>
      <c r="AF1058" s="22"/>
      <c r="AG1058" s="22"/>
      <c r="AH1058" s="22"/>
      <c r="AI1058" s="22"/>
      <c r="AJ1058" s="22"/>
      <c r="AK1058" s="22"/>
      <c r="AL1058" s="22"/>
      <c r="AM1058" s="22"/>
      <c r="AN1058" s="22"/>
      <c r="AO1058" s="22"/>
      <c r="AP1058" s="22"/>
      <c r="AQ1058" s="22"/>
      <c r="AR1058" s="22"/>
      <c r="AS1058" s="22"/>
      <c r="AT1058" s="22"/>
      <c r="AU1058" s="22"/>
    </row>
    <row r="1059" ht="17.25" customHeight="1">
      <c r="A1059" s="41"/>
      <c r="B1059" s="42"/>
      <c r="C1059" s="41"/>
      <c r="D1059" s="43"/>
      <c r="E1059" s="43"/>
      <c r="F1059" s="41"/>
      <c r="G1059" s="45"/>
      <c r="H1059" s="46"/>
      <c r="I1059" s="43"/>
      <c r="J1059" s="47"/>
      <c r="K1059" s="46"/>
      <c r="L1059" s="46"/>
      <c r="M1059" s="48"/>
      <c r="N1059" s="49"/>
      <c r="O1059" s="46"/>
      <c r="P1059" s="46"/>
      <c r="Q1059" s="41"/>
      <c r="R1059" s="10"/>
      <c r="S1059" s="10"/>
      <c r="T1059" s="10"/>
      <c r="U1059" s="22"/>
      <c r="V1059" s="22"/>
      <c r="W1059" s="22"/>
      <c r="X1059" s="22"/>
      <c r="Y1059" s="22"/>
      <c r="Z1059" s="22"/>
      <c r="AA1059" s="22"/>
      <c r="AB1059" s="22"/>
      <c r="AC1059" s="22"/>
      <c r="AD1059" s="22"/>
      <c r="AE1059" s="22"/>
      <c r="AF1059" s="22"/>
      <c r="AG1059" s="22"/>
      <c r="AH1059" s="22"/>
      <c r="AI1059" s="22"/>
      <c r="AJ1059" s="22"/>
      <c r="AK1059" s="22"/>
      <c r="AL1059" s="22"/>
      <c r="AM1059" s="22"/>
      <c r="AN1059" s="22"/>
      <c r="AO1059" s="22"/>
      <c r="AP1059" s="22"/>
      <c r="AQ1059" s="22"/>
      <c r="AR1059" s="22"/>
      <c r="AS1059" s="22"/>
      <c r="AT1059" s="22"/>
      <c r="AU1059" s="22"/>
    </row>
    <row r="1060" ht="17.25" customHeight="1">
      <c r="A1060" s="41"/>
      <c r="B1060" s="42"/>
      <c r="C1060" s="41"/>
      <c r="D1060" s="43"/>
      <c r="E1060" s="43"/>
      <c r="F1060" s="41"/>
      <c r="G1060" s="45"/>
      <c r="H1060" s="46"/>
      <c r="I1060" s="43"/>
      <c r="J1060" s="47"/>
      <c r="K1060" s="46"/>
      <c r="L1060" s="46"/>
      <c r="M1060" s="48"/>
      <c r="N1060" s="49"/>
      <c r="O1060" s="46"/>
      <c r="P1060" s="46"/>
      <c r="Q1060" s="41"/>
      <c r="R1060" s="10"/>
      <c r="S1060" s="10"/>
      <c r="T1060" s="10"/>
      <c r="U1060" s="22"/>
      <c r="V1060" s="22"/>
      <c r="W1060" s="22"/>
      <c r="X1060" s="22"/>
      <c r="Y1060" s="22"/>
      <c r="Z1060" s="22"/>
      <c r="AA1060" s="22"/>
      <c r="AB1060" s="22"/>
      <c r="AC1060" s="22"/>
      <c r="AD1060" s="22"/>
      <c r="AE1060" s="22"/>
      <c r="AF1060" s="22"/>
      <c r="AG1060" s="22"/>
      <c r="AH1060" s="22"/>
      <c r="AI1060" s="22"/>
      <c r="AJ1060" s="22"/>
      <c r="AK1060" s="22"/>
      <c r="AL1060" s="22"/>
      <c r="AM1060" s="22"/>
      <c r="AN1060" s="22"/>
      <c r="AO1060" s="22"/>
      <c r="AP1060" s="22"/>
      <c r="AQ1060" s="22"/>
      <c r="AR1060" s="22"/>
      <c r="AS1060" s="22"/>
      <c r="AT1060" s="22"/>
      <c r="AU1060" s="22"/>
    </row>
    <row r="1061" ht="17.25" customHeight="1">
      <c r="A1061" s="41"/>
      <c r="B1061" s="42"/>
      <c r="C1061" s="41"/>
      <c r="D1061" s="43"/>
      <c r="E1061" s="43"/>
      <c r="F1061" s="41"/>
      <c r="G1061" s="45"/>
      <c r="H1061" s="46"/>
      <c r="I1061" s="43"/>
      <c r="J1061" s="47"/>
      <c r="K1061" s="46"/>
      <c r="L1061" s="46"/>
      <c r="M1061" s="48"/>
      <c r="N1061" s="49"/>
      <c r="O1061" s="46"/>
      <c r="P1061" s="46"/>
      <c r="Q1061" s="41"/>
      <c r="R1061" s="10"/>
      <c r="S1061" s="10"/>
      <c r="T1061" s="10"/>
      <c r="U1061" s="22"/>
      <c r="V1061" s="22"/>
      <c r="W1061" s="22"/>
      <c r="X1061" s="22"/>
      <c r="Y1061" s="22"/>
      <c r="Z1061" s="22"/>
      <c r="AA1061" s="22"/>
      <c r="AB1061" s="22"/>
      <c r="AC1061" s="22"/>
      <c r="AD1061" s="22"/>
      <c r="AE1061" s="22"/>
      <c r="AF1061" s="22"/>
      <c r="AG1061" s="22"/>
      <c r="AH1061" s="22"/>
      <c r="AI1061" s="22"/>
      <c r="AJ1061" s="22"/>
      <c r="AK1061" s="22"/>
      <c r="AL1061" s="22"/>
      <c r="AM1061" s="22"/>
      <c r="AN1061" s="22"/>
      <c r="AO1061" s="22"/>
      <c r="AP1061" s="22"/>
      <c r="AQ1061" s="22"/>
      <c r="AR1061" s="22"/>
      <c r="AS1061" s="22"/>
      <c r="AT1061" s="22"/>
      <c r="AU1061" s="22"/>
    </row>
    <row r="1062" ht="17.25" customHeight="1">
      <c r="A1062" s="41"/>
      <c r="B1062" s="42"/>
      <c r="C1062" s="41"/>
      <c r="D1062" s="43"/>
      <c r="E1062" s="43"/>
      <c r="F1062" s="41"/>
      <c r="G1062" s="45"/>
      <c r="H1062" s="46"/>
      <c r="I1062" s="43"/>
      <c r="J1062" s="47"/>
      <c r="K1062" s="46"/>
      <c r="L1062" s="46"/>
      <c r="M1062" s="48"/>
      <c r="N1062" s="49"/>
      <c r="O1062" s="46"/>
      <c r="P1062" s="46"/>
      <c r="Q1062" s="41"/>
      <c r="R1062" s="10"/>
      <c r="S1062" s="10"/>
      <c r="T1062" s="10"/>
      <c r="U1062" s="22"/>
      <c r="V1062" s="22"/>
      <c r="W1062" s="22"/>
      <c r="X1062" s="22"/>
      <c r="Y1062" s="22"/>
      <c r="Z1062" s="22"/>
      <c r="AA1062" s="22"/>
      <c r="AB1062" s="22"/>
      <c r="AC1062" s="22"/>
      <c r="AD1062" s="22"/>
      <c r="AE1062" s="22"/>
      <c r="AF1062" s="22"/>
      <c r="AG1062" s="22"/>
      <c r="AH1062" s="22"/>
      <c r="AI1062" s="22"/>
      <c r="AJ1062" s="22"/>
      <c r="AK1062" s="22"/>
      <c r="AL1062" s="22"/>
      <c r="AM1062" s="22"/>
      <c r="AN1062" s="22"/>
      <c r="AO1062" s="22"/>
      <c r="AP1062" s="22"/>
      <c r="AQ1062" s="22"/>
      <c r="AR1062" s="22"/>
      <c r="AS1062" s="22"/>
      <c r="AT1062" s="22"/>
      <c r="AU1062" s="22"/>
    </row>
    <row r="1063" ht="17.25" customHeight="1">
      <c r="A1063" s="41"/>
      <c r="B1063" s="42"/>
      <c r="C1063" s="41"/>
      <c r="D1063" s="43"/>
      <c r="E1063" s="43"/>
      <c r="F1063" s="41"/>
      <c r="G1063" s="45"/>
      <c r="H1063" s="46"/>
      <c r="I1063" s="43"/>
      <c r="J1063" s="47"/>
      <c r="K1063" s="46"/>
      <c r="L1063" s="46"/>
      <c r="M1063" s="48"/>
      <c r="N1063" s="49"/>
      <c r="O1063" s="46"/>
      <c r="P1063" s="46"/>
      <c r="Q1063" s="41"/>
      <c r="R1063" s="10"/>
      <c r="S1063" s="10"/>
      <c r="T1063" s="10"/>
      <c r="U1063" s="22"/>
      <c r="V1063" s="22"/>
      <c r="W1063" s="22"/>
      <c r="X1063" s="22"/>
      <c r="Y1063" s="22"/>
      <c r="Z1063" s="22"/>
      <c r="AA1063" s="22"/>
      <c r="AB1063" s="22"/>
      <c r="AC1063" s="22"/>
      <c r="AD1063" s="22"/>
      <c r="AE1063" s="22"/>
      <c r="AF1063" s="22"/>
      <c r="AG1063" s="22"/>
      <c r="AH1063" s="22"/>
      <c r="AI1063" s="22"/>
      <c r="AJ1063" s="22"/>
      <c r="AK1063" s="22"/>
      <c r="AL1063" s="22"/>
      <c r="AM1063" s="22"/>
      <c r="AN1063" s="22"/>
      <c r="AO1063" s="22"/>
      <c r="AP1063" s="22"/>
      <c r="AQ1063" s="22"/>
      <c r="AR1063" s="22"/>
      <c r="AS1063" s="22"/>
      <c r="AT1063" s="22"/>
      <c r="AU1063" s="22"/>
    </row>
    <row r="1064" ht="17.25" customHeight="1">
      <c r="A1064" s="41"/>
      <c r="B1064" s="42"/>
      <c r="C1064" s="41"/>
      <c r="D1064" s="43"/>
      <c r="E1064" s="43"/>
      <c r="F1064" s="41"/>
      <c r="G1064" s="45"/>
      <c r="H1064" s="46"/>
      <c r="I1064" s="43"/>
      <c r="J1064" s="47"/>
      <c r="K1064" s="46"/>
      <c r="L1064" s="46"/>
      <c r="M1064" s="48"/>
      <c r="N1064" s="49"/>
      <c r="O1064" s="46"/>
      <c r="P1064" s="46"/>
      <c r="Q1064" s="41"/>
      <c r="R1064" s="10"/>
      <c r="S1064" s="10"/>
      <c r="T1064" s="10"/>
      <c r="U1064" s="22"/>
      <c r="V1064" s="22"/>
      <c r="W1064" s="22"/>
      <c r="X1064" s="22"/>
      <c r="Y1064" s="22"/>
      <c r="Z1064" s="22"/>
      <c r="AA1064" s="22"/>
      <c r="AB1064" s="22"/>
      <c r="AC1064" s="22"/>
      <c r="AD1064" s="22"/>
      <c r="AE1064" s="22"/>
      <c r="AF1064" s="22"/>
      <c r="AG1064" s="22"/>
      <c r="AH1064" s="22"/>
      <c r="AI1064" s="22"/>
      <c r="AJ1064" s="22"/>
      <c r="AK1064" s="22"/>
      <c r="AL1064" s="22"/>
      <c r="AM1064" s="22"/>
      <c r="AN1064" s="22"/>
      <c r="AO1064" s="22"/>
      <c r="AP1064" s="22"/>
      <c r="AQ1064" s="22"/>
      <c r="AR1064" s="22"/>
      <c r="AS1064" s="22"/>
      <c r="AT1064" s="22"/>
      <c r="AU1064" s="22"/>
    </row>
    <row r="1065" ht="17.25" customHeight="1">
      <c r="A1065" s="41"/>
      <c r="B1065" s="42"/>
      <c r="C1065" s="41"/>
      <c r="D1065" s="43"/>
      <c r="E1065" s="43"/>
      <c r="F1065" s="41"/>
      <c r="G1065" s="45"/>
      <c r="H1065" s="46"/>
      <c r="I1065" s="43"/>
      <c r="J1065" s="47"/>
      <c r="K1065" s="46"/>
      <c r="L1065" s="46"/>
      <c r="M1065" s="48"/>
      <c r="N1065" s="49"/>
      <c r="O1065" s="46"/>
      <c r="P1065" s="46"/>
      <c r="Q1065" s="41"/>
      <c r="R1065" s="10"/>
      <c r="S1065" s="10"/>
      <c r="T1065" s="10"/>
      <c r="U1065" s="22"/>
      <c r="V1065" s="22"/>
      <c r="W1065" s="22"/>
      <c r="X1065" s="22"/>
      <c r="Y1065" s="22"/>
      <c r="Z1065" s="22"/>
      <c r="AA1065" s="22"/>
      <c r="AB1065" s="22"/>
      <c r="AC1065" s="22"/>
      <c r="AD1065" s="22"/>
      <c r="AE1065" s="22"/>
      <c r="AF1065" s="22"/>
      <c r="AG1065" s="22"/>
      <c r="AH1065" s="22"/>
      <c r="AI1065" s="22"/>
      <c r="AJ1065" s="22"/>
      <c r="AK1065" s="22"/>
      <c r="AL1065" s="22"/>
      <c r="AM1065" s="22"/>
      <c r="AN1065" s="22"/>
      <c r="AO1065" s="22"/>
      <c r="AP1065" s="22"/>
      <c r="AQ1065" s="22"/>
      <c r="AR1065" s="22"/>
      <c r="AS1065" s="22"/>
      <c r="AT1065" s="22"/>
      <c r="AU1065" s="22"/>
    </row>
    <row r="1066" ht="17.25" customHeight="1">
      <c r="A1066" s="41"/>
      <c r="B1066" s="42"/>
      <c r="C1066" s="41"/>
      <c r="D1066" s="43"/>
      <c r="E1066" s="43"/>
      <c r="F1066" s="41"/>
      <c r="G1066" s="45"/>
      <c r="H1066" s="46"/>
      <c r="I1066" s="43"/>
      <c r="J1066" s="47"/>
      <c r="K1066" s="46"/>
      <c r="L1066" s="46"/>
      <c r="M1066" s="48"/>
      <c r="N1066" s="49"/>
      <c r="O1066" s="46"/>
      <c r="P1066" s="46"/>
      <c r="Q1066" s="41"/>
      <c r="R1066" s="10"/>
      <c r="S1066" s="10"/>
      <c r="T1066" s="10"/>
      <c r="U1066" s="22"/>
      <c r="V1066" s="22"/>
      <c r="W1066" s="22"/>
      <c r="X1066" s="22"/>
      <c r="Y1066" s="22"/>
      <c r="Z1066" s="22"/>
      <c r="AA1066" s="22"/>
      <c r="AB1066" s="22"/>
      <c r="AC1066" s="22"/>
      <c r="AD1066" s="22"/>
      <c r="AE1066" s="22"/>
      <c r="AF1066" s="22"/>
      <c r="AG1066" s="22"/>
      <c r="AH1066" s="22"/>
      <c r="AI1066" s="22"/>
      <c r="AJ1066" s="22"/>
      <c r="AK1066" s="22"/>
      <c r="AL1066" s="22"/>
      <c r="AM1066" s="22"/>
      <c r="AN1066" s="22"/>
      <c r="AO1066" s="22"/>
      <c r="AP1066" s="22"/>
      <c r="AQ1066" s="22"/>
      <c r="AR1066" s="22"/>
      <c r="AS1066" s="22"/>
      <c r="AT1066" s="22"/>
      <c r="AU1066" s="22"/>
    </row>
    <row r="1067" ht="17.25" customHeight="1">
      <c r="A1067" s="41"/>
      <c r="B1067" s="42"/>
      <c r="C1067" s="41"/>
      <c r="D1067" s="43"/>
      <c r="E1067" s="43"/>
      <c r="F1067" s="41"/>
      <c r="G1067" s="45"/>
      <c r="H1067" s="46"/>
      <c r="I1067" s="43"/>
      <c r="J1067" s="47"/>
      <c r="K1067" s="46"/>
      <c r="L1067" s="46"/>
      <c r="M1067" s="48"/>
      <c r="N1067" s="49"/>
      <c r="O1067" s="46"/>
      <c r="P1067" s="46"/>
      <c r="Q1067" s="41"/>
      <c r="R1067" s="10"/>
      <c r="S1067" s="10"/>
      <c r="T1067" s="10"/>
      <c r="U1067" s="22"/>
      <c r="V1067" s="22"/>
      <c r="W1067" s="22"/>
      <c r="X1067" s="22"/>
      <c r="Y1067" s="22"/>
      <c r="Z1067" s="22"/>
      <c r="AA1067" s="22"/>
      <c r="AB1067" s="22"/>
      <c r="AC1067" s="22"/>
      <c r="AD1067" s="22"/>
      <c r="AE1067" s="22"/>
      <c r="AF1067" s="22"/>
      <c r="AG1067" s="22"/>
      <c r="AH1067" s="22"/>
      <c r="AI1067" s="22"/>
      <c r="AJ1067" s="22"/>
      <c r="AK1067" s="22"/>
      <c r="AL1067" s="22"/>
      <c r="AM1067" s="22"/>
      <c r="AN1067" s="22"/>
      <c r="AO1067" s="22"/>
      <c r="AP1067" s="22"/>
      <c r="AQ1067" s="22"/>
      <c r="AR1067" s="22"/>
      <c r="AS1067" s="22"/>
      <c r="AT1067" s="22"/>
      <c r="AU1067" s="22"/>
    </row>
    <row r="1068" ht="17.25" customHeight="1">
      <c r="A1068" s="41"/>
      <c r="B1068" s="42"/>
      <c r="C1068" s="41"/>
      <c r="D1068" s="43"/>
      <c r="E1068" s="43"/>
      <c r="F1068" s="41"/>
      <c r="G1068" s="45"/>
      <c r="H1068" s="46"/>
      <c r="I1068" s="43"/>
      <c r="J1068" s="47"/>
      <c r="K1068" s="46"/>
      <c r="L1068" s="46"/>
      <c r="M1068" s="48"/>
      <c r="N1068" s="49"/>
      <c r="O1068" s="46"/>
      <c r="P1068" s="46"/>
      <c r="Q1068" s="41"/>
      <c r="R1068" s="10"/>
      <c r="S1068" s="10"/>
      <c r="T1068" s="10"/>
      <c r="U1068" s="22"/>
      <c r="V1068" s="22"/>
      <c r="W1068" s="22"/>
      <c r="X1068" s="22"/>
      <c r="Y1068" s="22"/>
      <c r="Z1068" s="22"/>
      <c r="AA1068" s="22"/>
      <c r="AB1068" s="22"/>
      <c r="AC1068" s="22"/>
      <c r="AD1068" s="22"/>
      <c r="AE1068" s="22"/>
      <c r="AF1068" s="22"/>
      <c r="AG1068" s="22"/>
      <c r="AH1068" s="22"/>
      <c r="AI1068" s="22"/>
      <c r="AJ1068" s="22"/>
      <c r="AK1068" s="22"/>
      <c r="AL1068" s="22"/>
      <c r="AM1068" s="22"/>
      <c r="AN1068" s="22"/>
      <c r="AO1068" s="22"/>
      <c r="AP1068" s="22"/>
      <c r="AQ1068" s="22"/>
      <c r="AR1068" s="22"/>
      <c r="AS1068" s="22"/>
      <c r="AT1068" s="22"/>
      <c r="AU1068" s="22"/>
    </row>
    <row r="1069" ht="17.25" customHeight="1">
      <c r="A1069" s="41"/>
      <c r="B1069" s="42"/>
      <c r="C1069" s="41"/>
      <c r="D1069" s="43"/>
      <c r="E1069" s="43"/>
      <c r="F1069" s="41"/>
      <c r="G1069" s="45"/>
      <c r="H1069" s="46"/>
      <c r="I1069" s="43"/>
      <c r="J1069" s="47"/>
      <c r="K1069" s="46"/>
      <c r="L1069" s="46"/>
      <c r="M1069" s="48"/>
      <c r="N1069" s="49"/>
      <c r="O1069" s="46"/>
      <c r="P1069" s="46"/>
      <c r="Q1069" s="41"/>
      <c r="R1069" s="10"/>
      <c r="S1069" s="10"/>
      <c r="T1069" s="10"/>
      <c r="U1069" s="22"/>
      <c r="V1069" s="22"/>
      <c r="W1069" s="22"/>
      <c r="X1069" s="22"/>
      <c r="Y1069" s="22"/>
      <c r="Z1069" s="22"/>
      <c r="AA1069" s="22"/>
      <c r="AB1069" s="22"/>
      <c r="AC1069" s="22"/>
      <c r="AD1069" s="22"/>
      <c r="AE1069" s="22"/>
      <c r="AF1069" s="22"/>
      <c r="AG1069" s="22"/>
      <c r="AH1069" s="22"/>
      <c r="AI1069" s="22"/>
      <c r="AJ1069" s="22"/>
      <c r="AK1069" s="22"/>
      <c r="AL1069" s="22"/>
      <c r="AM1069" s="22"/>
      <c r="AN1069" s="22"/>
      <c r="AO1069" s="22"/>
      <c r="AP1069" s="22"/>
      <c r="AQ1069" s="22"/>
      <c r="AR1069" s="22"/>
      <c r="AS1069" s="22"/>
      <c r="AT1069" s="22"/>
      <c r="AU1069" s="22"/>
    </row>
    <row r="1070" ht="17.25" customHeight="1">
      <c r="A1070" s="41"/>
      <c r="B1070" s="42"/>
      <c r="C1070" s="41"/>
      <c r="D1070" s="43"/>
      <c r="E1070" s="43"/>
      <c r="F1070" s="41"/>
      <c r="G1070" s="45"/>
      <c r="H1070" s="46"/>
      <c r="I1070" s="43"/>
      <c r="J1070" s="47"/>
      <c r="K1070" s="46"/>
      <c r="L1070" s="46"/>
      <c r="M1070" s="48"/>
      <c r="N1070" s="49"/>
      <c r="O1070" s="46"/>
      <c r="P1070" s="46"/>
      <c r="Q1070" s="41"/>
      <c r="R1070" s="10"/>
      <c r="S1070" s="10"/>
      <c r="T1070" s="10"/>
      <c r="U1070" s="22"/>
      <c r="V1070" s="22"/>
      <c r="W1070" s="22"/>
      <c r="X1070" s="22"/>
      <c r="Y1070" s="22"/>
      <c r="Z1070" s="22"/>
      <c r="AA1070" s="22"/>
      <c r="AB1070" s="22"/>
      <c r="AC1070" s="22"/>
      <c r="AD1070" s="22"/>
      <c r="AE1070" s="22"/>
      <c r="AF1070" s="22"/>
      <c r="AG1070" s="22"/>
      <c r="AH1070" s="22"/>
      <c r="AI1070" s="22"/>
      <c r="AJ1070" s="22"/>
      <c r="AK1070" s="22"/>
      <c r="AL1070" s="22"/>
      <c r="AM1070" s="22"/>
      <c r="AN1070" s="22"/>
      <c r="AO1070" s="22"/>
      <c r="AP1070" s="22"/>
      <c r="AQ1070" s="22"/>
      <c r="AR1070" s="22"/>
      <c r="AS1070" s="22"/>
      <c r="AT1070" s="22"/>
      <c r="AU1070" s="22"/>
    </row>
    <row r="1071" ht="17.25" customHeight="1">
      <c r="A1071" s="41"/>
      <c r="B1071" s="42"/>
      <c r="C1071" s="41"/>
      <c r="D1071" s="43"/>
      <c r="E1071" s="43"/>
      <c r="F1071" s="41"/>
      <c r="G1071" s="45"/>
      <c r="H1071" s="46"/>
      <c r="I1071" s="43"/>
      <c r="J1071" s="47"/>
      <c r="K1071" s="46"/>
      <c r="L1071" s="46"/>
      <c r="M1071" s="48"/>
      <c r="N1071" s="49"/>
      <c r="O1071" s="46"/>
      <c r="P1071" s="46"/>
      <c r="Q1071" s="41"/>
      <c r="R1071" s="10"/>
      <c r="S1071" s="10"/>
      <c r="T1071" s="10"/>
      <c r="U1071" s="22"/>
      <c r="V1071" s="22"/>
      <c r="W1071" s="22"/>
      <c r="X1071" s="22"/>
      <c r="Y1071" s="22"/>
      <c r="Z1071" s="22"/>
      <c r="AA1071" s="22"/>
      <c r="AB1071" s="22"/>
      <c r="AC1071" s="22"/>
      <c r="AD1071" s="22"/>
      <c r="AE1071" s="22"/>
      <c r="AF1071" s="22"/>
      <c r="AG1071" s="22"/>
      <c r="AH1071" s="22"/>
      <c r="AI1071" s="22"/>
      <c r="AJ1071" s="22"/>
      <c r="AK1071" s="22"/>
      <c r="AL1071" s="22"/>
      <c r="AM1071" s="22"/>
      <c r="AN1071" s="22"/>
      <c r="AO1071" s="22"/>
      <c r="AP1071" s="22"/>
      <c r="AQ1071" s="22"/>
      <c r="AR1071" s="22"/>
      <c r="AS1071" s="22"/>
      <c r="AT1071" s="22"/>
      <c r="AU1071" s="22"/>
    </row>
    <row r="1072" ht="17.25" customHeight="1">
      <c r="A1072" s="41"/>
      <c r="B1072" s="42"/>
      <c r="C1072" s="41"/>
      <c r="D1072" s="43"/>
      <c r="E1072" s="43"/>
      <c r="F1072" s="41"/>
      <c r="G1072" s="45"/>
      <c r="H1072" s="46"/>
      <c r="I1072" s="43"/>
      <c r="J1072" s="47"/>
      <c r="K1072" s="46"/>
      <c r="L1072" s="46"/>
      <c r="M1072" s="48"/>
      <c r="N1072" s="49"/>
      <c r="O1072" s="46"/>
      <c r="P1072" s="46"/>
      <c r="Q1072" s="41"/>
      <c r="R1072" s="10"/>
      <c r="S1072" s="10"/>
      <c r="T1072" s="10"/>
      <c r="U1072" s="22"/>
      <c r="V1072" s="22"/>
      <c r="W1072" s="22"/>
      <c r="X1072" s="22"/>
      <c r="Y1072" s="22"/>
      <c r="Z1072" s="22"/>
      <c r="AA1072" s="22"/>
      <c r="AB1072" s="22"/>
      <c r="AC1072" s="22"/>
      <c r="AD1072" s="22"/>
      <c r="AE1072" s="22"/>
      <c r="AF1072" s="22"/>
      <c r="AG1072" s="22"/>
      <c r="AH1072" s="22"/>
      <c r="AI1072" s="22"/>
      <c r="AJ1072" s="22"/>
      <c r="AK1072" s="22"/>
      <c r="AL1072" s="22"/>
      <c r="AM1072" s="22"/>
      <c r="AN1072" s="22"/>
      <c r="AO1072" s="22"/>
      <c r="AP1072" s="22"/>
      <c r="AQ1072" s="22"/>
      <c r="AR1072" s="22"/>
      <c r="AS1072" s="22"/>
      <c r="AT1072" s="22"/>
      <c r="AU1072" s="22"/>
    </row>
    <row r="1073" ht="17.25" customHeight="1">
      <c r="A1073" s="41"/>
      <c r="B1073" s="42"/>
      <c r="C1073" s="41"/>
      <c r="D1073" s="43"/>
      <c r="E1073" s="43"/>
      <c r="F1073" s="41"/>
      <c r="G1073" s="45"/>
      <c r="H1073" s="46"/>
      <c r="I1073" s="43"/>
      <c r="J1073" s="47"/>
      <c r="K1073" s="46"/>
      <c r="L1073" s="46"/>
      <c r="M1073" s="48"/>
      <c r="N1073" s="49"/>
      <c r="O1073" s="46"/>
      <c r="P1073" s="46"/>
      <c r="Q1073" s="41"/>
      <c r="R1073" s="10"/>
      <c r="S1073" s="10"/>
      <c r="T1073" s="10"/>
      <c r="U1073" s="22"/>
      <c r="V1073" s="22"/>
      <c r="W1073" s="22"/>
      <c r="X1073" s="22"/>
      <c r="Y1073" s="22"/>
      <c r="Z1073" s="22"/>
      <c r="AA1073" s="22"/>
      <c r="AB1073" s="22"/>
      <c r="AC1073" s="22"/>
      <c r="AD1073" s="22"/>
      <c r="AE1073" s="22"/>
      <c r="AF1073" s="22"/>
      <c r="AG1073" s="22"/>
      <c r="AH1073" s="22"/>
      <c r="AI1073" s="22"/>
      <c r="AJ1073" s="22"/>
      <c r="AK1073" s="22"/>
      <c r="AL1073" s="22"/>
      <c r="AM1073" s="22"/>
      <c r="AN1073" s="22"/>
      <c r="AO1073" s="22"/>
      <c r="AP1073" s="22"/>
      <c r="AQ1073" s="22"/>
      <c r="AR1073" s="22"/>
      <c r="AS1073" s="22"/>
      <c r="AT1073" s="22"/>
      <c r="AU1073" s="22"/>
    </row>
    <row r="1074" ht="17.25" customHeight="1">
      <c r="A1074" s="41"/>
      <c r="B1074" s="42"/>
      <c r="C1074" s="41"/>
      <c r="D1074" s="43"/>
      <c r="E1074" s="43"/>
      <c r="F1074" s="41"/>
      <c r="G1074" s="45"/>
      <c r="H1074" s="46"/>
      <c r="I1074" s="43"/>
      <c r="J1074" s="47"/>
      <c r="K1074" s="46"/>
      <c r="L1074" s="46"/>
      <c r="M1074" s="48"/>
      <c r="N1074" s="49"/>
      <c r="O1074" s="46"/>
      <c r="P1074" s="46"/>
      <c r="Q1074" s="41"/>
      <c r="R1074" s="10"/>
      <c r="S1074" s="10"/>
      <c r="T1074" s="10"/>
      <c r="U1074" s="22"/>
      <c r="V1074" s="22"/>
      <c r="W1074" s="22"/>
      <c r="X1074" s="22"/>
      <c r="Y1074" s="22"/>
      <c r="Z1074" s="22"/>
      <c r="AA1074" s="22"/>
      <c r="AB1074" s="22"/>
      <c r="AC1074" s="22"/>
      <c r="AD1074" s="22"/>
      <c r="AE1074" s="22"/>
      <c r="AF1074" s="22"/>
      <c r="AG1074" s="22"/>
      <c r="AH1074" s="22"/>
      <c r="AI1074" s="22"/>
      <c r="AJ1074" s="22"/>
      <c r="AK1074" s="22"/>
      <c r="AL1074" s="22"/>
      <c r="AM1074" s="22"/>
      <c r="AN1074" s="22"/>
      <c r="AO1074" s="22"/>
      <c r="AP1074" s="22"/>
      <c r="AQ1074" s="22"/>
      <c r="AR1074" s="22"/>
      <c r="AS1074" s="22"/>
      <c r="AT1074" s="22"/>
      <c r="AU1074" s="22"/>
    </row>
    <row r="1075" ht="17.25" customHeight="1">
      <c r="A1075" s="41"/>
      <c r="B1075" s="42"/>
      <c r="C1075" s="41"/>
      <c r="D1075" s="43"/>
      <c r="E1075" s="43"/>
      <c r="F1075" s="41"/>
      <c r="G1075" s="45"/>
      <c r="H1075" s="46"/>
      <c r="I1075" s="43"/>
      <c r="J1075" s="47"/>
      <c r="K1075" s="46"/>
      <c r="L1075" s="46"/>
      <c r="M1075" s="48"/>
      <c r="N1075" s="49"/>
      <c r="O1075" s="46"/>
      <c r="P1075" s="46"/>
      <c r="Q1075" s="41"/>
      <c r="R1075" s="10"/>
      <c r="S1075" s="10"/>
      <c r="T1075" s="10"/>
      <c r="U1075" s="22"/>
      <c r="V1075" s="22"/>
      <c r="W1075" s="22"/>
      <c r="X1075" s="22"/>
      <c r="Y1075" s="22"/>
      <c r="Z1075" s="22"/>
      <c r="AA1075" s="22"/>
      <c r="AB1075" s="22"/>
      <c r="AC1075" s="22"/>
      <c r="AD1075" s="22"/>
      <c r="AE1075" s="22"/>
      <c r="AF1075" s="22"/>
      <c r="AG1075" s="22"/>
      <c r="AH1075" s="22"/>
      <c r="AI1075" s="22"/>
      <c r="AJ1075" s="22"/>
      <c r="AK1075" s="22"/>
      <c r="AL1075" s="22"/>
      <c r="AM1075" s="22"/>
      <c r="AN1075" s="22"/>
      <c r="AO1075" s="22"/>
      <c r="AP1075" s="22"/>
      <c r="AQ1075" s="22"/>
      <c r="AR1075" s="22"/>
      <c r="AS1075" s="22"/>
      <c r="AT1075" s="22"/>
      <c r="AU1075" s="22"/>
    </row>
    <row r="1076" ht="17.25" customHeight="1">
      <c r="A1076" s="41"/>
      <c r="B1076" s="42"/>
      <c r="C1076" s="41"/>
      <c r="D1076" s="43"/>
      <c r="E1076" s="43"/>
      <c r="F1076" s="41"/>
      <c r="G1076" s="45"/>
      <c r="H1076" s="46"/>
      <c r="I1076" s="43"/>
      <c r="J1076" s="47"/>
      <c r="K1076" s="46"/>
      <c r="L1076" s="46"/>
      <c r="M1076" s="48"/>
      <c r="N1076" s="49"/>
      <c r="O1076" s="46"/>
      <c r="P1076" s="46"/>
      <c r="Q1076" s="41"/>
      <c r="R1076" s="10"/>
      <c r="S1076" s="10"/>
      <c r="T1076" s="10"/>
      <c r="U1076" s="22"/>
      <c r="V1076" s="22"/>
      <c r="W1076" s="22"/>
      <c r="X1076" s="22"/>
      <c r="Y1076" s="22"/>
      <c r="Z1076" s="22"/>
      <c r="AA1076" s="22"/>
      <c r="AB1076" s="22"/>
      <c r="AC1076" s="22"/>
      <c r="AD1076" s="22"/>
      <c r="AE1076" s="22"/>
      <c r="AF1076" s="22"/>
      <c r="AG1076" s="22"/>
      <c r="AH1076" s="22"/>
      <c r="AI1076" s="22"/>
      <c r="AJ1076" s="22"/>
      <c r="AK1076" s="22"/>
      <c r="AL1076" s="22"/>
      <c r="AM1076" s="22"/>
      <c r="AN1076" s="22"/>
      <c r="AO1076" s="22"/>
      <c r="AP1076" s="22"/>
      <c r="AQ1076" s="22"/>
      <c r="AR1076" s="22"/>
      <c r="AS1076" s="22"/>
      <c r="AT1076" s="22"/>
      <c r="AU1076" s="22"/>
    </row>
    <row r="1077" ht="17.25" customHeight="1">
      <c r="A1077" s="41"/>
      <c r="B1077" s="42"/>
      <c r="C1077" s="41"/>
      <c r="D1077" s="43"/>
      <c r="E1077" s="43"/>
      <c r="F1077" s="41"/>
      <c r="G1077" s="45"/>
      <c r="H1077" s="46"/>
      <c r="I1077" s="43"/>
      <c r="J1077" s="47"/>
      <c r="K1077" s="46"/>
      <c r="L1077" s="46"/>
      <c r="M1077" s="48"/>
      <c r="N1077" s="49"/>
      <c r="O1077" s="46"/>
      <c r="P1077" s="46"/>
      <c r="Q1077" s="41"/>
      <c r="R1077" s="10"/>
      <c r="S1077" s="10"/>
      <c r="T1077" s="10"/>
      <c r="U1077" s="22"/>
      <c r="V1077" s="22"/>
      <c r="W1077" s="22"/>
      <c r="X1077" s="22"/>
      <c r="Y1077" s="22"/>
      <c r="Z1077" s="22"/>
      <c r="AA1077" s="22"/>
      <c r="AB1077" s="22"/>
      <c r="AC1077" s="22"/>
      <c r="AD1077" s="22"/>
      <c r="AE1077" s="22"/>
      <c r="AF1077" s="22"/>
      <c r="AG1077" s="22"/>
      <c r="AH1077" s="22"/>
      <c r="AI1077" s="22"/>
      <c r="AJ1077" s="22"/>
      <c r="AK1077" s="22"/>
      <c r="AL1077" s="22"/>
      <c r="AM1077" s="22"/>
      <c r="AN1077" s="22"/>
      <c r="AO1077" s="22"/>
      <c r="AP1077" s="22"/>
      <c r="AQ1077" s="22"/>
      <c r="AR1077" s="22"/>
      <c r="AS1077" s="22"/>
      <c r="AT1077" s="22"/>
      <c r="AU1077" s="22"/>
    </row>
    <row r="1078" ht="17.25" customHeight="1">
      <c r="A1078" s="41"/>
      <c r="B1078" s="42"/>
      <c r="C1078" s="41"/>
      <c r="D1078" s="43"/>
      <c r="E1078" s="43"/>
      <c r="F1078" s="41"/>
      <c r="G1078" s="45"/>
      <c r="H1078" s="46"/>
      <c r="I1078" s="43"/>
      <c r="J1078" s="47"/>
      <c r="K1078" s="46"/>
      <c r="L1078" s="46"/>
      <c r="M1078" s="48"/>
      <c r="N1078" s="49"/>
      <c r="O1078" s="46"/>
      <c r="P1078" s="46"/>
      <c r="Q1078" s="41"/>
      <c r="R1078" s="10"/>
      <c r="S1078" s="10"/>
      <c r="T1078" s="10"/>
      <c r="U1078" s="22"/>
      <c r="V1078" s="22"/>
      <c r="W1078" s="22"/>
      <c r="X1078" s="22"/>
      <c r="Y1078" s="22"/>
      <c r="Z1078" s="22"/>
      <c r="AA1078" s="22"/>
      <c r="AB1078" s="22"/>
      <c r="AC1078" s="22"/>
      <c r="AD1078" s="22"/>
      <c r="AE1078" s="22"/>
      <c r="AF1078" s="22"/>
      <c r="AG1078" s="22"/>
      <c r="AH1078" s="22"/>
      <c r="AI1078" s="22"/>
      <c r="AJ1078" s="22"/>
      <c r="AK1078" s="22"/>
      <c r="AL1078" s="22"/>
      <c r="AM1078" s="22"/>
      <c r="AN1078" s="22"/>
      <c r="AO1078" s="22"/>
      <c r="AP1078" s="22"/>
      <c r="AQ1078" s="22"/>
      <c r="AR1078" s="22"/>
      <c r="AS1078" s="22"/>
      <c r="AT1078" s="22"/>
      <c r="AU1078" s="22"/>
    </row>
    <row r="1079" ht="17.25" customHeight="1">
      <c r="A1079" s="41"/>
      <c r="B1079" s="42"/>
      <c r="C1079" s="41"/>
      <c r="D1079" s="43"/>
      <c r="E1079" s="43"/>
      <c r="F1079" s="41"/>
      <c r="G1079" s="45"/>
      <c r="H1079" s="46"/>
      <c r="I1079" s="43"/>
      <c r="J1079" s="47"/>
      <c r="K1079" s="46"/>
      <c r="L1079" s="46"/>
      <c r="M1079" s="48"/>
      <c r="N1079" s="49"/>
      <c r="O1079" s="46"/>
      <c r="P1079" s="46"/>
      <c r="Q1079" s="41"/>
      <c r="R1079" s="10"/>
      <c r="S1079" s="10"/>
      <c r="T1079" s="10"/>
      <c r="U1079" s="22"/>
      <c r="V1079" s="22"/>
      <c r="W1079" s="22"/>
      <c r="X1079" s="22"/>
      <c r="Y1079" s="22"/>
      <c r="Z1079" s="22"/>
      <c r="AA1079" s="22"/>
      <c r="AB1079" s="22"/>
      <c r="AC1079" s="22"/>
      <c r="AD1079" s="22"/>
      <c r="AE1079" s="22"/>
      <c r="AF1079" s="22"/>
      <c r="AG1079" s="22"/>
      <c r="AH1079" s="22"/>
      <c r="AI1079" s="22"/>
      <c r="AJ1079" s="22"/>
      <c r="AK1079" s="22"/>
      <c r="AL1079" s="22"/>
      <c r="AM1079" s="22"/>
      <c r="AN1079" s="22"/>
      <c r="AO1079" s="22"/>
      <c r="AP1079" s="22"/>
      <c r="AQ1079" s="22"/>
      <c r="AR1079" s="22"/>
      <c r="AS1079" s="22"/>
      <c r="AT1079" s="22"/>
      <c r="AU1079" s="22"/>
    </row>
    <row r="1080" ht="17.25" customHeight="1">
      <c r="A1080" s="41"/>
      <c r="B1080" s="42"/>
      <c r="C1080" s="41"/>
      <c r="D1080" s="43"/>
      <c r="E1080" s="43"/>
      <c r="F1080" s="41"/>
      <c r="G1080" s="45"/>
      <c r="H1080" s="46"/>
      <c r="I1080" s="43"/>
      <c r="J1080" s="47"/>
      <c r="K1080" s="46"/>
      <c r="L1080" s="46"/>
      <c r="M1080" s="48"/>
      <c r="N1080" s="49"/>
      <c r="O1080" s="46"/>
      <c r="P1080" s="46"/>
      <c r="Q1080" s="41"/>
      <c r="R1080" s="10"/>
      <c r="S1080" s="10"/>
      <c r="T1080" s="10"/>
      <c r="U1080" s="22"/>
      <c r="V1080" s="22"/>
      <c r="W1080" s="22"/>
      <c r="X1080" s="22"/>
      <c r="Y1080" s="22"/>
      <c r="Z1080" s="22"/>
      <c r="AA1080" s="22"/>
      <c r="AB1080" s="22"/>
      <c r="AC1080" s="22"/>
      <c r="AD1080" s="22"/>
      <c r="AE1080" s="22"/>
      <c r="AF1080" s="22"/>
      <c r="AG1080" s="22"/>
      <c r="AH1080" s="22"/>
      <c r="AI1080" s="22"/>
      <c r="AJ1080" s="22"/>
      <c r="AK1080" s="22"/>
      <c r="AL1080" s="22"/>
      <c r="AM1080" s="22"/>
      <c r="AN1080" s="22"/>
      <c r="AO1080" s="22"/>
      <c r="AP1080" s="22"/>
      <c r="AQ1080" s="22"/>
      <c r="AR1080" s="22"/>
      <c r="AS1080" s="22"/>
      <c r="AT1080" s="22"/>
      <c r="AU1080" s="22"/>
    </row>
    <row r="1081" ht="17.25" customHeight="1">
      <c r="A1081" s="41"/>
      <c r="B1081" s="42"/>
      <c r="C1081" s="41"/>
      <c r="D1081" s="43"/>
      <c r="E1081" s="43"/>
      <c r="F1081" s="41"/>
      <c r="G1081" s="45"/>
      <c r="H1081" s="46"/>
      <c r="I1081" s="43"/>
      <c r="J1081" s="47"/>
      <c r="K1081" s="46"/>
      <c r="L1081" s="46"/>
      <c r="M1081" s="48"/>
      <c r="N1081" s="49"/>
      <c r="O1081" s="46"/>
      <c r="P1081" s="46"/>
      <c r="Q1081" s="41"/>
      <c r="R1081" s="10"/>
      <c r="S1081" s="10"/>
      <c r="T1081" s="10"/>
      <c r="U1081" s="22"/>
      <c r="V1081" s="22"/>
      <c r="W1081" s="22"/>
      <c r="X1081" s="22"/>
      <c r="Y1081" s="22"/>
      <c r="Z1081" s="22"/>
      <c r="AA1081" s="22"/>
      <c r="AB1081" s="22"/>
      <c r="AC1081" s="22"/>
      <c r="AD1081" s="22"/>
      <c r="AE1081" s="22"/>
      <c r="AF1081" s="22"/>
      <c r="AG1081" s="22"/>
      <c r="AH1081" s="22"/>
      <c r="AI1081" s="22"/>
      <c r="AJ1081" s="22"/>
      <c r="AK1081" s="22"/>
      <c r="AL1081" s="22"/>
      <c r="AM1081" s="22"/>
      <c r="AN1081" s="22"/>
      <c r="AO1081" s="22"/>
      <c r="AP1081" s="22"/>
      <c r="AQ1081" s="22"/>
      <c r="AR1081" s="22"/>
      <c r="AS1081" s="22"/>
      <c r="AT1081" s="22"/>
      <c r="AU1081" s="22"/>
    </row>
    <row r="1082" ht="17.25" customHeight="1">
      <c r="A1082" s="41"/>
      <c r="B1082" s="42"/>
      <c r="C1082" s="41"/>
      <c r="D1082" s="43"/>
      <c r="E1082" s="43"/>
      <c r="F1082" s="41"/>
      <c r="G1082" s="45"/>
      <c r="H1082" s="46"/>
      <c r="I1082" s="43"/>
      <c r="J1082" s="47"/>
      <c r="K1082" s="46"/>
      <c r="L1082" s="46"/>
      <c r="M1082" s="48"/>
      <c r="N1082" s="49"/>
      <c r="O1082" s="46"/>
      <c r="P1082" s="46"/>
      <c r="Q1082" s="41"/>
      <c r="R1082" s="10"/>
      <c r="S1082" s="10"/>
      <c r="T1082" s="10"/>
      <c r="U1082" s="22"/>
      <c r="V1082" s="22"/>
      <c r="W1082" s="22"/>
      <c r="X1082" s="22"/>
      <c r="Y1082" s="22"/>
      <c r="Z1082" s="22"/>
      <c r="AA1082" s="22"/>
      <c r="AB1082" s="22"/>
      <c r="AC1082" s="22"/>
      <c r="AD1082" s="22"/>
      <c r="AE1082" s="22"/>
      <c r="AF1082" s="22"/>
      <c r="AG1082" s="22"/>
      <c r="AH1082" s="22"/>
      <c r="AI1082" s="22"/>
      <c r="AJ1082" s="22"/>
      <c r="AK1082" s="22"/>
      <c r="AL1082" s="22"/>
      <c r="AM1082" s="22"/>
      <c r="AN1082" s="22"/>
      <c r="AO1082" s="22"/>
      <c r="AP1082" s="22"/>
      <c r="AQ1082" s="22"/>
      <c r="AR1082" s="22"/>
      <c r="AS1082" s="22"/>
      <c r="AT1082" s="22"/>
      <c r="AU1082" s="22"/>
    </row>
    <row r="1083" ht="17.25" customHeight="1">
      <c r="A1083" s="41"/>
      <c r="B1083" s="42"/>
      <c r="C1083" s="41"/>
      <c r="D1083" s="43"/>
      <c r="E1083" s="43"/>
      <c r="F1083" s="41"/>
      <c r="G1083" s="45"/>
      <c r="H1083" s="46"/>
      <c r="I1083" s="43"/>
      <c r="J1083" s="47"/>
      <c r="K1083" s="46"/>
      <c r="L1083" s="46"/>
      <c r="M1083" s="48"/>
      <c r="N1083" s="49"/>
      <c r="O1083" s="46"/>
      <c r="P1083" s="46"/>
      <c r="Q1083" s="41"/>
      <c r="R1083" s="10"/>
      <c r="S1083" s="10"/>
      <c r="T1083" s="10"/>
      <c r="U1083" s="22"/>
      <c r="V1083" s="22"/>
      <c r="W1083" s="22"/>
      <c r="X1083" s="22"/>
      <c r="Y1083" s="22"/>
      <c r="Z1083" s="22"/>
      <c r="AA1083" s="22"/>
      <c r="AB1083" s="22"/>
      <c r="AC1083" s="22"/>
      <c r="AD1083" s="22"/>
      <c r="AE1083" s="22"/>
      <c r="AF1083" s="22"/>
      <c r="AG1083" s="22"/>
      <c r="AH1083" s="22"/>
      <c r="AI1083" s="22"/>
      <c r="AJ1083" s="22"/>
      <c r="AK1083" s="22"/>
      <c r="AL1083" s="22"/>
      <c r="AM1083" s="22"/>
      <c r="AN1083" s="22"/>
      <c r="AO1083" s="22"/>
      <c r="AP1083" s="22"/>
      <c r="AQ1083" s="22"/>
      <c r="AR1083" s="22"/>
      <c r="AS1083" s="22"/>
      <c r="AT1083" s="22"/>
      <c r="AU1083" s="22"/>
    </row>
    <row r="1084" ht="17.25" customHeight="1">
      <c r="A1084" s="41"/>
      <c r="B1084" s="42"/>
      <c r="C1084" s="41"/>
      <c r="D1084" s="43"/>
      <c r="E1084" s="43"/>
      <c r="F1084" s="41"/>
      <c r="G1084" s="45"/>
      <c r="H1084" s="46"/>
      <c r="I1084" s="43"/>
      <c r="J1084" s="47"/>
      <c r="K1084" s="46"/>
      <c r="L1084" s="46"/>
      <c r="M1084" s="48"/>
      <c r="N1084" s="49"/>
      <c r="O1084" s="46"/>
      <c r="P1084" s="46"/>
      <c r="Q1084" s="41"/>
      <c r="R1084" s="10"/>
      <c r="S1084" s="10"/>
      <c r="T1084" s="10"/>
      <c r="U1084" s="22"/>
      <c r="V1084" s="22"/>
      <c r="W1084" s="22"/>
      <c r="X1084" s="22"/>
      <c r="Y1084" s="22"/>
      <c r="Z1084" s="22"/>
      <c r="AA1084" s="22"/>
      <c r="AB1084" s="22"/>
      <c r="AC1084" s="22"/>
      <c r="AD1084" s="22"/>
      <c r="AE1084" s="22"/>
      <c r="AF1084" s="22"/>
      <c r="AG1084" s="22"/>
      <c r="AH1084" s="22"/>
      <c r="AI1084" s="22"/>
      <c r="AJ1084" s="22"/>
      <c r="AK1084" s="22"/>
      <c r="AL1084" s="22"/>
      <c r="AM1084" s="22"/>
      <c r="AN1084" s="22"/>
      <c r="AO1084" s="22"/>
      <c r="AP1084" s="22"/>
      <c r="AQ1084" s="22"/>
      <c r="AR1084" s="22"/>
      <c r="AS1084" s="22"/>
      <c r="AT1084" s="22"/>
      <c r="AU1084" s="22"/>
    </row>
    <row r="1085" ht="17.25" customHeight="1">
      <c r="A1085" s="41"/>
      <c r="B1085" s="42"/>
      <c r="C1085" s="41"/>
      <c r="D1085" s="43"/>
      <c r="E1085" s="43"/>
      <c r="F1085" s="41"/>
      <c r="G1085" s="45"/>
      <c r="H1085" s="46"/>
      <c r="I1085" s="43"/>
      <c r="J1085" s="47"/>
      <c r="K1085" s="46"/>
      <c r="L1085" s="46"/>
      <c r="M1085" s="48"/>
      <c r="N1085" s="49"/>
      <c r="O1085" s="46"/>
      <c r="P1085" s="46"/>
      <c r="Q1085" s="41"/>
      <c r="R1085" s="10"/>
      <c r="S1085" s="10"/>
      <c r="T1085" s="10"/>
      <c r="U1085" s="22"/>
      <c r="V1085" s="22"/>
      <c r="W1085" s="22"/>
      <c r="X1085" s="22"/>
      <c r="Y1085" s="22"/>
      <c r="Z1085" s="22"/>
      <c r="AA1085" s="22"/>
      <c r="AB1085" s="22"/>
      <c r="AC1085" s="22"/>
      <c r="AD1085" s="22"/>
      <c r="AE1085" s="22"/>
      <c r="AF1085" s="22"/>
      <c r="AG1085" s="22"/>
      <c r="AH1085" s="22"/>
      <c r="AI1085" s="22"/>
      <c r="AJ1085" s="22"/>
      <c r="AK1085" s="22"/>
      <c r="AL1085" s="22"/>
      <c r="AM1085" s="22"/>
      <c r="AN1085" s="22"/>
      <c r="AO1085" s="22"/>
      <c r="AP1085" s="22"/>
      <c r="AQ1085" s="22"/>
      <c r="AR1085" s="22"/>
      <c r="AS1085" s="22"/>
      <c r="AT1085" s="22"/>
      <c r="AU1085" s="22"/>
    </row>
    <row r="1086" ht="17.25" customHeight="1">
      <c r="A1086" s="41"/>
      <c r="B1086" s="42"/>
      <c r="C1086" s="41"/>
      <c r="D1086" s="43"/>
      <c r="E1086" s="43"/>
      <c r="F1086" s="41"/>
      <c r="G1086" s="45"/>
      <c r="H1086" s="46"/>
      <c r="I1086" s="43"/>
      <c r="J1086" s="47"/>
      <c r="K1086" s="46"/>
      <c r="L1086" s="46"/>
      <c r="M1086" s="48"/>
      <c r="N1086" s="49"/>
      <c r="O1086" s="46"/>
      <c r="P1086" s="46"/>
      <c r="Q1086" s="41"/>
      <c r="R1086" s="10"/>
      <c r="S1086" s="10"/>
      <c r="T1086" s="10"/>
      <c r="U1086" s="22"/>
      <c r="V1086" s="22"/>
      <c r="W1086" s="22"/>
      <c r="X1086" s="22"/>
      <c r="Y1086" s="22"/>
      <c r="Z1086" s="22"/>
      <c r="AA1086" s="22"/>
      <c r="AB1086" s="22"/>
      <c r="AC1086" s="22"/>
      <c r="AD1086" s="22"/>
      <c r="AE1086" s="22"/>
      <c r="AF1086" s="22"/>
      <c r="AG1086" s="22"/>
      <c r="AH1086" s="22"/>
      <c r="AI1086" s="22"/>
      <c r="AJ1086" s="22"/>
      <c r="AK1086" s="22"/>
      <c r="AL1086" s="22"/>
      <c r="AM1086" s="22"/>
      <c r="AN1086" s="22"/>
      <c r="AO1086" s="22"/>
      <c r="AP1086" s="22"/>
      <c r="AQ1086" s="22"/>
      <c r="AR1086" s="22"/>
      <c r="AS1086" s="22"/>
      <c r="AT1086" s="22"/>
      <c r="AU1086" s="22"/>
    </row>
    <row r="1087" ht="17.25" customHeight="1">
      <c r="A1087" s="41"/>
      <c r="B1087" s="42"/>
      <c r="C1087" s="41"/>
      <c r="D1087" s="43"/>
      <c r="E1087" s="43"/>
      <c r="F1087" s="41"/>
      <c r="G1087" s="45"/>
      <c r="H1087" s="46"/>
      <c r="I1087" s="43"/>
      <c r="J1087" s="47"/>
      <c r="K1087" s="46"/>
      <c r="L1087" s="46"/>
      <c r="M1087" s="48"/>
      <c r="N1087" s="49"/>
      <c r="O1087" s="46"/>
      <c r="P1087" s="46"/>
      <c r="Q1087" s="41"/>
      <c r="R1087" s="10"/>
      <c r="S1087" s="10"/>
      <c r="T1087" s="10"/>
      <c r="U1087" s="22"/>
      <c r="V1087" s="22"/>
      <c r="W1087" s="22"/>
      <c r="X1087" s="22"/>
      <c r="Y1087" s="22"/>
      <c r="Z1087" s="22"/>
      <c r="AA1087" s="22"/>
      <c r="AB1087" s="22"/>
      <c r="AC1087" s="22"/>
      <c r="AD1087" s="22"/>
      <c r="AE1087" s="22"/>
      <c r="AF1087" s="22"/>
      <c r="AG1087" s="22"/>
      <c r="AH1087" s="22"/>
      <c r="AI1087" s="22"/>
      <c r="AJ1087" s="22"/>
      <c r="AK1087" s="22"/>
      <c r="AL1087" s="22"/>
      <c r="AM1087" s="22"/>
      <c r="AN1087" s="22"/>
      <c r="AO1087" s="22"/>
      <c r="AP1087" s="22"/>
      <c r="AQ1087" s="22"/>
      <c r="AR1087" s="22"/>
      <c r="AS1087" s="22"/>
      <c r="AT1087" s="22"/>
      <c r="AU1087" s="22"/>
    </row>
    <row r="1088" ht="17.25" customHeight="1">
      <c r="A1088" s="41"/>
      <c r="B1088" s="42"/>
      <c r="C1088" s="41"/>
      <c r="D1088" s="43"/>
      <c r="E1088" s="43"/>
      <c r="F1088" s="41"/>
      <c r="G1088" s="45"/>
      <c r="H1088" s="46"/>
      <c r="I1088" s="43"/>
      <c r="J1088" s="47"/>
      <c r="K1088" s="46"/>
      <c r="L1088" s="46"/>
      <c r="M1088" s="48"/>
      <c r="N1088" s="49"/>
      <c r="O1088" s="46"/>
      <c r="P1088" s="46"/>
      <c r="Q1088" s="41"/>
      <c r="R1088" s="10"/>
      <c r="S1088" s="10"/>
      <c r="T1088" s="10"/>
      <c r="U1088" s="22"/>
      <c r="V1088" s="22"/>
      <c r="W1088" s="22"/>
      <c r="X1088" s="22"/>
      <c r="Y1088" s="22"/>
      <c r="Z1088" s="22"/>
      <c r="AA1088" s="22"/>
      <c r="AB1088" s="22"/>
      <c r="AC1088" s="22"/>
      <c r="AD1088" s="22"/>
      <c r="AE1088" s="22"/>
      <c r="AF1088" s="22"/>
      <c r="AG1088" s="22"/>
      <c r="AH1088" s="22"/>
      <c r="AI1088" s="22"/>
      <c r="AJ1088" s="22"/>
      <c r="AK1088" s="22"/>
      <c r="AL1088" s="22"/>
      <c r="AM1088" s="22"/>
      <c r="AN1088" s="22"/>
      <c r="AO1088" s="22"/>
      <c r="AP1088" s="22"/>
      <c r="AQ1088" s="22"/>
      <c r="AR1088" s="22"/>
      <c r="AS1088" s="22"/>
      <c r="AT1088" s="22"/>
      <c r="AU1088" s="22"/>
    </row>
    <row r="1089" ht="17.25" customHeight="1">
      <c r="A1089" s="41"/>
      <c r="B1089" s="42"/>
      <c r="C1089" s="41"/>
      <c r="D1089" s="43"/>
      <c r="E1089" s="43"/>
      <c r="F1089" s="41"/>
      <c r="G1089" s="45"/>
      <c r="H1089" s="46"/>
      <c r="I1089" s="43"/>
      <c r="J1089" s="47"/>
      <c r="K1089" s="46"/>
      <c r="L1089" s="46"/>
      <c r="M1089" s="48"/>
      <c r="N1089" s="49"/>
      <c r="O1089" s="46"/>
      <c r="P1089" s="46"/>
      <c r="Q1089" s="41"/>
      <c r="R1089" s="10"/>
      <c r="S1089" s="10"/>
      <c r="T1089" s="10"/>
      <c r="U1089" s="22"/>
      <c r="V1089" s="22"/>
      <c r="W1089" s="22"/>
      <c r="X1089" s="22"/>
      <c r="Y1089" s="22"/>
      <c r="Z1089" s="22"/>
      <c r="AA1089" s="22"/>
      <c r="AB1089" s="22"/>
      <c r="AC1089" s="22"/>
      <c r="AD1089" s="22"/>
      <c r="AE1089" s="22"/>
      <c r="AF1089" s="22"/>
      <c r="AG1089" s="22"/>
      <c r="AH1089" s="22"/>
      <c r="AI1089" s="22"/>
      <c r="AJ1089" s="22"/>
      <c r="AK1089" s="22"/>
      <c r="AL1089" s="22"/>
      <c r="AM1089" s="22"/>
      <c r="AN1089" s="22"/>
      <c r="AO1089" s="22"/>
      <c r="AP1089" s="22"/>
      <c r="AQ1089" s="22"/>
      <c r="AR1089" s="22"/>
      <c r="AS1089" s="22"/>
      <c r="AT1089" s="22"/>
      <c r="AU1089" s="22"/>
    </row>
    <row r="1090" ht="17.25" customHeight="1">
      <c r="A1090" s="41"/>
      <c r="B1090" s="42"/>
      <c r="C1090" s="41"/>
      <c r="D1090" s="43"/>
      <c r="E1090" s="43"/>
      <c r="F1090" s="41"/>
      <c r="G1090" s="45"/>
      <c r="H1090" s="46"/>
      <c r="I1090" s="43"/>
      <c r="J1090" s="47"/>
      <c r="K1090" s="46"/>
      <c r="L1090" s="46"/>
      <c r="M1090" s="48"/>
      <c r="N1090" s="49"/>
      <c r="O1090" s="46"/>
      <c r="P1090" s="46"/>
      <c r="Q1090" s="41"/>
      <c r="R1090" s="10"/>
      <c r="S1090" s="10"/>
      <c r="T1090" s="10"/>
      <c r="U1090" s="22"/>
      <c r="V1090" s="22"/>
      <c r="W1090" s="22"/>
      <c r="X1090" s="22"/>
      <c r="Y1090" s="22"/>
      <c r="Z1090" s="22"/>
      <c r="AA1090" s="22"/>
      <c r="AB1090" s="22"/>
      <c r="AC1090" s="22"/>
      <c r="AD1090" s="22"/>
      <c r="AE1090" s="22"/>
      <c r="AF1090" s="22"/>
      <c r="AG1090" s="22"/>
      <c r="AH1090" s="22"/>
      <c r="AI1090" s="22"/>
      <c r="AJ1090" s="22"/>
      <c r="AK1090" s="22"/>
      <c r="AL1090" s="22"/>
      <c r="AM1090" s="22"/>
      <c r="AN1090" s="22"/>
      <c r="AO1090" s="22"/>
      <c r="AP1090" s="22"/>
      <c r="AQ1090" s="22"/>
      <c r="AR1090" s="22"/>
      <c r="AS1090" s="22"/>
      <c r="AT1090" s="22"/>
      <c r="AU1090" s="22"/>
    </row>
    <row r="1091" ht="17.25" customHeight="1">
      <c r="A1091" s="41"/>
      <c r="B1091" s="42"/>
      <c r="C1091" s="41"/>
      <c r="D1091" s="43"/>
      <c r="E1091" s="43"/>
      <c r="F1091" s="41"/>
      <c r="G1091" s="45"/>
      <c r="H1091" s="46"/>
      <c r="I1091" s="43"/>
      <c r="J1091" s="47"/>
      <c r="K1091" s="46"/>
      <c r="L1091" s="46"/>
      <c r="M1091" s="48"/>
      <c r="N1091" s="49"/>
      <c r="O1091" s="46"/>
      <c r="P1091" s="46"/>
      <c r="Q1091" s="41"/>
      <c r="R1091" s="10"/>
      <c r="S1091" s="10"/>
      <c r="T1091" s="10"/>
      <c r="U1091" s="22"/>
      <c r="V1091" s="22"/>
      <c r="W1091" s="22"/>
      <c r="X1091" s="22"/>
      <c r="Y1091" s="22"/>
      <c r="Z1091" s="22"/>
      <c r="AA1091" s="22"/>
      <c r="AB1091" s="22"/>
      <c r="AC1091" s="22"/>
      <c r="AD1091" s="22"/>
      <c r="AE1091" s="22"/>
      <c r="AF1091" s="22"/>
      <c r="AG1091" s="22"/>
      <c r="AH1091" s="22"/>
      <c r="AI1091" s="22"/>
      <c r="AJ1091" s="22"/>
      <c r="AK1091" s="22"/>
      <c r="AL1091" s="22"/>
      <c r="AM1091" s="22"/>
      <c r="AN1091" s="22"/>
      <c r="AO1091" s="22"/>
      <c r="AP1091" s="22"/>
      <c r="AQ1091" s="22"/>
      <c r="AR1091" s="22"/>
      <c r="AS1091" s="22"/>
      <c r="AT1091" s="22"/>
      <c r="AU1091" s="22"/>
    </row>
    <row r="1092" ht="17.25" customHeight="1">
      <c r="A1092" s="41"/>
      <c r="B1092" s="42"/>
      <c r="C1092" s="41"/>
      <c r="D1092" s="43"/>
      <c r="E1092" s="43"/>
      <c r="F1092" s="41"/>
      <c r="G1092" s="45"/>
      <c r="H1092" s="46"/>
      <c r="I1092" s="43"/>
      <c r="J1092" s="47"/>
      <c r="K1092" s="46"/>
      <c r="L1092" s="46"/>
      <c r="M1092" s="48"/>
      <c r="N1092" s="49"/>
      <c r="O1092" s="46"/>
      <c r="P1092" s="46"/>
      <c r="Q1092" s="41"/>
      <c r="R1092" s="10"/>
      <c r="S1092" s="10"/>
      <c r="T1092" s="10"/>
      <c r="U1092" s="22"/>
      <c r="V1092" s="22"/>
      <c r="W1092" s="22"/>
      <c r="X1092" s="22"/>
      <c r="Y1092" s="22"/>
      <c r="Z1092" s="22"/>
      <c r="AA1092" s="22"/>
      <c r="AB1092" s="22"/>
      <c r="AC1092" s="22"/>
      <c r="AD1092" s="22"/>
      <c r="AE1092" s="22"/>
      <c r="AF1092" s="22"/>
      <c r="AG1092" s="22"/>
      <c r="AH1092" s="22"/>
      <c r="AI1092" s="22"/>
      <c r="AJ1092" s="22"/>
      <c r="AK1092" s="22"/>
      <c r="AL1092" s="22"/>
      <c r="AM1092" s="22"/>
      <c r="AN1092" s="22"/>
      <c r="AO1092" s="22"/>
      <c r="AP1092" s="22"/>
      <c r="AQ1092" s="22"/>
      <c r="AR1092" s="22"/>
      <c r="AS1092" s="22"/>
      <c r="AT1092" s="22"/>
      <c r="AU1092" s="22"/>
    </row>
    <row r="1093" ht="17.25" customHeight="1">
      <c r="A1093" s="41"/>
      <c r="B1093" s="42"/>
      <c r="C1093" s="41"/>
      <c r="D1093" s="43"/>
      <c r="E1093" s="43"/>
      <c r="F1093" s="41"/>
      <c r="G1093" s="45"/>
      <c r="H1093" s="46"/>
      <c r="I1093" s="43"/>
      <c r="J1093" s="47"/>
      <c r="K1093" s="46"/>
      <c r="L1093" s="46"/>
      <c r="M1093" s="48"/>
      <c r="N1093" s="49"/>
      <c r="O1093" s="46"/>
      <c r="P1093" s="46"/>
      <c r="Q1093" s="41"/>
      <c r="R1093" s="10"/>
      <c r="S1093" s="10"/>
      <c r="T1093" s="10"/>
      <c r="U1093" s="22"/>
      <c r="V1093" s="22"/>
      <c r="W1093" s="22"/>
      <c r="X1093" s="22"/>
      <c r="Y1093" s="22"/>
      <c r="Z1093" s="22"/>
      <c r="AA1093" s="22"/>
      <c r="AB1093" s="22"/>
      <c r="AC1093" s="22"/>
      <c r="AD1093" s="22"/>
      <c r="AE1093" s="22"/>
      <c r="AF1093" s="22"/>
      <c r="AG1093" s="22"/>
      <c r="AH1093" s="22"/>
      <c r="AI1093" s="22"/>
      <c r="AJ1093" s="22"/>
      <c r="AK1093" s="22"/>
      <c r="AL1093" s="22"/>
      <c r="AM1093" s="22"/>
      <c r="AN1093" s="22"/>
      <c r="AO1093" s="22"/>
      <c r="AP1093" s="22"/>
      <c r="AQ1093" s="22"/>
      <c r="AR1093" s="22"/>
      <c r="AS1093" s="22"/>
      <c r="AT1093" s="22"/>
      <c r="AU1093" s="22"/>
    </row>
    <row r="1094" ht="17.25" customHeight="1">
      <c r="A1094" s="41"/>
      <c r="B1094" s="42"/>
      <c r="C1094" s="41"/>
      <c r="D1094" s="43"/>
      <c r="E1094" s="43"/>
      <c r="F1094" s="41"/>
      <c r="G1094" s="45"/>
      <c r="H1094" s="46"/>
      <c r="I1094" s="43"/>
      <c r="J1094" s="47"/>
      <c r="K1094" s="46"/>
      <c r="L1094" s="46"/>
      <c r="M1094" s="48"/>
      <c r="N1094" s="49"/>
      <c r="O1094" s="46"/>
      <c r="P1094" s="46"/>
      <c r="Q1094" s="41"/>
      <c r="R1094" s="10"/>
      <c r="S1094" s="10"/>
      <c r="T1094" s="10"/>
      <c r="U1094" s="22"/>
      <c r="V1094" s="22"/>
      <c r="W1094" s="22"/>
      <c r="X1094" s="22"/>
      <c r="Y1094" s="22"/>
      <c r="Z1094" s="22"/>
      <c r="AA1094" s="22"/>
      <c r="AB1094" s="22"/>
      <c r="AC1094" s="22"/>
      <c r="AD1094" s="22"/>
      <c r="AE1094" s="22"/>
      <c r="AF1094" s="22"/>
      <c r="AG1094" s="22"/>
      <c r="AH1094" s="22"/>
      <c r="AI1094" s="22"/>
      <c r="AJ1094" s="22"/>
      <c r="AK1094" s="22"/>
      <c r="AL1094" s="22"/>
      <c r="AM1094" s="22"/>
      <c r="AN1094" s="22"/>
      <c r="AO1094" s="22"/>
      <c r="AP1094" s="22"/>
      <c r="AQ1094" s="22"/>
      <c r="AR1094" s="22"/>
      <c r="AS1094" s="22"/>
      <c r="AT1094" s="22"/>
      <c r="AU1094" s="22"/>
    </row>
    <row r="1095" ht="17.25" customHeight="1">
      <c r="A1095" s="41"/>
      <c r="B1095" s="42"/>
      <c r="C1095" s="41"/>
      <c r="D1095" s="43"/>
      <c r="E1095" s="43"/>
      <c r="F1095" s="41"/>
      <c r="G1095" s="45"/>
      <c r="H1095" s="46"/>
      <c r="I1095" s="43"/>
      <c r="J1095" s="47"/>
      <c r="K1095" s="46"/>
      <c r="L1095" s="46"/>
      <c r="M1095" s="48"/>
      <c r="N1095" s="49"/>
      <c r="O1095" s="46"/>
      <c r="P1095" s="46"/>
      <c r="Q1095" s="41"/>
      <c r="R1095" s="10"/>
      <c r="S1095" s="10"/>
      <c r="T1095" s="10"/>
      <c r="U1095" s="22"/>
      <c r="V1095" s="22"/>
      <c r="W1095" s="22"/>
      <c r="X1095" s="22"/>
      <c r="Y1095" s="22"/>
      <c r="Z1095" s="22"/>
      <c r="AA1095" s="22"/>
      <c r="AB1095" s="22"/>
      <c r="AC1095" s="22"/>
      <c r="AD1095" s="22"/>
      <c r="AE1095" s="22"/>
      <c r="AF1095" s="22"/>
      <c r="AG1095" s="22"/>
      <c r="AH1095" s="22"/>
      <c r="AI1095" s="22"/>
      <c r="AJ1095" s="22"/>
      <c r="AK1095" s="22"/>
      <c r="AL1095" s="22"/>
      <c r="AM1095" s="22"/>
      <c r="AN1095" s="22"/>
      <c r="AO1095" s="22"/>
      <c r="AP1095" s="22"/>
      <c r="AQ1095" s="22"/>
      <c r="AR1095" s="22"/>
      <c r="AS1095" s="22"/>
      <c r="AT1095" s="22"/>
      <c r="AU1095" s="22"/>
    </row>
    <row r="1096" ht="17.25" customHeight="1">
      <c r="A1096" s="41"/>
      <c r="B1096" s="42"/>
      <c r="C1096" s="41"/>
      <c r="D1096" s="43"/>
      <c r="E1096" s="43"/>
      <c r="F1096" s="41"/>
      <c r="G1096" s="45"/>
      <c r="H1096" s="46"/>
      <c r="I1096" s="43"/>
      <c r="J1096" s="47"/>
      <c r="K1096" s="46"/>
      <c r="L1096" s="46"/>
      <c r="M1096" s="48"/>
      <c r="N1096" s="49"/>
      <c r="O1096" s="46"/>
      <c r="P1096" s="46"/>
      <c r="Q1096" s="41"/>
      <c r="R1096" s="10"/>
      <c r="S1096" s="10"/>
      <c r="T1096" s="10"/>
      <c r="U1096" s="22"/>
      <c r="V1096" s="22"/>
      <c r="W1096" s="22"/>
      <c r="X1096" s="22"/>
      <c r="Y1096" s="22"/>
      <c r="Z1096" s="22"/>
      <c r="AA1096" s="22"/>
      <c r="AB1096" s="22"/>
      <c r="AC1096" s="22"/>
      <c r="AD1096" s="22"/>
      <c r="AE1096" s="22"/>
      <c r="AF1096" s="22"/>
      <c r="AG1096" s="22"/>
      <c r="AH1096" s="22"/>
      <c r="AI1096" s="22"/>
      <c r="AJ1096" s="22"/>
      <c r="AK1096" s="22"/>
      <c r="AL1096" s="22"/>
      <c r="AM1096" s="22"/>
      <c r="AN1096" s="22"/>
      <c r="AO1096" s="22"/>
      <c r="AP1096" s="22"/>
      <c r="AQ1096" s="22"/>
      <c r="AR1096" s="22"/>
      <c r="AS1096" s="22"/>
      <c r="AT1096" s="22"/>
      <c r="AU1096" s="22"/>
    </row>
    <row r="1097" ht="17.25" customHeight="1">
      <c r="A1097" s="41"/>
      <c r="B1097" s="42"/>
      <c r="C1097" s="41"/>
      <c r="D1097" s="43"/>
      <c r="E1097" s="43"/>
      <c r="F1097" s="41"/>
      <c r="G1097" s="45"/>
      <c r="H1097" s="46"/>
      <c r="I1097" s="43"/>
      <c r="J1097" s="47"/>
      <c r="K1097" s="46"/>
      <c r="L1097" s="46"/>
      <c r="M1097" s="48"/>
      <c r="N1097" s="49"/>
      <c r="O1097" s="46"/>
      <c r="P1097" s="46"/>
      <c r="Q1097" s="41"/>
      <c r="R1097" s="10"/>
      <c r="S1097" s="10"/>
      <c r="T1097" s="10"/>
      <c r="U1097" s="22"/>
      <c r="V1097" s="22"/>
      <c r="W1097" s="22"/>
      <c r="X1097" s="22"/>
      <c r="Y1097" s="22"/>
      <c r="Z1097" s="22"/>
      <c r="AA1097" s="22"/>
      <c r="AB1097" s="22"/>
      <c r="AC1097" s="22"/>
      <c r="AD1097" s="22"/>
      <c r="AE1097" s="22"/>
      <c r="AF1097" s="22"/>
      <c r="AG1097" s="22"/>
      <c r="AH1097" s="22"/>
      <c r="AI1097" s="22"/>
      <c r="AJ1097" s="22"/>
      <c r="AK1097" s="22"/>
      <c r="AL1097" s="22"/>
      <c r="AM1097" s="22"/>
      <c r="AN1097" s="22"/>
      <c r="AO1097" s="22"/>
      <c r="AP1097" s="22"/>
      <c r="AQ1097" s="22"/>
      <c r="AR1097" s="22"/>
      <c r="AS1097" s="22"/>
      <c r="AT1097" s="22"/>
      <c r="AU1097" s="22"/>
    </row>
    <row r="1098" ht="17.25" customHeight="1">
      <c r="A1098" s="41"/>
      <c r="B1098" s="42"/>
      <c r="C1098" s="41"/>
      <c r="D1098" s="43"/>
      <c r="E1098" s="43"/>
      <c r="F1098" s="41"/>
      <c r="G1098" s="45"/>
      <c r="H1098" s="46"/>
      <c r="I1098" s="43"/>
      <c r="J1098" s="47"/>
      <c r="K1098" s="46"/>
      <c r="L1098" s="46"/>
      <c r="M1098" s="48"/>
      <c r="N1098" s="49"/>
      <c r="O1098" s="46"/>
      <c r="P1098" s="46"/>
      <c r="Q1098" s="41"/>
      <c r="R1098" s="10"/>
      <c r="S1098" s="10"/>
      <c r="T1098" s="10"/>
      <c r="U1098" s="22"/>
      <c r="V1098" s="22"/>
      <c r="W1098" s="22"/>
      <c r="X1098" s="22"/>
      <c r="Y1098" s="22"/>
      <c r="Z1098" s="22"/>
      <c r="AA1098" s="22"/>
      <c r="AB1098" s="22"/>
      <c r="AC1098" s="22"/>
      <c r="AD1098" s="22"/>
      <c r="AE1098" s="22"/>
      <c r="AF1098" s="22"/>
      <c r="AG1098" s="22"/>
      <c r="AH1098" s="22"/>
      <c r="AI1098" s="22"/>
      <c r="AJ1098" s="22"/>
      <c r="AK1098" s="22"/>
      <c r="AL1098" s="22"/>
      <c r="AM1098" s="22"/>
      <c r="AN1098" s="22"/>
      <c r="AO1098" s="22"/>
      <c r="AP1098" s="22"/>
      <c r="AQ1098" s="22"/>
      <c r="AR1098" s="22"/>
      <c r="AS1098" s="22"/>
      <c r="AT1098" s="22"/>
      <c r="AU1098" s="22"/>
    </row>
    <row r="1099" ht="17.25" customHeight="1">
      <c r="A1099" s="41"/>
      <c r="B1099" s="42"/>
      <c r="C1099" s="41"/>
      <c r="D1099" s="43"/>
      <c r="E1099" s="43"/>
      <c r="F1099" s="41"/>
      <c r="G1099" s="45"/>
      <c r="H1099" s="46"/>
      <c r="I1099" s="43"/>
      <c r="J1099" s="47"/>
      <c r="K1099" s="46"/>
      <c r="L1099" s="46"/>
      <c r="M1099" s="48"/>
      <c r="N1099" s="49"/>
      <c r="O1099" s="46"/>
      <c r="P1099" s="46"/>
      <c r="Q1099" s="41"/>
      <c r="R1099" s="10"/>
      <c r="S1099" s="10"/>
      <c r="T1099" s="10"/>
      <c r="U1099" s="22"/>
      <c r="V1099" s="22"/>
      <c r="W1099" s="22"/>
      <c r="X1099" s="22"/>
      <c r="Y1099" s="22"/>
      <c r="Z1099" s="22"/>
      <c r="AA1099" s="22"/>
      <c r="AB1099" s="22"/>
      <c r="AC1099" s="22"/>
      <c r="AD1099" s="22"/>
      <c r="AE1099" s="22"/>
      <c r="AF1099" s="22"/>
      <c r="AG1099" s="22"/>
      <c r="AH1099" s="22"/>
      <c r="AI1099" s="22"/>
      <c r="AJ1099" s="22"/>
      <c r="AK1099" s="22"/>
      <c r="AL1099" s="22"/>
      <c r="AM1099" s="22"/>
      <c r="AN1099" s="22"/>
      <c r="AO1099" s="22"/>
      <c r="AP1099" s="22"/>
      <c r="AQ1099" s="22"/>
      <c r="AR1099" s="22"/>
      <c r="AS1099" s="22"/>
      <c r="AT1099" s="22"/>
      <c r="AU1099" s="22"/>
    </row>
    <row r="1100" ht="17.25" customHeight="1">
      <c r="A1100" s="41"/>
      <c r="B1100" s="42"/>
      <c r="C1100" s="41"/>
      <c r="D1100" s="43"/>
      <c r="E1100" s="43"/>
      <c r="F1100" s="41"/>
      <c r="G1100" s="45"/>
      <c r="H1100" s="46"/>
      <c r="I1100" s="43"/>
      <c r="J1100" s="47"/>
      <c r="K1100" s="46"/>
      <c r="L1100" s="46"/>
      <c r="M1100" s="48"/>
      <c r="N1100" s="49"/>
      <c r="O1100" s="46"/>
      <c r="P1100" s="46"/>
      <c r="Q1100" s="41"/>
      <c r="R1100" s="10"/>
      <c r="S1100" s="10"/>
      <c r="T1100" s="10"/>
      <c r="U1100" s="22"/>
      <c r="V1100" s="22"/>
      <c r="W1100" s="22"/>
      <c r="X1100" s="22"/>
      <c r="Y1100" s="22"/>
      <c r="Z1100" s="22"/>
      <c r="AA1100" s="22"/>
      <c r="AB1100" s="22"/>
      <c r="AC1100" s="22"/>
      <c r="AD1100" s="22"/>
      <c r="AE1100" s="22"/>
      <c r="AF1100" s="22"/>
      <c r="AG1100" s="22"/>
      <c r="AH1100" s="22"/>
      <c r="AI1100" s="22"/>
      <c r="AJ1100" s="22"/>
      <c r="AK1100" s="22"/>
      <c r="AL1100" s="22"/>
      <c r="AM1100" s="22"/>
      <c r="AN1100" s="22"/>
      <c r="AO1100" s="22"/>
      <c r="AP1100" s="22"/>
      <c r="AQ1100" s="22"/>
      <c r="AR1100" s="22"/>
      <c r="AS1100" s="22"/>
      <c r="AT1100" s="22"/>
      <c r="AU1100" s="22"/>
    </row>
    <row r="1101" ht="17.25" customHeight="1">
      <c r="A1101" s="41"/>
      <c r="B1101" s="42"/>
      <c r="C1101" s="41"/>
      <c r="D1101" s="43"/>
      <c r="E1101" s="43"/>
      <c r="F1101" s="41"/>
      <c r="G1101" s="45"/>
      <c r="H1101" s="46"/>
      <c r="I1101" s="43"/>
      <c r="J1101" s="47"/>
      <c r="K1101" s="46"/>
      <c r="L1101" s="46"/>
      <c r="M1101" s="48"/>
      <c r="N1101" s="49"/>
      <c r="O1101" s="46"/>
      <c r="P1101" s="46"/>
      <c r="Q1101" s="41"/>
      <c r="R1101" s="10"/>
      <c r="S1101" s="10"/>
      <c r="T1101" s="10"/>
      <c r="U1101" s="22"/>
      <c r="V1101" s="22"/>
      <c r="W1101" s="22"/>
      <c r="X1101" s="22"/>
      <c r="Y1101" s="22"/>
      <c r="Z1101" s="22"/>
      <c r="AA1101" s="22"/>
      <c r="AB1101" s="22"/>
      <c r="AC1101" s="22"/>
      <c r="AD1101" s="22"/>
      <c r="AE1101" s="22"/>
      <c r="AF1101" s="22"/>
      <c r="AG1101" s="22"/>
      <c r="AH1101" s="22"/>
      <c r="AI1101" s="22"/>
      <c r="AJ1101" s="22"/>
      <c r="AK1101" s="22"/>
      <c r="AL1101" s="22"/>
      <c r="AM1101" s="22"/>
      <c r="AN1101" s="22"/>
      <c r="AO1101" s="22"/>
      <c r="AP1101" s="22"/>
      <c r="AQ1101" s="22"/>
      <c r="AR1101" s="22"/>
      <c r="AS1101" s="22"/>
      <c r="AT1101" s="22"/>
      <c r="AU1101" s="22"/>
    </row>
    <row r="1102" ht="17.25" customHeight="1">
      <c r="A1102" s="41"/>
      <c r="B1102" s="42"/>
      <c r="C1102" s="41"/>
      <c r="D1102" s="43"/>
      <c r="E1102" s="43"/>
      <c r="F1102" s="41"/>
      <c r="G1102" s="45"/>
      <c r="H1102" s="46"/>
      <c r="I1102" s="43"/>
      <c r="J1102" s="47"/>
      <c r="K1102" s="46"/>
      <c r="L1102" s="46"/>
      <c r="M1102" s="48"/>
      <c r="N1102" s="49"/>
      <c r="O1102" s="46"/>
      <c r="P1102" s="46"/>
      <c r="Q1102" s="41"/>
      <c r="R1102" s="10"/>
      <c r="S1102" s="10"/>
      <c r="T1102" s="10"/>
      <c r="U1102" s="22"/>
      <c r="V1102" s="22"/>
      <c r="W1102" s="22"/>
      <c r="X1102" s="22"/>
      <c r="Y1102" s="22"/>
      <c r="Z1102" s="22"/>
      <c r="AA1102" s="22"/>
      <c r="AB1102" s="22"/>
      <c r="AC1102" s="22"/>
      <c r="AD1102" s="22"/>
      <c r="AE1102" s="22"/>
      <c r="AF1102" s="22"/>
      <c r="AG1102" s="22"/>
      <c r="AH1102" s="22"/>
      <c r="AI1102" s="22"/>
      <c r="AJ1102" s="22"/>
      <c r="AK1102" s="22"/>
      <c r="AL1102" s="22"/>
      <c r="AM1102" s="22"/>
      <c r="AN1102" s="22"/>
      <c r="AO1102" s="22"/>
      <c r="AP1102" s="22"/>
      <c r="AQ1102" s="22"/>
      <c r="AR1102" s="22"/>
      <c r="AS1102" s="22"/>
      <c r="AT1102" s="22"/>
      <c r="AU1102" s="22"/>
    </row>
    <row r="1103" ht="17.25" customHeight="1">
      <c r="A1103" s="41"/>
      <c r="B1103" s="42"/>
      <c r="C1103" s="41"/>
      <c r="D1103" s="43"/>
      <c r="E1103" s="43"/>
      <c r="F1103" s="41"/>
      <c r="G1103" s="45"/>
      <c r="H1103" s="46"/>
      <c r="I1103" s="43"/>
      <c r="J1103" s="47"/>
      <c r="K1103" s="46"/>
      <c r="L1103" s="46"/>
      <c r="M1103" s="48"/>
      <c r="N1103" s="49"/>
      <c r="O1103" s="46"/>
      <c r="P1103" s="46"/>
      <c r="Q1103" s="41"/>
      <c r="R1103" s="10"/>
      <c r="S1103" s="10"/>
      <c r="T1103" s="10"/>
      <c r="U1103" s="22"/>
      <c r="V1103" s="22"/>
      <c r="W1103" s="22"/>
      <c r="X1103" s="22"/>
      <c r="Y1103" s="22"/>
      <c r="Z1103" s="22"/>
      <c r="AA1103" s="22"/>
      <c r="AB1103" s="22"/>
      <c r="AC1103" s="22"/>
      <c r="AD1103" s="22"/>
      <c r="AE1103" s="22"/>
      <c r="AF1103" s="22"/>
      <c r="AG1103" s="22"/>
      <c r="AH1103" s="22"/>
      <c r="AI1103" s="22"/>
      <c r="AJ1103" s="22"/>
      <c r="AK1103" s="22"/>
      <c r="AL1103" s="22"/>
      <c r="AM1103" s="22"/>
      <c r="AN1103" s="22"/>
      <c r="AO1103" s="22"/>
      <c r="AP1103" s="22"/>
      <c r="AQ1103" s="22"/>
      <c r="AR1103" s="22"/>
      <c r="AS1103" s="22"/>
      <c r="AT1103" s="22"/>
      <c r="AU1103" s="22"/>
    </row>
    <row r="1104" ht="17.25" customHeight="1">
      <c r="A1104" s="41"/>
      <c r="B1104" s="42"/>
      <c r="C1104" s="41"/>
      <c r="D1104" s="43"/>
      <c r="E1104" s="43"/>
      <c r="F1104" s="41"/>
      <c r="G1104" s="45"/>
      <c r="H1104" s="46"/>
      <c r="I1104" s="43"/>
      <c r="J1104" s="47"/>
      <c r="K1104" s="46"/>
      <c r="L1104" s="46"/>
      <c r="M1104" s="48"/>
      <c r="N1104" s="49"/>
      <c r="O1104" s="46"/>
      <c r="P1104" s="46"/>
      <c r="Q1104" s="41"/>
      <c r="R1104" s="10"/>
      <c r="S1104" s="10"/>
      <c r="T1104" s="10"/>
      <c r="U1104" s="22"/>
      <c r="V1104" s="22"/>
      <c r="W1104" s="22"/>
      <c r="X1104" s="22"/>
      <c r="Y1104" s="22"/>
      <c r="Z1104" s="22"/>
      <c r="AA1104" s="22"/>
      <c r="AB1104" s="22"/>
      <c r="AC1104" s="22"/>
      <c r="AD1104" s="22"/>
      <c r="AE1104" s="22"/>
      <c r="AF1104" s="22"/>
      <c r="AG1104" s="22"/>
      <c r="AH1104" s="22"/>
      <c r="AI1104" s="22"/>
      <c r="AJ1104" s="22"/>
      <c r="AK1104" s="22"/>
      <c r="AL1104" s="22"/>
      <c r="AM1104" s="22"/>
      <c r="AN1104" s="22"/>
      <c r="AO1104" s="22"/>
      <c r="AP1104" s="22"/>
      <c r="AQ1104" s="22"/>
      <c r="AR1104" s="22"/>
      <c r="AS1104" s="22"/>
      <c r="AT1104" s="22"/>
      <c r="AU1104" s="22"/>
    </row>
    <row r="1105" ht="17.25" customHeight="1">
      <c r="A1105" s="41"/>
      <c r="B1105" s="42"/>
      <c r="C1105" s="41"/>
      <c r="D1105" s="43"/>
      <c r="E1105" s="43"/>
      <c r="F1105" s="41"/>
      <c r="G1105" s="45"/>
      <c r="H1105" s="46"/>
      <c r="I1105" s="43"/>
      <c r="J1105" s="47"/>
      <c r="K1105" s="46"/>
      <c r="L1105" s="46"/>
      <c r="M1105" s="48"/>
      <c r="N1105" s="49"/>
      <c r="O1105" s="46"/>
      <c r="P1105" s="46"/>
      <c r="Q1105" s="41"/>
      <c r="R1105" s="10"/>
      <c r="S1105" s="10"/>
      <c r="T1105" s="10"/>
      <c r="U1105" s="22"/>
      <c r="V1105" s="22"/>
      <c r="W1105" s="22"/>
      <c r="X1105" s="22"/>
      <c r="Y1105" s="22"/>
      <c r="Z1105" s="22"/>
      <c r="AA1105" s="22"/>
      <c r="AB1105" s="22"/>
      <c r="AC1105" s="22"/>
      <c r="AD1105" s="22"/>
      <c r="AE1105" s="22"/>
      <c r="AF1105" s="22"/>
      <c r="AG1105" s="22"/>
      <c r="AH1105" s="22"/>
      <c r="AI1105" s="22"/>
      <c r="AJ1105" s="22"/>
      <c r="AK1105" s="22"/>
      <c r="AL1105" s="22"/>
      <c r="AM1105" s="22"/>
      <c r="AN1105" s="22"/>
      <c r="AO1105" s="22"/>
      <c r="AP1105" s="22"/>
      <c r="AQ1105" s="22"/>
      <c r="AR1105" s="22"/>
      <c r="AS1105" s="22"/>
      <c r="AT1105" s="22"/>
      <c r="AU1105" s="22"/>
    </row>
    <row r="1106" ht="17.25" customHeight="1">
      <c r="A1106" s="41"/>
      <c r="B1106" s="42"/>
      <c r="C1106" s="41"/>
      <c r="D1106" s="43"/>
      <c r="E1106" s="43"/>
      <c r="F1106" s="41"/>
      <c r="G1106" s="45"/>
      <c r="H1106" s="46"/>
      <c r="I1106" s="43"/>
      <c r="J1106" s="47"/>
      <c r="K1106" s="46"/>
      <c r="L1106" s="46"/>
      <c r="M1106" s="48"/>
      <c r="N1106" s="49"/>
      <c r="O1106" s="46"/>
      <c r="P1106" s="46"/>
      <c r="Q1106" s="41"/>
      <c r="R1106" s="10"/>
      <c r="S1106" s="10"/>
      <c r="T1106" s="10"/>
      <c r="U1106" s="22"/>
      <c r="V1106" s="22"/>
      <c r="W1106" s="22"/>
      <c r="X1106" s="22"/>
      <c r="Y1106" s="22"/>
      <c r="Z1106" s="22"/>
      <c r="AA1106" s="22"/>
      <c r="AB1106" s="22"/>
      <c r="AC1106" s="22"/>
      <c r="AD1106" s="22"/>
      <c r="AE1106" s="22"/>
      <c r="AF1106" s="22"/>
      <c r="AG1106" s="22"/>
      <c r="AH1106" s="22"/>
      <c r="AI1106" s="22"/>
      <c r="AJ1106" s="22"/>
      <c r="AK1106" s="22"/>
      <c r="AL1106" s="22"/>
      <c r="AM1106" s="22"/>
      <c r="AN1106" s="22"/>
      <c r="AO1106" s="22"/>
      <c r="AP1106" s="22"/>
      <c r="AQ1106" s="22"/>
      <c r="AR1106" s="22"/>
      <c r="AS1106" s="22"/>
      <c r="AT1106" s="22"/>
      <c r="AU1106" s="22"/>
    </row>
    <row r="1107" ht="17.25" customHeight="1">
      <c r="A1107" s="41"/>
      <c r="B1107" s="42"/>
      <c r="C1107" s="41"/>
      <c r="D1107" s="43"/>
      <c r="E1107" s="43"/>
      <c r="F1107" s="41"/>
      <c r="G1107" s="45"/>
      <c r="H1107" s="46"/>
      <c r="I1107" s="43"/>
      <c r="J1107" s="47"/>
      <c r="K1107" s="46"/>
      <c r="L1107" s="46"/>
      <c r="M1107" s="48"/>
      <c r="N1107" s="49"/>
      <c r="O1107" s="46"/>
      <c r="P1107" s="46"/>
      <c r="Q1107" s="41"/>
      <c r="R1107" s="10"/>
      <c r="S1107" s="10"/>
      <c r="T1107" s="10"/>
      <c r="U1107" s="22"/>
      <c r="V1107" s="22"/>
      <c r="W1107" s="22"/>
      <c r="X1107" s="22"/>
      <c r="Y1107" s="22"/>
      <c r="Z1107" s="22"/>
      <c r="AA1107" s="22"/>
      <c r="AB1107" s="22"/>
      <c r="AC1107" s="22"/>
      <c r="AD1107" s="22"/>
      <c r="AE1107" s="22"/>
      <c r="AF1107" s="22"/>
      <c r="AG1107" s="22"/>
      <c r="AH1107" s="22"/>
      <c r="AI1107" s="22"/>
      <c r="AJ1107" s="22"/>
      <c r="AK1107" s="22"/>
      <c r="AL1107" s="22"/>
      <c r="AM1107" s="22"/>
      <c r="AN1107" s="22"/>
      <c r="AO1107" s="22"/>
      <c r="AP1107" s="22"/>
      <c r="AQ1107" s="22"/>
      <c r="AR1107" s="22"/>
      <c r="AS1107" s="22"/>
      <c r="AT1107" s="22"/>
      <c r="AU1107" s="22"/>
    </row>
    <row r="1108" ht="17.25" customHeight="1">
      <c r="A1108" s="41"/>
      <c r="B1108" s="42"/>
      <c r="C1108" s="41"/>
      <c r="D1108" s="43"/>
      <c r="E1108" s="43"/>
      <c r="F1108" s="41"/>
      <c r="G1108" s="45"/>
      <c r="H1108" s="46"/>
      <c r="I1108" s="43"/>
      <c r="J1108" s="47"/>
      <c r="K1108" s="46"/>
      <c r="L1108" s="46"/>
      <c r="M1108" s="48"/>
      <c r="N1108" s="49"/>
      <c r="O1108" s="46"/>
      <c r="P1108" s="46"/>
      <c r="Q1108" s="41"/>
      <c r="R1108" s="10"/>
      <c r="S1108" s="10"/>
      <c r="T1108" s="10"/>
      <c r="U1108" s="22"/>
      <c r="V1108" s="22"/>
      <c r="W1108" s="22"/>
      <c r="X1108" s="22"/>
      <c r="Y1108" s="22"/>
      <c r="Z1108" s="22"/>
      <c r="AA1108" s="22"/>
      <c r="AB1108" s="22"/>
      <c r="AC1108" s="22"/>
      <c r="AD1108" s="22"/>
      <c r="AE1108" s="22"/>
      <c r="AF1108" s="22"/>
      <c r="AG1108" s="22"/>
      <c r="AH1108" s="22"/>
      <c r="AI1108" s="22"/>
      <c r="AJ1108" s="22"/>
      <c r="AK1108" s="22"/>
      <c r="AL1108" s="22"/>
      <c r="AM1108" s="22"/>
      <c r="AN1108" s="22"/>
      <c r="AO1108" s="22"/>
      <c r="AP1108" s="22"/>
      <c r="AQ1108" s="22"/>
      <c r="AR1108" s="22"/>
      <c r="AS1108" s="22"/>
      <c r="AT1108" s="22"/>
      <c r="AU1108" s="22"/>
    </row>
    <row r="1109" ht="17.25" customHeight="1">
      <c r="A1109" s="41"/>
      <c r="B1109" s="42"/>
      <c r="C1109" s="41"/>
      <c r="D1109" s="43"/>
      <c r="E1109" s="43"/>
      <c r="F1109" s="41"/>
      <c r="G1109" s="45"/>
      <c r="H1109" s="46"/>
      <c r="I1109" s="43"/>
      <c r="J1109" s="47"/>
      <c r="K1109" s="46"/>
      <c r="L1109" s="46"/>
      <c r="M1109" s="48"/>
      <c r="N1109" s="49"/>
      <c r="O1109" s="46"/>
      <c r="P1109" s="46"/>
      <c r="Q1109" s="41"/>
      <c r="R1109" s="10"/>
      <c r="S1109" s="10"/>
      <c r="T1109" s="10"/>
      <c r="U1109" s="22"/>
      <c r="V1109" s="22"/>
      <c r="W1109" s="22"/>
      <c r="X1109" s="22"/>
      <c r="Y1109" s="22"/>
      <c r="Z1109" s="22"/>
      <c r="AA1109" s="22"/>
      <c r="AB1109" s="22"/>
      <c r="AC1109" s="22"/>
      <c r="AD1109" s="22"/>
      <c r="AE1109" s="22"/>
      <c r="AF1109" s="22"/>
      <c r="AG1109" s="22"/>
      <c r="AH1109" s="22"/>
      <c r="AI1109" s="22"/>
      <c r="AJ1109" s="22"/>
      <c r="AK1109" s="22"/>
      <c r="AL1109" s="22"/>
      <c r="AM1109" s="22"/>
      <c r="AN1109" s="22"/>
      <c r="AO1109" s="22"/>
      <c r="AP1109" s="22"/>
      <c r="AQ1109" s="22"/>
      <c r="AR1109" s="22"/>
      <c r="AS1109" s="22"/>
      <c r="AT1109" s="22"/>
      <c r="AU1109" s="22"/>
    </row>
    <row r="1110" ht="17.25" customHeight="1">
      <c r="A1110" s="41"/>
      <c r="B1110" s="42"/>
      <c r="C1110" s="41"/>
      <c r="D1110" s="43"/>
      <c r="E1110" s="43"/>
      <c r="F1110" s="41"/>
      <c r="G1110" s="45"/>
      <c r="H1110" s="46"/>
      <c r="I1110" s="43"/>
      <c r="J1110" s="47"/>
      <c r="K1110" s="46"/>
      <c r="L1110" s="46"/>
      <c r="M1110" s="48"/>
      <c r="N1110" s="49"/>
      <c r="O1110" s="46"/>
      <c r="P1110" s="46"/>
      <c r="Q1110" s="41"/>
      <c r="R1110" s="10"/>
      <c r="S1110" s="10"/>
      <c r="T1110" s="10"/>
      <c r="U1110" s="22"/>
      <c r="V1110" s="22"/>
      <c r="W1110" s="22"/>
      <c r="X1110" s="22"/>
      <c r="Y1110" s="22"/>
      <c r="Z1110" s="22"/>
      <c r="AA1110" s="22"/>
      <c r="AB1110" s="22"/>
      <c r="AC1110" s="22"/>
      <c r="AD1110" s="22"/>
      <c r="AE1110" s="22"/>
      <c r="AF1110" s="22"/>
      <c r="AG1110" s="22"/>
      <c r="AH1110" s="22"/>
      <c r="AI1110" s="22"/>
      <c r="AJ1110" s="22"/>
      <c r="AK1110" s="22"/>
      <c r="AL1110" s="22"/>
      <c r="AM1110" s="22"/>
      <c r="AN1110" s="22"/>
      <c r="AO1110" s="22"/>
      <c r="AP1110" s="22"/>
      <c r="AQ1110" s="22"/>
      <c r="AR1110" s="22"/>
      <c r="AS1110" s="22"/>
      <c r="AT1110" s="22"/>
      <c r="AU1110" s="22"/>
    </row>
    <row r="1111" ht="17.25" customHeight="1">
      <c r="A1111" s="41"/>
      <c r="B1111" s="42"/>
      <c r="C1111" s="41"/>
      <c r="D1111" s="43"/>
      <c r="E1111" s="43"/>
      <c r="F1111" s="41"/>
      <c r="G1111" s="45"/>
      <c r="H1111" s="46"/>
      <c r="I1111" s="43"/>
      <c r="J1111" s="47"/>
      <c r="K1111" s="46"/>
      <c r="L1111" s="46"/>
      <c r="M1111" s="48"/>
      <c r="N1111" s="49"/>
      <c r="O1111" s="46"/>
      <c r="P1111" s="46"/>
      <c r="Q1111" s="41"/>
      <c r="R1111" s="10"/>
      <c r="S1111" s="10"/>
      <c r="T1111" s="10"/>
      <c r="U1111" s="22"/>
      <c r="V1111" s="22"/>
      <c r="W1111" s="22"/>
      <c r="X1111" s="22"/>
      <c r="Y1111" s="22"/>
      <c r="Z1111" s="22"/>
      <c r="AA1111" s="22"/>
      <c r="AB1111" s="22"/>
      <c r="AC1111" s="22"/>
      <c r="AD1111" s="22"/>
      <c r="AE1111" s="22"/>
      <c r="AF1111" s="22"/>
      <c r="AG1111" s="22"/>
      <c r="AH1111" s="22"/>
      <c r="AI1111" s="22"/>
      <c r="AJ1111" s="22"/>
      <c r="AK1111" s="22"/>
      <c r="AL1111" s="22"/>
      <c r="AM1111" s="22"/>
      <c r="AN1111" s="22"/>
      <c r="AO1111" s="22"/>
      <c r="AP1111" s="22"/>
      <c r="AQ1111" s="22"/>
      <c r="AR1111" s="22"/>
      <c r="AS1111" s="22"/>
      <c r="AT1111" s="22"/>
      <c r="AU1111" s="22"/>
    </row>
    <row r="1112" ht="17.25" customHeight="1">
      <c r="A1112" s="41"/>
      <c r="B1112" s="42"/>
      <c r="C1112" s="41"/>
      <c r="D1112" s="43"/>
      <c r="E1112" s="43"/>
      <c r="F1112" s="41"/>
      <c r="G1112" s="45"/>
      <c r="H1112" s="46"/>
      <c r="I1112" s="43"/>
      <c r="J1112" s="47"/>
      <c r="K1112" s="46"/>
      <c r="L1112" s="46"/>
      <c r="M1112" s="48"/>
      <c r="N1112" s="49"/>
      <c r="O1112" s="46"/>
      <c r="P1112" s="46"/>
      <c r="Q1112" s="41"/>
      <c r="R1112" s="10"/>
      <c r="S1112" s="10"/>
      <c r="T1112" s="10"/>
      <c r="U1112" s="22"/>
      <c r="V1112" s="22"/>
      <c r="W1112" s="22"/>
      <c r="X1112" s="22"/>
      <c r="Y1112" s="22"/>
      <c r="Z1112" s="22"/>
      <c r="AA1112" s="22"/>
      <c r="AB1112" s="22"/>
      <c r="AC1112" s="22"/>
      <c r="AD1112" s="22"/>
      <c r="AE1112" s="22"/>
      <c r="AF1112" s="22"/>
      <c r="AG1112" s="22"/>
      <c r="AH1112" s="22"/>
      <c r="AI1112" s="22"/>
      <c r="AJ1112" s="22"/>
      <c r="AK1112" s="22"/>
      <c r="AL1112" s="22"/>
      <c r="AM1112" s="22"/>
      <c r="AN1112" s="22"/>
      <c r="AO1112" s="22"/>
      <c r="AP1112" s="22"/>
      <c r="AQ1112" s="22"/>
      <c r="AR1112" s="22"/>
      <c r="AS1112" s="22"/>
      <c r="AT1112" s="22"/>
      <c r="AU1112" s="22"/>
    </row>
    <row r="1113" ht="17.25" customHeight="1">
      <c r="A1113" s="41"/>
      <c r="B1113" s="42"/>
      <c r="C1113" s="41"/>
      <c r="D1113" s="43"/>
      <c r="E1113" s="43"/>
      <c r="F1113" s="41"/>
      <c r="G1113" s="45"/>
      <c r="H1113" s="46"/>
      <c r="I1113" s="43"/>
      <c r="J1113" s="47"/>
      <c r="K1113" s="46"/>
      <c r="L1113" s="46"/>
      <c r="M1113" s="48"/>
      <c r="N1113" s="49"/>
      <c r="O1113" s="46"/>
      <c r="P1113" s="46"/>
      <c r="Q1113" s="41"/>
      <c r="R1113" s="10"/>
      <c r="S1113" s="10"/>
      <c r="T1113" s="10"/>
      <c r="U1113" s="22"/>
      <c r="V1113" s="22"/>
      <c r="W1113" s="22"/>
      <c r="X1113" s="22"/>
      <c r="Y1113" s="22"/>
      <c r="Z1113" s="22"/>
      <c r="AA1113" s="22"/>
      <c r="AB1113" s="22"/>
      <c r="AC1113" s="22"/>
      <c r="AD1113" s="22"/>
      <c r="AE1113" s="22"/>
      <c r="AF1113" s="22"/>
      <c r="AG1113" s="22"/>
      <c r="AH1113" s="22"/>
      <c r="AI1113" s="22"/>
      <c r="AJ1113" s="22"/>
      <c r="AK1113" s="22"/>
      <c r="AL1113" s="22"/>
      <c r="AM1113" s="22"/>
      <c r="AN1113" s="22"/>
      <c r="AO1113" s="22"/>
      <c r="AP1113" s="22"/>
      <c r="AQ1113" s="22"/>
      <c r="AR1113" s="22"/>
      <c r="AS1113" s="22"/>
      <c r="AT1113" s="22"/>
      <c r="AU1113" s="22"/>
    </row>
    <row r="1114" ht="17.25" customHeight="1">
      <c r="A1114" s="41"/>
      <c r="B1114" s="42"/>
      <c r="C1114" s="41"/>
      <c r="D1114" s="43"/>
      <c r="E1114" s="43"/>
      <c r="F1114" s="41"/>
      <c r="G1114" s="45"/>
      <c r="H1114" s="46"/>
      <c r="I1114" s="43"/>
      <c r="J1114" s="47"/>
      <c r="K1114" s="46"/>
      <c r="L1114" s="46"/>
      <c r="M1114" s="48"/>
      <c r="N1114" s="49"/>
      <c r="O1114" s="46"/>
      <c r="P1114" s="46"/>
      <c r="Q1114" s="41"/>
      <c r="R1114" s="10"/>
      <c r="S1114" s="10"/>
      <c r="T1114" s="10"/>
      <c r="U1114" s="22"/>
      <c r="V1114" s="22"/>
      <c r="W1114" s="22"/>
      <c r="X1114" s="22"/>
      <c r="Y1114" s="22"/>
      <c r="Z1114" s="22"/>
      <c r="AA1114" s="22"/>
      <c r="AB1114" s="22"/>
      <c r="AC1114" s="22"/>
      <c r="AD1114" s="22"/>
      <c r="AE1114" s="22"/>
      <c r="AF1114" s="22"/>
      <c r="AG1114" s="22"/>
      <c r="AH1114" s="22"/>
      <c r="AI1114" s="22"/>
      <c r="AJ1114" s="22"/>
      <c r="AK1114" s="22"/>
      <c r="AL1114" s="22"/>
      <c r="AM1114" s="22"/>
      <c r="AN1114" s="22"/>
      <c r="AO1114" s="22"/>
      <c r="AP1114" s="22"/>
      <c r="AQ1114" s="22"/>
      <c r="AR1114" s="22"/>
      <c r="AS1114" s="22"/>
      <c r="AT1114" s="22"/>
      <c r="AU1114" s="22"/>
    </row>
    <row r="1115" ht="17.25" customHeight="1">
      <c r="A1115" s="41"/>
      <c r="B1115" s="42"/>
      <c r="C1115" s="41"/>
      <c r="D1115" s="43"/>
      <c r="E1115" s="43"/>
      <c r="F1115" s="41"/>
      <c r="G1115" s="45"/>
      <c r="H1115" s="46"/>
      <c r="I1115" s="43"/>
      <c r="J1115" s="47"/>
      <c r="K1115" s="46"/>
      <c r="L1115" s="46"/>
      <c r="M1115" s="48"/>
      <c r="N1115" s="49"/>
      <c r="O1115" s="46"/>
      <c r="P1115" s="46"/>
      <c r="Q1115" s="41"/>
      <c r="R1115" s="10"/>
      <c r="S1115" s="10"/>
      <c r="T1115" s="10"/>
      <c r="U1115" s="22"/>
      <c r="V1115" s="22"/>
      <c r="W1115" s="22"/>
      <c r="X1115" s="22"/>
      <c r="Y1115" s="22"/>
      <c r="Z1115" s="22"/>
      <c r="AA1115" s="22"/>
      <c r="AB1115" s="22"/>
      <c r="AC1115" s="22"/>
      <c r="AD1115" s="22"/>
      <c r="AE1115" s="22"/>
      <c r="AF1115" s="22"/>
      <c r="AG1115" s="22"/>
      <c r="AH1115" s="22"/>
      <c r="AI1115" s="22"/>
      <c r="AJ1115" s="22"/>
      <c r="AK1115" s="22"/>
      <c r="AL1115" s="22"/>
      <c r="AM1115" s="22"/>
      <c r="AN1115" s="22"/>
      <c r="AO1115" s="22"/>
      <c r="AP1115" s="22"/>
      <c r="AQ1115" s="22"/>
      <c r="AR1115" s="22"/>
      <c r="AS1115" s="22"/>
      <c r="AT1115" s="22"/>
      <c r="AU1115" s="22"/>
    </row>
    <row r="1116" ht="17.25" customHeight="1">
      <c r="A1116" s="41"/>
      <c r="B1116" s="42"/>
      <c r="C1116" s="41"/>
      <c r="D1116" s="43"/>
      <c r="E1116" s="43"/>
      <c r="F1116" s="41"/>
      <c r="G1116" s="45"/>
      <c r="H1116" s="46"/>
      <c r="I1116" s="43"/>
      <c r="J1116" s="47"/>
      <c r="K1116" s="46"/>
      <c r="L1116" s="46"/>
      <c r="M1116" s="48"/>
      <c r="N1116" s="49"/>
      <c r="O1116" s="46"/>
      <c r="P1116" s="46"/>
      <c r="Q1116" s="41"/>
      <c r="R1116" s="10"/>
      <c r="S1116" s="10"/>
      <c r="T1116" s="10"/>
      <c r="U1116" s="22"/>
      <c r="V1116" s="22"/>
      <c r="W1116" s="22"/>
      <c r="X1116" s="22"/>
      <c r="Y1116" s="22"/>
      <c r="Z1116" s="22"/>
      <c r="AA1116" s="22"/>
      <c r="AB1116" s="22"/>
      <c r="AC1116" s="22"/>
      <c r="AD1116" s="22"/>
      <c r="AE1116" s="22"/>
      <c r="AF1116" s="22"/>
      <c r="AG1116" s="22"/>
      <c r="AH1116" s="22"/>
      <c r="AI1116" s="22"/>
      <c r="AJ1116" s="22"/>
      <c r="AK1116" s="22"/>
      <c r="AL1116" s="22"/>
      <c r="AM1116" s="22"/>
      <c r="AN1116" s="22"/>
      <c r="AO1116" s="22"/>
      <c r="AP1116" s="22"/>
      <c r="AQ1116" s="22"/>
      <c r="AR1116" s="22"/>
      <c r="AS1116" s="22"/>
      <c r="AT1116" s="22"/>
      <c r="AU1116" s="22"/>
    </row>
    <row r="1117" ht="17.25" customHeight="1">
      <c r="A1117" s="41"/>
      <c r="B1117" s="42"/>
      <c r="C1117" s="41"/>
      <c r="D1117" s="43"/>
      <c r="E1117" s="43"/>
      <c r="F1117" s="41"/>
      <c r="G1117" s="45"/>
      <c r="H1117" s="46"/>
      <c r="I1117" s="43"/>
      <c r="J1117" s="47"/>
      <c r="K1117" s="46"/>
      <c r="L1117" s="46"/>
      <c r="M1117" s="48"/>
      <c r="N1117" s="49"/>
      <c r="O1117" s="46"/>
      <c r="P1117" s="46"/>
      <c r="Q1117" s="41"/>
      <c r="R1117" s="10"/>
      <c r="S1117" s="10"/>
      <c r="T1117" s="10"/>
      <c r="U1117" s="22"/>
      <c r="V1117" s="22"/>
      <c r="W1117" s="22"/>
      <c r="X1117" s="22"/>
      <c r="Y1117" s="22"/>
      <c r="Z1117" s="22"/>
      <c r="AA1117" s="22"/>
      <c r="AB1117" s="22"/>
      <c r="AC1117" s="22"/>
      <c r="AD1117" s="22"/>
      <c r="AE1117" s="22"/>
      <c r="AF1117" s="22"/>
      <c r="AG1117" s="22"/>
      <c r="AH1117" s="22"/>
      <c r="AI1117" s="22"/>
      <c r="AJ1117" s="22"/>
      <c r="AK1117" s="22"/>
      <c r="AL1117" s="22"/>
      <c r="AM1117" s="22"/>
      <c r="AN1117" s="22"/>
      <c r="AO1117" s="22"/>
      <c r="AP1117" s="22"/>
      <c r="AQ1117" s="22"/>
      <c r="AR1117" s="22"/>
      <c r="AS1117" s="22"/>
      <c r="AT1117" s="22"/>
      <c r="AU1117" s="22"/>
    </row>
    <row r="1118" ht="17.25" customHeight="1">
      <c r="A1118" s="41"/>
      <c r="B1118" s="42"/>
      <c r="C1118" s="41"/>
      <c r="D1118" s="43"/>
      <c r="E1118" s="43"/>
      <c r="F1118" s="41"/>
      <c r="G1118" s="45"/>
      <c r="H1118" s="46"/>
      <c r="I1118" s="43"/>
      <c r="J1118" s="47"/>
      <c r="K1118" s="46"/>
      <c r="L1118" s="46"/>
      <c r="M1118" s="48"/>
      <c r="N1118" s="49"/>
      <c r="O1118" s="46"/>
      <c r="P1118" s="46"/>
      <c r="Q1118" s="41"/>
      <c r="R1118" s="10"/>
      <c r="S1118" s="10"/>
      <c r="T1118" s="10"/>
      <c r="U1118" s="22"/>
      <c r="V1118" s="22"/>
      <c r="W1118" s="22"/>
      <c r="X1118" s="22"/>
      <c r="Y1118" s="22"/>
      <c r="Z1118" s="22"/>
      <c r="AA1118" s="22"/>
      <c r="AB1118" s="22"/>
      <c r="AC1118" s="22"/>
      <c r="AD1118" s="22"/>
      <c r="AE1118" s="22"/>
      <c r="AF1118" s="22"/>
      <c r="AG1118" s="22"/>
      <c r="AH1118" s="22"/>
      <c r="AI1118" s="22"/>
      <c r="AJ1118" s="22"/>
      <c r="AK1118" s="22"/>
      <c r="AL1118" s="22"/>
      <c r="AM1118" s="22"/>
      <c r="AN1118" s="22"/>
      <c r="AO1118" s="22"/>
      <c r="AP1118" s="22"/>
      <c r="AQ1118" s="22"/>
      <c r="AR1118" s="22"/>
      <c r="AS1118" s="22"/>
      <c r="AT1118" s="22"/>
      <c r="AU1118" s="22"/>
    </row>
    <row r="1119" ht="17.25" customHeight="1">
      <c r="A1119" s="41"/>
      <c r="B1119" s="42"/>
      <c r="C1119" s="41"/>
      <c r="D1119" s="43"/>
      <c r="E1119" s="43"/>
      <c r="F1119" s="41"/>
      <c r="G1119" s="45"/>
      <c r="H1119" s="46"/>
      <c r="I1119" s="43"/>
      <c r="J1119" s="47"/>
      <c r="K1119" s="46"/>
      <c r="L1119" s="46"/>
      <c r="M1119" s="48"/>
      <c r="N1119" s="49"/>
      <c r="O1119" s="46"/>
      <c r="P1119" s="46"/>
      <c r="Q1119" s="41"/>
      <c r="R1119" s="10"/>
      <c r="S1119" s="10"/>
      <c r="T1119" s="10"/>
      <c r="U1119" s="22"/>
      <c r="V1119" s="22"/>
      <c r="W1119" s="22"/>
      <c r="X1119" s="22"/>
      <c r="Y1119" s="22"/>
      <c r="Z1119" s="22"/>
      <c r="AA1119" s="22"/>
      <c r="AB1119" s="22"/>
      <c r="AC1119" s="22"/>
      <c r="AD1119" s="22"/>
      <c r="AE1119" s="22"/>
      <c r="AF1119" s="22"/>
      <c r="AG1119" s="22"/>
      <c r="AH1119" s="22"/>
      <c r="AI1119" s="22"/>
      <c r="AJ1119" s="22"/>
      <c r="AK1119" s="22"/>
      <c r="AL1119" s="22"/>
      <c r="AM1119" s="22"/>
      <c r="AN1119" s="22"/>
      <c r="AO1119" s="22"/>
      <c r="AP1119" s="22"/>
      <c r="AQ1119" s="22"/>
      <c r="AR1119" s="22"/>
      <c r="AS1119" s="22"/>
      <c r="AT1119" s="22"/>
      <c r="AU1119" s="22"/>
    </row>
    <row r="1120" ht="17.25" customHeight="1">
      <c r="A1120" s="41"/>
      <c r="B1120" s="42"/>
      <c r="C1120" s="41"/>
      <c r="D1120" s="43"/>
      <c r="E1120" s="43"/>
      <c r="F1120" s="41"/>
      <c r="G1120" s="45"/>
      <c r="H1120" s="46"/>
      <c r="I1120" s="43"/>
      <c r="J1120" s="47"/>
      <c r="K1120" s="46"/>
      <c r="L1120" s="46"/>
      <c r="M1120" s="48"/>
      <c r="N1120" s="49"/>
      <c r="O1120" s="46"/>
      <c r="P1120" s="46"/>
      <c r="Q1120" s="41"/>
      <c r="R1120" s="10"/>
      <c r="S1120" s="10"/>
      <c r="T1120" s="10"/>
      <c r="U1120" s="22"/>
      <c r="V1120" s="22"/>
      <c r="W1120" s="22"/>
      <c r="X1120" s="22"/>
      <c r="Y1120" s="22"/>
      <c r="Z1120" s="22"/>
      <c r="AA1120" s="22"/>
      <c r="AB1120" s="22"/>
      <c r="AC1120" s="22"/>
      <c r="AD1120" s="22"/>
      <c r="AE1120" s="22"/>
      <c r="AF1120" s="22"/>
      <c r="AG1120" s="22"/>
      <c r="AH1120" s="22"/>
      <c r="AI1120" s="22"/>
      <c r="AJ1120" s="22"/>
      <c r="AK1120" s="22"/>
      <c r="AL1120" s="22"/>
      <c r="AM1120" s="22"/>
      <c r="AN1120" s="22"/>
      <c r="AO1120" s="22"/>
      <c r="AP1120" s="22"/>
      <c r="AQ1120" s="22"/>
      <c r="AR1120" s="22"/>
      <c r="AS1120" s="22"/>
      <c r="AT1120" s="22"/>
      <c r="AU1120" s="22"/>
    </row>
    <row r="1121" ht="17.25" customHeight="1">
      <c r="A1121" s="41"/>
      <c r="B1121" s="42"/>
      <c r="C1121" s="41"/>
      <c r="D1121" s="43"/>
      <c r="E1121" s="43"/>
      <c r="F1121" s="41"/>
      <c r="G1121" s="45"/>
      <c r="H1121" s="46"/>
      <c r="I1121" s="43"/>
      <c r="J1121" s="47"/>
      <c r="K1121" s="46"/>
      <c r="L1121" s="46"/>
      <c r="M1121" s="48"/>
      <c r="N1121" s="49"/>
      <c r="O1121" s="46"/>
      <c r="P1121" s="46"/>
      <c r="Q1121" s="41"/>
      <c r="R1121" s="10"/>
      <c r="S1121" s="10"/>
      <c r="T1121" s="10"/>
      <c r="U1121" s="22"/>
      <c r="V1121" s="22"/>
      <c r="W1121" s="22"/>
      <c r="X1121" s="22"/>
      <c r="Y1121" s="22"/>
      <c r="Z1121" s="22"/>
      <c r="AA1121" s="22"/>
      <c r="AB1121" s="22"/>
      <c r="AC1121" s="22"/>
      <c r="AD1121" s="22"/>
      <c r="AE1121" s="22"/>
      <c r="AF1121" s="22"/>
      <c r="AG1121" s="22"/>
      <c r="AH1121" s="22"/>
      <c r="AI1121" s="22"/>
      <c r="AJ1121" s="22"/>
      <c r="AK1121" s="22"/>
      <c r="AL1121" s="22"/>
      <c r="AM1121" s="22"/>
      <c r="AN1121" s="22"/>
      <c r="AO1121" s="22"/>
      <c r="AP1121" s="22"/>
      <c r="AQ1121" s="22"/>
      <c r="AR1121" s="22"/>
      <c r="AS1121" s="22"/>
      <c r="AT1121" s="22"/>
      <c r="AU1121" s="22"/>
    </row>
    <row r="1122" ht="17.25" customHeight="1">
      <c r="A1122" s="41"/>
      <c r="B1122" s="42"/>
      <c r="C1122" s="41"/>
      <c r="D1122" s="43"/>
      <c r="E1122" s="43"/>
      <c r="F1122" s="41"/>
      <c r="G1122" s="45"/>
      <c r="H1122" s="46"/>
      <c r="I1122" s="43"/>
      <c r="J1122" s="47"/>
      <c r="K1122" s="46"/>
      <c r="L1122" s="46"/>
      <c r="M1122" s="48"/>
      <c r="N1122" s="49"/>
      <c r="O1122" s="46"/>
      <c r="P1122" s="46"/>
      <c r="Q1122" s="41"/>
      <c r="R1122" s="10"/>
      <c r="S1122" s="10"/>
      <c r="T1122" s="10"/>
      <c r="U1122" s="22"/>
      <c r="V1122" s="22"/>
      <c r="W1122" s="22"/>
      <c r="X1122" s="22"/>
      <c r="Y1122" s="22"/>
      <c r="Z1122" s="22"/>
      <c r="AA1122" s="22"/>
      <c r="AB1122" s="22"/>
      <c r="AC1122" s="22"/>
      <c r="AD1122" s="22"/>
      <c r="AE1122" s="22"/>
      <c r="AF1122" s="22"/>
      <c r="AG1122" s="22"/>
      <c r="AH1122" s="22"/>
      <c r="AI1122" s="22"/>
      <c r="AJ1122" s="22"/>
      <c r="AK1122" s="22"/>
      <c r="AL1122" s="22"/>
      <c r="AM1122" s="22"/>
      <c r="AN1122" s="22"/>
      <c r="AO1122" s="22"/>
      <c r="AP1122" s="22"/>
      <c r="AQ1122" s="22"/>
      <c r="AR1122" s="22"/>
      <c r="AS1122" s="22"/>
      <c r="AT1122" s="22"/>
      <c r="AU1122" s="22"/>
    </row>
    <row r="1123" ht="17.25" customHeight="1">
      <c r="A1123" s="41"/>
      <c r="B1123" s="42"/>
      <c r="C1123" s="41"/>
      <c r="D1123" s="43"/>
      <c r="E1123" s="43"/>
      <c r="F1123" s="41"/>
      <c r="G1123" s="45"/>
      <c r="H1123" s="46"/>
      <c r="I1123" s="43"/>
      <c r="J1123" s="47"/>
      <c r="K1123" s="46"/>
      <c r="L1123" s="46"/>
      <c r="M1123" s="48"/>
      <c r="N1123" s="49"/>
      <c r="O1123" s="46"/>
      <c r="P1123" s="46"/>
      <c r="Q1123" s="41"/>
      <c r="R1123" s="10"/>
      <c r="S1123" s="10"/>
      <c r="T1123" s="10"/>
      <c r="U1123" s="22"/>
      <c r="V1123" s="22"/>
      <c r="W1123" s="22"/>
      <c r="X1123" s="22"/>
      <c r="Y1123" s="22"/>
      <c r="Z1123" s="22"/>
      <c r="AA1123" s="22"/>
      <c r="AB1123" s="22"/>
      <c r="AC1123" s="22"/>
      <c r="AD1123" s="22"/>
      <c r="AE1123" s="22"/>
      <c r="AF1123" s="22"/>
      <c r="AG1123" s="22"/>
      <c r="AH1123" s="22"/>
      <c r="AI1123" s="22"/>
      <c r="AJ1123" s="22"/>
      <c r="AK1123" s="22"/>
      <c r="AL1123" s="22"/>
      <c r="AM1123" s="22"/>
      <c r="AN1123" s="22"/>
      <c r="AO1123" s="22"/>
      <c r="AP1123" s="22"/>
      <c r="AQ1123" s="22"/>
      <c r="AR1123" s="22"/>
      <c r="AS1123" s="22"/>
      <c r="AT1123" s="22"/>
      <c r="AU1123" s="22"/>
    </row>
    <row r="1124" ht="17.25" customHeight="1">
      <c r="A1124" s="41"/>
      <c r="B1124" s="42"/>
      <c r="C1124" s="41"/>
      <c r="D1124" s="43"/>
      <c r="E1124" s="43"/>
      <c r="F1124" s="41"/>
      <c r="G1124" s="45"/>
      <c r="H1124" s="46"/>
      <c r="I1124" s="43"/>
      <c r="J1124" s="47"/>
      <c r="K1124" s="46"/>
      <c r="L1124" s="46"/>
      <c r="M1124" s="48"/>
      <c r="N1124" s="49"/>
      <c r="O1124" s="46"/>
      <c r="P1124" s="46"/>
      <c r="Q1124" s="41"/>
      <c r="R1124" s="10"/>
      <c r="S1124" s="10"/>
      <c r="T1124" s="10"/>
      <c r="U1124" s="22"/>
      <c r="V1124" s="22"/>
      <c r="W1124" s="22"/>
      <c r="X1124" s="22"/>
      <c r="Y1124" s="22"/>
      <c r="Z1124" s="22"/>
      <c r="AA1124" s="22"/>
      <c r="AB1124" s="22"/>
      <c r="AC1124" s="22"/>
      <c r="AD1124" s="22"/>
      <c r="AE1124" s="22"/>
      <c r="AF1124" s="22"/>
      <c r="AG1124" s="22"/>
      <c r="AH1124" s="22"/>
      <c r="AI1124" s="22"/>
      <c r="AJ1124" s="22"/>
      <c r="AK1124" s="22"/>
      <c r="AL1124" s="22"/>
      <c r="AM1124" s="22"/>
      <c r="AN1124" s="22"/>
      <c r="AO1124" s="22"/>
      <c r="AP1124" s="22"/>
      <c r="AQ1124" s="22"/>
      <c r="AR1124" s="22"/>
      <c r="AS1124" s="22"/>
      <c r="AT1124" s="22"/>
      <c r="AU1124" s="22"/>
    </row>
    <row r="1125" ht="17.25" customHeight="1">
      <c r="A1125" s="41"/>
      <c r="B1125" s="42"/>
      <c r="C1125" s="41"/>
      <c r="D1125" s="43"/>
      <c r="E1125" s="43"/>
      <c r="F1125" s="41"/>
      <c r="G1125" s="45"/>
      <c r="H1125" s="46"/>
      <c r="I1125" s="43"/>
      <c r="J1125" s="47"/>
      <c r="K1125" s="46"/>
      <c r="L1125" s="46"/>
      <c r="M1125" s="48"/>
      <c r="N1125" s="49"/>
      <c r="O1125" s="46"/>
      <c r="P1125" s="46"/>
      <c r="Q1125" s="41"/>
      <c r="R1125" s="10"/>
      <c r="S1125" s="10"/>
      <c r="T1125" s="10"/>
      <c r="U1125" s="22"/>
      <c r="V1125" s="22"/>
      <c r="W1125" s="22"/>
      <c r="X1125" s="22"/>
      <c r="Y1125" s="22"/>
      <c r="Z1125" s="22"/>
      <c r="AA1125" s="22"/>
      <c r="AB1125" s="22"/>
      <c r="AC1125" s="22"/>
      <c r="AD1125" s="22"/>
      <c r="AE1125" s="22"/>
      <c r="AF1125" s="22"/>
      <c r="AG1125" s="22"/>
      <c r="AH1125" s="22"/>
      <c r="AI1125" s="22"/>
      <c r="AJ1125" s="22"/>
      <c r="AK1125" s="22"/>
      <c r="AL1125" s="22"/>
      <c r="AM1125" s="22"/>
      <c r="AN1125" s="22"/>
      <c r="AO1125" s="22"/>
      <c r="AP1125" s="22"/>
      <c r="AQ1125" s="22"/>
      <c r="AR1125" s="22"/>
      <c r="AS1125" s="22"/>
      <c r="AT1125" s="22"/>
      <c r="AU1125" s="22"/>
    </row>
    <row r="1126" ht="17.25" customHeight="1">
      <c r="A1126" s="41"/>
      <c r="B1126" s="42"/>
      <c r="C1126" s="41"/>
      <c r="D1126" s="43"/>
      <c r="E1126" s="43"/>
      <c r="F1126" s="41"/>
      <c r="G1126" s="45"/>
      <c r="H1126" s="46"/>
      <c r="I1126" s="43"/>
      <c r="J1126" s="47"/>
      <c r="K1126" s="46"/>
      <c r="L1126" s="46"/>
      <c r="M1126" s="48"/>
      <c r="N1126" s="49"/>
      <c r="O1126" s="46"/>
      <c r="P1126" s="46"/>
      <c r="Q1126" s="41"/>
      <c r="R1126" s="10"/>
      <c r="S1126" s="10"/>
      <c r="T1126" s="10"/>
      <c r="U1126" s="22"/>
      <c r="V1126" s="22"/>
      <c r="W1126" s="22"/>
      <c r="X1126" s="22"/>
      <c r="Y1126" s="22"/>
      <c r="Z1126" s="22"/>
      <c r="AA1126" s="22"/>
      <c r="AB1126" s="22"/>
      <c r="AC1126" s="22"/>
      <c r="AD1126" s="22"/>
      <c r="AE1126" s="22"/>
      <c r="AF1126" s="22"/>
      <c r="AG1126" s="22"/>
      <c r="AH1126" s="22"/>
      <c r="AI1126" s="22"/>
      <c r="AJ1126" s="22"/>
      <c r="AK1126" s="22"/>
      <c r="AL1126" s="22"/>
      <c r="AM1126" s="22"/>
      <c r="AN1126" s="22"/>
      <c r="AO1126" s="22"/>
      <c r="AP1126" s="22"/>
      <c r="AQ1126" s="22"/>
      <c r="AR1126" s="22"/>
      <c r="AS1126" s="22"/>
      <c r="AT1126" s="22"/>
      <c r="AU1126" s="22"/>
    </row>
    <row r="1127" ht="17.25" customHeight="1">
      <c r="A1127" s="41"/>
      <c r="B1127" s="42"/>
      <c r="C1127" s="41"/>
      <c r="D1127" s="43"/>
      <c r="E1127" s="43"/>
      <c r="F1127" s="41"/>
      <c r="G1127" s="45"/>
      <c r="H1127" s="46"/>
      <c r="I1127" s="43"/>
      <c r="J1127" s="47"/>
      <c r="K1127" s="46"/>
      <c r="L1127" s="46"/>
      <c r="M1127" s="48"/>
      <c r="N1127" s="49"/>
      <c r="O1127" s="46"/>
      <c r="P1127" s="46"/>
      <c r="Q1127" s="41"/>
      <c r="R1127" s="10"/>
      <c r="S1127" s="10"/>
      <c r="T1127" s="10"/>
      <c r="U1127" s="22"/>
      <c r="V1127" s="22"/>
      <c r="W1127" s="22"/>
      <c r="X1127" s="22"/>
      <c r="Y1127" s="22"/>
      <c r="Z1127" s="22"/>
      <c r="AA1127" s="22"/>
      <c r="AB1127" s="22"/>
      <c r="AC1127" s="22"/>
      <c r="AD1127" s="22"/>
      <c r="AE1127" s="22"/>
      <c r="AF1127" s="22"/>
      <c r="AG1127" s="22"/>
      <c r="AH1127" s="22"/>
      <c r="AI1127" s="22"/>
      <c r="AJ1127" s="22"/>
      <c r="AK1127" s="22"/>
      <c r="AL1127" s="22"/>
      <c r="AM1127" s="22"/>
      <c r="AN1127" s="22"/>
      <c r="AO1127" s="22"/>
      <c r="AP1127" s="22"/>
      <c r="AQ1127" s="22"/>
      <c r="AR1127" s="22"/>
      <c r="AS1127" s="22"/>
      <c r="AT1127" s="22"/>
      <c r="AU1127" s="22"/>
    </row>
    <row r="1128" ht="17.25" customHeight="1">
      <c r="A1128" s="41"/>
      <c r="B1128" s="42"/>
      <c r="C1128" s="41"/>
      <c r="D1128" s="43"/>
      <c r="E1128" s="43"/>
      <c r="F1128" s="41"/>
      <c r="G1128" s="45"/>
      <c r="H1128" s="46"/>
      <c r="I1128" s="43"/>
      <c r="J1128" s="47"/>
      <c r="K1128" s="46"/>
      <c r="L1128" s="46"/>
      <c r="M1128" s="48"/>
      <c r="N1128" s="49"/>
      <c r="O1128" s="46"/>
      <c r="P1128" s="46"/>
      <c r="Q1128" s="41"/>
      <c r="R1128" s="10"/>
      <c r="S1128" s="10"/>
      <c r="T1128" s="10"/>
      <c r="U1128" s="22"/>
      <c r="V1128" s="22"/>
      <c r="W1128" s="22"/>
      <c r="X1128" s="22"/>
      <c r="Y1128" s="22"/>
      <c r="Z1128" s="22"/>
      <c r="AA1128" s="22"/>
      <c r="AB1128" s="22"/>
      <c r="AC1128" s="22"/>
      <c r="AD1128" s="22"/>
      <c r="AE1128" s="22"/>
      <c r="AF1128" s="22"/>
      <c r="AG1128" s="22"/>
      <c r="AH1128" s="22"/>
      <c r="AI1128" s="22"/>
      <c r="AJ1128" s="22"/>
      <c r="AK1128" s="22"/>
      <c r="AL1128" s="22"/>
      <c r="AM1128" s="22"/>
      <c r="AN1128" s="22"/>
      <c r="AO1128" s="22"/>
      <c r="AP1128" s="22"/>
      <c r="AQ1128" s="22"/>
      <c r="AR1128" s="22"/>
      <c r="AS1128" s="22"/>
      <c r="AT1128" s="22"/>
      <c r="AU1128" s="22"/>
    </row>
    <row r="1129" ht="17.25" customHeight="1">
      <c r="A1129" s="41"/>
      <c r="B1129" s="42"/>
      <c r="C1129" s="41"/>
      <c r="D1129" s="43"/>
      <c r="E1129" s="43"/>
      <c r="F1129" s="41"/>
      <c r="G1129" s="45"/>
      <c r="H1129" s="46"/>
      <c r="I1129" s="43"/>
      <c r="J1129" s="47"/>
      <c r="K1129" s="46"/>
      <c r="L1129" s="46"/>
      <c r="M1129" s="48"/>
      <c r="N1129" s="49"/>
      <c r="O1129" s="46"/>
      <c r="P1129" s="46"/>
      <c r="Q1129" s="41"/>
      <c r="R1129" s="10"/>
      <c r="S1129" s="10"/>
      <c r="T1129" s="10"/>
      <c r="U1129" s="22"/>
      <c r="V1129" s="22"/>
      <c r="W1129" s="22"/>
      <c r="X1129" s="22"/>
      <c r="Y1129" s="22"/>
      <c r="Z1129" s="22"/>
      <c r="AA1129" s="22"/>
      <c r="AB1129" s="22"/>
      <c r="AC1129" s="22"/>
      <c r="AD1129" s="22"/>
      <c r="AE1129" s="22"/>
      <c r="AF1129" s="22"/>
      <c r="AG1129" s="22"/>
      <c r="AH1129" s="22"/>
      <c r="AI1129" s="22"/>
      <c r="AJ1129" s="22"/>
      <c r="AK1129" s="22"/>
      <c r="AL1129" s="22"/>
      <c r="AM1129" s="22"/>
      <c r="AN1129" s="22"/>
      <c r="AO1129" s="22"/>
      <c r="AP1129" s="22"/>
      <c r="AQ1129" s="22"/>
      <c r="AR1129" s="22"/>
      <c r="AS1129" s="22"/>
      <c r="AT1129" s="22"/>
      <c r="AU1129" s="22"/>
    </row>
    <row r="1130" ht="17.25" customHeight="1">
      <c r="A1130" s="41"/>
      <c r="B1130" s="42"/>
      <c r="C1130" s="41"/>
      <c r="D1130" s="43"/>
      <c r="E1130" s="43"/>
      <c r="F1130" s="41"/>
      <c r="G1130" s="45"/>
      <c r="H1130" s="46"/>
      <c r="I1130" s="43"/>
      <c r="J1130" s="47"/>
      <c r="K1130" s="46"/>
      <c r="L1130" s="46"/>
      <c r="M1130" s="48"/>
      <c r="N1130" s="49"/>
      <c r="O1130" s="46"/>
      <c r="P1130" s="46"/>
      <c r="Q1130" s="41"/>
      <c r="R1130" s="10"/>
      <c r="S1130" s="10"/>
      <c r="T1130" s="10"/>
      <c r="U1130" s="22"/>
      <c r="V1130" s="22"/>
      <c r="W1130" s="22"/>
      <c r="X1130" s="22"/>
      <c r="Y1130" s="22"/>
      <c r="Z1130" s="22"/>
      <c r="AA1130" s="22"/>
      <c r="AB1130" s="22"/>
      <c r="AC1130" s="22"/>
      <c r="AD1130" s="22"/>
      <c r="AE1130" s="22"/>
      <c r="AF1130" s="22"/>
      <c r="AG1130" s="22"/>
      <c r="AH1130" s="22"/>
      <c r="AI1130" s="22"/>
      <c r="AJ1130" s="22"/>
      <c r="AK1130" s="22"/>
      <c r="AL1130" s="22"/>
      <c r="AM1130" s="22"/>
      <c r="AN1130" s="22"/>
      <c r="AO1130" s="22"/>
      <c r="AP1130" s="22"/>
      <c r="AQ1130" s="22"/>
      <c r="AR1130" s="22"/>
      <c r="AS1130" s="22"/>
      <c r="AT1130" s="22"/>
      <c r="AU1130" s="22"/>
    </row>
    <row r="1131" ht="17.25" customHeight="1">
      <c r="A1131" s="41"/>
      <c r="B1131" s="42"/>
      <c r="C1131" s="41"/>
      <c r="D1131" s="43"/>
      <c r="E1131" s="43"/>
      <c r="F1131" s="41"/>
      <c r="G1131" s="45"/>
      <c r="H1131" s="46"/>
      <c r="I1131" s="43"/>
      <c r="J1131" s="47"/>
      <c r="K1131" s="46"/>
      <c r="L1131" s="46"/>
      <c r="M1131" s="48"/>
      <c r="N1131" s="49"/>
      <c r="O1131" s="46"/>
      <c r="P1131" s="46"/>
      <c r="Q1131" s="41"/>
      <c r="R1131" s="10"/>
      <c r="S1131" s="10"/>
      <c r="T1131" s="10"/>
      <c r="U1131" s="22"/>
      <c r="V1131" s="22"/>
      <c r="W1131" s="22"/>
      <c r="X1131" s="22"/>
      <c r="Y1131" s="22"/>
      <c r="Z1131" s="22"/>
      <c r="AA1131" s="22"/>
      <c r="AB1131" s="22"/>
      <c r="AC1131" s="22"/>
      <c r="AD1131" s="22"/>
      <c r="AE1131" s="22"/>
      <c r="AF1131" s="22"/>
      <c r="AG1131" s="22"/>
      <c r="AH1131" s="22"/>
      <c r="AI1131" s="22"/>
      <c r="AJ1131" s="22"/>
      <c r="AK1131" s="22"/>
      <c r="AL1131" s="22"/>
      <c r="AM1131" s="22"/>
      <c r="AN1131" s="22"/>
      <c r="AO1131" s="22"/>
      <c r="AP1131" s="22"/>
      <c r="AQ1131" s="22"/>
      <c r="AR1131" s="22"/>
      <c r="AS1131" s="22"/>
      <c r="AT1131" s="22"/>
      <c r="AU1131" s="22"/>
    </row>
    <row r="1132" ht="17.25" customHeight="1">
      <c r="A1132" s="41"/>
      <c r="B1132" s="42"/>
      <c r="C1132" s="41"/>
      <c r="D1132" s="43"/>
      <c r="E1132" s="43"/>
      <c r="F1132" s="41"/>
      <c r="G1132" s="45"/>
      <c r="H1132" s="46"/>
      <c r="I1132" s="43"/>
      <c r="J1132" s="47"/>
      <c r="K1132" s="46"/>
      <c r="L1132" s="46"/>
      <c r="M1132" s="48"/>
      <c r="N1132" s="49"/>
      <c r="O1132" s="46"/>
      <c r="P1132" s="46"/>
      <c r="Q1132" s="41"/>
      <c r="R1132" s="10"/>
      <c r="S1132" s="10"/>
      <c r="T1132" s="10"/>
      <c r="U1132" s="22"/>
      <c r="V1132" s="22"/>
      <c r="W1132" s="22"/>
      <c r="X1132" s="22"/>
      <c r="Y1132" s="22"/>
      <c r="Z1132" s="22"/>
      <c r="AA1132" s="22"/>
      <c r="AB1132" s="22"/>
      <c r="AC1132" s="22"/>
      <c r="AD1132" s="22"/>
      <c r="AE1132" s="22"/>
      <c r="AF1132" s="22"/>
      <c r="AG1132" s="22"/>
      <c r="AH1132" s="22"/>
      <c r="AI1132" s="22"/>
      <c r="AJ1132" s="22"/>
      <c r="AK1132" s="22"/>
      <c r="AL1132" s="22"/>
      <c r="AM1132" s="22"/>
      <c r="AN1132" s="22"/>
      <c r="AO1132" s="22"/>
      <c r="AP1132" s="22"/>
      <c r="AQ1132" s="22"/>
      <c r="AR1132" s="22"/>
      <c r="AS1132" s="22"/>
      <c r="AT1132" s="22"/>
      <c r="AU1132" s="22"/>
    </row>
    <row r="1133" ht="17.25" customHeight="1">
      <c r="A1133" s="41"/>
      <c r="B1133" s="42"/>
      <c r="C1133" s="41"/>
      <c r="D1133" s="43"/>
      <c r="E1133" s="43"/>
      <c r="F1133" s="41"/>
      <c r="G1133" s="45"/>
      <c r="H1133" s="46"/>
      <c r="I1133" s="43"/>
      <c r="J1133" s="47"/>
      <c r="K1133" s="46"/>
      <c r="L1133" s="46"/>
      <c r="M1133" s="48"/>
      <c r="N1133" s="49"/>
      <c r="O1133" s="46"/>
      <c r="P1133" s="46"/>
      <c r="Q1133" s="41"/>
      <c r="R1133" s="10"/>
      <c r="S1133" s="10"/>
      <c r="T1133" s="10"/>
      <c r="U1133" s="22"/>
      <c r="V1133" s="22"/>
      <c r="W1133" s="22"/>
      <c r="X1133" s="22"/>
      <c r="Y1133" s="22"/>
      <c r="Z1133" s="22"/>
      <c r="AA1133" s="22"/>
      <c r="AB1133" s="22"/>
      <c r="AC1133" s="22"/>
      <c r="AD1133" s="22"/>
      <c r="AE1133" s="22"/>
      <c r="AF1133" s="22"/>
      <c r="AG1133" s="22"/>
      <c r="AH1133" s="22"/>
      <c r="AI1133" s="22"/>
      <c r="AJ1133" s="22"/>
      <c r="AK1133" s="22"/>
      <c r="AL1133" s="22"/>
      <c r="AM1133" s="22"/>
      <c r="AN1133" s="22"/>
      <c r="AO1133" s="22"/>
      <c r="AP1133" s="22"/>
      <c r="AQ1133" s="22"/>
      <c r="AR1133" s="22"/>
      <c r="AS1133" s="22"/>
      <c r="AT1133" s="22"/>
      <c r="AU1133" s="22"/>
    </row>
    <row r="1134" ht="17.25" customHeight="1">
      <c r="A1134" s="41"/>
      <c r="B1134" s="42"/>
      <c r="C1134" s="41"/>
      <c r="D1134" s="43"/>
      <c r="E1134" s="43"/>
      <c r="F1134" s="41"/>
      <c r="G1134" s="45"/>
      <c r="H1134" s="46"/>
      <c r="I1134" s="43"/>
      <c r="J1134" s="47"/>
      <c r="K1134" s="46"/>
      <c r="L1134" s="46"/>
      <c r="M1134" s="48"/>
      <c r="N1134" s="49"/>
      <c r="O1134" s="46"/>
      <c r="P1134" s="46"/>
      <c r="Q1134" s="41"/>
      <c r="R1134" s="10"/>
      <c r="S1134" s="10"/>
      <c r="T1134" s="10"/>
      <c r="U1134" s="22"/>
      <c r="V1134" s="22"/>
      <c r="W1134" s="22"/>
      <c r="X1134" s="22"/>
      <c r="Y1134" s="22"/>
      <c r="Z1134" s="22"/>
      <c r="AA1134" s="22"/>
      <c r="AB1134" s="22"/>
      <c r="AC1134" s="22"/>
      <c r="AD1134" s="22"/>
      <c r="AE1134" s="22"/>
      <c r="AF1134" s="22"/>
      <c r="AG1134" s="22"/>
      <c r="AH1134" s="22"/>
      <c r="AI1134" s="22"/>
      <c r="AJ1134" s="22"/>
      <c r="AK1134" s="22"/>
      <c r="AL1134" s="22"/>
      <c r="AM1134" s="22"/>
      <c r="AN1134" s="22"/>
      <c r="AO1134" s="22"/>
      <c r="AP1134" s="22"/>
      <c r="AQ1134" s="22"/>
      <c r="AR1134" s="22"/>
      <c r="AS1134" s="22"/>
      <c r="AT1134" s="22"/>
      <c r="AU1134" s="22"/>
    </row>
    <row r="1135" ht="17.25" customHeight="1">
      <c r="A1135" s="41"/>
      <c r="B1135" s="42"/>
      <c r="C1135" s="41"/>
      <c r="D1135" s="43"/>
      <c r="E1135" s="43"/>
      <c r="F1135" s="41"/>
      <c r="G1135" s="45"/>
      <c r="H1135" s="46"/>
      <c r="I1135" s="43"/>
      <c r="J1135" s="47"/>
      <c r="K1135" s="46"/>
      <c r="L1135" s="46"/>
      <c r="M1135" s="48"/>
      <c r="N1135" s="49"/>
      <c r="O1135" s="46"/>
      <c r="P1135" s="46"/>
      <c r="Q1135" s="41"/>
      <c r="R1135" s="10"/>
      <c r="S1135" s="10"/>
      <c r="T1135" s="10"/>
      <c r="U1135" s="22"/>
      <c r="V1135" s="22"/>
      <c r="W1135" s="22"/>
      <c r="X1135" s="22"/>
      <c r="Y1135" s="22"/>
      <c r="Z1135" s="22"/>
      <c r="AA1135" s="22"/>
      <c r="AB1135" s="22"/>
      <c r="AC1135" s="22"/>
      <c r="AD1135" s="22"/>
      <c r="AE1135" s="22"/>
      <c r="AF1135" s="22"/>
      <c r="AG1135" s="22"/>
      <c r="AH1135" s="22"/>
      <c r="AI1135" s="22"/>
      <c r="AJ1135" s="22"/>
      <c r="AK1135" s="22"/>
      <c r="AL1135" s="22"/>
      <c r="AM1135" s="22"/>
      <c r="AN1135" s="22"/>
      <c r="AO1135" s="22"/>
      <c r="AP1135" s="22"/>
      <c r="AQ1135" s="22"/>
      <c r="AR1135" s="22"/>
      <c r="AS1135" s="22"/>
      <c r="AT1135" s="22"/>
      <c r="AU1135" s="22"/>
    </row>
    <row r="1136" ht="17.25" customHeight="1">
      <c r="A1136" s="41"/>
      <c r="B1136" s="42"/>
      <c r="C1136" s="41"/>
      <c r="D1136" s="43"/>
      <c r="E1136" s="43"/>
      <c r="F1136" s="41"/>
      <c r="G1136" s="45"/>
      <c r="H1136" s="46"/>
      <c r="I1136" s="43"/>
      <c r="J1136" s="47"/>
      <c r="K1136" s="46"/>
      <c r="L1136" s="46"/>
      <c r="M1136" s="48"/>
      <c r="N1136" s="49"/>
      <c r="O1136" s="46"/>
      <c r="P1136" s="46"/>
      <c r="Q1136" s="41"/>
      <c r="R1136" s="10"/>
      <c r="S1136" s="10"/>
      <c r="T1136" s="10"/>
      <c r="U1136" s="22"/>
      <c r="V1136" s="22"/>
      <c r="W1136" s="22"/>
      <c r="X1136" s="22"/>
      <c r="Y1136" s="22"/>
      <c r="Z1136" s="22"/>
      <c r="AA1136" s="22"/>
      <c r="AB1136" s="22"/>
      <c r="AC1136" s="22"/>
      <c r="AD1136" s="22"/>
      <c r="AE1136" s="22"/>
      <c r="AF1136" s="22"/>
      <c r="AG1136" s="22"/>
      <c r="AH1136" s="22"/>
      <c r="AI1136" s="22"/>
      <c r="AJ1136" s="22"/>
      <c r="AK1136" s="22"/>
      <c r="AL1136" s="22"/>
      <c r="AM1136" s="22"/>
      <c r="AN1136" s="22"/>
      <c r="AO1136" s="22"/>
      <c r="AP1136" s="22"/>
      <c r="AQ1136" s="22"/>
      <c r="AR1136" s="22"/>
      <c r="AS1136" s="22"/>
      <c r="AT1136" s="22"/>
      <c r="AU1136" s="22"/>
    </row>
    <row r="1137" ht="17.25" customHeight="1">
      <c r="A1137" s="41"/>
      <c r="B1137" s="42"/>
      <c r="C1137" s="41"/>
      <c r="D1137" s="43"/>
      <c r="E1137" s="43"/>
      <c r="F1137" s="41"/>
      <c r="G1137" s="45"/>
      <c r="H1137" s="46"/>
      <c r="I1137" s="43"/>
      <c r="J1137" s="47"/>
      <c r="K1137" s="46"/>
      <c r="L1137" s="46"/>
      <c r="M1137" s="48"/>
      <c r="N1137" s="49"/>
      <c r="O1137" s="46"/>
      <c r="P1137" s="46"/>
      <c r="Q1137" s="41"/>
      <c r="R1137" s="10"/>
      <c r="S1137" s="10"/>
      <c r="T1137" s="10"/>
      <c r="U1137" s="22"/>
      <c r="V1137" s="22"/>
      <c r="W1137" s="22"/>
      <c r="X1137" s="22"/>
      <c r="Y1137" s="22"/>
      <c r="Z1137" s="22"/>
      <c r="AA1137" s="22"/>
      <c r="AB1137" s="22"/>
      <c r="AC1137" s="22"/>
      <c r="AD1137" s="22"/>
      <c r="AE1137" s="22"/>
      <c r="AF1137" s="22"/>
      <c r="AG1137" s="22"/>
      <c r="AH1137" s="22"/>
      <c r="AI1137" s="22"/>
      <c r="AJ1137" s="22"/>
      <c r="AK1137" s="22"/>
      <c r="AL1137" s="22"/>
      <c r="AM1137" s="22"/>
      <c r="AN1137" s="22"/>
      <c r="AO1137" s="22"/>
      <c r="AP1137" s="22"/>
      <c r="AQ1137" s="22"/>
      <c r="AR1137" s="22"/>
      <c r="AS1137" s="22"/>
      <c r="AT1137" s="22"/>
      <c r="AU1137" s="22"/>
    </row>
    <row r="1138" ht="17.25" customHeight="1">
      <c r="A1138" s="41"/>
      <c r="B1138" s="42"/>
      <c r="C1138" s="41"/>
      <c r="D1138" s="43"/>
      <c r="E1138" s="43"/>
      <c r="F1138" s="41"/>
      <c r="G1138" s="45"/>
      <c r="H1138" s="46"/>
      <c r="I1138" s="43"/>
      <c r="J1138" s="47"/>
      <c r="K1138" s="46"/>
      <c r="L1138" s="46"/>
      <c r="M1138" s="48"/>
      <c r="N1138" s="49"/>
      <c r="O1138" s="46"/>
      <c r="P1138" s="46"/>
      <c r="Q1138" s="41"/>
      <c r="R1138" s="10"/>
      <c r="S1138" s="10"/>
      <c r="T1138" s="10"/>
      <c r="U1138" s="22"/>
      <c r="V1138" s="22"/>
      <c r="W1138" s="22"/>
      <c r="X1138" s="22"/>
      <c r="Y1138" s="22"/>
      <c r="Z1138" s="22"/>
      <c r="AA1138" s="22"/>
      <c r="AB1138" s="22"/>
      <c r="AC1138" s="22"/>
      <c r="AD1138" s="22"/>
      <c r="AE1138" s="22"/>
      <c r="AF1138" s="22"/>
      <c r="AG1138" s="22"/>
      <c r="AH1138" s="22"/>
      <c r="AI1138" s="22"/>
      <c r="AJ1138" s="22"/>
      <c r="AK1138" s="22"/>
      <c r="AL1138" s="22"/>
      <c r="AM1138" s="22"/>
      <c r="AN1138" s="22"/>
      <c r="AO1138" s="22"/>
      <c r="AP1138" s="22"/>
      <c r="AQ1138" s="22"/>
      <c r="AR1138" s="22"/>
      <c r="AS1138" s="22"/>
      <c r="AT1138" s="22"/>
      <c r="AU1138" s="22"/>
    </row>
    <row r="1139" ht="17.25" customHeight="1">
      <c r="A1139" s="41"/>
      <c r="B1139" s="42"/>
      <c r="C1139" s="41"/>
      <c r="D1139" s="43"/>
      <c r="E1139" s="43"/>
      <c r="F1139" s="41"/>
      <c r="G1139" s="45"/>
      <c r="H1139" s="46"/>
      <c r="I1139" s="43"/>
      <c r="J1139" s="47"/>
      <c r="K1139" s="46"/>
      <c r="L1139" s="46"/>
      <c r="M1139" s="48"/>
      <c r="N1139" s="49"/>
      <c r="O1139" s="46"/>
      <c r="P1139" s="46"/>
      <c r="Q1139" s="41"/>
      <c r="R1139" s="10"/>
      <c r="S1139" s="10"/>
      <c r="T1139" s="10"/>
      <c r="U1139" s="22"/>
      <c r="V1139" s="22"/>
      <c r="W1139" s="22"/>
      <c r="X1139" s="22"/>
      <c r="Y1139" s="22"/>
      <c r="Z1139" s="22"/>
      <c r="AA1139" s="22"/>
      <c r="AB1139" s="22"/>
      <c r="AC1139" s="22"/>
      <c r="AD1139" s="22"/>
      <c r="AE1139" s="22"/>
      <c r="AF1139" s="22"/>
      <c r="AG1139" s="22"/>
      <c r="AH1139" s="22"/>
      <c r="AI1139" s="22"/>
      <c r="AJ1139" s="22"/>
      <c r="AK1139" s="22"/>
      <c r="AL1139" s="22"/>
      <c r="AM1139" s="22"/>
      <c r="AN1139" s="22"/>
      <c r="AO1139" s="22"/>
      <c r="AP1139" s="22"/>
      <c r="AQ1139" s="22"/>
      <c r="AR1139" s="22"/>
      <c r="AS1139" s="22"/>
      <c r="AT1139" s="22"/>
      <c r="AU1139" s="22"/>
    </row>
    <row r="1140" ht="17.25" customHeight="1">
      <c r="A1140" s="41"/>
      <c r="B1140" s="42"/>
      <c r="C1140" s="41"/>
      <c r="D1140" s="43"/>
      <c r="E1140" s="43"/>
      <c r="F1140" s="41"/>
      <c r="G1140" s="45"/>
      <c r="H1140" s="46"/>
      <c r="I1140" s="43"/>
      <c r="J1140" s="47"/>
      <c r="K1140" s="46"/>
      <c r="L1140" s="46"/>
      <c r="M1140" s="48"/>
      <c r="N1140" s="49"/>
      <c r="O1140" s="46"/>
      <c r="P1140" s="46"/>
      <c r="Q1140" s="41"/>
      <c r="R1140" s="10"/>
      <c r="S1140" s="10"/>
      <c r="T1140" s="10"/>
      <c r="U1140" s="22"/>
      <c r="V1140" s="22"/>
      <c r="W1140" s="22"/>
      <c r="X1140" s="22"/>
      <c r="Y1140" s="22"/>
      <c r="Z1140" s="22"/>
      <c r="AA1140" s="22"/>
      <c r="AB1140" s="22"/>
      <c r="AC1140" s="22"/>
      <c r="AD1140" s="22"/>
      <c r="AE1140" s="22"/>
      <c r="AF1140" s="22"/>
      <c r="AG1140" s="22"/>
      <c r="AH1140" s="22"/>
      <c r="AI1140" s="22"/>
      <c r="AJ1140" s="22"/>
      <c r="AK1140" s="22"/>
      <c r="AL1140" s="22"/>
      <c r="AM1140" s="22"/>
      <c r="AN1140" s="22"/>
      <c r="AO1140" s="22"/>
      <c r="AP1140" s="22"/>
      <c r="AQ1140" s="22"/>
      <c r="AR1140" s="22"/>
      <c r="AS1140" s="22"/>
      <c r="AT1140" s="22"/>
      <c r="AU1140" s="22"/>
    </row>
    <row r="1141" ht="17.25" customHeight="1">
      <c r="A1141" s="41"/>
      <c r="B1141" s="42"/>
      <c r="C1141" s="41"/>
      <c r="D1141" s="43"/>
      <c r="E1141" s="43"/>
      <c r="F1141" s="41"/>
      <c r="G1141" s="45"/>
      <c r="H1141" s="46"/>
      <c r="I1141" s="43"/>
      <c r="J1141" s="47"/>
      <c r="K1141" s="46"/>
      <c r="L1141" s="46"/>
      <c r="M1141" s="48"/>
      <c r="N1141" s="49"/>
      <c r="O1141" s="46"/>
      <c r="P1141" s="46"/>
      <c r="Q1141" s="41"/>
      <c r="R1141" s="10"/>
      <c r="S1141" s="10"/>
      <c r="T1141" s="10"/>
      <c r="U1141" s="22"/>
      <c r="V1141" s="22"/>
      <c r="W1141" s="22"/>
      <c r="X1141" s="22"/>
      <c r="Y1141" s="22"/>
      <c r="Z1141" s="22"/>
      <c r="AA1141" s="22"/>
      <c r="AB1141" s="22"/>
      <c r="AC1141" s="22"/>
      <c r="AD1141" s="22"/>
      <c r="AE1141" s="22"/>
      <c r="AF1141" s="22"/>
      <c r="AG1141" s="22"/>
      <c r="AH1141" s="22"/>
      <c r="AI1141" s="22"/>
      <c r="AJ1141" s="22"/>
      <c r="AK1141" s="22"/>
      <c r="AL1141" s="22"/>
      <c r="AM1141" s="22"/>
      <c r="AN1141" s="22"/>
      <c r="AO1141" s="22"/>
      <c r="AP1141" s="22"/>
      <c r="AQ1141" s="22"/>
      <c r="AR1141" s="22"/>
      <c r="AS1141" s="22"/>
      <c r="AT1141" s="22"/>
      <c r="AU1141" s="22"/>
    </row>
    <row r="1142" ht="17.25" customHeight="1">
      <c r="A1142" s="41"/>
      <c r="B1142" s="42"/>
      <c r="C1142" s="41"/>
      <c r="D1142" s="43"/>
      <c r="E1142" s="43"/>
      <c r="F1142" s="41"/>
      <c r="G1142" s="45"/>
      <c r="H1142" s="46"/>
      <c r="I1142" s="43"/>
      <c r="J1142" s="47"/>
      <c r="K1142" s="46"/>
      <c r="L1142" s="46"/>
      <c r="M1142" s="48"/>
      <c r="N1142" s="49"/>
      <c r="O1142" s="46"/>
      <c r="P1142" s="46"/>
      <c r="Q1142" s="41"/>
      <c r="R1142" s="10"/>
      <c r="S1142" s="10"/>
      <c r="T1142" s="10"/>
      <c r="U1142" s="22"/>
      <c r="V1142" s="22"/>
      <c r="W1142" s="22"/>
      <c r="X1142" s="22"/>
      <c r="Y1142" s="22"/>
      <c r="Z1142" s="22"/>
      <c r="AA1142" s="22"/>
      <c r="AB1142" s="22"/>
      <c r="AC1142" s="22"/>
      <c r="AD1142" s="22"/>
      <c r="AE1142" s="22"/>
      <c r="AF1142" s="22"/>
      <c r="AG1142" s="22"/>
      <c r="AH1142" s="22"/>
      <c r="AI1142" s="22"/>
      <c r="AJ1142" s="22"/>
      <c r="AK1142" s="22"/>
      <c r="AL1142" s="22"/>
      <c r="AM1142" s="22"/>
      <c r="AN1142" s="22"/>
      <c r="AO1142" s="22"/>
      <c r="AP1142" s="22"/>
      <c r="AQ1142" s="22"/>
      <c r="AR1142" s="22"/>
      <c r="AS1142" s="22"/>
      <c r="AT1142" s="22"/>
      <c r="AU1142" s="22"/>
    </row>
    <row r="1143" ht="17.25" customHeight="1">
      <c r="A1143" s="41"/>
      <c r="B1143" s="42"/>
      <c r="C1143" s="41"/>
      <c r="D1143" s="43"/>
      <c r="E1143" s="43"/>
      <c r="F1143" s="41"/>
      <c r="G1143" s="45"/>
      <c r="H1143" s="46"/>
      <c r="I1143" s="43"/>
      <c r="J1143" s="47"/>
      <c r="K1143" s="46"/>
      <c r="L1143" s="46"/>
      <c r="M1143" s="48"/>
      <c r="N1143" s="49"/>
      <c r="O1143" s="46"/>
      <c r="P1143" s="46"/>
      <c r="Q1143" s="41"/>
      <c r="R1143" s="10"/>
      <c r="S1143" s="10"/>
      <c r="T1143" s="10"/>
      <c r="U1143" s="22"/>
      <c r="V1143" s="22"/>
      <c r="W1143" s="22"/>
      <c r="X1143" s="22"/>
      <c r="Y1143" s="22"/>
      <c r="Z1143" s="22"/>
      <c r="AA1143" s="22"/>
      <c r="AB1143" s="22"/>
      <c r="AC1143" s="22"/>
      <c r="AD1143" s="22"/>
      <c r="AE1143" s="22"/>
      <c r="AF1143" s="22"/>
      <c r="AG1143" s="22"/>
      <c r="AH1143" s="22"/>
      <c r="AI1143" s="22"/>
      <c r="AJ1143" s="22"/>
      <c r="AK1143" s="22"/>
      <c r="AL1143" s="22"/>
      <c r="AM1143" s="22"/>
      <c r="AN1143" s="22"/>
      <c r="AO1143" s="22"/>
      <c r="AP1143" s="22"/>
      <c r="AQ1143" s="22"/>
      <c r="AR1143" s="22"/>
      <c r="AS1143" s="22"/>
      <c r="AT1143" s="22"/>
      <c r="AU1143" s="22"/>
    </row>
    <row r="1144" ht="17.25" customHeight="1">
      <c r="A1144" s="41"/>
      <c r="B1144" s="42"/>
      <c r="C1144" s="41"/>
      <c r="D1144" s="43"/>
      <c r="E1144" s="43"/>
      <c r="F1144" s="41"/>
      <c r="G1144" s="45"/>
      <c r="H1144" s="46"/>
      <c r="I1144" s="43"/>
      <c r="J1144" s="47"/>
      <c r="K1144" s="46"/>
      <c r="L1144" s="46"/>
      <c r="M1144" s="48"/>
      <c r="N1144" s="49"/>
      <c r="O1144" s="46"/>
      <c r="P1144" s="46"/>
      <c r="Q1144" s="41"/>
      <c r="R1144" s="10"/>
      <c r="S1144" s="10"/>
      <c r="T1144" s="10"/>
      <c r="U1144" s="22"/>
      <c r="V1144" s="22"/>
      <c r="W1144" s="22"/>
      <c r="X1144" s="22"/>
      <c r="Y1144" s="22"/>
      <c r="Z1144" s="22"/>
      <c r="AA1144" s="22"/>
      <c r="AB1144" s="22"/>
      <c r="AC1144" s="22"/>
      <c r="AD1144" s="22"/>
      <c r="AE1144" s="22"/>
      <c r="AF1144" s="22"/>
      <c r="AG1144" s="22"/>
      <c r="AH1144" s="22"/>
      <c r="AI1144" s="22"/>
      <c r="AJ1144" s="22"/>
      <c r="AK1144" s="22"/>
      <c r="AL1144" s="22"/>
      <c r="AM1144" s="22"/>
      <c r="AN1144" s="22"/>
      <c r="AO1144" s="22"/>
      <c r="AP1144" s="22"/>
      <c r="AQ1144" s="22"/>
      <c r="AR1144" s="22"/>
      <c r="AS1144" s="22"/>
      <c r="AT1144" s="22"/>
      <c r="AU1144" s="22"/>
    </row>
    <row r="1145" ht="17.25" customHeight="1">
      <c r="A1145" s="41"/>
      <c r="B1145" s="42"/>
      <c r="C1145" s="41"/>
      <c r="D1145" s="43"/>
      <c r="E1145" s="43"/>
      <c r="F1145" s="41"/>
      <c r="G1145" s="45"/>
      <c r="H1145" s="46"/>
      <c r="I1145" s="43"/>
      <c r="J1145" s="47"/>
      <c r="K1145" s="46"/>
      <c r="L1145" s="46"/>
      <c r="M1145" s="48"/>
      <c r="N1145" s="49"/>
      <c r="O1145" s="46"/>
      <c r="P1145" s="46"/>
      <c r="Q1145" s="41"/>
      <c r="R1145" s="10"/>
      <c r="S1145" s="10"/>
      <c r="T1145" s="10"/>
      <c r="U1145" s="22"/>
      <c r="V1145" s="22"/>
      <c r="W1145" s="22"/>
      <c r="X1145" s="22"/>
      <c r="Y1145" s="22"/>
      <c r="Z1145" s="22"/>
      <c r="AA1145" s="22"/>
      <c r="AB1145" s="22"/>
      <c r="AC1145" s="22"/>
      <c r="AD1145" s="22"/>
      <c r="AE1145" s="22"/>
      <c r="AF1145" s="22"/>
      <c r="AG1145" s="22"/>
      <c r="AH1145" s="22"/>
      <c r="AI1145" s="22"/>
      <c r="AJ1145" s="22"/>
      <c r="AK1145" s="22"/>
      <c r="AL1145" s="22"/>
      <c r="AM1145" s="22"/>
      <c r="AN1145" s="22"/>
      <c r="AO1145" s="22"/>
      <c r="AP1145" s="22"/>
      <c r="AQ1145" s="22"/>
      <c r="AR1145" s="22"/>
      <c r="AS1145" s="22"/>
      <c r="AT1145" s="22"/>
      <c r="AU1145" s="22"/>
    </row>
    <row r="1146" ht="17.25" customHeight="1">
      <c r="A1146" s="41"/>
      <c r="B1146" s="42"/>
      <c r="C1146" s="41"/>
      <c r="D1146" s="43"/>
      <c r="E1146" s="43"/>
      <c r="F1146" s="41"/>
      <c r="G1146" s="45"/>
      <c r="H1146" s="46"/>
      <c r="I1146" s="43"/>
      <c r="J1146" s="47"/>
      <c r="K1146" s="46"/>
      <c r="L1146" s="46"/>
      <c r="M1146" s="48"/>
      <c r="N1146" s="49"/>
      <c r="O1146" s="46"/>
      <c r="P1146" s="46"/>
      <c r="Q1146" s="41"/>
      <c r="R1146" s="10"/>
      <c r="S1146" s="10"/>
      <c r="T1146" s="10"/>
      <c r="U1146" s="22"/>
      <c r="V1146" s="22"/>
      <c r="W1146" s="22"/>
      <c r="X1146" s="22"/>
      <c r="Y1146" s="22"/>
      <c r="Z1146" s="22"/>
      <c r="AA1146" s="22"/>
      <c r="AB1146" s="22"/>
      <c r="AC1146" s="22"/>
      <c r="AD1146" s="22"/>
      <c r="AE1146" s="22"/>
      <c r="AF1146" s="22"/>
      <c r="AG1146" s="22"/>
      <c r="AH1146" s="22"/>
      <c r="AI1146" s="22"/>
      <c r="AJ1146" s="22"/>
      <c r="AK1146" s="22"/>
      <c r="AL1146" s="22"/>
      <c r="AM1146" s="22"/>
      <c r="AN1146" s="22"/>
      <c r="AO1146" s="22"/>
      <c r="AP1146" s="22"/>
      <c r="AQ1146" s="22"/>
      <c r="AR1146" s="22"/>
      <c r="AS1146" s="22"/>
      <c r="AT1146" s="22"/>
      <c r="AU1146" s="22"/>
    </row>
    <row r="1147" ht="17.25" customHeight="1">
      <c r="A1147" s="41"/>
      <c r="B1147" s="42"/>
      <c r="C1147" s="41"/>
      <c r="D1147" s="43"/>
      <c r="E1147" s="43"/>
      <c r="F1147" s="41"/>
      <c r="G1147" s="45"/>
      <c r="H1147" s="46"/>
      <c r="I1147" s="43"/>
      <c r="J1147" s="47"/>
      <c r="K1147" s="46"/>
      <c r="L1147" s="46"/>
      <c r="M1147" s="48"/>
      <c r="N1147" s="49"/>
      <c r="O1147" s="46"/>
      <c r="P1147" s="46"/>
      <c r="Q1147" s="41"/>
      <c r="R1147" s="10"/>
      <c r="S1147" s="10"/>
      <c r="T1147" s="10"/>
      <c r="U1147" s="22"/>
      <c r="V1147" s="22"/>
      <c r="W1147" s="22"/>
      <c r="X1147" s="22"/>
      <c r="Y1147" s="22"/>
      <c r="Z1147" s="22"/>
      <c r="AA1147" s="22"/>
      <c r="AB1147" s="22"/>
      <c r="AC1147" s="22"/>
      <c r="AD1147" s="22"/>
      <c r="AE1147" s="22"/>
      <c r="AF1147" s="22"/>
      <c r="AG1147" s="22"/>
      <c r="AH1147" s="22"/>
      <c r="AI1147" s="22"/>
      <c r="AJ1147" s="22"/>
      <c r="AK1147" s="22"/>
      <c r="AL1147" s="22"/>
      <c r="AM1147" s="22"/>
      <c r="AN1147" s="22"/>
      <c r="AO1147" s="22"/>
      <c r="AP1147" s="22"/>
      <c r="AQ1147" s="22"/>
      <c r="AR1147" s="22"/>
      <c r="AS1147" s="22"/>
      <c r="AT1147" s="22"/>
      <c r="AU1147" s="22"/>
    </row>
    <row r="1148" ht="17.25" customHeight="1">
      <c r="A1148" s="41"/>
      <c r="B1148" s="42"/>
      <c r="C1148" s="41"/>
      <c r="D1148" s="43"/>
      <c r="E1148" s="43"/>
      <c r="F1148" s="41"/>
      <c r="G1148" s="45"/>
      <c r="H1148" s="46"/>
      <c r="I1148" s="43"/>
      <c r="J1148" s="47"/>
      <c r="K1148" s="46"/>
      <c r="L1148" s="46"/>
      <c r="M1148" s="48"/>
      <c r="N1148" s="49"/>
      <c r="O1148" s="46"/>
      <c r="P1148" s="46"/>
      <c r="Q1148" s="41"/>
      <c r="R1148" s="10"/>
      <c r="S1148" s="10"/>
      <c r="T1148" s="10"/>
      <c r="U1148" s="22"/>
      <c r="V1148" s="22"/>
      <c r="W1148" s="22"/>
      <c r="X1148" s="22"/>
      <c r="Y1148" s="22"/>
      <c r="Z1148" s="22"/>
      <c r="AA1148" s="22"/>
      <c r="AB1148" s="22"/>
      <c r="AC1148" s="22"/>
      <c r="AD1148" s="22"/>
      <c r="AE1148" s="22"/>
      <c r="AF1148" s="22"/>
      <c r="AG1148" s="22"/>
      <c r="AH1148" s="22"/>
      <c r="AI1148" s="22"/>
      <c r="AJ1148" s="22"/>
      <c r="AK1148" s="22"/>
      <c r="AL1148" s="22"/>
      <c r="AM1148" s="22"/>
      <c r="AN1148" s="22"/>
      <c r="AO1148" s="22"/>
      <c r="AP1148" s="22"/>
      <c r="AQ1148" s="22"/>
      <c r="AR1148" s="22"/>
      <c r="AS1148" s="22"/>
      <c r="AT1148" s="22"/>
      <c r="AU1148" s="22"/>
    </row>
    <row r="1149" ht="17.25" customHeight="1">
      <c r="A1149" s="41"/>
      <c r="B1149" s="42"/>
      <c r="C1149" s="41"/>
      <c r="D1149" s="43"/>
      <c r="E1149" s="43"/>
      <c r="F1149" s="41"/>
      <c r="G1149" s="45"/>
      <c r="H1149" s="46"/>
      <c r="I1149" s="43"/>
      <c r="J1149" s="47"/>
      <c r="K1149" s="46"/>
      <c r="L1149" s="46"/>
      <c r="M1149" s="48"/>
      <c r="N1149" s="49"/>
      <c r="O1149" s="46"/>
      <c r="P1149" s="46"/>
      <c r="Q1149" s="41"/>
      <c r="R1149" s="10"/>
      <c r="S1149" s="10"/>
      <c r="T1149" s="10"/>
      <c r="U1149" s="22"/>
      <c r="V1149" s="22"/>
      <c r="W1149" s="22"/>
      <c r="X1149" s="22"/>
      <c r="Y1149" s="22"/>
      <c r="Z1149" s="22"/>
      <c r="AA1149" s="22"/>
      <c r="AB1149" s="22"/>
      <c r="AC1149" s="22"/>
      <c r="AD1149" s="22"/>
      <c r="AE1149" s="22"/>
      <c r="AF1149" s="22"/>
      <c r="AG1149" s="22"/>
      <c r="AH1149" s="22"/>
      <c r="AI1149" s="22"/>
      <c r="AJ1149" s="22"/>
      <c r="AK1149" s="22"/>
      <c r="AL1149" s="22"/>
      <c r="AM1149" s="22"/>
      <c r="AN1149" s="22"/>
      <c r="AO1149" s="22"/>
      <c r="AP1149" s="22"/>
      <c r="AQ1149" s="22"/>
      <c r="AR1149" s="22"/>
      <c r="AS1149" s="22"/>
      <c r="AT1149" s="22"/>
      <c r="AU1149" s="22"/>
    </row>
    <row r="1150" ht="17.25" customHeight="1">
      <c r="A1150" s="41"/>
      <c r="B1150" s="42"/>
      <c r="C1150" s="41"/>
      <c r="D1150" s="43"/>
      <c r="E1150" s="43"/>
      <c r="F1150" s="41"/>
      <c r="G1150" s="45"/>
      <c r="H1150" s="46"/>
      <c r="I1150" s="43"/>
      <c r="J1150" s="47"/>
      <c r="K1150" s="46"/>
      <c r="L1150" s="46"/>
      <c r="M1150" s="48"/>
      <c r="N1150" s="49"/>
      <c r="O1150" s="46"/>
      <c r="P1150" s="46"/>
      <c r="Q1150" s="41"/>
      <c r="R1150" s="10"/>
      <c r="S1150" s="10"/>
      <c r="T1150" s="10"/>
      <c r="U1150" s="22"/>
      <c r="V1150" s="22"/>
      <c r="W1150" s="22"/>
      <c r="X1150" s="22"/>
      <c r="Y1150" s="22"/>
      <c r="Z1150" s="22"/>
      <c r="AA1150" s="22"/>
      <c r="AB1150" s="22"/>
      <c r="AC1150" s="22"/>
      <c r="AD1150" s="22"/>
      <c r="AE1150" s="22"/>
      <c r="AF1150" s="22"/>
      <c r="AG1150" s="22"/>
      <c r="AH1150" s="22"/>
      <c r="AI1150" s="22"/>
      <c r="AJ1150" s="22"/>
      <c r="AK1150" s="22"/>
      <c r="AL1150" s="22"/>
      <c r="AM1150" s="22"/>
      <c r="AN1150" s="22"/>
      <c r="AO1150" s="22"/>
      <c r="AP1150" s="22"/>
      <c r="AQ1150" s="22"/>
      <c r="AR1150" s="22"/>
      <c r="AS1150" s="22"/>
      <c r="AT1150" s="22"/>
      <c r="AU1150" s="22"/>
    </row>
    <row r="1151" ht="17.25" customHeight="1">
      <c r="A1151" s="41"/>
      <c r="B1151" s="42"/>
      <c r="C1151" s="41"/>
      <c r="D1151" s="43"/>
      <c r="E1151" s="43"/>
      <c r="F1151" s="41"/>
      <c r="G1151" s="45"/>
      <c r="H1151" s="46"/>
      <c r="I1151" s="43"/>
      <c r="J1151" s="47"/>
      <c r="K1151" s="46"/>
      <c r="L1151" s="46"/>
      <c r="M1151" s="48"/>
      <c r="N1151" s="49"/>
      <c r="O1151" s="46"/>
      <c r="P1151" s="46"/>
      <c r="Q1151" s="41"/>
      <c r="R1151" s="10"/>
      <c r="S1151" s="10"/>
      <c r="T1151" s="10"/>
      <c r="U1151" s="22"/>
      <c r="V1151" s="22"/>
      <c r="W1151" s="22"/>
      <c r="X1151" s="22"/>
      <c r="Y1151" s="22"/>
      <c r="Z1151" s="22"/>
      <c r="AA1151" s="22"/>
      <c r="AB1151" s="22"/>
      <c r="AC1151" s="22"/>
      <c r="AD1151" s="22"/>
      <c r="AE1151" s="22"/>
      <c r="AF1151" s="22"/>
      <c r="AG1151" s="22"/>
      <c r="AH1151" s="22"/>
      <c r="AI1151" s="22"/>
      <c r="AJ1151" s="22"/>
      <c r="AK1151" s="22"/>
      <c r="AL1151" s="22"/>
      <c r="AM1151" s="22"/>
      <c r="AN1151" s="22"/>
      <c r="AO1151" s="22"/>
      <c r="AP1151" s="22"/>
      <c r="AQ1151" s="22"/>
      <c r="AR1151" s="22"/>
      <c r="AS1151" s="22"/>
      <c r="AT1151" s="22"/>
      <c r="AU1151" s="22"/>
    </row>
    <row r="1152" ht="17.25" customHeight="1">
      <c r="A1152" s="41"/>
      <c r="B1152" s="42"/>
      <c r="C1152" s="41"/>
      <c r="D1152" s="43"/>
      <c r="E1152" s="43"/>
      <c r="F1152" s="41"/>
      <c r="G1152" s="45"/>
      <c r="H1152" s="46"/>
      <c r="I1152" s="43"/>
      <c r="J1152" s="47"/>
      <c r="K1152" s="46"/>
      <c r="L1152" s="46"/>
      <c r="M1152" s="48"/>
      <c r="N1152" s="49"/>
      <c r="O1152" s="46"/>
      <c r="P1152" s="46"/>
      <c r="Q1152" s="41"/>
      <c r="R1152" s="10"/>
      <c r="S1152" s="10"/>
      <c r="T1152" s="10"/>
      <c r="U1152" s="22"/>
      <c r="V1152" s="22"/>
      <c r="W1152" s="22"/>
      <c r="X1152" s="22"/>
      <c r="Y1152" s="22"/>
      <c r="Z1152" s="22"/>
      <c r="AA1152" s="22"/>
      <c r="AB1152" s="22"/>
      <c r="AC1152" s="22"/>
      <c r="AD1152" s="22"/>
      <c r="AE1152" s="22"/>
      <c r="AF1152" s="22"/>
      <c r="AG1152" s="22"/>
      <c r="AH1152" s="22"/>
      <c r="AI1152" s="22"/>
      <c r="AJ1152" s="22"/>
      <c r="AK1152" s="22"/>
      <c r="AL1152" s="22"/>
      <c r="AM1152" s="22"/>
      <c r="AN1152" s="22"/>
      <c r="AO1152" s="22"/>
      <c r="AP1152" s="22"/>
      <c r="AQ1152" s="22"/>
      <c r="AR1152" s="22"/>
      <c r="AS1152" s="22"/>
      <c r="AT1152" s="22"/>
      <c r="AU1152" s="22"/>
    </row>
    <row r="1153" ht="17.25" customHeight="1">
      <c r="A1153" s="41"/>
      <c r="B1153" s="42"/>
      <c r="C1153" s="41"/>
      <c r="D1153" s="43"/>
      <c r="E1153" s="43"/>
      <c r="F1153" s="41"/>
      <c r="G1153" s="45"/>
      <c r="H1153" s="46"/>
      <c r="I1153" s="43"/>
      <c r="J1153" s="47"/>
      <c r="K1153" s="46"/>
      <c r="L1153" s="46"/>
      <c r="M1153" s="48"/>
      <c r="N1153" s="49"/>
      <c r="O1153" s="46"/>
      <c r="P1153" s="46"/>
      <c r="Q1153" s="41"/>
      <c r="R1153" s="10"/>
      <c r="S1153" s="10"/>
      <c r="T1153" s="10"/>
      <c r="U1153" s="22"/>
      <c r="V1153" s="22"/>
      <c r="W1153" s="22"/>
      <c r="X1153" s="22"/>
      <c r="Y1153" s="22"/>
      <c r="Z1153" s="22"/>
      <c r="AA1153" s="22"/>
      <c r="AB1153" s="22"/>
      <c r="AC1153" s="22"/>
      <c r="AD1153" s="22"/>
      <c r="AE1153" s="22"/>
      <c r="AF1153" s="22"/>
      <c r="AG1153" s="22"/>
      <c r="AH1153" s="22"/>
      <c r="AI1153" s="22"/>
      <c r="AJ1153" s="22"/>
      <c r="AK1153" s="22"/>
      <c r="AL1153" s="22"/>
      <c r="AM1153" s="22"/>
      <c r="AN1153" s="22"/>
      <c r="AO1153" s="22"/>
      <c r="AP1153" s="22"/>
      <c r="AQ1153" s="22"/>
      <c r="AR1153" s="22"/>
      <c r="AS1153" s="22"/>
      <c r="AT1153" s="22"/>
      <c r="AU1153" s="22"/>
    </row>
    <row r="1154" ht="17.25" customHeight="1">
      <c r="A1154" s="41"/>
      <c r="B1154" s="42"/>
      <c r="C1154" s="41"/>
      <c r="D1154" s="43"/>
      <c r="E1154" s="43"/>
      <c r="F1154" s="41"/>
      <c r="G1154" s="45"/>
      <c r="H1154" s="46"/>
      <c r="I1154" s="43"/>
      <c r="J1154" s="47"/>
      <c r="K1154" s="46"/>
      <c r="L1154" s="46"/>
      <c r="M1154" s="48"/>
      <c r="N1154" s="49"/>
      <c r="O1154" s="46"/>
      <c r="P1154" s="46"/>
      <c r="Q1154" s="41"/>
      <c r="R1154" s="10"/>
      <c r="S1154" s="10"/>
      <c r="T1154" s="10"/>
      <c r="U1154" s="22"/>
      <c r="V1154" s="22"/>
      <c r="W1154" s="22"/>
      <c r="X1154" s="22"/>
      <c r="Y1154" s="22"/>
      <c r="Z1154" s="22"/>
      <c r="AA1154" s="22"/>
      <c r="AB1154" s="22"/>
      <c r="AC1154" s="22"/>
      <c r="AD1154" s="22"/>
      <c r="AE1154" s="22"/>
      <c r="AF1154" s="22"/>
      <c r="AG1154" s="22"/>
      <c r="AH1154" s="22"/>
      <c r="AI1154" s="22"/>
      <c r="AJ1154" s="22"/>
      <c r="AK1154" s="22"/>
      <c r="AL1154" s="22"/>
      <c r="AM1154" s="22"/>
      <c r="AN1154" s="22"/>
      <c r="AO1154" s="22"/>
      <c r="AP1154" s="22"/>
      <c r="AQ1154" s="22"/>
      <c r="AR1154" s="22"/>
      <c r="AS1154" s="22"/>
      <c r="AT1154" s="22"/>
      <c r="AU1154" s="22"/>
    </row>
    <row r="1155" ht="17.25" customHeight="1">
      <c r="A1155" s="41"/>
      <c r="B1155" s="42"/>
      <c r="C1155" s="41"/>
      <c r="D1155" s="43"/>
      <c r="E1155" s="43"/>
      <c r="F1155" s="41"/>
      <c r="G1155" s="45"/>
      <c r="H1155" s="46"/>
      <c r="I1155" s="43"/>
      <c r="J1155" s="47"/>
      <c r="K1155" s="46"/>
      <c r="L1155" s="46"/>
      <c r="M1155" s="48"/>
      <c r="N1155" s="49"/>
      <c r="O1155" s="46"/>
      <c r="P1155" s="46"/>
      <c r="Q1155" s="41"/>
      <c r="R1155" s="10"/>
      <c r="S1155" s="10"/>
      <c r="T1155" s="10"/>
      <c r="U1155" s="22"/>
      <c r="V1155" s="22"/>
      <c r="W1155" s="22"/>
      <c r="X1155" s="22"/>
      <c r="Y1155" s="22"/>
      <c r="Z1155" s="22"/>
      <c r="AA1155" s="22"/>
      <c r="AB1155" s="22"/>
      <c r="AC1155" s="22"/>
      <c r="AD1155" s="22"/>
      <c r="AE1155" s="22"/>
      <c r="AF1155" s="22"/>
      <c r="AG1155" s="22"/>
      <c r="AH1155" s="22"/>
      <c r="AI1155" s="22"/>
      <c r="AJ1155" s="22"/>
      <c r="AK1155" s="22"/>
      <c r="AL1155" s="22"/>
      <c r="AM1155" s="22"/>
      <c r="AN1155" s="22"/>
      <c r="AO1155" s="22"/>
      <c r="AP1155" s="22"/>
      <c r="AQ1155" s="22"/>
      <c r="AR1155" s="22"/>
      <c r="AS1155" s="22"/>
      <c r="AT1155" s="22"/>
      <c r="AU1155" s="22"/>
    </row>
    <row r="1156" ht="17.25" customHeight="1">
      <c r="A1156" s="41"/>
      <c r="B1156" s="42"/>
      <c r="C1156" s="41"/>
      <c r="D1156" s="43"/>
      <c r="E1156" s="43"/>
      <c r="F1156" s="41"/>
      <c r="G1156" s="45"/>
      <c r="H1156" s="46"/>
      <c r="I1156" s="43"/>
      <c r="J1156" s="47"/>
      <c r="K1156" s="46"/>
      <c r="L1156" s="46"/>
      <c r="M1156" s="48"/>
      <c r="N1156" s="49"/>
      <c r="O1156" s="46"/>
      <c r="P1156" s="46"/>
      <c r="Q1156" s="41"/>
      <c r="R1156" s="10"/>
      <c r="S1156" s="10"/>
      <c r="T1156" s="10"/>
      <c r="U1156" s="22"/>
      <c r="V1156" s="22"/>
      <c r="W1156" s="22"/>
      <c r="X1156" s="22"/>
      <c r="Y1156" s="22"/>
      <c r="Z1156" s="22"/>
      <c r="AA1156" s="22"/>
      <c r="AB1156" s="22"/>
      <c r="AC1156" s="22"/>
      <c r="AD1156" s="22"/>
      <c r="AE1156" s="22"/>
      <c r="AF1156" s="22"/>
      <c r="AG1156" s="22"/>
      <c r="AH1156" s="22"/>
      <c r="AI1156" s="22"/>
      <c r="AJ1156" s="22"/>
      <c r="AK1156" s="22"/>
      <c r="AL1156" s="22"/>
      <c r="AM1156" s="22"/>
      <c r="AN1156" s="22"/>
      <c r="AO1156" s="22"/>
      <c r="AP1156" s="22"/>
      <c r="AQ1156" s="22"/>
      <c r="AR1156" s="22"/>
      <c r="AS1156" s="22"/>
      <c r="AT1156" s="22"/>
      <c r="AU1156" s="22"/>
    </row>
    <row r="1157" ht="17.25" customHeight="1">
      <c r="A1157" s="41"/>
      <c r="B1157" s="42"/>
      <c r="C1157" s="41"/>
      <c r="D1157" s="43"/>
      <c r="E1157" s="43"/>
      <c r="F1157" s="41"/>
      <c r="G1157" s="45"/>
      <c r="H1157" s="46"/>
      <c r="I1157" s="43"/>
      <c r="J1157" s="47"/>
      <c r="K1157" s="46"/>
      <c r="L1157" s="46"/>
      <c r="M1157" s="48"/>
      <c r="N1157" s="49"/>
      <c r="O1157" s="46"/>
      <c r="P1157" s="46"/>
      <c r="Q1157" s="41"/>
      <c r="R1157" s="10"/>
      <c r="S1157" s="10"/>
      <c r="T1157" s="10"/>
      <c r="U1157" s="22"/>
      <c r="V1157" s="22"/>
      <c r="W1157" s="22"/>
      <c r="X1157" s="22"/>
      <c r="Y1157" s="22"/>
      <c r="Z1157" s="22"/>
      <c r="AA1157" s="22"/>
      <c r="AB1157" s="22"/>
      <c r="AC1157" s="22"/>
      <c r="AD1157" s="22"/>
      <c r="AE1157" s="22"/>
      <c r="AF1157" s="22"/>
      <c r="AG1157" s="22"/>
      <c r="AH1157" s="22"/>
      <c r="AI1157" s="22"/>
      <c r="AJ1157" s="22"/>
      <c r="AK1157" s="22"/>
      <c r="AL1157" s="22"/>
      <c r="AM1157" s="22"/>
      <c r="AN1157" s="22"/>
      <c r="AO1157" s="22"/>
      <c r="AP1157" s="22"/>
      <c r="AQ1157" s="22"/>
      <c r="AR1157" s="22"/>
      <c r="AS1157" s="22"/>
      <c r="AT1157" s="22"/>
      <c r="AU1157" s="22"/>
    </row>
    <row r="1158" ht="17.25" customHeight="1">
      <c r="A1158" s="41"/>
      <c r="B1158" s="42"/>
      <c r="C1158" s="41"/>
      <c r="D1158" s="43"/>
      <c r="E1158" s="43"/>
      <c r="F1158" s="41"/>
      <c r="G1158" s="45"/>
      <c r="H1158" s="46"/>
      <c r="I1158" s="43"/>
      <c r="J1158" s="47"/>
      <c r="K1158" s="46"/>
      <c r="L1158" s="46"/>
      <c r="M1158" s="48"/>
      <c r="N1158" s="49"/>
      <c r="O1158" s="46"/>
      <c r="P1158" s="46"/>
      <c r="Q1158" s="41"/>
      <c r="R1158" s="10"/>
      <c r="S1158" s="10"/>
      <c r="T1158" s="10"/>
      <c r="U1158" s="22"/>
      <c r="V1158" s="22"/>
      <c r="W1158" s="22"/>
      <c r="X1158" s="22"/>
      <c r="Y1158" s="22"/>
      <c r="Z1158" s="22"/>
      <c r="AA1158" s="22"/>
      <c r="AB1158" s="22"/>
      <c r="AC1158" s="22"/>
      <c r="AD1158" s="22"/>
      <c r="AE1158" s="22"/>
      <c r="AF1158" s="22"/>
      <c r="AG1158" s="22"/>
      <c r="AH1158" s="22"/>
      <c r="AI1158" s="22"/>
      <c r="AJ1158" s="22"/>
      <c r="AK1158" s="22"/>
      <c r="AL1158" s="22"/>
      <c r="AM1158" s="22"/>
      <c r="AN1158" s="22"/>
      <c r="AO1158" s="22"/>
      <c r="AP1158" s="22"/>
      <c r="AQ1158" s="22"/>
      <c r="AR1158" s="22"/>
      <c r="AS1158" s="22"/>
      <c r="AT1158" s="22"/>
      <c r="AU1158" s="22"/>
    </row>
    <row r="1159" ht="17.25" customHeight="1">
      <c r="A1159" s="41"/>
      <c r="B1159" s="42"/>
      <c r="C1159" s="41"/>
      <c r="D1159" s="43"/>
      <c r="E1159" s="43"/>
      <c r="F1159" s="41"/>
      <c r="G1159" s="45"/>
      <c r="H1159" s="46"/>
      <c r="I1159" s="43"/>
      <c r="J1159" s="47"/>
      <c r="K1159" s="46"/>
      <c r="L1159" s="46"/>
      <c r="M1159" s="48"/>
      <c r="N1159" s="49"/>
      <c r="O1159" s="46"/>
      <c r="P1159" s="46"/>
      <c r="Q1159" s="41"/>
      <c r="R1159" s="10"/>
      <c r="S1159" s="10"/>
      <c r="T1159" s="10"/>
      <c r="U1159" s="22"/>
      <c r="V1159" s="22"/>
      <c r="W1159" s="22"/>
      <c r="X1159" s="22"/>
      <c r="Y1159" s="22"/>
      <c r="Z1159" s="22"/>
      <c r="AA1159" s="22"/>
      <c r="AB1159" s="22"/>
      <c r="AC1159" s="22"/>
      <c r="AD1159" s="22"/>
      <c r="AE1159" s="22"/>
      <c r="AF1159" s="22"/>
      <c r="AG1159" s="22"/>
      <c r="AH1159" s="22"/>
      <c r="AI1159" s="22"/>
      <c r="AJ1159" s="22"/>
      <c r="AK1159" s="22"/>
      <c r="AL1159" s="22"/>
      <c r="AM1159" s="22"/>
      <c r="AN1159" s="22"/>
      <c r="AO1159" s="22"/>
      <c r="AP1159" s="22"/>
      <c r="AQ1159" s="22"/>
      <c r="AR1159" s="22"/>
      <c r="AS1159" s="22"/>
      <c r="AT1159" s="22"/>
      <c r="AU1159" s="22"/>
    </row>
    <row r="1160" ht="17.25" customHeight="1">
      <c r="A1160" s="41"/>
      <c r="B1160" s="42"/>
      <c r="C1160" s="41"/>
      <c r="D1160" s="43"/>
      <c r="E1160" s="43"/>
      <c r="F1160" s="41"/>
      <c r="G1160" s="45"/>
      <c r="H1160" s="46"/>
      <c r="I1160" s="43"/>
      <c r="J1160" s="47"/>
      <c r="K1160" s="46"/>
      <c r="L1160" s="46"/>
      <c r="M1160" s="48"/>
      <c r="N1160" s="49"/>
      <c r="O1160" s="46"/>
      <c r="P1160" s="46"/>
      <c r="Q1160" s="41"/>
      <c r="R1160" s="10"/>
      <c r="S1160" s="10"/>
      <c r="T1160" s="10"/>
      <c r="U1160" s="22"/>
      <c r="V1160" s="22"/>
      <c r="W1160" s="22"/>
      <c r="X1160" s="22"/>
      <c r="Y1160" s="22"/>
      <c r="Z1160" s="22"/>
      <c r="AA1160" s="22"/>
      <c r="AB1160" s="22"/>
      <c r="AC1160" s="22"/>
      <c r="AD1160" s="22"/>
      <c r="AE1160" s="22"/>
      <c r="AF1160" s="22"/>
      <c r="AG1160" s="22"/>
      <c r="AH1160" s="22"/>
      <c r="AI1160" s="22"/>
      <c r="AJ1160" s="22"/>
      <c r="AK1160" s="22"/>
      <c r="AL1160" s="22"/>
      <c r="AM1160" s="22"/>
      <c r="AN1160" s="22"/>
      <c r="AO1160" s="22"/>
      <c r="AP1160" s="22"/>
      <c r="AQ1160" s="22"/>
      <c r="AR1160" s="22"/>
      <c r="AS1160" s="22"/>
      <c r="AT1160" s="22"/>
      <c r="AU1160" s="22"/>
    </row>
    <row r="1161" ht="17.25" customHeight="1">
      <c r="A1161" s="41"/>
      <c r="B1161" s="42"/>
      <c r="C1161" s="41"/>
      <c r="D1161" s="43"/>
      <c r="E1161" s="43"/>
      <c r="F1161" s="41"/>
      <c r="G1161" s="45"/>
      <c r="H1161" s="46"/>
      <c r="I1161" s="43"/>
      <c r="J1161" s="47"/>
      <c r="K1161" s="46"/>
      <c r="L1161" s="46"/>
      <c r="M1161" s="48"/>
      <c r="N1161" s="49"/>
      <c r="O1161" s="46"/>
      <c r="P1161" s="46"/>
      <c r="Q1161" s="41"/>
      <c r="R1161" s="10"/>
      <c r="S1161" s="10"/>
      <c r="T1161" s="10"/>
      <c r="U1161" s="22"/>
      <c r="V1161" s="22"/>
      <c r="W1161" s="22"/>
      <c r="X1161" s="22"/>
      <c r="Y1161" s="22"/>
      <c r="Z1161" s="22"/>
      <c r="AA1161" s="22"/>
      <c r="AB1161" s="22"/>
      <c r="AC1161" s="22"/>
      <c r="AD1161" s="22"/>
      <c r="AE1161" s="22"/>
      <c r="AF1161" s="22"/>
      <c r="AG1161" s="22"/>
      <c r="AH1161" s="22"/>
      <c r="AI1161" s="22"/>
      <c r="AJ1161" s="22"/>
      <c r="AK1161" s="22"/>
      <c r="AL1161" s="22"/>
      <c r="AM1161" s="22"/>
      <c r="AN1161" s="22"/>
      <c r="AO1161" s="22"/>
      <c r="AP1161" s="22"/>
      <c r="AQ1161" s="22"/>
      <c r="AR1161" s="22"/>
      <c r="AS1161" s="22"/>
      <c r="AT1161" s="22"/>
      <c r="AU1161" s="22"/>
    </row>
    <row r="1162" ht="17.25" customHeight="1">
      <c r="A1162" s="41"/>
      <c r="B1162" s="42"/>
      <c r="C1162" s="41"/>
      <c r="D1162" s="43"/>
      <c r="E1162" s="43"/>
      <c r="F1162" s="41"/>
      <c r="G1162" s="45"/>
      <c r="H1162" s="46"/>
      <c r="I1162" s="43"/>
      <c r="J1162" s="47"/>
      <c r="K1162" s="46"/>
      <c r="L1162" s="46"/>
      <c r="M1162" s="48"/>
      <c r="N1162" s="49"/>
      <c r="O1162" s="46"/>
      <c r="P1162" s="46"/>
      <c r="Q1162" s="41"/>
      <c r="R1162" s="10"/>
      <c r="S1162" s="10"/>
      <c r="T1162" s="10"/>
      <c r="U1162" s="22"/>
      <c r="V1162" s="22"/>
      <c r="W1162" s="22"/>
      <c r="X1162" s="22"/>
      <c r="Y1162" s="22"/>
      <c r="Z1162" s="22"/>
      <c r="AA1162" s="22"/>
      <c r="AB1162" s="22"/>
      <c r="AC1162" s="22"/>
      <c r="AD1162" s="22"/>
      <c r="AE1162" s="22"/>
      <c r="AF1162" s="22"/>
      <c r="AG1162" s="22"/>
      <c r="AH1162" s="22"/>
      <c r="AI1162" s="22"/>
      <c r="AJ1162" s="22"/>
      <c r="AK1162" s="22"/>
      <c r="AL1162" s="22"/>
      <c r="AM1162" s="22"/>
      <c r="AN1162" s="22"/>
      <c r="AO1162" s="22"/>
      <c r="AP1162" s="22"/>
      <c r="AQ1162" s="22"/>
      <c r="AR1162" s="22"/>
      <c r="AS1162" s="22"/>
      <c r="AT1162" s="22"/>
      <c r="AU1162" s="22"/>
    </row>
    <row r="1163" ht="17.25" customHeight="1">
      <c r="A1163" s="41"/>
      <c r="B1163" s="42"/>
      <c r="C1163" s="41"/>
      <c r="D1163" s="43"/>
      <c r="E1163" s="43"/>
      <c r="F1163" s="41"/>
      <c r="G1163" s="45"/>
      <c r="H1163" s="46"/>
      <c r="I1163" s="43"/>
      <c r="J1163" s="47"/>
      <c r="K1163" s="46"/>
      <c r="L1163" s="46"/>
      <c r="M1163" s="48"/>
      <c r="N1163" s="49"/>
      <c r="O1163" s="46"/>
      <c r="P1163" s="46"/>
      <c r="Q1163" s="41"/>
      <c r="R1163" s="10"/>
      <c r="S1163" s="10"/>
      <c r="T1163" s="10"/>
      <c r="U1163" s="22"/>
      <c r="V1163" s="22"/>
      <c r="W1163" s="22"/>
      <c r="X1163" s="22"/>
      <c r="Y1163" s="22"/>
      <c r="Z1163" s="22"/>
      <c r="AA1163" s="22"/>
      <c r="AB1163" s="22"/>
      <c r="AC1163" s="22"/>
      <c r="AD1163" s="22"/>
      <c r="AE1163" s="22"/>
      <c r="AF1163" s="22"/>
      <c r="AG1163" s="22"/>
      <c r="AH1163" s="22"/>
      <c r="AI1163" s="22"/>
      <c r="AJ1163" s="22"/>
      <c r="AK1163" s="22"/>
      <c r="AL1163" s="22"/>
      <c r="AM1163" s="22"/>
      <c r="AN1163" s="22"/>
      <c r="AO1163" s="22"/>
      <c r="AP1163" s="22"/>
      <c r="AQ1163" s="22"/>
      <c r="AR1163" s="22"/>
      <c r="AS1163" s="22"/>
      <c r="AT1163" s="22"/>
      <c r="AU1163" s="22"/>
    </row>
    <row r="1164" ht="17.25" customHeight="1">
      <c r="A1164" s="41"/>
      <c r="B1164" s="42"/>
      <c r="C1164" s="41"/>
      <c r="D1164" s="43"/>
      <c r="E1164" s="43"/>
      <c r="F1164" s="41"/>
      <c r="G1164" s="45"/>
      <c r="H1164" s="46"/>
      <c r="I1164" s="43"/>
      <c r="J1164" s="47"/>
      <c r="K1164" s="46"/>
      <c r="L1164" s="46"/>
      <c r="M1164" s="48"/>
      <c r="N1164" s="49"/>
      <c r="O1164" s="46"/>
      <c r="P1164" s="46"/>
      <c r="Q1164" s="41"/>
      <c r="R1164" s="10"/>
      <c r="S1164" s="10"/>
      <c r="T1164" s="10"/>
      <c r="U1164" s="22"/>
      <c r="V1164" s="22"/>
      <c r="W1164" s="22"/>
      <c r="X1164" s="22"/>
      <c r="Y1164" s="22"/>
      <c r="Z1164" s="22"/>
      <c r="AA1164" s="22"/>
      <c r="AB1164" s="22"/>
      <c r="AC1164" s="22"/>
      <c r="AD1164" s="22"/>
      <c r="AE1164" s="22"/>
      <c r="AF1164" s="22"/>
      <c r="AG1164" s="22"/>
      <c r="AH1164" s="22"/>
      <c r="AI1164" s="22"/>
      <c r="AJ1164" s="22"/>
      <c r="AK1164" s="22"/>
      <c r="AL1164" s="22"/>
      <c r="AM1164" s="22"/>
      <c r="AN1164" s="22"/>
      <c r="AO1164" s="22"/>
      <c r="AP1164" s="22"/>
      <c r="AQ1164" s="22"/>
      <c r="AR1164" s="22"/>
      <c r="AS1164" s="22"/>
      <c r="AT1164" s="22"/>
      <c r="AU1164" s="22"/>
    </row>
    <row r="1165" ht="17.25" customHeight="1">
      <c r="A1165" s="41"/>
      <c r="B1165" s="42"/>
      <c r="C1165" s="41"/>
      <c r="D1165" s="43"/>
      <c r="E1165" s="43"/>
      <c r="F1165" s="41"/>
      <c r="G1165" s="45"/>
      <c r="H1165" s="46"/>
      <c r="I1165" s="43"/>
      <c r="J1165" s="47"/>
      <c r="K1165" s="46"/>
      <c r="L1165" s="46"/>
      <c r="M1165" s="48"/>
      <c r="N1165" s="49"/>
      <c r="O1165" s="46"/>
      <c r="P1165" s="46"/>
      <c r="Q1165" s="41"/>
      <c r="R1165" s="10"/>
      <c r="S1165" s="10"/>
      <c r="T1165" s="10"/>
      <c r="U1165" s="22"/>
      <c r="V1165" s="22"/>
      <c r="W1165" s="22"/>
      <c r="X1165" s="22"/>
      <c r="Y1165" s="22"/>
      <c r="Z1165" s="22"/>
      <c r="AA1165" s="22"/>
      <c r="AB1165" s="22"/>
      <c r="AC1165" s="22"/>
      <c r="AD1165" s="22"/>
      <c r="AE1165" s="22"/>
      <c r="AF1165" s="22"/>
      <c r="AG1165" s="22"/>
      <c r="AH1165" s="22"/>
      <c r="AI1165" s="22"/>
      <c r="AJ1165" s="22"/>
      <c r="AK1165" s="22"/>
      <c r="AL1165" s="22"/>
      <c r="AM1165" s="22"/>
      <c r="AN1165" s="22"/>
      <c r="AO1165" s="22"/>
      <c r="AP1165" s="22"/>
      <c r="AQ1165" s="22"/>
      <c r="AR1165" s="22"/>
      <c r="AS1165" s="22"/>
      <c r="AT1165" s="22"/>
      <c r="AU1165" s="22"/>
    </row>
    <row r="1166" ht="17.25" customHeight="1">
      <c r="A1166" s="41"/>
      <c r="B1166" s="42"/>
      <c r="C1166" s="41"/>
      <c r="D1166" s="43"/>
      <c r="E1166" s="43"/>
      <c r="F1166" s="41"/>
      <c r="G1166" s="45"/>
      <c r="H1166" s="46"/>
      <c r="I1166" s="43"/>
      <c r="J1166" s="47"/>
      <c r="K1166" s="46"/>
      <c r="L1166" s="46"/>
      <c r="M1166" s="48"/>
      <c r="N1166" s="49"/>
      <c r="O1166" s="46"/>
      <c r="P1166" s="46"/>
      <c r="Q1166" s="41"/>
      <c r="R1166" s="10"/>
      <c r="S1166" s="10"/>
      <c r="T1166" s="10"/>
      <c r="U1166" s="22"/>
      <c r="V1166" s="22"/>
      <c r="W1166" s="22"/>
      <c r="X1166" s="22"/>
      <c r="Y1166" s="22"/>
      <c r="Z1166" s="22"/>
      <c r="AA1166" s="22"/>
      <c r="AB1166" s="22"/>
      <c r="AC1166" s="22"/>
      <c r="AD1166" s="22"/>
      <c r="AE1166" s="22"/>
      <c r="AF1166" s="22"/>
      <c r="AG1166" s="22"/>
      <c r="AH1166" s="22"/>
      <c r="AI1166" s="22"/>
      <c r="AJ1166" s="22"/>
      <c r="AK1166" s="22"/>
      <c r="AL1166" s="22"/>
      <c r="AM1166" s="22"/>
      <c r="AN1166" s="22"/>
      <c r="AO1166" s="22"/>
      <c r="AP1166" s="22"/>
      <c r="AQ1166" s="22"/>
      <c r="AR1166" s="22"/>
      <c r="AS1166" s="22"/>
      <c r="AT1166" s="22"/>
      <c r="AU1166" s="22"/>
    </row>
    <row r="1167" ht="17.25" customHeight="1">
      <c r="A1167" s="41"/>
      <c r="B1167" s="42"/>
      <c r="C1167" s="41"/>
      <c r="D1167" s="43"/>
      <c r="E1167" s="43"/>
      <c r="F1167" s="41"/>
      <c r="G1167" s="45"/>
      <c r="H1167" s="46"/>
      <c r="I1167" s="43"/>
      <c r="J1167" s="47"/>
      <c r="K1167" s="46"/>
      <c r="L1167" s="46"/>
      <c r="M1167" s="48"/>
      <c r="N1167" s="49"/>
      <c r="O1167" s="46"/>
      <c r="P1167" s="46"/>
      <c r="Q1167" s="41"/>
      <c r="R1167" s="10"/>
      <c r="S1167" s="10"/>
      <c r="T1167" s="10"/>
      <c r="U1167" s="22"/>
      <c r="V1167" s="22"/>
      <c r="W1167" s="22"/>
      <c r="X1167" s="22"/>
      <c r="Y1167" s="22"/>
      <c r="Z1167" s="22"/>
      <c r="AA1167" s="22"/>
      <c r="AB1167" s="22"/>
      <c r="AC1167" s="22"/>
      <c r="AD1167" s="22"/>
      <c r="AE1167" s="22"/>
      <c r="AF1167" s="22"/>
      <c r="AG1167" s="22"/>
      <c r="AH1167" s="22"/>
      <c r="AI1167" s="22"/>
      <c r="AJ1167" s="22"/>
      <c r="AK1167" s="22"/>
      <c r="AL1167" s="22"/>
      <c r="AM1167" s="22"/>
      <c r="AN1167" s="22"/>
      <c r="AO1167" s="22"/>
      <c r="AP1167" s="22"/>
      <c r="AQ1167" s="22"/>
      <c r="AR1167" s="22"/>
      <c r="AS1167" s="22"/>
      <c r="AT1167" s="22"/>
      <c r="AU1167" s="22"/>
    </row>
    <row r="1168" ht="17.25" customHeight="1">
      <c r="A1168" s="41"/>
      <c r="B1168" s="42"/>
      <c r="C1168" s="41"/>
      <c r="D1168" s="43"/>
      <c r="E1168" s="43"/>
      <c r="F1168" s="41"/>
      <c r="G1168" s="45"/>
      <c r="H1168" s="46"/>
      <c r="I1168" s="43"/>
      <c r="J1168" s="47"/>
      <c r="K1168" s="46"/>
      <c r="L1168" s="46"/>
      <c r="M1168" s="48"/>
      <c r="N1168" s="49"/>
      <c r="O1168" s="46"/>
      <c r="P1168" s="46"/>
      <c r="Q1168" s="41"/>
      <c r="R1168" s="10"/>
      <c r="S1168" s="10"/>
      <c r="T1168" s="10"/>
      <c r="U1168" s="22"/>
      <c r="V1168" s="22"/>
      <c r="W1168" s="22"/>
      <c r="X1168" s="22"/>
      <c r="Y1168" s="22"/>
      <c r="Z1168" s="22"/>
      <c r="AA1168" s="22"/>
      <c r="AB1168" s="22"/>
      <c r="AC1168" s="22"/>
      <c r="AD1168" s="22"/>
      <c r="AE1168" s="22"/>
      <c r="AF1168" s="22"/>
      <c r="AG1168" s="22"/>
      <c r="AH1168" s="22"/>
      <c r="AI1168" s="22"/>
      <c r="AJ1168" s="22"/>
      <c r="AK1168" s="22"/>
      <c r="AL1168" s="22"/>
      <c r="AM1168" s="22"/>
      <c r="AN1168" s="22"/>
      <c r="AO1168" s="22"/>
      <c r="AP1168" s="22"/>
      <c r="AQ1168" s="22"/>
      <c r="AR1168" s="22"/>
      <c r="AS1168" s="22"/>
      <c r="AT1168" s="22"/>
      <c r="AU1168" s="22"/>
    </row>
    <row r="1169" ht="17.25" customHeight="1">
      <c r="A1169" s="41"/>
      <c r="B1169" s="42"/>
      <c r="C1169" s="41"/>
      <c r="D1169" s="43"/>
      <c r="E1169" s="43"/>
      <c r="F1169" s="41"/>
      <c r="G1169" s="45"/>
      <c r="H1169" s="46"/>
      <c r="I1169" s="43"/>
      <c r="J1169" s="47"/>
      <c r="K1169" s="46"/>
      <c r="L1169" s="46"/>
      <c r="M1169" s="48"/>
      <c r="N1169" s="49"/>
      <c r="O1169" s="46"/>
      <c r="P1169" s="46"/>
      <c r="Q1169" s="41"/>
      <c r="R1169" s="10"/>
      <c r="S1169" s="10"/>
      <c r="T1169" s="10"/>
      <c r="U1169" s="22"/>
      <c r="V1169" s="22"/>
      <c r="W1169" s="22"/>
      <c r="X1169" s="22"/>
      <c r="Y1169" s="22"/>
      <c r="Z1169" s="22"/>
      <c r="AA1169" s="22"/>
      <c r="AB1169" s="22"/>
      <c r="AC1169" s="22"/>
      <c r="AD1169" s="22"/>
      <c r="AE1169" s="22"/>
      <c r="AF1169" s="22"/>
      <c r="AG1169" s="22"/>
      <c r="AH1169" s="22"/>
      <c r="AI1169" s="22"/>
      <c r="AJ1169" s="22"/>
      <c r="AK1169" s="22"/>
      <c r="AL1169" s="22"/>
      <c r="AM1169" s="22"/>
      <c r="AN1169" s="22"/>
      <c r="AO1169" s="22"/>
      <c r="AP1169" s="22"/>
      <c r="AQ1169" s="22"/>
      <c r="AR1169" s="22"/>
      <c r="AS1169" s="22"/>
      <c r="AT1169" s="22"/>
      <c r="AU1169" s="22"/>
    </row>
    <row r="1170" ht="17.25" customHeight="1">
      <c r="A1170" s="41"/>
      <c r="B1170" s="42"/>
      <c r="C1170" s="41"/>
      <c r="D1170" s="43"/>
      <c r="E1170" s="43"/>
      <c r="F1170" s="41"/>
      <c r="G1170" s="45"/>
      <c r="H1170" s="46"/>
      <c r="I1170" s="43"/>
      <c r="J1170" s="47"/>
      <c r="K1170" s="46"/>
      <c r="L1170" s="46"/>
      <c r="M1170" s="48"/>
      <c r="N1170" s="49"/>
      <c r="O1170" s="46"/>
      <c r="P1170" s="46"/>
      <c r="Q1170" s="41"/>
      <c r="R1170" s="10"/>
      <c r="S1170" s="10"/>
      <c r="T1170" s="10"/>
      <c r="U1170" s="22"/>
      <c r="V1170" s="22"/>
      <c r="W1170" s="22"/>
      <c r="X1170" s="22"/>
      <c r="Y1170" s="22"/>
      <c r="Z1170" s="22"/>
      <c r="AA1170" s="22"/>
      <c r="AB1170" s="22"/>
      <c r="AC1170" s="22"/>
      <c r="AD1170" s="22"/>
      <c r="AE1170" s="22"/>
      <c r="AF1170" s="22"/>
      <c r="AG1170" s="22"/>
      <c r="AH1170" s="22"/>
      <c r="AI1170" s="22"/>
      <c r="AJ1170" s="22"/>
      <c r="AK1170" s="22"/>
      <c r="AL1170" s="22"/>
      <c r="AM1170" s="22"/>
      <c r="AN1170" s="22"/>
      <c r="AO1170" s="22"/>
      <c r="AP1170" s="22"/>
      <c r="AQ1170" s="22"/>
      <c r="AR1170" s="22"/>
      <c r="AS1170" s="22"/>
      <c r="AT1170" s="22"/>
      <c r="AU1170" s="22"/>
    </row>
    <row r="1171" ht="17.25" customHeight="1">
      <c r="A1171" s="41"/>
      <c r="B1171" s="42"/>
      <c r="C1171" s="41"/>
      <c r="D1171" s="43"/>
      <c r="E1171" s="43"/>
      <c r="F1171" s="41"/>
      <c r="G1171" s="45"/>
      <c r="H1171" s="46"/>
      <c r="I1171" s="43"/>
      <c r="J1171" s="47"/>
      <c r="K1171" s="46"/>
      <c r="L1171" s="46"/>
      <c r="M1171" s="48"/>
      <c r="N1171" s="49"/>
      <c r="O1171" s="46"/>
      <c r="P1171" s="46"/>
      <c r="Q1171" s="41"/>
      <c r="R1171" s="10"/>
      <c r="S1171" s="10"/>
      <c r="T1171" s="10"/>
      <c r="U1171" s="22"/>
      <c r="V1171" s="22"/>
      <c r="W1171" s="22"/>
      <c r="X1171" s="22"/>
      <c r="Y1171" s="22"/>
      <c r="Z1171" s="22"/>
      <c r="AA1171" s="22"/>
      <c r="AB1171" s="22"/>
      <c r="AC1171" s="22"/>
      <c r="AD1171" s="22"/>
      <c r="AE1171" s="22"/>
      <c r="AF1171" s="22"/>
      <c r="AG1171" s="22"/>
      <c r="AH1171" s="22"/>
      <c r="AI1171" s="22"/>
      <c r="AJ1171" s="22"/>
      <c r="AK1171" s="22"/>
      <c r="AL1171" s="22"/>
      <c r="AM1171" s="22"/>
      <c r="AN1171" s="22"/>
      <c r="AO1171" s="22"/>
      <c r="AP1171" s="22"/>
      <c r="AQ1171" s="22"/>
      <c r="AR1171" s="22"/>
      <c r="AS1171" s="22"/>
      <c r="AT1171" s="22"/>
      <c r="AU1171" s="22"/>
    </row>
    <row r="1172" ht="17.25" customHeight="1">
      <c r="A1172" s="41"/>
      <c r="B1172" s="42"/>
      <c r="C1172" s="41"/>
      <c r="D1172" s="43"/>
      <c r="E1172" s="43"/>
      <c r="F1172" s="41"/>
      <c r="G1172" s="45"/>
      <c r="H1172" s="46"/>
      <c r="I1172" s="43"/>
      <c r="J1172" s="47"/>
      <c r="K1172" s="46"/>
      <c r="L1172" s="46"/>
      <c r="M1172" s="48"/>
      <c r="N1172" s="49"/>
      <c r="O1172" s="46"/>
      <c r="P1172" s="46"/>
      <c r="Q1172" s="41"/>
      <c r="R1172" s="10"/>
      <c r="S1172" s="10"/>
      <c r="T1172" s="10"/>
      <c r="U1172" s="22"/>
      <c r="V1172" s="22"/>
      <c r="W1172" s="22"/>
      <c r="X1172" s="22"/>
      <c r="Y1172" s="22"/>
      <c r="Z1172" s="22"/>
      <c r="AA1172" s="22"/>
      <c r="AB1172" s="22"/>
      <c r="AC1172" s="22"/>
      <c r="AD1172" s="22"/>
      <c r="AE1172" s="22"/>
      <c r="AF1172" s="22"/>
      <c r="AG1172" s="22"/>
      <c r="AH1172" s="22"/>
      <c r="AI1172" s="22"/>
      <c r="AJ1172" s="22"/>
      <c r="AK1172" s="22"/>
      <c r="AL1172" s="22"/>
      <c r="AM1172" s="22"/>
      <c r="AN1172" s="22"/>
      <c r="AO1172" s="22"/>
      <c r="AP1172" s="22"/>
      <c r="AQ1172" s="22"/>
      <c r="AR1172" s="22"/>
      <c r="AS1172" s="22"/>
      <c r="AT1172" s="22"/>
      <c r="AU1172" s="22"/>
    </row>
    <row r="1173" ht="17.25" customHeight="1">
      <c r="A1173" s="41"/>
      <c r="B1173" s="42"/>
      <c r="C1173" s="41"/>
      <c r="D1173" s="43"/>
      <c r="E1173" s="43"/>
      <c r="F1173" s="41"/>
      <c r="G1173" s="45"/>
      <c r="H1173" s="46"/>
      <c r="I1173" s="43"/>
      <c r="J1173" s="47"/>
      <c r="K1173" s="46"/>
      <c r="L1173" s="46"/>
      <c r="M1173" s="48"/>
      <c r="N1173" s="49"/>
      <c r="O1173" s="46"/>
      <c r="P1173" s="46"/>
      <c r="Q1173" s="41"/>
      <c r="R1173" s="10"/>
      <c r="S1173" s="10"/>
      <c r="T1173" s="10"/>
      <c r="U1173" s="22"/>
      <c r="V1173" s="22"/>
      <c r="W1173" s="22"/>
      <c r="X1173" s="22"/>
      <c r="Y1173" s="22"/>
      <c r="Z1173" s="22"/>
      <c r="AA1173" s="22"/>
      <c r="AB1173" s="22"/>
      <c r="AC1173" s="22"/>
      <c r="AD1173" s="22"/>
      <c r="AE1173" s="22"/>
      <c r="AF1173" s="22"/>
      <c r="AG1173" s="22"/>
      <c r="AH1173" s="22"/>
      <c r="AI1173" s="22"/>
      <c r="AJ1173" s="22"/>
      <c r="AK1173" s="22"/>
      <c r="AL1173" s="22"/>
      <c r="AM1173" s="22"/>
      <c r="AN1173" s="22"/>
      <c r="AO1173" s="22"/>
      <c r="AP1173" s="22"/>
      <c r="AQ1173" s="22"/>
      <c r="AR1173" s="22"/>
      <c r="AS1173" s="22"/>
      <c r="AT1173" s="22"/>
      <c r="AU1173" s="22"/>
    </row>
    <row r="1174" ht="17.25" customHeight="1">
      <c r="A1174" s="41"/>
      <c r="B1174" s="42"/>
      <c r="C1174" s="41"/>
      <c r="D1174" s="43"/>
      <c r="E1174" s="43"/>
      <c r="F1174" s="41"/>
      <c r="G1174" s="45"/>
      <c r="H1174" s="46"/>
      <c r="I1174" s="43"/>
      <c r="J1174" s="47"/>
      <c r="K1174" s="46"/>
      <c r="L1174" s="46"/>
      <c r="M1174" s="48"/>
      <c r="N1174" s="49"/>
      <c r="O1174" s="46"/>
      <c r="P1174" s="46"/>
      <c r="Q1174" s="41"/>
      <c r="R1174" s="10"/>
      <c r="S1174" s="10"/>
      <c r="T1174" s="10"/>
      <c r="U1174" s="22"/>
      <c r="V1174" s="22"/>
      <c r="W1174" s="22"/>
      <c r="X1174" s="22"/>
      <c r="Y1174" s="22"/>
      <c r="Z1174" s="22"/>
      <c r="AA1174" s="22"/>
      <c r="AB1174" s="22"/>
      <c r="AC1174" s="22"/>
      <c r="AD1174" s="22"/>
      <c r="AE1174" s="22"/>
      <c r="AF1174" s="22"/>
      <c r="AG1174" s="22"/>
      <c r="AH1174" s="22"/>
      <c r="AI1174" s="22"/>
      <c r="AJ1174" s="22"/>
      <c r="AK1174" s="22"/>
      <c r="AL1174" s="22"/>
      <c r="AM1174" s="22"/>
      <c r="AN1174" s="22"/>
      <c r="AO1174" s="22"/>
      <c r="AP1174" s="22"/>
      <c r="AQ1174" s="22"/>
      <c r="AR1174" s="22"/>
      <c r="AS1174" s="22"/>
      <c r="AT1174" s="22"/>
      <c r="AU1174" s="22"/>
    </row>
    <row r="1175" ht="17.25" customHeight="1">
      <c r="A1175" s="41"/>
      <c r="B1175" s="42"/>
      <c r="C1175" s="41"/>
      <c r="D1175" s="43"/>
      <c r="E1175" s="43"/>
      <c r="F1175" s="41"/>
      <c r="G1175" s="45"/>
      <c r="H1175" s="46"/>
      <c r="I1175" s="43"/>
      <c r="J1175" s="47"/>
      <c r="K1175" s="46"/>
      <c r="L1175" s="46"/>
      <c r="M1175" s="48"/>
      <c r="N1175" s="49"/>
      <c r="O1175" s="46"/>
      <c r="P1175" s="46"/>
      <c r="Q1175" s="41"/>
      <c r="R1175" s="10"/>
      <c r="S1175" s="10"/>
      <c r="T1175" s="10"/>
      <c r="U1175" s="22"/>
      <c r="V1175" s="22"/>
      <c r="W1175" s="22"/>
      <c r="X1175" s="22"/>
      <c r="Y1175" s="22"/>
      <c r="Z1175" s="22"/>
      <c r="AA1175" s="22"/>
      <c r="AB1175" s="22"/>
      <c r="AC1175" s="22"/>
      <c r="AD1175" s="22"/>
      <c r="AE1175" s="22"/>
      <c r="AF1175" s="22"/>
      <c r="AG1175" s="22"/>
      <c r="AH1175" s="22"/>
      <c r="AI1175" s="22"/>
      <c r="AJ1175" s="22"/>
      <c r="AK1175" s="22"/>
      <c r="AL1175" s="22"/>
      <c r="AM1175" s="22"/>
      <c r="AN1175" s="22"/>
      <c r="AO1175" s="22"/>
      <c r="AP1175" s="22"/>
      <c r="AQ1175" s="22"/>
      <c r="AR1175" s="22"/>
      <c r="AS1175" s="22"/>
      <c r="AT1175" s="22"/>
      <c r="AU1175" s="22"/>
    </row>
    <row r="1176" ht="17.25" customHeight="1">
      <c r="A1176" s="41"/>
      <c r="B1176" s="42"/>
      <c r="C1176" s="41"/>
      <c r="D1176" s="43"/>
      <c r="E1176" s="43"/>
      <c r="F1176" s="41"/>
      <c r="G1176" s="45"/>
      <c r="H1176" s="46"/>
      <c r="I1176" s="43"/>
      <c r="J1176" s="47"/>
      <c r="K1176" s="46"/>
      <c r="L1176" s="46"/>
      <c r="M1176" s="48"/>
      <c r="N1176" s="49"/>
      <c r="O1176" s="46"/>
      <c r="P1176" s="46"/>
      <c r="Q1176" s="41"/>
      <c r="R1176" s="10"/>
      <c r="S1176" s="10"/>
      <c r="T1176" s="10"/>
      <c r="U1176" s="22"/>
      <c r="V1176" s="22"/>
      <c r="W1176" s="22"/>
      <c r="X1176" s="22"/>
      <c r="Y1176" s="22"/>
      <c r="Z1176" s="22"/>
      <c r="AA1176" s="22"/>
      <c r="AB1176" s="22"/>
      <c r="AC1176" s="22"/>
      <c r="AD1176" s="22"/>
      <c r="AE1176" s="22"/>
      <c r="AF1176" s="22"/>
      <c r="AG1176" s="22"/>
      <c r="AH1176" s="22"/>
      <c r="AI1176" s="22"/>
      <c r="AJ1176" s="22"/>
      <c r="AK1176" s="22"/>
      <c r="AL1176" s="22"/>
      <c r="AM1176" s="22"/>
      <c r="AN1176" s="22"/>
      <c r="AO1176" s="22"/>
      <c r="AP1176" s="22"/>
      <c r="AQ1176" s="22"/>
      <c r="AR1176" s="22"/>
      <c r="AS1176" s="22"/>
      <c r="AT1176" s="22"/>
      <c r="AU1176" s="22"/>
    </row>
    <row r="1177" ht="17.25" customHeight="1">
      <c r="A1177" s="41"/>
      <c r="B1177" s="42"/>
      <c r="C1177" s="41"/>
      <c r="D1177" s="43"/>
      <c r="E1177" s="43"/>
      <c r="F1177" s="41"/>
      <c r="G1177" s="45"/>
      <c r="H1177" s="46"/>
      <c r="I1177" s="43"/>
      <c r="J1177" s="47"/>
      <c r="K1177" s="46"/>
      <c r="L1177" s="46"/>
      <c r="M1177" s="48"/>
      <c r="N1177" s="49"/>
      <c r="O1177" s="46"/>
      <c r="P1177" s="46"/>
      <c r="Q1177" s="41"/>
      <c r="R1177" s="10"/>
      <c r="S1177" s="10"/>
      <c r="T1177" s="10"/>
      <c r="U1177" s="22"/>
      <c r="V1177" s="22"/>
      <c r="W1177" s="22"/>
      <c r="X1177" s="22"/>
      <c r="Y1177" s="22"/>
      <c r="Z1177" s="22"/>
      <c r="AA1177" s="22"/>
      <c r="AB1177" s="22"/>
      <c r="AC1177" s="22"/>
      <c r="AD1177" s="22"/>
      <c r="AE1177" s="22"/>
      <c r="AF1177" s="22"/>
      <c r="AG1177" s="22"/>
      <c r="AH1177" s="22"/>
      <c r="AI1177" s="22"/>
      <c r="AJ1177" s="22"/>
      <c r="AK1177" s="22"/>
      <c r="AL1177" s="22"/>
      <c r="AM1177" s="22"/>
      <c r="AN1177" s="22"/>
      <c r="AO1177" s="22"/>
      <c r="AP1177" s="22"/>
      <c r="AQ1177" s="22"/>
      <c r="AR1177" s="22"/>
      <c r="AS1177" s="22"/>
      <c r="AT1177" s="22"/>
      <c r="AU1177" s="22"/>
    </row>
    <row r="1178" ht="17.25" customHeight="1">
      <c r="A1178" s="41"/>
      <c r="B1178" s="42"/>
      <c r="C1178" s="41"/>
      <c r="D1178" s="43"/>
      <c r="E1178" s="43"/>
      <c r="F1178" s="41"/>
      <c r="G1178" s="45"/>
      <c r="H1178" s="46"/>
      <c r="I1178" s="43"/>
      <c r="J1178" s="47"/>
      <c r="K1178" s="46"/>
      <c r="L1178" s="46"/>
      <c r="M1178" s="48"/>
      <c r="N1178" s="49"/>
      <c r="O1178" s="46"/>
      <c r="P1178" s="46"/>
      <c r="Q1178" s="41"/>
      <c r="R1178" s="10"/>
      <c r="S1178" s="10"/>
      <c r="T1178" s="10"/>
      <c r="U1178" s="22"/>
      <c r="V1178" s="22"/>
      <c r="W1178" s="22"/>
      <c r="X1178" s="22"/>
      <c r="Y1178" s="22"/>
      <c r="Z1178" s="22"/>
      <c r="AA1178" s="22"/>
      <c r="AB1178" s="22"/>
      <c r="AC1178" s="22"/>
      <c r="AD1178" s="22"/>
      <c r="AE1178" s="22"/>
      <c r="AF1178" s="22"/>
      <c r="AG1178" s="22"/>
      <c r="AH1178" s="22"/>
      <c r="AI1178" s="22"/>
      <c r="AJ1178" s="22"/>
      <c r="AK1178" s="22"/>
      <c r="AL1178" s="22"/>
      <c r="AM1178" s="22"/>
      <c r="AN1178" s="22"/>
      <c r="AO1178" s="22"/>
      <c r="AP1178" s="22"/>
      <c r="AQ1178" s="22"/>
      <c r="AR1178" s="22"/>
      <c r="AS1178" s="22"/>
      <c r="AT1178" s="22"/>
      <c r="AU1178" s="22"/>
    </row>
    <row r="1179" ht="17.25" customHeight="1">
      <c r="A1179" s="41"/>
      <c r="B1179" s="42"/>
      <c r="C1179" s="41"/>
      <c r="D1179" s="43"/>
      <c r="E1179" s="43"/>
      <c r="F1179" s="41"/>
      <c r="G1179" s="45"/>
      <c r="H1179" s="46"/>
      <c r="I1179" s="43"/>
      <c r="J1179" s="47"/>
      <c r="K1179" s="46"/>
      <c r="L1179" s="46"/>
      <c r="M1179" s="48"/>
      <c r="N1179" s="49"/>
      <c r="O1179" s="46"/>
      <c r="P1179" s="46"/>
      <c r="Q1179" s="41"/>
      <c r="R1179" s="10"/>
      <c r="S1179" s="10"/>
      <c r="T1179" s="10"/>
      <c r="U1179" s="22"/>
      <c r="V1179" s="22"/>
      <c r="W1179" s="22"/>
      <c r="X1179" s="22"/>
      <c r="Y1179" s="22"/>
      <c r="Z1179" s="22"/>
      <c r="AA1179" s="22"/>
      <c r="AB1179" s="22"/>
      <c r="AC1179" s="22"/>
      <c r="AD1179" s="22"/>
      <c r="AE1179" s="22"/>
      <c r="AF1179" s="22"/>
      <c r="AG1179" s="22"/>
      <c r="AH1179" s="22"/>
      <c r="AI1179" s="22"/>
      <c r="AJ1179" s="22"/>
      <c r="AK1179" s="22"/>
      <c r="AL1179" s="22"/>
      <c r="AM1179" s="22"/>
      <c r="AN1179" s="22"/>
      <c r="AO1179" s="22"/>
      <c r="AP1179" s="22"/>
      <c r="AQ1179" s="22"/>
      <c r="AR1179" s="22"/>
      <c r="AS1179" s="22"/>
      <c r="AT1179" s="22"/>
      <c r="AU1179" s="22"/>
    </row>
    <row r="1180" ht="17.25" customHeight="1">
      <c r="A1180" s="41"/>
      <c r="B1180" s="42"/>
      <c r="C1180" s="41"/>
      <c r="D1180" s="43"/>
      <c r="E1180" s="43"/>
      <c r="F1180" s="41"/>
      <c r="G1180" s="45"/>
      <c r="H1180" s="46"/>
      <c r="I1180" s="43"/>
      <c r="J1180" s="47"/>
      <c r="K1180" s="46"/>
      <c r="L1180" s="46"/>
      <c r="M1180" s="48"/>
      <c r="N1180" s="49"/>
      <c r="O1180" s="46"/>
      <c r="P1180" s="46"/>
      <c r="Q1180" s="41"/>
      <c r="R1180" s="10"/>
      <c r="S1180" s="10"/>
      <c r="T1180" s="10"/>
      <c r="U1180" s="22"/>
      <c r="V1180" s="22"/>
      <c r="W1180" s="22"/>
      <c r="X1180" s="22"/>
      <c r="Y1180" s="22"/>
      <c r="Z1180" s="22"/>
      <c r="AA1180" s="22"/>
      <c r="AB1180" s="22"/>
      <c r="AC1180" s="22"/>
      <c r="AD1180" s="22"/>
      <c r="AE1180" s="22"/>
      <c r="AF1180" s="22"/>
      <c r="AG1180" s="22"/>
      <c r="AH1180" s="22"/>
      <c r="AI1180" s="22"/>
      <c r="AJ1180" s="22"/>
      <c r="AK1180" s="22"/>
      <c r="AL1180" s="22"/>
      <c r="AM1180" s="22"/>
      <c r="AN1180" s="22"/>
      <c r="AO1180" s="22"/>
      <c r="AP1180" s="22"/>
      <c r="AQ1180" s="22"/>
      <c r="AR1180" s="22"/>
      <c r="AS1180" s="22"/>
      <c r="AT1180" s="22"/>
      <c r="AU1180" s="22"/>
    </row>
    <row r="1181" ht="17.25" customHeight="1">
      <c r="A1181" s="41"/>
      <c r="B1181" s="42"/>
      <c r="C1181" s="41"/>
      <c r="D1181" s="43"/>
      <c r="E1181" s="43"/>
      <c r="F1181" s="41"/>
      <c r="G1181" s="45"/>
      <c r="H1181" s="46"/>
      <c r="I1181" s="43"/>
      <c r="J1181" s="47"/>
      <c r="K1181" s="46"/>
      <c r="L1181" s="46"/>
      <c r="M1181" s="48"/>
      <c r="N1181" s="49"/>
      <c r="O1181" s="46"/>
      <c r="P1181" s="46"/>
      <c r="Q1181" s="41"/>
      <c r="R1181" s="10"/>
      <c r="S1181" s="10"/>
      <c r="T1181" s="10"/>
      <c r="U1181" s="22"/>
      <c r="V1181" s="22"/>
      <c r="W1181" s="22"/>
      <c r="X1181" s="22"/>
      <c r="Y1181" s="22"/>
      <c r="Z1181" s="22"/>
      <c r="AA1181" s="22"/>
      <c r="AB1181" s="22"/>
      <c r="AC1181" s="22"/>
      <c r="AD1181" s="22"/>
      <c r="AE1181" s="22"/>
      <c r="AF1181" s="22"/>
      <c r="AG1181" s="22"/>
      <c r="AH1181" s="22"/>
      <c r="AI1181" s="22"/>
      <c r="AJ1181" s="22"/>
      <c r="AK1181" s="22"/>
      <c r="AL1181" s="22"/>
      <c r="AM1181" s="22"/>
      <c r="AN1181" s="22"/>
      <c r="AO1181" s="22"/>
      <c r="AP1181" s="22"/>
      <c r="AQ1181" s="22"/>
      <c r="AR1181" s="22"/>
      <c r="AS1181" s="22"/>
      <c r="AT1181" s="22"/>
      <c r="AU1181" s="22"/>
    </row>
    <row r="1182" ht="17.25" customHeight="1">
      <c r="A1182" s="41"/>
      <c r="B1182" s="42"/>
      <c r="C1182" s="41"/>
      <c r="D1182" s="43"/>
      <c r="E1182" s="43"/>
      <c r="F1182" s="41"/>
      <c r="G1182" s="45"/>
      <c r="H1182" s="46"/>
      <c r="I1182" s="43"/>
      <c r="J1182" s="47"/>
      <c r="K1182" s="46"/>
      <c r="L1182" s="46"/>
      <c r="M1182" s="48"/>
      <c r="N1182" s="49"/>
      <c r="O1182" s="46"/>
      <c r="P1182" s="46"/>
      <c r="Q1182" s="41"/>
      <c r="R1182" s="10"/>
      <c r="S1182" s="10"/>
      <c r="T1182" s="10"/>
      <c r="U1182" s="22"/>
      <c r="V1182" s="22"/>
      <c r="W1182" s="22"/>
      <c r="X1182" s="22"/>
      <c r="Y1182" s="22"/>
      <c r="Z1182" s="22"/>
      <c r="AA1182" s="22"/>
      <c r="AB1182" s="22"/>
      <c r="AC1182" s="22"/>
      <c r="AD1182" s="22"/>
      <c r="AE1182" s="22"/>
      <c r="AF1182" s="22"/>
      <c r="AG1182" s="22"/>
      <c r="AH1182" s="22"/>
      <c r="AI1182" s="22"/>
      <c r="AJ1182" s="22"/>
      <c r="AK1182" s="22"/>
      <c r="AL1182" s="22"/>
      <c r="AM1182" s="22"/>
      <c r="AN1182" s="22"/>
      <c r="AO1182" s="22"/>
      <c r="AP1182" s="22"/>
      <c r="AQ1182" s="22"/>
      <c r="AR1182" s="22"/>
      <c r="AS1182" s="22"/>
      <c r="AT1182" s="22"/>
      <c r="AU1182" s="22"/>
    </row>
    <row r="1183" ht="17.25" customHeight="1">
      <c r="A1183" s="41"/>
      <c r="B1183" s="42"/>
      <c r="C1183" s="41"/>
      <c r="D1183" s="43"/>
      <c r="E1183" s="43"/>
      <c r="F1183" s="41"/>
      <c r="G1183" s="45"/>
      <c r="H1183" s="46"/>
      <c r="I1183" s="43"/>
      <c r="J1183" s="47"/>
      <c r="K1183" s="46"/>
      <c r="L1183" s="46"/>
      <c r="M1183" s="48"/>
      <c r="N1183" s="49"/>
      <c r="O1183" s="46"/>
      <c r="P1183" s="46"/>
      <c r="Q1183" s="41"/>
      <c r="R1183" s="10"/>
      <c r="S1183" s="10"/>
      <c r="T1183" s="10"/>
      <c r="U1183" s="22"/>
      <c r="V1183" s="22"/>
      <c r="W1183" s="22"/>
      <c r="X1183" s="22"/>
      <c r="Y1183" s="22"/>
      <c r="Z1183" s="22"/>
      <c r="AA1183" s="22"/>
      <c r="AB1183" s="22"/>
      <c r="AC1183" s="22"/>
      <c r="AD1183" s="22"/>
      <c r="AE1183" s="22"/>
      <c r="AF1183" s="22"/>
      <c r="AG1183" s="22"/>
      <c r="AH1183" s="22"/>
      <c r="AI1183" s="22"/>
      <c r="AJ1183" s="22"/>
      <c r="AK1183" s="22"/>
      <c r="AL1183" s="22"/>
      <c r="AM1183" s="22"/>
      <c r="AN1183" s="22"/>
      <c r="AO1183" s="22"/>
      <c r="AP1183" s="22"/>
      <c r="AQ1183" s="22"/>
      <c r="AR1183" s="22"/>
      <c r="AS1183" s="22"/>
      <c r="AT1183" s="22"/>
      <c r="AU1183" s="22"/>
    </row>
    <row r="1184" ht="17.25" customHeight="1">
      <c r="A1184" s="41"/>
      <c r="B1184" s="42"/>
      <c r="C1184" s="41"/>
      <c r="D1184" s="43"/>
      <c r="E1184" s="43"/>
      <c r="F1184" s="41"/>
      <c r="G1184" s="45"/>
      <c r="H1184" s="46"/>
      <c r="I1184" s="43"/>
      <c r="J1184" s="47"/>
      <c r="K1184" s="46"/>
      <c r="L1184" s="46"/>
      <c r="M1184" s="48"/>
      <c r="N1184" s="49"/>
      <c r="O1184" s="46"/>
      <c r="P1184" s="46"/>
      <c r="Q1184" s="41"/>
      <c r="R1184" s="10"/>
      <c r="S1184" s="10"/>
      <c r="T1184" s="10"/>
      <c r="U1184" s="22"/>
      <c r="V1184" s="22"/>
      <c r="W1184" s="22"/>
      <c r="X1184" s="22"/>
      <c r="Y1184" s="22"/>
      <c r="Z1184" s="22"/>
      <c r="AA1184" s="22"/>
      <c r="AB1184" s="22"/>
      <c r="AC1184" s="22"/>
      <c r="AD1184" s="22"/>
      <c r="AE1184" s="22"/>
      <c r="AF1184" s="22"/>
      <c r="AG1184" s="22"/>
      <c r="AH1184" s="22"/>
      <c r="AI1184" s="22"/>
      <c r="AJ1184" s="22"/>
      <c r="AK1184" s="22"/>
      <c r="AL1184" s="22"/>
      <c r="AM1184" s="22"/>
      <c r="AN1184" s="22"/>
      <c r="AO1184" s="22"/>
      <c r="AP1184" s="22"/>
      <c r="AQ1184" s="22"/>
      <c r="AR1184" s="22"/>
      <c r="AS1184" s="22"/>
      <c r="AT1184" s="22"/>
      <c r="AU1184" s="22"/>
    </row>
    <row r="1185" ht="17.25" customHeight="1">
      <c r="A1185" s="41"/>
      <c r="B1185" s="42"/>
      <c r="C1185" s="41"/>
      <c r="D1185" s="43"/>
      <c r="E1185" s="43"/>
      <c r="F1185" s="41"/>
      <c r="G1185" s="45"/>
      <c r="H1185" s="46"/>
      <c r="I1185" s="43"/>
      <c r="J1185" s="47"/>
      <c r="K1185" s="46"/>
      <c r="L1185" s="46"/>
      <c r="M1185" s="48"/>
      <c r="N1185" s="49"/>
      <c r="O1185" s="46"/>
      <c r="P1185" s="46"/>
      <c r="Q1185" s="41"/>
      <c r="R1185" s="10"/>
      <c r="S1185" s="10"/>
      <c r="T1185" s="10"/>
      <c r="U1185" s="22"/>
      <c r="V1185" s="22"/>
      <c r="W1185" s="22"/>
      <c r="X1185" s="22"/>
      <c r="Y1185" s="22"/>
      <c r="Z1185" s="22"/>
      <c r="AA1185" s="22"/>
      <c r="AB1185" s="22"/>
      <c r="AC1185" s="22"/>
      <c r="AD1185" s="22"/>
      <c r="AE1185" s="22"/>
      <c r="AF1185" s="22"/>
      <c r="AG1185" s="22"/>
      <c r="AH1185" s="22"/>
      <c r="AI1185" s="22"/>
      <c r="AJ1185" s="22"/>
      <c r="AK1185" s="22"/>
      <c r="AL1185" s="22"/>
      <c r="AM1185" s="22"/>
      <c r="AN1185" s="22"/>
      <c r="AO1185" s="22"/>
      <c r="AP1185" s="22"/>
      <c r="AQ1185" s="22"/>
      <c r="AR1185" s="22"/>
      <c r="AS1185" s="22"/>
      <c r="AT1185" s="22"/>
      <c r="AU1185" s="22"/>
    </row>
    <row r="1186" ht="17.25" customHeight="1">
      <c r="A1186" s="41"/>
      <c r="B1186" s="42"/>
      <c r="C1186" s="41"/>
      <c r="D1186" s="43"/>
      <c r="E1186" s="43"/>
      <c r="F1186" s="41"/>
      <c r="G1186" s="45"/>
      <c r="H1186" s="46"/>
      <c r="I1186" s="43"/>
      <c r="J1186" s="47"/>
      <c r="K1186" s="46"/>
      <c r="L1186" s="46"/>
      <c r="M1186" s="48"/>
      <c r="N1186" s="49"/>
      <c r="O1186" s="46"/>
      <c r="P1186" s="46"/>
      <c r="Q1186" s="41"/>
      <c r="R1186" s="10"/>
      <c r="S1186" s="10"/>
      <c r="T1186" s="10"/>
      <c r="U1186" s="22"/>
      <c r="V1186" s="22"/>
      <c r="W1186" s="22"/>
      <c r="X1186" s="22"/>
      <c r="Y1186" s="22"/>
      <c r="Z1186" s="22"/>
      <c r="AA1186" s="22"/>
      <c r="AB1186" s="22"/>
      <c r="AC1186" s="22"/>
      <c r="AD1186" s="22"/>
      <c r="AE1186" s="22"/>
      <c r="AF1186" s="22"/>
      <c r="AG1186" s="22"/>
      <c r="AH1186" s="22"/>
      <c r="AI1186" s="22"/>
      <c r="AJ1186" s="22"/>
      <c r="AK1186" s="22"/>
      <c r="AL1186" s="22"/>
      <c r="AM1186" s="22"/>
      <c r="AN1186" s="22"/>
      <c r="AO1186" s="22"/>
      <c r="AP1186" s="22"/>
      <c r="AQ1186" s="22"/>
      <c r="AR1186" s="22"/>
      <c r="AS1186" s="22"/>
      <c r="AT1186" s="22"/>
      <c r="AU1186" s="22"/>
    </row>
    <row r="1187" ht="17.25" customHeight="1">
      <c r="A1187" s="41"/>
      <c r="B1187" s="42"/>
      <c r="C1187" s="41"/>
      <c r="D1187" s="43"/>
      <c r="E1187" s="43"/>
      <c r="F1187" s="41"/>
      <c r="G1187" s="45"/>
      <c r="H1187" s="46"/>
      <c r="I1187" s="43"/>
      <c r="J1187" s="47"/>
      <c r="K1187" s="46"/>
      <c r="L1187" s="46"/>
      <c r="M1187" s="48"/>
      <c r="N1187" s="49"/>
      <c r="O1187" s="46"/>
      <c r="P1187" s="46"/>
      <c r="Q1187" s="41"/>
      <c r="R1187" s="10"/>
      <c r="S1187" s="10"/>
      <c r="T1187" s="10"/>
      <c r="U1187" s="22"/>
      <c r="V1187" s="22"/>
      <c r="W1187" s="22"/>
      <c r="X1187" s="22"/>
      <c r="Y1187" s="22"/>
      <c r="Z1187" s="22"/>
      <c r="AA1187" s="22"/>
      <c r="AB1187" s="22"/>
      <c r="AC1187" s="22"/>
      <c r="AD1187" s="22"/>
      <c r="AE1187" s="22"/>
      <c r="AF1187" s="22"/>
      <c r="AG1187" s="22"/>
      <c r="AH1187" s="22"/>
      <c r="AI1187" s="22"/>
      <c r="AJ1187" s="22"/>
      <c r="AK1187" s="22"/>
      <c r="AL1187" s="22"/>
      <c r="AM1187" s="22"/>
      <c r="AN1187" s="22"/>
      <c r="AO1187" s="22"/>
      <c r="AP1187" s="22"/>
      <c r="AQ1187" s="22"/>
      <c r="AR1187" s="22"/>
      <c r="AS1187" s="22"/>
      <c r="AT1187" s="22"/>
      <c r="AU1187" s="22"/>
    </row>
    <row r="1188" ht="17.25" customHeight="1">
      <c r="A1188" s="41"/>
      <c r="B1188" s="42"/>
      <c r="C1188" s="41"/>
      <c r="D1188" s="43"/>
      <c r="E1188" s="43"/>
      <c r="F1188" s="41"/>
      <c r="G1188" s="45"/>
      <c r="H1188" s="46"/>
      <c r="I1188" s="43"/>
      <c r="J1188" s="47"/>
      <c r="K1188" s="46"/>
      <c r="L1188" s="46"/>
      <c r="M1188" s="48"/>
      <c r="N1188" s="49"/>
      <c r="O1188" s="46"/>
      <c r="P1188" s="46"/>
      <c r="Q1188" s="41"/>
      <c r="R1188" s="10"/>
      <c r="S1188" s="10"/>
      <c r="T1188" s="10"/>
      <c r="U1188" s="22"/>
      <c r="V1188" s="22"/>
      <c r="W1188" s="22"/>
      <c r="X1188" s="22"/>
      <c r="Y1188" s="22"/>
      <c r="Z1188" s="22"/>
      <c r="AA1188" s="22"/>
      <c r="AB1188" s="22"/>
      <c r="AC1188" s="22"/>
      <c r="AD1188" s="22"/>
      <c r="AE1188" s="22"/>
      <c r="AF1188" s="22"/>
      <c r="AG1188" s="22"/>
      <c r="AH1188" s="22"/>
      <c r="AI1188" s="22"/>
      <c r="AJ1188" s="22"/>
      <c r="AK1188" s="22"/>
      <c r="AL1188" s="22"/>
      <c r="AM1188" s="22"/>
      <c r="AN1188" s="22"/>
      <c r="AO1188" s="22"/>
      <c r="AP1188" s="22"/>
      <c r="AQ1188" s="22"/>
      <c r="AR1188" s="22"/>
      <c r="AS1188" s="22"/>
      <c r="AT1188" s="22"/>
      <c r="AU1188" s="22"/>
    </row>
    <row r="1189" ht="17.25" customHeight="1">
      <c r="A1189" s="41"/>
      <c r="B1189" s="42"/>
      <c r="C1189" s="41"/>
      <c r="D1189" s="43"/>
      <c r="E1189" s="43"/>
      <c r="F1189" s="41"/>
      <c r="G1189" s="45"/>
      <c r="H1189" s="46"/>
      <c r="I1189" s="43"/>
      <c r="J1189" s="47"/>
      <c r="K1189" s="46"/>
      <c r="L1189" s="46"/>
      <c r="M1189" s="48"/>
      <c r="N1189" s="49"/>
      <c r="O1189" s="46"/>
      <c r="P1189" s="46"/>
      <c r="Q1189" s="41"/>
      <c r="R1189" s="10"/>
      <c r="S1189" s="10"/>
      <c r="T1189" s="10"/>
      <c r="U1189" s="22"/>
      <c r="V1189" s="22"/>
      <c r="W1189" s="22"/>
      <c r="X1189" s="22"/>
      <c r="Y1189" s="22"/>
      <c r="Z1189" s="22"/>
      <c r="AA1189" s="22"/>
      <c r="AB1189" s="22"/>
      <c r="AC1189" s="22"/>
      <c r="AD1189" s="22"/>
      <c r="AE1189" s="22"/>
      <c r="AF1189" s="22"/>
      <c r="AG1189" s="22"/>
      <c r="AH1189" s="22"/>
      <c r="AI1189" s="22"/>
      <c r="AJ1189" s="22"/>
      <c r="AK1189" s="22"/>
      <c r="AL1189" s="22"/>
      <c r="AM1189" s="22"/>
      <c r="AN1189" s="22"/>
      <c r="AO1189" s="22"/>
      <c r="AP1189" s="22"/>
      <c r="AQ1189" s="22"/>
      <c r="AR1189" s="22"/>
      <c r="AS1189" s="22"/>
      <c r="AT1189" s="22"/>
      <c r="AU1189" s="22"/>
    </row>
    <row r="1190" ht="17.25" customHeight="1">
      <c r="A1190" s="41"/>
      <c r="B1190" s="42"/>
      <c r="C1190" s="41"/>
      <c r="D1190" s="43"/>
      <c r="E1190" s="43"/>
      <c r="F1190" s="41"/>
      <c r="G1190" s="45"/>
      <c r="H1190" s="46"/>
      <c r="I1190" s="43"/>
      <c r="J1190" s="47"/>
      <c r="K1190" s="46"/>
      <c r="L1190" s="46"/>
      <c r="M1190" s="48"/>
      <c r="N1190" s="49"/>
      <c r="O1190" s="46"/>
      <c r="P1190" s="46"/>
      <c r="Q1190" s="41"/>
      <c r="R1190" s="10"/>
      <c r="S1190" s="10"/>
      <c r="T1190" s="10"/>
      <c r="U1190" s="22"/>
      <c r="V1190" s="22"/>
      <c r="W1190" s="22"/>
      <c r="X1190" s="22"/>
      <c r="Y1190" s="22"/>
      <c r="Z1190" s="22"/>
      <c r="AA1190" s="22"/>
      <c r="AB1190" s="22"/>
      <c r="AC1190" s="22"/>
      <c r="AD1190" s="22"/>
      <c r="AE1190" s="22"/>
      <c r="AF1190" s="22"/>
      <c r="AG1190" s="22"/>
      <c r="AH1190" s="22"/>
      <c r="AI1190" s="22"/>
      <c r="AJ1190" s="22"/>
      <c r="AK1190" s="22"/>
      <c r="AL1190" s="22"/>
      <c r="AM1190" s="22"/>
      <c r="AN1190" s="22"/>
      <c r="AO1190" s="22"/>
      <c r="AP1190" s="22"/>
      <c r="AQ1190" s="22"/>
      <c r="AR1190" s="22"/>
      <c r="AS1190" s="22"/>
      <c r="AT1190" s="22"/>
      <c r="AU1190" s="22"/>
    </row>
    <row r="1191" ht="17.25" customHeight="1">
      <c r="A1191" s="41"/>
      <c r="B1191" s="42"/>
      <c r="C1191" s="41"/>
      <c r="D1191" s="43"/>
      <c r="E1191" s="43"/>
      <c r="F1191" s="41"/>
      <c r="G1191" s="45"/>
      <c r="H1191" s="46"/>
      <c r="I1191" s="43"/>
      <c r="J1191" s="47"/>
      <c r="K1191" s="46"/>
      <c r="L1191" s="46"/>
      <c r="M1191" s="48"/>
      <c r="N1191" s="49"/>
      <c r="O1191" s="46"/>
      <c r="P1191" s="46"/>
      <c r="Q1191" s="41"/>
      <c r="R1191" s="10"/>
      <c r="S1191" s="10"/>
      <c r="T1191" s="10"/>
      <c r="U1191" s="22"/>
      <c r="V1191" s="22"/>
      <c r="W1191" s="22"/>
      <c r="X1191" s="22"/>
      <c r="Y1191" s="22"/>
      <c r="Z1191" s="22"/>
      <c r="AA1191" s="22"/>
      <c r="AB1191" s="22"/>
      <c r="AC1191" s="22"/>
      <c r="AD1191" s="22"/>
      <c r="AE1191" s="22"/>
      <c r="AF1191" s="22"/>
      <c r="AG1191" s="22"/>
      <c r="AH1191" s="22"/>
      <c r="AI1191" s="22"/>
      <c r="AJ1191" s="22"/>
      <c r="AK1191" s="22"/>
      <c r="AL1191" s="22"/>
      <c r="AM1191" s="22"/>
      <c r="AN1191" s="22"/>
      <c r="AO1191" s="22"/>
      <c r="AP1191" s="22"/>
      <c r="AQ1191" s="22"/>
      <c r="AR1191" s="22"/>
      <c r="AS1191" s="22"/>
      <c r="AT1191" s="22"/>
      <c r="AU1191" s="22"/>
    </row>
    <row r="1192" ht="17.25" customHeight="1">
      <c r="A1192" s="41"/>
      <c r="B1192" s="42"/>
      <c r="C1192" s="41"/>
      <c r="D1192" s="43"/>
      <c r="E1192" s="43"/>
      <c r="F1192" s="41"/>
      <c r="G1192" s="45"/>
      <c r="H1192" s="46"/>
      <c r="I1192" s="43"/>
      <c r="J1192" s="47"/>
      <c r="K1192" s="46"/>
      <c r="L1192" s="46"/>
      <c r="M1192" s="48"/>
      <c r="N1192" s="49"/>
      <c r="O1192" s="46"/>
      <c r="P1192" s="46"/>
      <c r="Q1192" s="41"/>
      <c r="R1192" s="10"/>
      <c r="S1192" s="10"/>
      <c r="T1192" s="10"/>
      <c r="U1192" s="22"/>
      <c r="V1192" s="22"/>
      <c r="W1192" s="22"/>
      <c r="X1192" s="22"/>
      <c r="Y1192" s="22"/>
      <c r="Z1192" s="22"/>
      <c r="AA1192" s="22"/>
      <c r="AB1192" s="22"/>
      <c r="AC1192" s="22"/>
      <c r="AD1192" s="22"/>
      <c r="AE1192" s="22"/>
      <c r="AF1192" s="22"/>
      <c r="AG1192" s="22"/>
      <c r="AH1192" s="22"/>
      <c r="AI1192" s="22"/>
      <c r="AJ1192" s="22"/>
      <c r="AK1192" s="22"/>
      <c r="AL1192" s="22"/>
      <c r="AM1192" s="22"/>
      <c r="AN1192" s="22"/>
      <c r="AO1192" s="22"/>
      <c r="AP1192" s="22"/>
      <c r="AQ1192" s="22"/>
      <c r="AR1192" s="22"/>
      <c r="AS1192" s="22"/>
      <c r="AT1192" s="22"/>
      <c r="AU1192" s="22"/>
    </row>
    <row r="1193" ht="17.25" customHeight="1">
      <c r="A1193" s="41"/>
      <c r="B1193" s="42"/>
      <c r="C1193" s="41"/>
      <c r="D1193" s="43"/>
      <c r="E1193" s="43"/>
      <c r="F1193" s="41"/>
      <c r="G1193" s="45"/>
      <c r="H1193" s="46"/>
      <c r="I1193" s="43"/>
      <c r="J1193" s="47"/>
      <c r="K1193" s="46"/>
      <c r="L1193" s="46"/>
      <c r="M1193" s="48"/>
      <c r="N1193" s="49"/>
      <c r="O1193" s="46"/>
      <c r="P1193" s="46"/>
      <c r="Q1193" s="41"/>
      <c r="R1193" s="10"/>
      <c r="S1193" s="10"/>
      <c r="T1193" s="10"/>
      <c r="U1193" s="22"/>
      <c r="V1193" s="22"/>
      <c r="W1193" s="22"/>
      <c r="X1193" s="22"/>
      <c r="Y1193" s="22"/>
      <c r="Z1193" s="22"/>
      <c r="AA1193" s="22"/>
      <c r="AB1193" s="22"/>
      <c r="AC1193" s="22"/>
      <c r="AD1193" s="22"/>
      <c r="AE1193" s="22"/>
      <c r="AF1193" s="22"/>
      <c r="AG1193" s="22"/>
      <c r="AH1193" s="22"/>
      <c r="AI1193" s="22"/>
      <c r="AJ1193" s="22"/>
      <c r="AK1193" s="22"/>
      <c r="AL1193" s="22"/>
      <c r="AM1193" s="22"/>
      <c r="AN1193" s="22"/>
      <c r="AO1193" s="22"/>
      <c r="AP1193" s="22"/>
      <c r="AQ1193" s="22"/>
      <c r="AR1193" s="22"/>
      <c r="AS1193" s="22"/>
      <c r="AT1193" s="22"/>
      <c r="AU1193" s="22"/>
    </row>
    <row r="1194" ht="17.25" customHeight="1">
      <c r="A1194" s="41"/>
      <c r="B1194" s="42"/>
      <c r="C1194" s="41"/>
      <c r="D1194" s="43"/>
      <c r="E1194" s="43"/>
      <c r="F1194" s="41"/>
      <c r="G1194" s="45"/>
      <c r="H1194" s="46"/>
      <c r="I1194" s="43"/>
      <c r="J1194" s="47"/>
      <c r="K1194" s="46"/>
      <c r="L1194" s="46"/>
      <c r="M1194" s="48"/>
      <c r="N1194" s="49"/>
      <c r="O1194" s="46"/>
      <c r="P1194" s="46"/>
      <c r="Q1194" s="41"/>
      <c r="R1194" s="10"/>
      <c r="S1194" s="10"/>
      <c r="T1194" s="10"/>
      <c r="U1194" s="22"/>
      <c r="V1194" s="22"/>
      <c r="W1194" s="22"/>
      <c r="X1194" s="22"/>
      <c r="Y1194" s="22"/>
      <c r="Z1194" s="22"/>
      <c r="AA1194" s="22"/>
      <c r="AB1194" s="22"/>
      <c r="AC1194" s="22"/>
      <c r="AD1194" s="22"/>
      <c r="AE1194" s="22"/>
      <c r="AF1194" s="22"/>
      <c r="AG1194" s="22"/>
      <c r="AH1194" s="22"/>
      <c r="AI1194" s="22"/>
      <c r="AJ1194" s="22"/>
      <c r="AK1194" s="22"/>
      <c r="AL1194" s="22"/>
      <c r="AM1194" s="22"/>
      <c r="AN1194" s="22"/>
      <c r="AO1194" s="22"/>
      <c r="AP1194" s="22"/>
      <c r="AQ1194" s="22"/>
      <c r="AR1194" s="22"/>
      <c r="AS1194" s="22"/>
      <c r="AT1194" s="22"/>
      <c r="AU1194" s="22"/>
    </row>
    <row r="1195" ht="17.25" customHeight="1">
      <c r="A1195" s="41"/>
      <c r="B1195" s="42"/>
      <c r="C1195" s="41"/>
      <c r="D1195" s="43"/>
      <c r="E1195" s="43"/>
      <c r="F1195" s="41"/>
      <c r="G1195" s="45"/>
      <c r="H1195" s="46"/>
      <c r="I1195" s="43"/>
      <c r="J1195" s="47"/>
      <c r="K1195" s="46"/>
      <c r="L1195" s="46"/>
      <c r="M1195" s="48"/>
      <c r="N1195" s="49"/>
      <c r="O1195" s="46"/>
      <c r="P1195" s="46"/>
      <c r="Q1195" s="41"/>
      <c r="R1195" s="10"/>
      <c r="S1195" s="10"/>
      <c r="T1195" s="10"/>
      <c r="U1195" s="22"/>
      <c r="V1195" s="22"/>
      <c r="W1195" s="22"/>
      <c r="X1195" s="22"/>
      <c r="Y1195" s="22"/>
      <c r="Z1195" s="22"/>
      <c r="AA1195" s="22"/>
      <c r="AB1195" s="22"/>
      <c r="AC1195" s="22"/>
      <c r="AD1195" s="22"/>
      <c r="AE1195" s="22"/>
      <c r="AF1195" s="22"/>
      <c r="AG1195" s="22"/>
      <c r="AH1195" s="22"/>
      <c r="AI1195" s="22"/>
      <c r="AJ1195" s="22"/>
      <c r="AK1195" s="22"/>
      <c r="AL1195" s="22"/>
      <c r="AM1195" s="22"/>
      <c r="AN1195" s="22"/>
      <c r="AO1195" s="22"/>
      <c r="AP1195" s="22"/>
      <c r="AQ1195" s="22"/>
      <c r="AR1195" s="22"/>
      <c r="AS1195" s="22"/>
      <c r="AT1195" s="22"/>
      <c r="AU1195" s="22"/>
    </row>
    <row r="1196" ht="17.25" customHeight="1">
      <c r="A1196" s="41"/>
      <c r="B1196" s="42"/>
      <c r="C1196" s="41"/>
      <c r="D1196" s="43"/>
      <c r="E1196" s="43"/>
      <c r="F1196" s="41"/>
      <c r="G1196" s="45"/>
      <c r="H1196" s="46"/>
      <c r="I1196" s="43"/>
      <c r="J1196" s="47"/>
      <c r="K1196" s="46"/>
      <c r="L1196" s="46"/>
      <c r="M1196" s="48"/>
      <c r="N1196" s="49"/>
      <c r="O1196" s="46"/>
      <c r="P1196" s="46"/>
      <c r="Q1196" s="41"/>
      <c r="R1196" s="10"/>
      <c r="S1196" s="10"/>
      <c r="T1196" s="10"/>
      <c r="U1196" s="22"/>
      <c r="V1196" s="22"/>
      <c r="W1196" s="22"/>
      <c r="X1196" s="22"/>
      <c r="Y1196" s="22"/>
      <c r="Z1196" s="22"/>
      <c r="AA1196" s="22"/>
      <c r="AB1196" s="22"/>
      <c r="AC1196" s="22"/>
      <c r="AD1196" s="22"/>
      <c r="AE1196" s="22"/>
      <c r="AF1196" s="22"/>
      <c r="AG1196" s="22"/>
      <c r="AH1196" s="22"/>
      <c r="AI1196" s="22"/>
      <c r="AJ1196" s="22"/>
      <c r="AK1196" s="22"/>
      <c r="AL1196" s="22"/>
      <c r="AM1196" s="22"/>
      <c r="AN1196" s="22"/>
      <c r="AO1196" s="22"/>
      <c r="AP1196" s="22"/>
      <c r="AQ1196" s="22"/>
      <c r="AR1196" s="22"/>
      <c r="AS1196" s="22"/>
      <c r="AT1196" s="22"/>
      <c r="AU1196" s="22"/>
    </row>
    <row r="1197" ht="17.25" customHeight="1">
      <c r="A1197" s="41"/>
      <c r="B1197" s="42"/>
      <c r="C1197" s="41"/>
      <c r="D1197" s="43"/>
      <c r="E1197" s="43"/>
      <c r="F1197" s="41"/>
      <c r="G1197" s="45"/>
      <c r="H1197" s="46"/>
      <c r="I1197" s="43"/>
      <c r="J1197" s="47"/>
      <c r="K1197" s="46"/>
      <c r="L1197" s="46"/>
      <c r="M1197" s="48"/>
      <c r="N1197" s="49"/>
      <c r="O1197" s="46"/>
      <c r="P1197" s="46"/>
      <c r="Q1197" s="41"/>
      <c r="R1197" s="10"/>
      <c r="S1197" s="10"/>
      <c r="T1197" s="10"/>
      <c r="U1197" s="22"/>
      <c r="V1197" s="22"/>
      <c r="W1197" s="22"/>
      <c r="X1197" s="22"/>
      <c r="Y1197" s="22"/>
      <c r="Z1197" s="22"/>
      <c r="AA1197" s="22"/>
      <c r="AB1197" s="22"/>
      <c r="AC1197" s="22"/>
      <c r="AD1197" s="22"/>
      <c r="AE1197" s="22"/>
      <c r="AF1197" s="22"/>
      <c r="AG1197" s="22"/>
      <c r="AH1197" s="22"/>
      <c r="AI1197" s="22"/>
      <c r="AJ1197" s="22"/>
      <c r="AK1197" s="22"/>
      <c r="AL1197" s="22"/>
      <c r="AM1197" s="22"/>
      <c r="AN1197" s="22"/>
      <c r="AO1197" s="22"/>
      <c r="AP1197" s="22"/>
      <c r="AQ1197" s="22"/>
      <c r="AR1197" s="22"/>
      <c r="AS1197" s="22"/>
      <c r="AT1197" s="22"/>
      <c r="AU1197" s="22"/>
    </row>
    <row r="1198" ht="17.25" customHeight="1">
      <c r="A1198" s="41"/>
      <c r="B1198" s="42"/>
      <c r="C1198" s="41"/>
      <c r="D1198" s="43"/>
      <c r="E1198" s="43"/>
      <c r="F1198" s="41"/>
      <c r="G1198" s="45"/>
      <c r="H1198" s="46"/>
      <c r="I1198" s="43"/>
      <c r="J1198" s="47"/>
      <c r="K1198" s="46"/>
      <c r="L1198" s="46"/>
      <c r="M1198" s="48"/>
      <c r="N1198" s="49"/>
      <c r="O1198" s="46"/>
      <c r="P1198" s="46"/>
      <c r="Q1198" s="41"/>
      <c r="R1198" s="10"/>
      <c r="S1198" s="10"/>
      <c r="T1198" s="10"/>
      <c r="U1198" s="22"/>
      <c r="V1198" s="22"/>
      <c r="W1198" s="22"/>
      <c r="X1198" s="22"/>
      <c r="Y1198" s="22"/>
      <c r="Z1198" s="22"/>
      <c r="AA1198" s="22"/>
      <c r="AB1198" s="22"/>
      <c r="AC1198" s="22"/>
      <c r="AD1198" s="22"/>
      <c r="AE1198" s="22"/>
      <c r="AF1198" s="22"/>
      <c r="AG1198" s="22"/>
      <c r="AH1198" s="22"/>
      <c r="AI1198" s="22"/>
      <c r="AJ1198" s="22"/>
      <c r="AK1198" s="22"/>
      <c r="AL1198" s="22"/>
      <c r="AM1198" s="22"/>
      <c r="AN1198" s="22"/>
      <c r="AO1198" s="22"/>
      <c r="AP1198" s="22"/>
      <c r="AQ1198" s="22"/>
      <c r="AR1198" s="22"/>
      <c r="AS1198" s="22"/>
      <c r="AT1198" s="22"/>
      <c r="AU1198" s="22"/>
    </row>
    <row r="1199" ht="17.25" customHeight="1">
      <c r="A1199" s="41"/>
      <c r="B1199" s="42"/>
      <c r="C1199" s="41"/>
      <c r="D1199" s="43"/>
      <c r="E1199" s="43"/>
      <c r="F1199" s="41"/>
      <c r="G1199" s="45"/>
      <c r="H1199" s="46"/>
      <c r="I1199" s="43"/>
      <c r="J1199" s="47"/>
      <c r="K1199" s="46"/>
      <c r="L1199" s="46"/>
      <c r="M1199" s="48"/>
      <c r="N1199" s="49"/>
      <c r="O1199" s="46"/>
      <c r="P1199" s="46"/>
      <c r="Q1199" s="41"/>
      <c r="R1199" s="10"/>
      <c r="S1199" s="10"/>
      <c r="T1199" s="10"/>
      <c r="U1199" s="22"/>
      <c r="V1199" s="22"/>
      <c r="W1199" s="22"/>
      <c r="X1199" s="22"/>
      <c r="Y1199" s="22"/>
      <c r="Z1199" s="22"/>
      <c r="AA1199" s="22"/>
      <c r="AB1199" s="22"/>
      <c r="AC1199" s="22"/>
      <c r="AD1199" s="22"/>
      <c r="AE1199" s="22"/>
      <c r="AF1199" s="22"/>
      <c r="AG1199" s="22"/>
      <c r="AH1199" s="22"/>
      <c r="AI1199" s="22"/>
      <c r="AJ1199" s="22"/>
      <c r="AK1199" s="22"/>
      <c r="AL1199" s="22"/>
      <c r="AM1199" s="22"/>
      <c r="AN1199" s="22"/>
      <c r="AO1199" s="22"/>
      <c r="AP1199" s="22"/>
      <c r="AQ1199" s="22"/>
      <c r="AR1199" s="22"/>
      <c r="AS1199" s="22"/>
      <c r="AT1199" s="22"/>
      <c r="AU1199" s="22"/>
    </row>
    <row r="1200" ht="17.25" customHeight="1">
      <c r="A1200" s="41"/>
      <c r="B1200" s="42"/>
      <c r="C1200" s="41"/>
      <c r="D1200" s="43"/>
      <c r="E1200" s="43"/>
      <c r="F1200" s="41"/>
      <c r="G1200" s="45"/>
      <c r="H1200" s="46"/>
      <c r="I1200" s="43"/>
      <c r="J1200" s="47"/>
      <c r="K1200" s="46"/>
      <c r="L1200" s="46"/>
      <c r="M1200" s="48"/>
      <c r="N1200" s="49"/>
      <c r="O1200" s="46"/>
      <c r="P1200" s="46"/>
      <c r="Q1200" s="41"/>
      <c r="R1200" s="10"/>
      <c r="S1200" s="10"/>
      <c r="T1200" s="10"/>
      <c r="U1200" s="22"/>
      <c r="V1200" s="22"/>
      <c r="W1200" s="22"/>
      <c r="X1200" s="22"/>
      <c r="Y1200" s="22"/>
      <c r="Z1200" s="22"/>
      <c r="AA1200" s="22"/>
      <c r="AB1200" s="22"/>
      <c r="AC1200" s="22"/>
      <c r="AD1200" s="22"/>
      <c r="AE1200" s="22"/>
      <c r="AF1200" s="22"/>
      <c r="AG1200" s="22"/>
      <c r="AH1200" s="22"/>
      <c r="AI1200" s="22"/>
      <c r="AJ1200" s="22"/>
      <c r="AK1200" s="22"/>
      <c r="AL1200" s="22"/>
      <c r="AM1200" s="22"/>
      <c r="AN1200" s="22"/>
      <c r="AO1200" s="22"/>
      <c r="AP1200" s="22"/>
      <c r="AQ1200" s="22"/>
      <c r="AR1200" s="22"/>
      <c r="AS1200" s="22"/>
      <c r="AT1200" s="22"/>
      <c r="AU1200" s="22"/>
    </row>
    <row r="1201" ht="17.25" customHeight="1">
      <c r="A1201" s="41"/>
      <c r="B1201" s="42"/>
      <c r="C1201" s="41"/>
      <c r="D1201" s="43"/>
      <c r="E1201" s="43"/>
      <c r="F1201" s="41"/>
      <c r="G1201" s="45"/>
      <c r="H1201" s="46"/>
      <c r="I1201" s="43"/>
      <c r="J1201" s="47"/>
      <c r="K1201" s="46"/>
      <c r="L1201" s="46"/>
      <c r="M1201" s="48"/>
      <c r="N1201" s="49"/>
      <c r="O1201" s="46"/>
      <c r="P1201" s="46"/>
      <c r="Q1201" s="41"/>
      <c r="R1201" s="10"/>
      <c r="S1201" s="10"/>
      <c r="T1201" s="10"/>
      <c r="U1201" s="22"/>
      <c r="V1201" s="22"/>
      <c r="W1201" s="22"/>
      <c r="X1201" s="22"/>
      <c r="Y1201" s="22"/>
      <c r="Z1201" s="22"/>
      <c r="AA1201" s="22"/>
      <c r="AB1201" s="22"/>
      <c r="AC1201" s="22"/>
      <c r="AD1201" s="22"/>
      <c r="AE1201" s="22"/>
      <c r="AF1201" s="22"/>
      <c r="AG1201" s="22"/>
      <c r="AH1201" s="22"/>
      <c r="AI1201" s="22"/>
      <c r="AJ1201" s="22"/>
      <c r="AK1201" s="22"/>
      <c r="AL1201" s="22"/>
      <c r="AM1201" s="22"/>
      <c r="AN1201" s="22"/>
      <c r="AO1201" s="22"/>
      <c r="AP1201" s="22"/>
      <c r="AQ1201" s="22"/>
      <c r="AR1201" s="22"/>
      <c r="AS1201" s="22"/>
      <c r="AT1201" s="22"/>
      <c r="AU1201" s="22"/>
    </row>
    <row r="1202" ht="17.25" customHeight="1">
      <c r="A1202" s="41"/>
      <c r="B1202" s="42"/>
      <c r="C1202" s="41"/>
      <c r="D1202" s="43"/>
      <c r="E1202" s="43"/>
      <c r="F1202" s="41"/>
      <c r="G1202" s="45"/>
      <c r="H1202" s="46"/>
      <c r="I1202" s="43"/>
      <c r="J1202" s="47"/>
      <c r="K1202" s="46"/>
      <c r="L1202" s="46"/>
      <c r="M1202" s="48"/>
      <c r="N1202" s="49"/>
      <c r="O1202" s="46"/>
      <c r="P1202" s="46"/>
      <c r="Q1202" s="41"/>
      <c r="R1202" s="10"/>
      <c r="S1202" s="10"/>
      <c r="T1202" s="10"/>
      <c r="U1202" s="22"/>
      <c r="V1202" s="22"/>
      <c r="W1202" s="22"/>
      <c r="X1202" s="22"/>
      <c r="Y1202" s="22"/>
      <c r="Z1202" s="22"/>
      <c r="AA1202" s="22"/>
      <c r="AB1202" s="22"/>
      <c r="AC1202" s="22"/>
      <c r="AD1202" s="22"/>
      <c r="AE1202" s="22"/>
      <c r="AF1202" s="22"/>
      <c r="AG1202" s="22"/>
      <c r="AH1202" s="22"/>
      <c r="AI1202" s="22"/>
      <c r="AJ1202" s="22"/>
      <c r="AK1202" s="22"/>
      <c r="AL1202" s="22"/>
      <c r="AM1202" s="22"/>
      <c r="AN1202" s="22"/>
      <c r="AO1202" s="22"/>
      <c r="AP1202" s="22"/>
      <c r="AQ1202" s="22"/>
      <c r="AR1202" s="22"/>
      <c r="AS1202" s="22"/>
      <c r="AT1202" s="22"/>
      <c r="AU1202" s="22"/>
    </row>
    <row r="1203" ht="17.25" customHeight="1">
      <c r="A1203" s="41"/>
      <c r="B1203" s="42"/>
      <c r="C1203" s="41"/>
      <c r="D1203" s="43"/>
      <c r="E1203" s="43"/>
      <c r="F1203" s="41"/>
      <c r="G1203" s="45"/>
      <c r="H1203" s="46"/>
      <c r="I1203" s="43"/>
      <c r="J1203" s="47"/>
      <c r="K1203" s="46"/>
      <c r="L1203" s="46"/>
      <c r="M1203" s="48"/>
      <c r="N1203" s="49"/>
      <c r="O1203" s="46"/>
      <c r="P1203" s="46"/>
      <c r="Q1203" s="41"/>
      <c r="R1203" s="10"/>
      <c r="S1203" s="10"/>
      <c r="T1203" s="10"/>
      <c r="U1203" s="22"/>
      <c r="V1203" s="22"/>
      <c r="W1203" s="22"/>
      <c r="X1203" s="22"/>
      <c r="Y1203" s="22"/>
      <c r="Z1203" s="22"/>
      <c r="AA1203" s="22"/>
      <c r="AB1203" s="22"/>
      <c r="AC1203" s="22"/>
      <c r="AD1203" s="22"/>
      <c r="AE1203" s="22"/>
      <c r="AF1203" s="22"/>
      <c r="AG1203" s="22"/>
      <c r="AH1203" s="22"/>
      <c r="AI1203" s="22"/>
      <c r="AJ1203" s="22"/>
      <c r="AK1203" s="22"/>
      <c r="AL1203" s="22"/>
      <c r="AM1203" s="22"/>
      <c r="AN1203" s="22"/>
      <c r="AO1203" s="22"/>
      <c r="AP1203" s="22"/>
      <c r="AQ1203" s="22"/>
      <c r="AR1203" s="22"/>
      <c r="AS1203" s="22"/>
      <c r="AT1203" s="22"/>
      <c r="AU1203" s="22"/>
    </row>
    <row r="1204" ht="17.25" customHeight="1">
      <c r="A1204" s="41"/>
      <c r="B1204" s="42"/>
      <c r="C1204" s="41"/>
      <c r="D1204" s="43"/>
      <c r="E1204" s="43"/>
      <c r="F1204" s="41"/>
      <c r="G1204" s="45"/>
      <c r="H1204" s="46"/>
      <c r="I1204" s="43"/>
      <c r="J1204" s="47"/>
      <c r="K1204" s="46"/>
      <c r="L1204" s="46"/>
      <c r="M1204" s="48"/>
      <c r="N1204" s="49"/>
      <c r="O1204" s="46"/>
      <c r="P1204" s="46"/>
      <c r="Q1204" s="41"/>
      <c r="R1204" s="10"/>
      <c r="S1204" s="10"/>
      <c r="T1204" s="10"/>
      <c r="U1204" s="22"/>
      <c r="V1204" s="22"/>
      <c r="W1204" s="22"/>
      <c r="X1204" s="22"/>
      <c r="Y1204" s="22"/>
      <c r="Z1204" s="22"/>
      <c r="AA1204" s="22"/>
      <c r="AB1204" s="22"/>
      <c r="AC1204" s="22"/>
      <c r="AD1204" s="22"/>
      <c r="AE1204" s="22"/>
      <c r="AF1204" s="22"/>
      <c r="AG1204" s="22"/>
      <c r="AH1204" s="22"/>
      <c r="AI1204" s="22"/>
      <c r="AJ1204" s="22"/>
      <c r="AK1204" s="22"/>
      <c r="AL1204" s="22"/>
      <c r="AM1204" s="22"/>
      <c r="AN1204" s="22"/>
      <c r="AO1204" s="22"/>
      <c r="AP1204" s="22"/>
      <c r="AQ1204" s="22"/>
      <c r="AR1204" s="22"/>
      <c r="AS1204" s="22"/>
      <c r="AT1204" s="22"/>
      <c r="AU1204" s="22"/>
    </row>
    <row r="1205" ht="17.25" customHeight="1">
      <c r="A1205" s="41"/>
      <c r="B1205" s="42"/>
      <c r="C1205" s="41"/>
      <c r="D1205" s="43"/>
      <c r="E1205" s="43"/>
      <c r="F1205" s="41"/>
      <c r="G1205" s="45"/>
      <c r="H1205" s="46"/>
      <c r="I1205" s="43"/>
      <c r="J1205" s="47"/>
      <c r="K1205" s="46"/>
      <c r="L1205" s="46"/>
      <c r="M1205" s="48"/>
      <c r="N1205" s="49"/>
      <c r="O1205" s="46"/>
      <c r="P1205" s="46"/>
      <c r="Q1205" s="41"/>
      <c r="R1205" s="10"/>
      <c r="S1205" s="10"/>
      <c r="T1205" s="10"/>
      <c r="U1205" s="22"/>
      <c r="V1205" s="22"/>
      <c r="W1205" s="22"/>
      <c r="X1205" s="22"/>
      <c r="Y1205" s="22"/>
      <c r="Z1205" s="22"/>
      <c r="AA1205" s="22"/>
      <c r="AB1205" s="22"/>
      <c r="AC1205" s="22"/>
      <c r="AD1205" s="22"/>
      <c r="AE1205" s="22"/>
      <c r="AF1205" s="22"/>
      <c r="AG1205" s="22"/>
      <c r="AH1205" s="22"/>
      <c r="AI1205" s="22"/>
      <c r="AJ1205" s="22"/>
      <c r="AK1205" s="22"/>
      <c r="AL1205" s="22"/>
      <c r="AM1205" s="22"/>
      <c r="AN1205" s="22"/>
      <c r="AO1205" s="22"/>
      <c r="AP1205" s="22"/>
      <c r="AQ1205" s="22"/>
      <c r="AR1205" s="22"/>
      <c r="AS1205" s="22"/>
      <c r="AT1205" s="22"/>
      <c r="AU1205" s="22"/>
    </row>
    <row r="1206" ht="17.25" customHeight="1">
      <c r="A1206" s="41"/>
      <c r="B1206" s="42"/>
      <c r="C1206" s="41"/>
      <c r="D1206" s="43"/>
      <c r="E1206" s="43"/>
      <c r="F1206" s="41"/>
      <c r="G1206" s="45"/>
      <c r="H1206" s="46"/>
      <c r="I1206" s="43"/>
      <c r="J1206" s="47"/>
      <c r="K1206" s="46"/>
      <c r="L1206" s="46"/>
      <c r="M1206" s="48"/>
      <c r="N1206" s="49"/>
      <c r="O1206" s="46"/>
      <c r="P1206" s="46"/>
      <c r="Q1206" s="41"/>
      <c r="R1206" s="10"/>
      <c r="S1206" s="10"/>
      <c r="T1206" s="10"/>
      <c r="U1206" s="22"/>
      <c r="V1206" s="22"/>
      <c r="W1206" s="22"/>
      <c r="X1206" s="22"/>
      <c r="Y1206" s="22"/>
      <c r="Z1206" s="22"/>
      <c r="AA1206" s="22"/>
      <c r="AB1206" s="22"/>
      <c r="AC1206" s="22"/>
      <c r="AD1206" s="22"/>
      <c r="AE1206" s="22"/>
      <c r="AF1206" s="22"/>
      <c r="AG1206" s="22"/>
      <c r="AH1206" s="22"/>
      <c r="AI1206" s="22"/>
      <c r="AJ1206" s="22"/>
      <c r="AK1206" s="22"/>
      <c r="AL1206" s="22"/>
      <c r="AM1206" s="22"/>
      <c r="AN1206" s="22"/>
      <c r="AO1206" s="22"/>
      <c r="AP1206" s="22"/>
      <c r="AQ1206" s="22"/>
      <c r="AR1206" s="22"/>
      <c r="AS1206" s="22"/>
      <c r="AT1206" s="22"/>
      <c r="AU1206" s="22"/>
    </row>
    <row r="1207" ht="17.25" customHeight="1">
      <c r="A1207" s="41"/>
      <c r="B1207" s="42"/>
      <c r="C1207" s="41"/>
      <c r="D1207" s="43"/>
      <c r="E1207" s="43"/>
      <c r="F1207" s="41"/>
      <c r="G1207" s="45"/>
      <c r="H1207" s="46"/>
      <c r="I1207" s="43"/>
      <c r="J1207" s="47"/>
      <c r="K1207" s="46"/>
      <c r="L1207" s="46"/>
      <c r="M1207" s="48"/>
      <c r="N1207" s="49"/>
      <c r="O1207" s="46"/>
      <c r="P1207" s="46"/>
      <c r="Q1207" s="41"/>
      <c r="R1207" s="10"/>
      <c r="S1207" s="10"/>
      <c r="T1207" s="10"/>
      <c r="U1207" s="22"/>
      <c r="V1207" s="22"/>
      <c r="W1207" s="22"/>
      <c r="X1207" s="22"/>
      <c r="Y1207" s="22"/>
      <c r="Z1207" s="22"/>
      <c r="AA1207" s="22"/>
      <c r="AB1207" s="22"/>
      <c r="AC1207" s="22"/>
      <c r="AD1207" s="22"/>
      <c r="AE1207" s="22"/>
      <c r="AF1207" s="22"/>
      <c r="AG1207" s="22"/>
      <c r="AH1207" s="22"/>
      <c r="AI1207" s="22"/>
      <c r="AJ1207" s="22"/>
      <c r="AK1207" s="22"/>
      <c r="AL1207" s="22"/>
      <c r="AM1207" s="22"/>
      <c r="AN1207" s="22"/>
      <c r="AO1207" s="22"/>
      <c r="AP1207" s="22"/>
      <c r="AQ1207" s="22"/>
      <c r="AR1207" s="22"/>
      <c r="AS1207" s="22"/>
      <c r="AT1207" s="22"/>
      <c r="AU1207" s="22"/>
    </row>
    <row r="1208" ht="17.25" customHeight="1">
      <c r="A1208" s="41"/>
      <c r="B1208" s="42"/>
      <c r="C1208" s="41"/>
      <c r="D1208" s="43"/>
      <c r="E1208" s="43"/>
      <c r="F1208" s="41"/>
      <c r="G1208" s="45"/>
      <c r="H1208" s="46"/>
      <c r="I1208" s="43"/>
      <c r="J1208" s="47"/>
      <c r="K1208" s="46"/>
      <c r="L1208" s="46"/>
      <c r="M1208" s="48"/>
      <c r="N1208" s="49"/>
      <c r="O1208" s="46"/>
      <c r="P1208" s="46"/>
      <c r="Q1208" s="41"/>
      <c r="R1208" s="10"/>
      <c r="S1208" s="10"/>
      <c r="T1208" s="10"/>
      <c r="U1208" s="22"/>
      <c r="V1208" s="22"/>
      <c r="W1208" s="22"/>
      <c r="X1208" s="22"/>
      <c r="Y1208" s="22"/>
      <c r="Z1208" s="22"/>
      <c r="AA1208" s="22"/>
      <c r="AB1208" s="22"/>
      <c r="AC1208" s="22"/>
      <c r="AD1208" s="22"/>
      <c r="AE1208" s="22"/>
      <c r="AF1208" s="22"/>
      <c r="AG1208" s="22"/>
      <c r="AH1208" s="22"/>
      <c r="AI1208" s="22"/>
      <c r="AJ1208" s="22"/>
      <c r="AK1208" s="22"/>
      <c r="AL1208" s="22"/>
      <c r="AM1208" s="22"/>
      <c r="AN1208" s="22"/>
      <c r="AO1208" s="22"/>
      <c r="AP1208" s="22"/>
      <c r="AQ1208" s="22"/>
      <c r="AR1208" s="22"/>
      <c r="AS1208" s="22"/>
      <c r="AT1208" s="22"/>
      <c r="AU1208" s="22"/>
    </row>
    <row r="1209" ht="17.25" customHeight="1">
      <c r="A1209" s="41"/>
      <c r="B1209" s="42"/>
      <c r="C1209" s="41"/>
      <c r="D1209" s="43"/>
      <c r="E1209" s="43"/>
      <c r="F1209" s="41"/>
      <c r="G1209" s="45"/>
      <c r="H1209" s="46"/>
      <c r="I1209" s="43"/>
      <c r="J1209" s="47"/>
      <c r="K1209" s="46"/>
      <c r="L1209" s="46"/>
      <c r="M1209" s="48"/>
      <c r="N1209" s="49"/>
      <c r="O1209" s="46"/>
      <c r="P1209" s="46"/>
      <c r="Q1209" s="41"/>
      <c r="R1209" s="10"/>
      <c r="S1209" s="10"/>
      <c r="T1209" s="10"/>
      <c r="U1209" s="22"/>
      <c r="V1209" s="22"/>
      <c r="W1209" s="22"/>
      <c r="X1209" s="22"/>
      <c r="Y1209" s="22"/>
      <c r="Z1209" s="22"/>
      <c r="AA1209" s="22"/>
      <c r="AB1209" s="22"/>
      <c r="AC1209" s="22"/>
      <c r="AD1209" s="22"/>
      <c r="AE1209" s="22"/>
      <c r="AF1209" s="22"/>
      <c r="AG1209" s="22"/>
      <c r="AH1209" s="22"/>
      <c r="AI1209" s="22"/>
      <c r="AJ1209" s="22"/>
      <c r="AK1209" s="22"/>
      <c r="AL1209" s="22"/>
      <c r="AM1209" s="22"/>
      <c r="AN1209" s="22"/>
      <c r="AO1209" s="22"/>
      <c r="AP1209" s="22"/>
      <c r="AQ1209" s="22"/>
      <c r="AR1209" s="22"/>
      <c r="AS1209" s="22"/>
      <c r="AT1209" s="22"/>
      <c r="AU1209" s="22"/>
    </row>
    <row r="1210" ht="17.25" customHeight="1">
      <c r="A1210" s="41"/>
      <c r="B1210" s="42"/>
      <c r="C1210" s="41"/>
      <c r="D1210" s="43"/>
      <c r="E1210" s="43"/>
      <c r="F1210" s="41"/>
      <c r="G1210" s="45"/>
      <c r="H1210" s="46"/>
      <c r="I1210" s="43"/>
      <c r="J1210" s="47"/>
      <c r="K1210" s="46"/>
      <c r="L1210" s="46"/>
      <c r="M1210" s="48"/>
      <c r="N1210" s="49"/>
      <c r="O1210" s="46"/>
      <c r="P1210" s="46"/>
      <c r="Q1210" s="41"/>
      <c r="R1210" s="10"/>
      <c r="S1210" s="10"/>
      <c r="T1210" s="10"/>
      <c r="U1210" s="22"/>
      <c r="V1210" s="22"/>
      <c r="W1210" s="22"/>
      <c r="X1210" s="22"/>
      <c r="Y1210" s="22"/>
      <c r="Z1210" s="22"/>
      <c r="AA1210" s="22"/>
      <c r="AB1210" s="22"/>
      <c r="AC1210" s="22"/>
      <c r="AD1210" s="22"/>
      <c r="AE1210" s="22"/>
      <c r="AF1210" s="22"/>
      <c r="AG1210" s="22"/>
      <c r="AH1210" s="22"/>
      <c r="AI1210" s="22"/>
      <c r="AJ1210" s="22"/>
      <c r="AK1210" s="22"/>
      <c r="AL1210" s="22"/>
      <c r="AM1210" s="22"/>
      <c r="AN1210" s="22"/>
      <c r="AO1210" s="22"/>
      <c r="AP1210" s="22"/>
      <c r="AQ1210" s="22"/>
      <c r="AR1210" s="22"/>
      <c r="AS1210" s="22"/>
      <c r="AT1210" s="22"/>
      <c r="AU1210" s="22"/>
    </row>
    <row r="1211" ht="17.25" customHeight="1">
      <c r="A1211" s="41"/>
      <c r="B1211" s="42"/>
      <c r="C1211" s="41"/>
      <c r="D1211" s="43"/>
      <c r="E1211" s="43"/>
      <c r="F1211" s="41"/>
      <c r="G1211" s="45"/>
      <c r="H1211" s="46"/>
      <c r="I1211" s="43"/>
      <c r="J1211" s="47"/>
      <c r="K1211" s="46"/>
      <c r="L1211" s="46"/>
      <c r="M1211" s="48"/>
      <c r="N1211" s="49"/>
      <c r="O1211" s="46"/>
      <c r="P1211" s="46"/>
      <c r="Q1211" s="41"/>
      <c r="R1211" s="10"/>
      <c r="S1211" s="10"/>
      <c r="T1211" s="10"/>
      <c r="U1211" s="22"/>
      <c r="V1211" s="22"/>
      <c r="W1211" s="22"/>
      <c r="X1211" s="22"/>
      <c r="Y1211" s="22"/>
      <c r="Z1211" s="22"/>
      <c r="AA1211" s="22"/>
      <c r="AB1211" s="22"/>
      <c r="AC1211" s="22"/>
      <c r="AD1211" s="22"/>
      <c r="AE1211" s="22"/>
      <c r="AF1211" s="22"/>
      <c r="AG1211" s="22"/>
      <c r="AH1211" s="22"/>
      <c r="AI1211" s="22"/>
      <c r="AJ1211" s="22"/>
      <c r="AK1211" s="22"/>
      <c r="AL1211" s="22"/>
      <c r="AM1211" s="22"/>
      <c r="AN1211" s="22"/>
      <c r="AO1211" s="22"/>
      <c r="AP1211" s="22"/>
      <c r="AQ1211" s="22"/>
      <c r="AR1211" s="22"/>
      <c r="AS1211" s="22"/>
      <c r="AT1211" s="22"/>
      <c r="AU1211" s="22"/>
    </row>
    <row r="1212" ht="17.25" customHeight="1">
      <c r="A1212" s="41"/>
      <c r="B1212" s="42"/>
      <c r="C1212" s="41"/>
      <c r="D1212" s="43"/>
      <c r="E1212" s="43"/>
      <c r="F1212" s="41"/>
      <c r="G1212" s="45"/>
      <c r="H1212" s="46"/>
      <c r="I1212" s="43"/>
      <c r="J1212" s="47"/>
      <c r="K1212" s="46"/>
      <c r="L1212" s="46"/>
      <c r="M1212" s="48"/>
      <c r="N1212" s="49"/>
      <c r="O1212" s="46"/>
      <c r="P1212" s="46"/>
      <c r="Q1212" s="41"/>
      <c r="R1212" s="10"/>
      <c r="S1212" s="10"/>
      <c r="T1212" s="10"/>
      <c r="U1212" s="22"/>
      <c r="V1212" s="22"/>
      <c r="W1212" s="22"/>
      <c r="X1212" s="22"/>
      <c r="Y1212" s="22"/>
      <c r="Z1212" s="22"/>
      <c r="AA1212" s="22"/>
      <c r="AB1212" s="22"/>
      <c r="AC1212" s="22"/>
      <c r="AD1212" s="22"/>
      <c r="AE1212" s="22"/>
      <c r="AF1212" s="22"/>
      <c r="AG1212" s="22"/>
      <c r="AH1212" s="22"/>
      <c r="AI1212" s="22"/>
      <c r="AJ1212" s="22"/>
      <c r="AK1212" s="22"/>
      <c r="AL1212" s="22"/>
      <c r="AM1212" s="22"/>
      <c r="AN1212" s="22"/>
      <c r="AO1212" s="22"/>
      <c r="AP1212" s="22"/>
      <c r="AQ1212" s="22"/>
      <c r="AR1212" s="22"/>
      <c r="AS1212" s="22"/>
      <c r="AT1212" s="22"/>
      <c r="AU1212" s="22"/>
    </row>
    <row r="1213" ht="17.25" customHeight="1">
      <c r="A1213" s="41"/>
      <c r="B1213" s="42"/>
      <c r="C1213" s="41"/>
      <c r="D1213" s="43"/>
      <c r="E1213" s="43"/>
      <c r="F1213" s="41"/>
      <c r="G1213" s="45"/>
      <c r="H1213" s="46"/>
      <c r="I1213" s="43"/>
      <c r="J1213" s="47"/>
      <c r="K1213" s="46"/>
      <c r="L1213" s="46"/>
      <c r="M1213" s="48"/>
      <c r="N1213" s="49"/>
      <c r="O1213" s="46"/>
      <c r="P1213" s="46"/>
      <c r="Q1213" s="41"/>
      <c r="R1213" s="10"/>
      <c r="S1213" s="10"/>
      <c r="T1213" s="10"/>
      <c r="U1213" s="22"/>
      <c r="V1213" s="22"/>
      <c r="W1213" s="22"/>
      <c r="X1213" s="22"/>
      <c r="Y1213" s="22"/>
      <c r="Z1213" s="22"/>
      <c r="AA1213" s="22"/>
      <c r="AB1213" s="22"/>
      <c r="AC1213" s="22"/>
      <c r="AD1213" s="22"/>
      <c r="AE1213" s="22"/>
      <c r="AF1213" s="22"/>
      <c r="AG1213" s="22"/>
      <c r="AH1213" s="22"/>
      <c r="AI1213" s="22"/>
      <c r="AJ1213" s="22"/>
      <c r="AK1213" s="22"/>
      <c r="AL1213" s="22"/>
      <c r="AM1213" s="22"/>
      <c r="AN1213" s="22"/>
      <c r="AO1213" s="22"/>
      <c r="AP1213" s="22"/>
      <c r="AQ1213" s="22"/>
      <c r="AR1213" s="22"/>
      <c r="AS1213" s="22"/>
      <c r="AT1213" s="22"/>
      <c r="AU1213" s="22"/>
    </row>
    <row r="1214" ht="17.25" customHeight="1">
      <c r="A1214" s="41"/>
      <c r="B1214" s="42"/>
      <c r="C1214" s="41"/>
      <c r="D1214" s="43"/>
      <c r="E1214" s="43"/>
      <c r="F1214" s="41"/>
      <c r="G1214" s="45"/>
      <c r="H1214" s="46"/>
      <c r="I1214" s="43"/>
      <c r="J1214" s="47"/>
      <c r="K1214" s="46"/>
      <c r="L1214" s="46"/>
      <c r="M1214" s="48"/>
      <c r="N1214" s="49"/>
      <c r="O1214" s="46"/>
      <c r="P1214" s="46"/>
      <c r="Q1214" s="41"/>
      <c r="R1214" s="10"/>
      <c r="S1214" s="10"/>
      <c r="T1214" s="10"/>
      <c r="U1214" s="22"/>
      <c r="V1214" s="22"/>
      <c r="W1214" s="22"/>
      <c r="X1214" s="22"/>
      <c r="Y1214" s="22"/>
      <c r="Z1214" s="22"/>
      <c r="AA1214" s="22"/>
      <c r="AB1214" s="22"/>
      <c r="AC1214" s="22"/>
      <c r="AD1214" s="22"/>
      <c r="AE1214" s="22"/>
      <c r="AF1214" s="22"/>
      <c r="AG1214" s="22"/>
      <c r="AH1214" s="22"/>
      <c r="AI1214" s="22"/>
      <c r="AJ1214" s="22"/>
      <c r="AK1214" s="22"/>
      <c r="AL1214" s="22"/>
      <c r="AM1214" s="22"/>
      <c r="AN1214" s="22"/>
      <c r="AO1214" s="22"/>
      <c r="AP1214" s="22"/>
      <c r="AQ1214" s="22"/>
      <c r="AR1214" s="22"/>
      <c r="AS1214" s="22"/>
      <c r="AT1214" s="22"/>
      <c r="AU1214" s="22"/>
    </row>
    <row r="1215" ht="17.25" customHeight="1">
      <c r="A1215" s="41"/>
      <c r="B1215" s="42"/>
      <c r="C1215" s="41"/>
      <c r="D1215" s="43"/>
      <c r="E1215" s="43"/>
      <c r="F1215" s="41"/>
      <c r="G1215" s="45"/>
      <c r="H1215" s="46"/>
      <c r="I1215" s="43"/>
      <c r="J1215" s="47"/>
      <c r="K1215" s="46"/>
      <c r="L1215" s="46"/>
      <c r="M1215" s="48"/>
      <c r="N1215" s="49"/>
      <c r="O1215" s="46"/>
      <c r="P1215" s="46"/>
      <c r="Q1215" s="41"/>
      <c r="R1215" s="10"/>
      <c r="S1215" s="10"/>
      <c r="T1215" s="10"/>
      <c r="U1215" s="22"/>
      <c r="V1215" s="22"/>
      <c r="W1215" s="22"/>
      <c r="X1215" s="22"/>
      <c r="Y1215" s="22"/>
      <c r="Z1215" s="22"/>
      <c r="AA1215" s="22"/>
      <c r="AB1215" s="22"/>
      <c r="AC1215" s="22"/>
      <c r="AD1215" s="22"/>
      <c r="AE1215" s="22"/>
      <c r="AF1215" s="22"/>
      <c r="AG1215" s="22"/>
      <c r="AH1215" s="22"/>
      <c r="AI1215" s="22"/>
      <c r="AJ1215" s="22"/>
      <c r="AK1215" s="22"/>
      <c r="AL1215" s="22"/>
      <c r="AM1215" s="22"/>
      <c r="AN1215" s="22"/>
      <c r="AO1215" s="22"/>
      <c r="AP1215" s="22"/>
      <c r="AQ1215" s="22"/>
      <c r="AR1215" s="22"/>
      <c r="AS1215" s="22"/>
      <c r="AT1215" s="22"/>
      <c r="AU1215" s="22"/>
    </row>
    <row r="1216" ht="17.25" customHeight="1">
      <c r="A1216" s="41"/>
      <c r="B1216" s="42"/>
      <c r="C1216" s="41"/>
      <c r="D1216" s="43"/>
      <c r="E1216" s="43"/>
      <c r="F1216" s="41"/>
      <c r="G1216" s="45"/>
      <c r="H1216" s="46"/>
      <c r="I1216" s="43"/>
      <c r="J1216" s="47"/>
      <c r="K1216" s="46"/>
      <c r="L1216" s="46"/>
      <c r="M1216" s="48"/>
      <c r="N1216" s="49"/>
      <c r="O1216" s="46"/>
      <c r="P1216" s="46"/>
      <c r="Q1216" s="41"/>
      <c r="R1216" s="10"/>
      <c r="S1216" s="10"/>
      <c r="T1216" s="10"/>
      <c r="U1216" s="22"/>
      <c r="V1216" s="22"/>
      <c r="W1216" s="22"/>
      <c r="X1216" s="22"/>
      <c r="Y1216" s="22"/>
      <c r="Z1216" s="22"/>
      <c r="AA1216" s="22"/>
      <c r="AB1216" s="22"/>
      <c r="AC1216" s="22"/>
      <c r="AD1216" s="22"/>
      <c r="AE1216" s="22"/>
      <c r="AF1216" s="22"/>
      <c r="AG1216" s="22"/>
      <c r="AH1216" s="22"/>
      <c r="AI1216" s="22"/>
      <c r="AJ1216" s="22"/>
      <c r="AK1216" s="22"/>
      <c r="AL1216" s="22"/>
      <c r="AM1216" s="22"/>
      <c r="AN1216" s="22"/>
      <c r="AO1216" s="22"/>
      <c r="AP1216" s="22"/>
      <c r="AQ1216" s="22"/>
      <c r="AR1216" s="22"/>
      <c r="AS1216" s="22"/>
      <c r="AT1216" s="22"/>
      <c r="AU1216" s="22"/>
    </row>
    <row r="1217" ht="17.25" customHeight="1">
      <c r="A1217" s="41"/>
      <c r="B1217" s="42"/>
      <c r="C1217" s="41"/>
      <c r="D1217" s="43"/>
      <c r="E1217" s="43"/>
      <c r="F1217" s="41"/>
      <c r="G1217" s="45"/>
      <c r="H1217" s="46"/>
      <c r="I1217" s="43"/>
      <c r="J1217" s="47"/>
      <c r="K1217" s="46"/>
      <c r="L1217" s="46"/>
      <c r="M1217" s="48"/>
      <c r="N1217" s="49"/>
      <c r="O1217" s="46"/>
      <c r="P1217" s="46"/>
      <c r="Q1217" s="41"/>
      <c r="R1217" s="10"/>
      <c r="S1217" s="10"/>
      <c r="T1217" s="10"/>
      <c r="U1217" s="22"/>
      <c r="V1217" s="22"/>
      <c r="W1217" s="22"/>
      <c r="X1217" s="22"/>
      <c r="Y1217" s="22"/>
      <c r="Z1217" s="22"/>
      <c r="AA1217" s="22"/>
      <c r="AB1217" s="22"/>
      <c r="AC1217" s="22"/>
      <c r="AD1217" s="22"/>
      <c r="AE1217" s="22"/>
      <c r="AF1217" s="22"/>
      <c r="AG1217" s="22"/>
      <c r="AH1217" s="22"/>
      <c r="AI1217" s="22"/>
      <c r="AJ1217" s="22"/>
      <c r="AK1217" s="22"/>
      <c r="AL1217" s="22"/>
      <c r="AM1217" s="22"/>
      <c r="AN1217" s="22"/>
      <c r="AO1217" s="22"/>
      <c r="AP1217" s="22"/>
      <c r="AQ1217" s="22"/>
      <c r="AR1217" s="22"/>
      <c r="AS1217" s="22"/>
      <c r="AT1217" s="22"/>
      <c r="AU1217" s="22"/>
    </row>
    <row r="1218" ht="17.25" customHeight="1">
      <c r="A1218" s="41"/>
      <c r="B1218" s="42"/>
      <c r="C1218" s="41"/>
      <c r="D1218" s="43"/>
      <c r="E1218" s="43"/>
      <c r="F1218" s="41"/>
      <c r="G1218" s="45"/>
      <c r="H1218" s="46"/>
      <c r="I1218" s="43"/>
      <c r="J1218" s="47"/>
      <c r="K1218" s="46"/>
      <c r="L1218" s="46"/>
      <c r="M1218" s="48"/>
      <c r="N1218" s="49"/>
      <c r="O1218" s="46"/>
      <c r="P1218" s="46"/>
      <c r="Q1218" s="41"/>
      <c r="R1218" s="10"/>
      <c r="S1218" s="10"/>
      <c r="T1218" s="10"/>
      <c r="U1218" s="22"/>
      <c r="V1218" s="22"/>
      <c r="W1218" s="22"/>
      <c r="X1218" s="22"/>
      <c r="Y1218" s="22"/>
      <c r="Z1218" s="22"/>
      <c r="AA1218" s="22"/>
      <c r="AB1218" s="22"/>
      <c r="AC1218" s="22"/>
      <c r="AD1218" s="22"/>
      <c r="AE1218" s="22"/>
      <c r="AF1218" s="22"/>
      <c r="AG1218" s="22"/>
      <c r="AH1218" s="22"/>
      <c r="AI1218" s="22"/>
      <c r="AJ1218" s="22"/>
      <c r="AK1218" s="22"/>
      <c r="AL1218" s="22"/>
      <c r="AM1218" s="22"/>
      <c r="AN1218" s="22"/>
      <c r="AO1218" s="22"/>
      <c r="AP1218" s="22"/>
      <c r="AQ1218" s="22"/>
      <c r="AR1218" s="22"/>
      <c r="AS1218" s="22"/>
      <c r="AT1218" s="22"/>
      <c r="AU1218" s="22"/>
    </row>
    <row r="1219" ht="17.25" customHeight="1">
      <c r="A1219" s="41"/>
      <c r="B1219" s="42"/>
      <c r="C1219" s="41"/>
      <c r="D1219" s="43"/>
      <c r="E1219" s="43"/>
      <c r="F1219" s="41"/>
      <c r="G1219" s="45"/>
      <c r="H1219" s="46"/>
      <c r="I1219" s="43"/>
      <c r="J1219" s="47"/>
      <c r="K1219" s="46"/>
      <c r="L1219" s="46"/>
      <c r="M1219" s="48"/>
      <c r="N1219" s="49"/>
      <c r="O1219" s="46"/>
      <c r="P1219" s="46"/>
      <c r="Q1219" s="41"/>
      <c r="R1219" s="10"/>
      <c r="S1219" s="10"/>
      <c r="T1219" s="10"/>
      <c r="U1219" s="22"/>
      <c r="V1219" s="22"/>
      <c r="W1219" s="22"/>
      <c r="X1219" s="22"/>
      <c r="Y1219" s="22"/>
      <c r="Z1219" s="22"/>
      <c r="AA1219" s="22"/>
      <c r="AB1219" s="22"/>
      <c r="AC1219" s="22"/>
      <c r="AD1219" s="22"/>
      <c r="AE1219" s="22"/>
      <c r="AF1219" s="22"/>
      <c r="AG1219" s="22"/>
      <c r="AH1219" s="22"/>
      <c r="AI1219" s="22"/>
      <c r="AJ1219" s="22"/>
      <c r="AK1219" s="22"/>
      <c r="AL1219" s="22"/>
      <c r="AM1219" s="22"/>
      <c r="AN1219" s="22"/>
      <c r="AO1219" s="22"/>
      <c r="AP1219" s="22"/>
      <c r="AQ1219" s="22"/>
      <c r="AR1219" s="22"/>
      <c r="AS1219" s="22"/>
      <c r="AT1219" s="22"/>
      <c r="AU1219" s="22"/>
    </row>
    <row r="1220" ht="17.25" customHeight="1">
      <c r="A1220" s="41"/>
      <c r="B1220" s="42"/>
      <c r="C1220" s="41"/>
      <c r="D1220" s="43"/>
      <c r="E1220" s="43"/>
      <c r="F1220" s="41"/>
      <c r="G1220" s="45"/>
      <c r="H1220" s="46"/>
      <c r="I1220" s="43"/>
      <c r="J1220" s="47"/>
      <c r="K1220" s="46"/>
      <c r="L1220" s="46"/>
      <c r="M1220" s="48"/>
      <c r="N1220" s="49"/>
      <c r="O1220" s="46"/>
      <c r="P1220" s="46"/>
      <c r="Q1220" s="41"/>
      <c r="R1220" s="10"/>
      <c r="S1220" s="10"/>
      <c r="T1220" s="10"/>
      <c r="U1220" s="22"/>
      <c r="V1220" s="22"/>
      <c r="W1220" s="22"/>
      <c r="X1220" s="22"/>
      <c r="Y1220" s="22"/>
      <c r="Z1220" s="22"/>
      <c r="AA1220" s="22"/>
      <c r="AB1220" s="22"/>
      <c r="AC1220" s="22"/>
      <c r="AD1220" s="22"/>
      <c r="AE1220" s="22"/>
      <c r="AF1220" s="22"/>
      <c r="AG1220" s="22"/>
      <c r="AH1220" s="22"/>
      <c r="AI1220" s="22"/>
      <c r="AJ1220" s="22"/>
      <c r="AK1220" s="22"/>
      <c r="AL1220" s="22"/>
      <c r="AM1220" s="22"/>
      <c r="AN1220" s="22"/>
      <c r="AO1220" s="22"/>
      <c r="AP1220" s="22"/>
      <c r="AQ1220" s="22"/>
      <c r="AR1220" s="22"/>
      <c r="AS1220" s="22"/>
      <c r="AT1220" s="22"/>
      <c r="AU1220" s="22"/>
    </row>
    <row r="1221" ht="17.25" customHeight="1">
      <c r="A1221" s="41"/>
      <c r="B1221" s="42"/>
      <c r="C1221" s="41"/>
      <c r="D1221" s="43"/>
      <c r="E1221" s="43"/>
      <c r="F1221" s="41"/>
      <c r="G1221" s="45"/>
      <c r="H1221" s="46"/>
      <c r="I1221" s="43"/>
      <c r="J1221" s="47"/>
      <c r="K1221" s="46"/>
      <c r="L1221" s="46"/>
      <c r="M1221" s="48"/>
      <c r="N1221" s="49"/>
      <c r="O1221" s="46"/>
      <c r="P1221" s="46"/>
      <c r="Q1221" s="41"/>
      <c r="R1221" s="10"/>
      <c r="S1221" s="10"/>
      <c r="T1221" s="10"/>
      <c r="U1221" s="22"/>
      <c r="V1221" s="22"/>
      <c r="W1221" s="22"/>
      <c r="X1221" s="22"/>
      <c r="Y1221" s="22"/>
      <c r="Z1221" s="22"/>
      <c r="AA1221" s="22"/>
      <c r="AB1221" s="22"/>
      <c r="AC1221" s="22"/>
      <c r="AD1221" s="22"/>
      <c r="AE1221" s="22"/>
      <c r="AF1221" s="22"/>
      <c r="AG1221" s="22"/>
      <c r="AH1221" s="22"/>
      <c r="AI1221" s="22"/>
      <c r="AJ1221" s="22"/>
      <c r="AK1221" s="22"/>
      <c r="AL1221" s="22"/>
      <c r="AM1221" s="22"/>
      <c r="AN1221" s="22"/>
      <c r="AO1221" s="22"/>
      <c r="AP1221" s="22"/>
      <c r="AQ1221" s="22"/>
      <c r="AR1221" s="22"/>
      <c r="AS1221" s="22"/>
      <c r="AT1221" s="22"/>
      <c r="AU1221" s="22"/>
    </row>
    <row r="1222" ht="17.25" customHeight="1">
      <c r="A1222" s="41"/>
      <c r="B1222" s="42"/>
      <c r="C1222" s="41"/>
      <c r="D1222" s="43"/>
      <c r="E1222" s="43"/>
      <c r="F1222" s="41"/>
      <c r="G1222" s="45"/>
      <c r="H1222" s="46"/>
      <c r="I1222" s="43"/>
      <c r="J1222" s="47"/>
      <c r="K1222" s="46"/>
      <c r="L1222" s="46"/>
      <c r="M1222" s="48"/>
      <c r="N1222" s="49"/>
      <c r="O1222" s="46"/>
      <c r="P1222" s="46"/>
      <c r="Q1222" s="41"/>
      <c r="R1222" s="10"/>
      <c r="S1222" s="10"/>
      <c r="T1222" s="10"/>
      <c r="U1222" s="22"/>
      <c r="V1222" s="22"/>
      <c r="W1222" s="22"/>
      <c r="X1222" s="22"/>
      <c r="Y1222" s="22"/>
      <c r="Z1222" s="22"/>
      <c r="AA1222" s="22"/>
      <c r="AB1222" s="22"/>
      <c r="AC1222" s="22"/>
      <c r="AD1222" s="22"/>
      <c r="AE1222" s="22"/>
      <c r="AF1222" s="22"/>
      <c r="AG1222" s="22"/>
      <c r="AH1222" s="22"/>
      <c r="AI1222" s="22"/>
      <c r="AJ1222" s="22"/>
      <c r="AK1222" s="22"/>
      <c r="AL1222" s="22"/>
      <c r="AM1222" s="22"/>
      <c r="AN1222" s="22"/>
      <c r="AO1222" s="22"/>
      <c r="AP1222" s="22"/>
      <c r="AQ1222" s="22"/>
      <c r="AR1222" s="22"/>
      <c r="AS1222" s="22"/>
      <c r="AT1222" s="22"/>
      <c r="AU1222" s="22"/>
    </row>
    <row r="1223" ht="17.25" customHeight="1">
      <c r="A1223" s="41"/>
      <c r="B1223" s="42"/>
      <c r="C1223" s="41"/>
      <c r="D1223" s="43"/>
      <c r="E1223" s="43"/>
      <c r="F1223" s="41"/>
      <c r="G1223" s="45"/>
      <c r="H1223" s="46"/>
      <c r="I1223" s="43"/>
      <c r="J1223" s="47"/>
      <c r="K1223" s="46"/>
      <c r="L1223" s="46"/>
      <c r="M1223" s="48"/>
      <c r="N1223" s="49"/>
      <c r="O1223" s="46"/>
      <c r="P1223" s="46"/>
      <c r="Q1223" s="41"/>
      <c r="R1223" s="10"/>
      <c r="S1223" s="10"/>
      <c r="T1223" s="10"/>
      <c r="U1223" s="22"/>
      <c r="V1223" s="22"/>
      <c r="W1223" s="22"/>
      <c r="X1223" s="22"/>
      <c r="Y1223" s="22"/>
      <c r="Z1223" s="22"/>
      <c r="AA1223" s="22"/>
      <c r="AB1223" s="22"/>
      <c r="AC1223" s="22"/>
      <c r="AD1223" s="22"/>
      <c r="AE1223" s="22"/>
      <c r="AF1223" s="22"/>
      <c r="AG1223" s="22"/>
      <c r="AH1223" s="22"/>
      <c r="AI1223" s="22"/>
      <c r="AJ1223" s="22"/>
      <c r="AK1223" s="22"/>
      <c r="AL1223" s="22"/>
      <c r="AM1223" s="22"/>
      <c r="AN1223" s="22"/>
      <c r="AO1223" s="22"/>
      <c r="AP1223" s="22"/>
      <c r="AQ1223" s="22"/>
      <c r="AR1223" s="22"/>
      <c r="AS1223" s="22"/>
      <c r="AT1223" s="22"/>
      <c r="AU1223" s="22"/>
    </row>
    <row r="1224" ht="17.25" customHeight="1">
      <c r="A1224" s="41"/>
      <c r="B1224" s="42"/>
      <c r="C1224" s="41"/>
      <c r="D1224" s="43"/>
      <c r="E1224" s="43"/>
      <c r="F1224" s="41"/>
      <c r="G1224" s="45"/>
      <c r="H1224" s="46"/>
      <c r="I1224" s="43"/>
      <c r="J1224" s="47"/>
      <c r="K1224" s="46"/>
      <c r="L1224" s="46"/>
      <c r="M1224" s="48"/>
      <c r="N1224" s="49"/>
      <c r="O1224" s="46"/>
      <c r="P1224" s="46"/>
      <c r="Q1224" s="41"/>
      <c r="R1224" s="10"/>
      <c r="S1224" s="10"/>
      <c r="T1224" s="10"/>
      <c r="U1224" s="22"/>
      <c r="V1224" s="22"/>
      <c r="W1224" s="22"/>
      <c r="X1224" s="22"/>
      <c r="Y1224" s="22"/>
      <c r="Z1224" s="22"/>
      <c r="AA1224" s="22"/>
      <c r="AB1224" s="22"/>
      <c r="AC1224" s="22"/>
      <c r="AD1224" s="22"/>
      <c r="AE1224" s="22"/>
      <c r="AF1224" s="22"/>
      <c r="AG1224" s="22"/>
      <c r="AH1224" s="22"/>
      <c r="AI1224" s="22"/>
      <c r="AJ1224" s="22"/>
      <c r="AK1224" s="22"/>
      <c r="AL1224" s="22"/>
      <c r="AM1224" s="22"/>
      <c r="AN1224" s="22"/>
      <c r="AO1224" s="22"/>
      <c r="AP1224" s="22"/>
      <c r="AQ1224" s="22"/>
      <c r="AR1224" s="22"/>
      <c r="AS1224" s="22"/>
      <c r="AT1224" s="22"/>
      <c r="AU1224" s="22"/>
    </row>
    <row r="1225" ht="17.25" customHeight="1">
      <c r="A1225" s="41"/>
      <c r="B1225" s="42"/>
      <c r="C1225" s="41"/>
      <c r="D1225" s="43"/>
      <c r="E1225" s="43"/>
      <c r="F1225" s="41"/>
      <c r="G1225" s="45"/>
      <c r="H1225" s="46"/>
      <c r="I1225" s="43"/>
      <c r="J1225" s="47"/>
      <c r="K1225" s="46"/>
      <c r="L1225" s="46"/>
      <c r="M1225" s="48"/>
      <c r="N1225" s="49"/>
      <c r="O1225" s="46"/>
      <c r="P1225" s="46"/>
      <c r="Q1225" s="41"/>
      <c r="R1225" s="10"/>
      <c r="S1225" s="10"/>
      <c r="T1225" s="10"/>
      <c r="U1225" s="22"/>
      <c r="V1225" s="22"/>
      <c r="W1225" s="22"/>
      <c r="X1225" s="22"/>
      <c r="Y1225" s="22"/>
      <c r="Z1225" s="22"/>
      <c r="AA1225" s="22"/>
      <c r="AB1225" s="22"/>
      <c r="AC1225" s="22"/>
      <c r="AD1225" s="22"/>
      <c r="AE1225" s="22"/>
      <c r="AF1225" s="22"/>
      <c r="AG1225" s="22"/>
      <c r="AH1225" s="22"/>
      <c r="AI1225" s="22"/>
      <c r="AJ1225" s="22"/>
      <c r="AK1225" s="22"/>
      <c r="AL1225" s="22"/>
      <c r="AM1225" s="22"/>
      <c r="AN1225" s="22"/>
      <c r="AO1225" s="22"/>
      <c r="AP1225" s="22"/>
      <c r="AQ1225" s="22"/>
      <c r="AR1225" s="22"/>
      <c r="AS1225" s="22"/>
      <c r="AT1225" s="22"/>
      <c r="AU1225" s="22"/>
    </row>
    <row r="1226" ht="17.25" customHeight="1">
      <c r="A1226" s="41"/>
      <c r="B1226" s="42"/>
      <c r="C1226" s="41"/>
      <c r="D1226" s="43"/>
      <c r="E1226" s="43"/>
      <c r="F1226" s="41"/>
      <c r="G1226" s="45"/>
      <c r="H1226" s="46"/>
      <c r="I1226" s="43"/>
      <c r="J1226" s="47"/>
      <c r="K1226" s="46"/>
      <c r="L1226" s="46"/>
      <c r="M1226" s="48"/>
      <c r="N1226" s="49"/>
      <c r="O1226" s="46"/>
      <c r="P1226" s="46"/>
      <c r="Q1226" s="41"/>
      <c r="R1226" s="10"/>
      <c r="S1226" s="10"/>
      <c r="T1226" s="10"/>
      <c r="U1226" s="22"/>
      <c r="V1226" s="22"/>
      <c r="W1226" s="22"/>
      <c r="X1226" s="22"/>
      <c r="Y1226" s="22"/>
      <c r="Z1226" s="22"/>
      <c r="AA1226" s="22"/>
      <c r="AB1226" s="22"/>
      <c r="AC1226" s="22"/>
      <c r="AD1226" s="22"/>
      <c r="AE1226" s="22"/>
      <c r="AF1226" s="22"/>
      <c r="AG1226" s="22"/>
      <c r="AH1226" s="22"/>
      <c r="AI1226" s="22"/>
      <c r="AJ1226" s="22"/>
      <c r="AK1226" s="22"/>
      <c r="AL1226" s="22"/>
      <c r="AM1226" s="22"/>
      <c r="AN1226" s="22"/>
      <c r="AO1226" s="22"/>
      <c r="AP1226" s="22"/>
      <c r="AQ1226" s="22"/>
      <c r="AR1226" s="22"/>
      <c r="AS1226" s="22"/>
      <c r="AT1226" s="22"/>
      <c r="AU1226" s="22"/>
    </row>
    <row r="1227" ht="17.25" customHeight="1">
      <c r="A1227" s="41"/>
      <c r="B1227" s="42"/>
      <c r="C1227" s="41"/>
      <c r="D1227" s="43"/>
      <c r="E1227" s="43"/>
      <c r="F1227" s="41"/>
      <c r="G1227" s="45"/>
      <c r="H1227" s="46"/>
      <c r="I1227" s="43"/>
      <c r="J1227" s="47"/>
      <c r="K1227" s="46"/>
      <c r="L1227" s="46"/>
      <c r="M1227" s="48"/>
      <c r="N1227" s="49"/>
      <c r="O1227" s="46"/>
      <c r="P1227" s="46"/>
      <c r="Q1227" s="41"/>
      <c r="R1227" s="10"/>
      <c r="S1227" s="10"/>
      <c r="T1227" s="10"/>
      <c r="U1227" s="22"/>
      <c r="V1227" s="22"/>
      <c r="W1227" s="22"/>
      <c r="X1227" s="22"/>
      <c r="Y1227" s="22"/>
      <c r="Z1227" s="22"/>
      <c r="AA1227" s="22"/>
      <c r="AB1227" s="22"/>
      <c r="AC1227" s="22"/>
      <c r="AD1227" s="22"/>
      <c r="AE1227" s="22"/>
      <c r="AF1227" s="22"/>
      <c r="AG1227" s="22"/>
      <c r="AH1227" s="22"/>
      <c r="AI1227" s="22"/>
      <c r="AJ1227" s="22"/>
      <c r="AK1227" s="22"/>
      <c r="AL1227" s="22"/>
      <c r="AM1227" s="22"/>
      <c r="AN1227" s="22"/>
      <c r="AO1227" s="22"/>
      <c r="AP1227" s="22"/>
      <c r="AQ1227" s="22"/>
      <c r="AR1227" s="22"/>
      <c r="AS1227" s="22"/>
      <c r="AT1227" s="22"/>
      <c r="AU1227" s="22"/>
    </row>
    <row r="1228" ht="17.25" customHeight="1">
      <c r="A1228" s="41"/>
      <c r="B1228" s="42"/>
      <c r="C1228" s="41"/>
      <c r="D1228" s="43"/>
      <c r="E1228" s="43"/>
      <c r="F1228" s="41"/>
      <c r="G1228" s="45"/>
      <c r="H1228" s="46"/>
      <c r="I1228" s="43"/>
      <c r="J1228" s="47"/>
      <c r="K1228" s="46"/>
      <c r="L1228" s="46"/>
      <c r="M1228" s="48"/>
      <c r="N1228" s="49"/>
      <c r="O1228" s="46"/>
      <c r="P1228" s="46"/>
      <c r="Q1228" s="41"/>
      <c r="R1228" s="10"/>
      <c r="S1228" s="10"/>
      <c r="T1228" s="10"/>
      <c r="U1228" s="22"/>
      <c r="V1228" s="22"/>
      <c r="W1228" s="22"/>
      <c r="X1228" s="22"/>
      <c r="Y1228" s="22"/>
      <c r="Z1228" s="22"/>
      <c r="AA1228" s="22"/>
      <c r="AB1228" s="22"/>
      <c r="AC1228" s="22"/>
      <c r="AD1228" s="22"/>
      <c r="AE1228" s="22"/>
      <c r="AF1228" s="22"/>
      <c r="AG1228" s="22"/>
      <c r="AH1228" s="22"/>
      <c r="AI1228" s="22"/>
      <c r="AJ1228" s="22"/>
      <c r="AK1228" s="22"/>
      <c r="AL1228" s="22"/>
      <c r="AM1228" s="22"/>
      <c r="AN1228" s="22"/>
      <c r="AO1228" s="22"/>
      <c r="AP1228" s="22"/>
      <c r="AQ1228" s="22"/>
      <c r="AR1228" s="22"/>
      <c r="AS1228" s="22"/>
      <c r="AT1228" s="22"/>
      <c r="AU1228" s="22"/>
    </row>
    <row r="1229" ht="17.25" customHeight="1">
      <c r="A1229" s="41"/>
      <c r="B1229" s="42"/>
      <c r="C1229" s="41"/>
      <c r="D1229" s="43"/>
      <c r="E1229" s="43"/>
      <c r="F1229" s="41"/>
      <c r="G1229" s="45"/>
      <c r="H1229" s="46"/>
      <c r="I1229" s="43"/>
      <c r="J1229" s="47"/>
      <c r="K1229" s="46"/>
      <c r="L1229" s="46"/>
      <c r="M1229" s="48"/>
      <c r="N1229" s="49"/>
      <c r="O1229" s="46"/>
      <c r="P1229" s="46"/>
      <c r="Q1229" s="41"/>
      <c r="R1229" s="10"/>
      <c r="S1229" s="10"/>
      <c r="T1229" s="10"/>
      <c r="U1229" s="22"/>
      <c r="V1229" s="22"/>
      <c r="W1229" s="22"/>
      <c r="X1229" s="22"/>
      <c r="Y1229" s="22"/>
      <c r="Z1229" s="22"/>
      <c r="AA1229" s="22"/>
      <c r="AB1229" s="22"/>
      <c r="AC1229" s="22"/>
      <c r="AD1229" s="22"/>
      <c r="AE1229" s="22"/>
      <c r="AF1229" s="22"/>
      <c r="AG1229" s="22"/>
      <c r="AH1229" s="22"/>
      <c r="AI1229" s="22"/>
      <c r="AJ1229" s="22"/>
      <c r="AK1229" s="22"/>
      <c r="AL1229" s="22"/>
      <c r="AM1229" s="22"/>
      <c r="AN1229" s="22"/>
      <c r="AO1229" s="22"/>
      <c r="AP1229" s="22"/>
      <c r="AQ1229" s="22"/>
      <c r="AR1229" s="22"/>
      <c r="AS1229" s="22"/>
      <c r="AT1229" s="22"/>
      <c r="AU1229" s="22"/>
    </row>
    <row r="1230" ht="17.25" customHeight="1">
      <c r="A1230" s="41"/>
      <c r="B1230" s="42"/>
      <c r="C1230" s="41"/>
      <c r="D1230" s="43"/>
      <c r="E1230" s="43"/>
      <c r="F1230" s="41"/>
      <c r="G1230" s="45"/>
      <c r="H1230" s="46"/>
      <c r="I1230" s="43"/>
      <c r="J1230" s="47"/>
      <c r="K1230" s="46"/>
      <c r="L1230" s="46"/>
      <c r="M1230" s="48"/>
      <c r="N1230" s="49"/>
      <c r="O1230" s="46"/>
      <c r="P1230" s="46"/>
      <c r="Q1230" s="41"/>
      <c r="R1230" s="10"/>
      <c r="S1230" s="10"/>
      <c r="T1230" s="10"/>
      <c r="U1230" s="22"/>
      <c r="V1230" s="22"/>
      <c r="W1230" s="22"/>
      <c r="X1230" s="22"/>
      <c r="Y1230" s="22"/>
      <c r="Z1230" s="22"/>
      <c r="AA1230" s="22"/>
      <c r="AB1230" s="22"/>
      <c r="AC1230" s="22"/>
      <c r="AD1230" s="22"/>
      <c r="AE1230" s="22"/>
      <c r="AF1230" s="22"/>
      <c r="AG1230" s="22"/>
      <c r="AH1230" s="22"/>
      <c r="AI1230" s="22"/>
      <c r="AJ1230" s="22"/>
      <c r="AK1230" s="22"/>
      <c r="AL1230" s="22"/>
      <c r="AM1230" s="22"/>
      <c r="AN1230" s="22"/>
      <c r="AO1230" s="22"/>
      <c r="AP1230" s="22"/>
      <c r="AQ1230" s="22"/>
      <c r="AR1230" s="22"/>
      <c r="AS1230" s="22"/>
      <c r="AT1230" s="22"/>
      <c r="AU1230" s="22"/>
    </row>
    <row r="1231" ht="17.25" customHeight="1">
      <c r="A1231" s="41"/>
      <c r="B1231" s="42"/>
      <c r="C1231" s="41"/>
      <c r="D1231" s="43"/>
      <c r="E1231" s="43"/>
      <c r="F1231" s="41"/>
      <c r="G1231" s="45"/>
      <c r="H1231" s="46"/>
      <c r="I1231" s="43"/>
      <c r="J1231" s="47"/>
      <c r="K1231" s="46"/>
      <c r="L1231" s="46"/>
      <c r="M1231" s="48"/>
      <c r="N1231" s="49"/>
      <c r="O1231" s="46"/>
      <c r="P1231" s="46"/>
      <c r="Q1231" s="41"/>
      <c r="R1231" s="10"/>
      <c r="S1231" s="10"/>
      <c r="T1231" s="10"/>
      <c r="U1231" s="22"/>
      <c r="V1231" s="22"/>
      <c r="W1231" s="22"/>
      <c r="X1231" s="22"/>
      <c r="Y1231" s="22"/>
      <c r="Z1231" s="22"/>
      <c r="AA1231" s="22"/>
      <c r="AB1231" s="22"/>
      <c r="AC1231" s="22"/>
      <c r="AD1231" s="22"/>
      <c r="AE1231" s="22"/>
      <c r="AF1231" s="22"/>
      <c r="AG1231" s="22"/>
      <c r="AH1231" s="22"/>
      <c r="AI1231" s="22"/>
      <c r="AJ1231" s="22"/>
      <c r="AK1231" s="22"/>
      <c r="AL1231" s="22"/>
      <c r="AM1231" s="22"/>
      <c r="AN1231" s="22"/>
      <c r="AO1231" s="22"/>
      <c r="AP1231" s="22"/>
      <c r="AQ1231" s="22"/>
      <c r="AR1231" s="22"/>
      <c r="AS1231" s="22"/>
      <c r="AT1231" s="22"/>
      <c r="AU1231" s="22"/>
    </row>
    <row r="1232" ht="17.25" customHeight="1">
      <c r="A1232" s="41"/>
      <c r="B1232" s="42"/>
      <c r="C1232" s="41"/>
      <c r="D1232" s="43"/>
      <c r="E1232" s="43"/>
      <c r="F1232" s="41"/>
      <c r="G1232" s="45"/>
      <c r="H1232" s="46"/>
      <c r="I1232" s="43"/>
      <c r="J1232" s="47"/>
      <c r="K1232" s="46"/>
      <c r="L1232" s="46"/>
      <c r="M1232" s="48"/>
      <c r="N1232" s="49"/>
      <c r="O1232" s="46"/>
      <c r="P1232" s="46"/>
      <c r="Q1232" s="41"/>
      <c r="R1232" s="10"/>
      <c r="S1232" s="10"/>
      <c r="T1232" s="10"/>
      <c r="U1232" s="22"/>
      <c r="V1232" s="22"/>
      <c r="W1232" s="22"/>
      <c r="X1232" s="22"/>
      <c r="Y1232" s="22"/>
      <c r="Z1232" s="22"/>
      <c r="AA1232" s="22"/>
      <c r="AB1232" s="22"/>
      <c r="AC1232" s="22"/>
      <c r="AD1232" s="22"/>
      <c r="AE1232" s="22"/>
      <c r="AF1232" s="22"/>
      <c r="AG1232" s="22"/>
      <c r="AH1232" s="22"/>
      <c r="AI1232" s="22"/>
      <c r="AJ1232" s="22"/>
      <c r="AK1232" s="22"/>
      <c r="AL1232" s="22"/>
      <c r="AM1232" s="22"/>
      <c r="AN1232" s="22"/>
      <c r="AO1232" s="22"/>
      <c r="AP1232" s="22"/>
      <c r="AQ1232" s="22"/>
      <c r="AR1232" s="22"/>
      <c r="AS1232" s="22"/>
      <c r="AT1232" s="22"/>
      <c r="AU1232" s="22"/>
    </row>
    <row r="1233" ht="17.25" customHeight="1">
      <c r="A1233" s="41"/>
      <c r="B1233" s="42"/>
      <c r="C1233" s="41"/>
      <c r="D1233" s="43"/>
      <c r="E1233" s="43"/>
      <c r="F1233" s="41"/>
      <c r="G1233" s="45"/>
      <c r="H1233" s="46"/>
      <c r="I1233" s="43"/>
      <c r="J1233" s="47"/>
      <c r="K1233" s="46"/>
      <c r="L1233" s="46"/>
      <c r="M1233" s="48"/>
      <c r="N1233" s="49"/>
      <c r="O1233" s="46"/>
      <c r="P1233" s="46"/>
      <c r="Q1233" s="41"/>
      <c r="R1233" s="10"/>
      <c r="S1233" s="10"/>
      <c r="T1233" s="10"/>
      <c r="U1233" s="22"/>
      <c r="V1233" s="22"/>
      <c r="W1233" s="22"/>
      <c r="X1233" s="22"/>
      <c r="Y1233" s="22"/>
      <c r="Z1233" s="22"/>
      <c r="AA1233" s="22"/>
      <c r="AB1233" s="22"/>
      <c r="AC1233" s="22"/>
      <c r="AD1233" s="22"/>
      <c r="AE1233" s="22"/>
      <c r="AF1233" s="22"/>
      <c r="AG1233" s="22"/>
      <c r="AH1233" s="22"/>
      <c r="AI1233" s="22"/>
      <c r="AJ1233" s="22"/>
      <c r="AK1233" s="22"/>
      <c r="AL1233" s="22"/>
      <c r="AM1233" s="22"/>
      <c r="AN1233" s="22"/>
      <c r="AO1233" s="22"/>
      <c r="AP1233" s="22"/>
      <c r="AQ1233" s="22"/>
      <c r="AR1233" s="22"/>
      <c r="AS1233" s="22"/>
      <c r="AT1233" s="22"/>
      <c r="AU1233" s="22"/>
    </row>
    <row r="1234" ht="17.25" customHeight="1">
      <c r="A1234" s="41"/>
      <c r="B1234" s="42"/>
      <c r="C1234" s="41"/>
      <c r="D1234" s="43"/>
      <c r="E1234" s="43"/>
      <c r="F1234" s="41"/>
      <c r="G1234" s="45"/>
      <c r="H1234" s="46"/>
      <c r="I1234" s="43"/>
      <c r="J1234" s="47"/>
      <c r="K1234" s="46"/>
      <c r="L1234" s="46"/>
      <c r="M1234" s="48"/>
      <c r="N1234" s="49"/>
      <c r="O1234" s="46"/>
      <c r="P1234" s="46"/>
      <c r="Q1234" s="41"/>
      <c r="R1234" s="10"/>
      <c r="S1234" s="10"/>
      <c r="T1234" s="10"/>
      <c r="U1234" s="22"/>
      <c r="V1234" s="22"/>
      <c r="W1234" s="22"/>
      <c r="X1234" s="22"/>
      <c r="Y1234" s="22"/>
      <c r="Z1234" s="22"/>
      <c r="AA1234" s="22"/>
      <c r="AB1234" s="22"/>
      <c r="AC1234" s="22"/>
      <c r="AD1234" s="22"/>
      <c r="AE1234" s="22"/>
      <c r="AF1234" s="22"/>
      <c r="AG1234" s="22"/>
      <c r="AH1234" s="22"/>
      <c r="AI1234" s="22"/>
      <c r="AJ1234" s="22"/>
      <c r="AK1234" s="22"/>
      <c r="AL1234" s="22"/>
      <c r="AM1234" s="22"/>
      <c r="AN1234" s="22"/>
      <c r="AO1234" s="22"/>
      <c r="AP1234" s="22"/>
      <c r="AQ1234" s="22"/>
      <c r="AR1234" s="22"/>
      <c r="AS1234" s="22"/>
      <c r="AT1234" s="22"/>
      <c r="AU1234" s="22"/>
    </row>
    <row r="1235" ht="17.25" customHeight="1">
      <c r="A1235" s="41"/>
      <c r="B1235" s="42"/>
      <c r="C1235" s="41"/>
      <c r="D1235" s="43"/>
      <c r="E1235" s="43"/>
      <c r="F1235" s="41"/>
      <c r="G1235" s="45"/>
      <c r="H1235" s="46"/>
      <c r="I1235" s="43"/>
      <c r="J1235" s="47"/>
      <c r="K1235" s="46"/>
      <c r="L1235" s="46"/>
      <c r="M1235" s="48"/>
      <c r="N1235" s="49"/>
      <c r="O1235" s="46"/>
      <c r="P1235" s="46"/>
      <c r="Q1235" s="41"/>
      <c r="R1235" s="10"/>
      <c r="S1235" s="10"/>
      <c r="T1235" s="10"/>
      <c r="U1235" s="22"/>
      <c r="V1235" s="22"/>
      <c r="W1235" s="22"/>
      <c r="X1235" s="22"/>
      <c r="Y1235" s="22"/>
      <c r="Z1235" s="22"/>
      <c r="AA1235" s="22"/>
      <c r="AB1235" s="22"/>
      <c r="AC1235" s="22"/>
      <c r="AD1235" s="22"/>
      <c r="AE1235" s="22"/>
      <c r="AF1235" s="22"/>
      <c r="AG1235" s="22"/>
      <c r="AH1235" s="22"/>
      <c r="AI1235" s="22"/>
      <c r="AJ1235" s="22"/>
      <c r="AK1235" s="22"/>
      <c r="AL1235" s="22"/>
      <c r="AM1235" s="22"/>
      <c r="AN1235" s="22"/>
      <c r="AO1235" s="22"/>
      <c r="AP1235" s="22"/>
      <c r="AQ1235" s="22"/>
      <c r="AR1235" s="22"/>
      <c r="AS1235" s="22"/>
      <c r="AT1235" s="22"/>
      <c r="AU1235" s="22"/>
    </row>
    <row r="1236" ht="17.25" customHeight="1">
      <c r="A1236" s="41"/>
      <c r="B1236" s="42"/>
      <c r="C1236" s="41"/>
      <c r="D1236" s="43"/>
      <c r="E1236" s="43"/>
      <c r="F1236" s="41"/>
      <c r="G1236" s="45"/>
      <c r="H1236" s="46"/>
      <c r="I1236" s="43"/>
      <c r="J1236" s="47"/>
      <c r="K1236" s="46"/>
      <c r="L1236" s="46"/>
      <c r="M1236" s="48"/>
      <c r="N1236" s="49"/>
      <c r="O1236" s="46"/>
      <c r="P1236" s="46"/>
      <c r="Q1236" s="41"/>
      <c r="R1236" s="10"/>
      <c r="S1236" s="10"/>
      <c r="T1236" s="10"/>
      <c r="U1236" s="22"/>
      <c r="V1236" s="22"/>
      <c r="W1236" s="22"/>
      <c r="X1236" s="22"/>
      <c r="Y1236" s="22"/>
      <c r="Z1236" s="22"/>
      <c r="AA1236" s="22"/>
      <c r="AB1236" s="22"/>
      <c r="AC1236" s="22"/>
      <c r="AD1236" s="22"/>
      <c r="AE1236" s="22"/>
      <c r="AF1236" s="22"/>
      <c r="AG1236" s="22"/>
      <c r="AH1236" s="22"/>
      <c r="AI1236" s="22"/>
      <c r="AJ1236" s="22"/>
      <c r="AK1236" s="22"/>
      <c r="AL1236" s="22"/>
      <c r="AM1236" s="22"/>
      <c r="AN1236" s="22"/>
      <c r="AO1236" s="22"/>
      <c r="AP1236" s="22"/>
      <c r="AQ1236" s="22"/>
      <c r="AR1236" s="22"/>
      <c r="AS1236" s="22"/>
      <c r="AT1236" s="22"/>
      <c r="AU1236" s="22"/>
    </row>
    <row r="1237" ht="17.25" customHeight="1">
      <c r="A1237" s="41"/>
      <c r="B1237" s="42"/>
      <c r="C1237" s="41"/>
      <c r="D1237" s="43"/>
      <c r="E1237" s="43"/>
      <c r="F1237" s="41"/>
      <c r="G1237" s="45"/>
      <c r="H1237" s="46"/>
      <c r="I1237" s="43"/>
      <c r="J1237" s="47"/>
      <c r="K1237" s="46"/>
      <c r="L1237" s="46"/>
      <c r="M1237" s="48"/>
      <c r="N1237" s="49"/>
      <c r="O1237" s="46"/>
      <c r="P1237" s="46"/>
      <c r="Q1237" s="41"/>
      <c r="R1237" s="10"/>
      <c r="S1237" s="10"/>
      <c r="T1237" s="10"/>
      <c r="U1237" s="22"/>
      <c r="V1237" s="22"/>
      <c r="W1237" s="22"/>
      <c r="X1237" s="22"/>
      <c r="Y1237" s="22"/>
      <c r="Z1237" s="22"/>
      <c r="AA1237" s="22"/>
      <c r="AB1237" s="22"/>
      <c r="AC1237" s="22"/>
      <c r="AD1237" s="22"/>
      <c r="AE1237" s="22"/>
      <c r="AF1237" s="22"/>
      <c r="AG1237" s="22"/>
      <c r="AH1237" s="22"/>
      <c r="AI1237" s="22"/>
      <c r="AJ1237" s="22"/>
      <c r="AK1237" s="22"/>
      <c r="AL1237" s="22"/>
      <c r="AM1237" s="22"/>
      <c r="AN1237" s="22"/>
      <c r="AO1237" s="22"/>
      <c r="AP1237" s="22"/>
      <c r="AQ1237" s="22"/>
      <c r="AR1237" s="22"/>
      <c r="AS1237" s="22"/>
      <c r="AT1237" s="22"/>
      <c r="AU1237" s="22"/>
    </row>
    <row r="1238" ht="17.25" customHeight="1">
      <c r="A1238" s="41"/>
      <c r="B1238" s="42"/>
      <c r="C1238" s="41"/>
      <c r="D1238" s="43"/>
      <c r="E1238" s="43"/>
      <c r="F1238" s="41"/>
      <c r="G1238" s="45"/>
      <c r="H1238" s="46"/>
      <c r="I1238" s="43"/>
      <c r="J1238" s="47"/>
      <c r="K1238" s="46"/>
      <c r="L1238" s="46"/>
      <c r="M1238" s="48"/>
      <c r="N1238" s="49"/>
      <c r="O1238" s="46"/>
      <c r="P1238" s="46"/>
      <c r="Q1238" s="41"/>
      <c r="R1238" s="10"/>
      <c r="S1238" s="10"/>
      <c r="T1238" s="10"/>
      <c r="U1238" s="22"/>
      <c r="V1238" s="22"/>
      <c r="W1238" s="22"/>
      <c r="X1238" s="22"/>
      <c r="Y1238" s="22"/>
      <c r="Z1238" s="22"/>
      <c r="AA1238" s="22"/>
      <c r="AB1238" s="22"/>
      <c r="AC1238" s="22"/>
      <c r="AD1238" s="22"/>
      <c r="AE1238" s="22"/>
      <c r="AF1238" s="22"/>
      <c r="AG1238" s="22"/>
      <c r="AH1238" s="22"/>
      <c r="AI1238" s="22"/>
      <c r="AJ1238" s="22"/>
      <c r="AK1238" s="22"/>
      <c r="AL1238" s="22"/>
      <c r="AM1238" s="22"/>
      <c r="AN1238" s="22"/>
      <c r="AO1238" s="22"/>
      <c r="AP1238" s="22"/>
      <c r="AQ1238" s="22"/>
      <c r="AR1238" s="22"/>
      <c r="AS1238" s="22"/>
      <c r="AT1238" s="22"/>
      <c r="AU1238" s="22"/>
    </row>
    <row r="1239" ht="17.25" customHeight="1">
      <c r="A1239" s="41"/>
      <c r="B1239" s="42"/>
      <c r="C1239" s="41"/>
      <c r="D1239" s="43"/>
      <c r="E1239" s="43"/>
      <c r="F1239" s="41"/>
      <c r="G1239" s="45"/>
      <c r="H1239" s="46"/>
      <c r="I1239" s="43"/>
      <c r="J1239" s="47"/>
      <c r="K1239" s="46"/>
      <c r="L1239" s="46"/>
      <c r="M1239" s="48"/>
      <c r="N1239" s="49"/>
      <c r="O1239" s="46"/>
      <c r="P1239" s="46"/>
      <c r="Q1239" s="41"/>
      <c r="R1239" s="10"/>
      <c r="S1239" s="10"/>
      <c r="T1239" s="10"/>
      <c r="U1239" s="22"/>
      <c r="V1239" s="22"/>
      <c r="W1239" s="22"/>
      <c r="X1239" s="22"/>
      <c r="Y1239" s="22"/>
      <c r="Z1239" s="22"/>
      <c r="AA1239" s="22"/>
      <c r="AB1239" s="22"/>
      <c r="AC1239" s="22"/>
      <c r="AD1239" s="22"/>
      <c r="AE1239" s="22"/>
      <c r="AF1239" s="22"/>
      <c r="AG1239" s="22"/>
      <c r="AH1239" s="22"/>
      <c r="AI1239" s="22"/>
      <c r="AJ1239" s="22"/>
      <c r="AK1239" s="22"/>
      <c r="AL1239" s="22"/>
      <c r="AM1239" s="22"/>
      <c r="AN1239" s="22"/>
      <c r="AO1239" s="22"/>
      <c r="AP1239" s="22"/>
      <c r="AQ1239" s="22"/>
      <c r="AR1239" s="22"/>
      <c r="AS1239" s="22"/>
      <c r="AT1239" s="22"/>
      <c r="AU1239" s="22"/>
    </row>
    <row r="1240" ht="17.25" customHeight="1">
      <c r="A1240" s="41"/>
      <c r="B1240" s="42"/>
      <c r="C1240" s="41"/>
      <c r="D1240" s="43"/>
      <c r="E1240" s="43"/>
      <c r="F1240" s="41"/>
      <c r="G1240" s="45"/>
      <c r="H1240" s="46"/>
      <c r="I1240" s="43"/>
      <c r="J1240" s="47"/>
      <c r="K1240" s="46"/>
      <c r="L1240" s="46"/>
      <c r="M1240" s="48"/>
      <c r="N1240" s="49"/>
      <c r="O1240" s="46"/>
      <c r="P1240" s="46"/>
      <c r="Q1240" s="41"/>
      <c r="R1240" s="10"/>
      <c r="S1240" s="10"/>
      <c r="T1240" s="10"/>
      <c r="U1240" s="22"/>
      <c r="V1240" s="22"/>
      <c r="W1240" s="22"/>
      <c r="X1240" s="22"/>
      <c r="Y1240" s="22"/>
      <c r="Z1240" s="22"/>
      <c r="AA1240" s="22"/>
      <c r="AB1240" s="22"/>
      <c r="AC1240" s="22"/>
      <c r="AD1240" s="22"/>
      <c r="AE1240" s="22"/>
      <c r="AF1240" s="22"/>
      <c r="AG1240" s="22"/>
      <c r="AH1240" s="22"/>
      <c r="AI1240" s="22"/>
      <c r="AJ1240" s="22"/>
      <c r="AK1240" s="22"/>
      <c r="AL1240" s="22"/>
      <c r="AM1240" s="22"/>
      <c r="AN1240" s="22"/>
      <c r="AO1240" s="22"/>
      <c r="AP1240" s="22"/>
      <c r="AQ1240" s="22"/>
      <c r="AR1240" s="22"/>
      <c r="AS1240" s="22"/>
      <c r="AT1240" s="22"/>
      <c r="AU1240" s="22"/>
    </row>
    <row r="1241" ht="17.25" customHeight="1">
      <c r="A1241" s="41"/>
      <c r="B1241" s="42"/>
      <c r="C1241" s="41"/>
      <c r="D1241" s="43"/>
      <c r="E1241" s="43"/>
      <c r="F1241" s="41"/>
      <c r="G1241" s="45"/>
      <c r="H1241" s="46"/>
      <c r="I1241" s="43"/>
      <c r="J1241" s="47"/>
      <c r="K1241" s="46"/>
      <c r="L1241" s="46"/>
      <c r="M1241" s="48"/>
      <c r="N1241" s="49"/>
      <c r="O1241" s="46"/>
      <c r="P1241" s="46"/>
      <c r="Q1241" s="41"/>
      <c r="R1241" s="10"/>
      <c r="S1241" s="10"/>
      <c r="T1241" s="10"/>
      <c r="U1241" s="22"/>
      <c r="V1241" s="22"/>
      <c r="W1241" s="22"/>
      <c r="X1241" s="22"/>
      <c r="Y1241" s="22"/>
      <c r="Z1241" s="22"/>
      <c r="AA1241" s="22"/>
      <c r="AB1241" s="22"/>
      <c r="AC1241" s="22"/>
      <c r="AD1241" s="22"/>
      <c r="AE1241" s="22"/>
      <c r="AF1241" s="22"/>
      <c r="AG1241" s="22"/>
      <c r="AH1241" s="22"/>
      <c r="AI1241" s="22"/>
      <c r="AJ1241" s="22"/>
      <c r="AK1241" s="22"/>
      <c r="AL1241" s="22"/>
      <c r="AM1241" s="22"/>
      <c r="AN1241" s="22"/>
      <c r="AO1241" s="22"/>
      <c r="AP1241" s="22"/>
      <c r="AQ1241" s="22"/>
      <c r="AR1241" s="22"/>
      <c r="AS1241" s="22"/>
      <c r="AT1241" s="22"/>
      <c r="AU1241" s="22"/>
    </row>
    <row r="1242" ht="17.25" customHeight="1">
      <c r="A1242" s="41"/>
      <c r="B1242" s="42"/>
      <c r="C1242" s="41"/>
      <c r="D1242" s="43"/>
      <c r="E1242" s="43"/>
      <c r="F1242" s="41"/>
      <c r="G1242" s="45"/>
      <c r="H1242" s="46"/>
      <c r="I1242" s="43"/>
      <c r="J1242" s="47"/>
      <c r="K1242" s="46"/>
      <c r="L1242" s="46"/>
      <c r="M1242" s="48"/>
      <c r="N1242" s="49"/>
      <c r="O1242" s="46"/>
      <c r="P1242" s="46"/>
      <c r="Q1242" s="41"/>
      <c r="R1242" s="10"/>
      <c r="S1242" s="10"/>
      <c r="T1242" s="10"/>
      <c r="U1242" s="22"/>
      <c r="V1242" s="22"/>
      <c r="W1242" s="22"/>
      <c r="X1242" s="22"/>
      <c r="Y1242" s="22"/>
      <c r="Z1242" s="22"/>
      <c r="AA1242" s="22"/>
      <c r="AB1242" s="22"/>
      <c r="AC1242" s="22"/>
      <c r="AD1242" s="22"/>
      <c r="AE1242" s="22"/>
      <c r="AF1242" s="22"/>
      <c r="AG1242" s="22"/>
      <c r="AH1242" s="22"/>
      <c r="AI1242" s="22"/>
      <c r="AJ1242" s="22"/>
      <c r="AK1242" s="22"/>
      <c r="AL1242" s="22"/>
      <c r="AM1242" s="22"/>
      <c r="AN1242" s="22"/>
      <c r="AO1242" s="22"/>
      <c r="AP1242" s="22"/>
      <c r="AQ1242" s="22"/>
      <c r="AR1242" s="22"/>
      <c r="AS1242" s="22"/>
      <c r="AT1242" s="22"/>
      <c r="AU1242" s="22"/>
    </row>
    <row r="1243" ht="17.25" customHeight="1">
      <c r="A1243" s="41"/>
      <c r="B1243" s="42"/>
      <c r="C1243" s="41"/>
      <c r="D1243" s="43"/>
      <c r="E1243" s="43"/>
      <c r="F1243" s="41"/>
      <c r="G1243" s="45"/>
      <c r="H1243" s="46"/>
      <c r="I1243" s="43"/>
      <c r="J1243" s="47"/>
      <c r="K1243" s="46"/>
      <c r="L1243" s="46"/>
      <c r="M1243" s="48"/>
      <c r="N1243" s="49"/>
      <c r="O1243" s="46"/>
      <c r="P1243" s="46"/>
      <c r="Q1243" s="41"/>
      <c r="R1243" s="10"/>
      <c r="S1243" s="10"/>
      <c r="T1243" s="10"/>
      <c r="U1243" s="22"/>
      <c r="V1243" s="22"/>
      <c r="W1243" s="22"/>
      <c r="X1243" s="22"/>
      <c r="Y1243" s="22"/>
      <c r="Z1243" s="22"/>
      <c r="AA1243" s="22"/>
      <c r="AB1243" s="22"/>
      <c r="AC1243" s="22"/>
      <c r="AD1243" s="22"/>
      <c r="AE1243" s="22"/>
      <c r="AF1243" s="22"/>
      <c r="AG1243" s="22"/>
      <c r="AH1243" s="22"/>
      <c r="AI1243" s="22"/>
      <c r="AJ1243" s="22"/>
      <c r="AK1243" s="22"/>
      <c r="AL1243" s="22"/>
      <c r="AM1243" s="22"/>
      <c r="AN1243" s="22"/>
      <c r="AO1243" s="22"/>
      <c r="AP1243" s="22"/>
      <c r="AQ1243" s="22"/>
      <c r="AR1243" s="22"/>
      <c r="AS1243" s="22"/>
      <c r="AT1243" s="22"/>
      <c r="AU1243" s="22"/>
    </row>
    <row r="1244" ht="17.25" customHeight="1">
      <c r="A1244" s="41"/>
      <c r="B1244" s="42"/>
      <c r="C1244" s="41"/>
      <c r="D1244" s="43"/>
      <c r="E1244" s="43"/>
      <c r="F1244" s="41"/>
      <c r="G1244" s="45"/>
      <c r="H1244" s="46"/>
      <c r="I1244" s="43"/>
      <c r="J1244" s="47"/>
      <c r="K1244" s="46"/>
      <c r="L1244" s="46"/>
      <c r="M1244" s="48"/>
      <c r="N1244" s="49"/>
      <c r="O1244" s="46"/>
      <c r="P1244" s="46"/>
      <c r="Q1244" s="41"/>
      <c r="R1244" s="10"/>
      <c r="S1244" s="10"/>
      <c r="T1244" s="10"/>
      <c r="U1244" s="22"/>
      <c r="V1244" s="22"/>
      <c r="W1244" s="22"/>
      <c r="X1244" s="22"/>
      <c r="Y1244" s="22"/>
      <c r="Z1244" s="22"/>
      <c r="AA1244" s="22"/>
      <c r="AB1244" s="22"/>
      <c r="AC1244" s="22"/>
      <c r="AD1244" s="22"/>
      <c r="AE1244" s="22"/>
      <c r="AF1244" s="22"/>
      <c r="AG1244" s="22"/>
      <c r="AH1244" s="22"/>
      <c r="AI1244" s="22"/>
      <c r="AJ1244" s="22"/>
      <c r="AK1244" s="22"/>
      <c r="AL1244" s="22"/>
      <c r="AM1244" s="22"/>
      <c r="AN1244" s="22"/>
      <c r="AO1244" s="22"/>
      <c r="AP1244" s="22"/>
      <c r="AQ1244" s="22"/>
      <c r="AR1244" s="22"/>
      <c r="AS1244" s="22"/>
      <c r="AT1244" s="22"/>
      <c r="AU1244" s="22"/>
    </row>
    <row r="1245" ht="17.25" customHeight="1">
      <c r="A1245" s="41"/>
      <c r="B1245" s="42"/>
      <c r="C1245" s="41"/>
      <c r="D1245" s="43"/>
      <c r="E1245" s="43"/>
      <c r="F1245" s="41"/>
      <c r="G1245" s="45"/>
      <c r="H1245" s="46"/>
      <c r="I1245" s="43"/>
      <c r="J1245" s="47"/>
      <c r="K1245" s="46"/>
      <c r="L1245" s="46"/>
      <c r="M1245" s="48"/>
      <c r="N1245" s="49"/>
      <c r="O1245" s="46"/>
      <c r="P1245" s="46"/>
      <c r="Q1245" s="41"/>
      <c r="R1245" s="10"/>
      <c r="S1245" s="10"/>
      <c r="T1245" s="10"/>
      <c r="U1245" s="22"/>
      <c r="V1245" s="22"/>
      <c r="W1245" s="22"/>
      <c r="X1245" s="22"/>
      <c r="Y1245" s="22"/>
      <c r="Z1245" s="22"/>
      <c r="AA1245" s="22"/>
      <c r="AB1245" s="22"/>
      <c r="AC1245" s="22"/>
      <c r="AD1245" s="22"/>
      <c r="AE1245" s="22"/>
      <c r="AF1245" s="22"/>
      <c r="AG1245" s="22"/>
      <c r="AH1245" s="22"/>
      <c r="AI1245" s="22"/>
      <c r="AJ1245" s="22"/>
      <c r="AK1245" s="22"/>
      <c r="AL1245" s="22"/>
      <c r="AM1245" s="22"/>
      <c r="AN1245" s="22"/>
      <c r="AO1245" s="22"/>
      <c r="AP1245" s="22"/>
      <c r="AQ1245" s="22"/>
      <c r="AR1245" s="22"/>
      <c r="AS1245" s="22"/>
      <c r="AT1245" s="22"/>
      <c r="AU1245" s="22"/>
    </row>
    <row r="1246" ht="17.25" customHeight="1">
      <c r="A1246" s="41"/>
      <c r="B1246" s="42"/>
      <c r="C1246" s="41"/>
      <c r="D1246" s="43"/>
      <c r="E1246" s="43"/>
      <c r="F1246" s="41"/>
      <c r="G1246" s="45"/>
      <c r="H1246" s="46"/>
      <c r="I1246" s="43"/>
      <c r="J1246" s="47"/>
      <c r="K1246" s="46"/>
      <c r="L1246" s="46"/>
      <c r="M1246" s="48"/>
      <c r="N1246" s="49"/>
      <c r="O1246" s="46"/>
      <c r="P1246" s="46"/>
      <c r="Q1246" s="41"/>
      <c r="R1246" s="10"/>
      <c r="S1246" s="10"/>
      <c r="T1246" s="10"/>
      <c r="U1246" s="22"/>
      <c r="V1246" s="22"/>
      <c r="W1246" s="22"/>
      <c r="X1246" s="22"/>
      <c r="Y1246" s="22"/>
      <c r="Z1246" s="22"/>
      <c r="AA1246" s="22"/>
      <c r="AB1246" s="22"/>
      <c r="AC1246" s="22"/>
      <c r="AD1246" s="22"/>
      <c r="AE1246" s="22"/>
      <c r="AF1246" s="22"/>
      <c r="AG1246" s="22"/>
      <c r="AH1246" s="22"/>
      <c r="AI1246" s="22"/>
      <c r="AJ1246" s="22"/>
      <c r="AK1246" s="22"/>
      <c r="AL1246" s="22"/>
      <c r="AM1246" s="22"/>
      <c r="AN1246" s="22"/>
      <c r="AO1246" s="22"/>
      <c r="AP1246" s="22"/>
      <c r="AQ1246" s="22"/>
      <c r="AR1246" s="22"/>
      <c r="AS1246" s="22"/>
      <c r="AT1246" s="22"/>
      <c r="AU1246" s="22"/>
    </row>
    <row r="1247" ht="17.25" customHeight="1">
      <c r="A1247" s="41"/>
      <c r="B1247" s="42"/>
      <c r="C1247" s="41"/>
      <c r="D1247" s="43"/>
      <c r="E1247" s="43"/>
      <c r="F1247" s="41"/>
      <c r="G1247" s="45"/>
      <c r="H1247" s="46"/>
      <c r="I1247" s="43"/>
      <c r="J1247" s="47"/>
      <c r="K1247" s="46"/>
      <c r="L1247" s="46"/>
      <c r="M1247" s="48"/>
      <c r="N1247" s="49"/>
      <c r="O1247" s="46"/>
      <c r="P1247" s="46"/>
      <c r="Q1247" s="41"/>
      <c r="R1247" s="10"/>
      <c r="S1247" s="10"/>
      <c r="T1247" s="10"/>
      <c r="U1247" s="22"/>
      <c r="V1247" s="22"/>
      <c r="W1247" s="22"/>
      <c r="X1247" s="22"/>
      <c r="Y1247" s="22"/>
      <c r="Z1247" s="22"/>
      <c r="AA1247" s="22"/>
      <c r="AB1247" s="22"/>
      <c r="AC1247" s="22"/>
      <c r="AD1247" s="22"/>
      <c r="AE1247" s="22"/>
      <c r="AF1247" s="22"/>
      <c r="AG1247" s="22"/>
      <c r="AH1247" s="22"/>
      <c r="AI1247" s="22"/>
      <c r="AJ1247" s="22"/>
      <c r="AK1247" s="22"/>
      <c r="AL1247" s="22"/>
      <c r="AM1247" s="22"/>
      <c r="AN1247" s="22"/>
      <c r="AO1247" s="22"/>
      <c r="AP1247" s="22"/>
      <c r="AQ1247" s="22"/>
      <c r="AR1247" s="22"/>
      <c r="AS1247" s="22"/>
      <c r="AT1247" s="22"/>
      <c r="AU1247" s="22"/>
    </row>
    <row r="1248" ht="17.25" customHeight="1">
      <c r="A1248" s="41"/>
      <c r="B1248" s="42"/>
      <c r="C1248" s="41"/>
      <c r="D1248" s="43"/>
      <c r="E1248" s="43"/>
      <c r="F1248" s="41"/>
      <c r="G1248" s="45"/>
      <c r="H1248" s="46"/>
      <c r="I1248" s="43"/>
      <c r="J1248" s="47"/>
      <c r="K1248" s="46"/>
      <c r="L1248" s="46"/>
      <c r="M1248" s="48"/>
      <c r="N1248" s="49"/>
      <c r="O1248" s="46"/>
      <c r="P1248" s="46"/>
      <c r="Q1248" s="41"/>
      <c r="R1248" s="10"/>
      <c r="S1248" s="10"/>
      <c r="T1248" s="10"/>
      <c r="U1248" s="22"/>
      <c r="V1248" s="22"/>
      <c r="W1248" s="22"/>
      <c r="X1248" s="22"/>
      <c r="Y1248" s="22"/>
      <c r="Z1248" s="22"/>
      <c r="AA1248" s="22"/>
      <c r="AB1248" s="22"/>
      <c r="AC1248" s="22"/>
      <c r="AD1248" s="22"/>
      <c r="AE1248" s="22"/>
      <c r="AF1248" s="22"/>
      <c r="AG1248" s="22"/>
      <c r="AH1248" s="22"/>
      <c r="AI1248" s="22"/>
      <c r="AJ1248" s="22"/>
      <c r="AK1248" s="22"/>
      <c r="AL1248" s="22"/>
      <c r="AM1248" s="22"/>
      <c r="AN1248" s="22"/>
      <c r="AO1248" s="22"/>
      <c r="AP1248" s="22"/>
      <c r="AQ1248" s="22"/>
      <c r="AR1248" s="22"/>
      <c r="AS1248" s="22"/>
      <c r="AT1248" s="22"/>
      <c r="AU1248" s="22"/>
    </row>
    <row r="1249" ht="17.25" customHeight="1">
      <c r="A1249" s="41"/>
      <c r="B1249" s="42"/>
      <c r="C1249" s="41"/>
      <c r="D1249" s="43"/>
      <c r="E1249" s="43"/>
      <c r="F1249" s="41"/>
      <c r="G1249" s="45"/>
      <c r="H1249" s="46"/>
      <c r="I1249" s="43"/>
      <c r="J1249" s="47"/>
      <c r="K1249" s="46"/>
      <c r="L1249" s="46"/>
      <c r="M1249" s="48"/>
      <c r="N1249" s="49"/>
      <c r="O1249" s="46"/>
      <c r="P1249" s="46"/>
      <c r="Q1249" s="41"/>
      <c r="R1249" s="10"/>
      <c r="S1249" s="10"/>
      <c r="T1249" s="10"/>
      <c r="U1249" s="22"/>
      <c r="V1249" s="22"/>
      <c r="W1249" s="22"/>
      <c r="X1249" s="22"/>
      <c r="Y1249" s="22"/>
      <c r="Z1249" s="22"/>
      <c r="AA1249" s="22"/>
      <c r="AB1249" s="22"/>
      <c r="AC1249" s="22"/>
      <c r="AD1249" s="22"/>
      <c r="AE1249" s="22"/>
      <c r="AF1249" s="22"/>
      <c r="AG1249" s="22"/>
      <c r="AH1249" s="22"/>
      <c r="AI1249" s="22"/>
      <c r="AJ1249" s="22"/>
      <c r="AK1249" s="22"/>
      <c r="AL1249" s="22"/>
      <c r="AM1249" s="22"/>
      <c r="AN1249" s="22"/>
      <c r="AO1249" s="22"/>
      <c r="AP1249" s="22"/>
      <c r="AQ1249" s="22"/>
      <c r="AR1249" s="22"/>
      <c r="AS1249" s="22"/>
      <c r="AT1249" s="22"/>
      <c r="AU1249" s="22"/>
    </row>
    <row r="1250" ht="17.25" customHeight="1">
      <c r="A1250" s="41"/>
      <c r="B1250" s="42"/>
      <c r="C1250" s="41"/>
      <c r="D1250" s="43"/>
      <c r="E1250" s="43"/>
      <c r="F1250" s="41"/>
      <c r="G1250" s="45"/>
      <c r="H1250" s="46"/>
      <c r="I1250" s="43"/>
      <c r="J1250" s="47"/>
      <c r="K1250" s="46"/>
      <c r="L1250" s="46"/>
      <c r="M1250" s="48"/>
      <c r="N1250" s="49"/>
      <c r="O1250" s="46"/>
      <c r="P1250" s="46"/>
      <c r="Q1250" s="41"/>
      <c r="R1250" s="10"/>
      <c r="S1250" s="10"/>
      <c r="T1250" s="10"/>
      <c r="U1250" s="22"/>
      <c r="V1250" s="22"/>
      <c r="W1250" s="22"/>
      <c r="X1250" s="22"/>
      <c r="Y1250" s="22"/>
      <c r="Z1250" s="22"/>
      <c r="AA1250" s="22"/>
      <c r="AB1250" s="22"/>
      <c r="AC1250" s="22"/>
      <c r="AD1250" s="22"/>
      <c r="AE1250" s="22"/>
      <c r="AF1250" s="22"/>
      <c r="AG1250" s="22"/>
      <c r="AH1250" s="22"/>
      <c r="AI1250" s="22"/>
      <c r="AJ1250" s="22"/>
      <c r="AK1250" s="22"/>
      <c r="AL1250" s="22"/>
      <c r="AM1250" s="22"/>
      <c r="AN1250" s="22"/>
      <c r="AO1250" s="22"/>
      <c r="AP1250" s="22"/>
      <c r="AQ1250" s="22"/>
      <c r="AR1250" s="22"/>
      <c r="AS1250" s="22"/>
      <c r="AT1250" s="22"/>
      <c r="AU1250" s="22"/>
    </row>
    <row r="1251" ht="17.25" customHeight="1">
      <c r="A1251" s="41"/>
      <c r="B1251" s="42"/>
      <c r="C1251" s="41"/>
      <c r="D1251" s="43"/>
      <c r="E1251" s="43"/>
      <c r="F1251" s="41"/>
      <c r="G1251" s="45"/>
      <c r="H1251" s="46"/>
      <c r="I1251" s="43"/>
      <c r="J1251" s="47"/>
      <c r="K1251" s="46"/>
      <c r="L1251" s="46"/>
      <c r="M1251" s="48"/>
      <c r="N1251" s="49"/>
      <c r="O1251" s="46"/>
      <c r="P1251" s="46"/>
      <c r="Q1251" s="41"/>
      <c r="R1251" s="10"/>
      <c r="S1251" s="10"/>
      <c r="T1251" s="10"/>
      <c r="U1251" s="22"/>
      <c r="V1251" s="22"/>
      <c r="W1251" s="22"/>
      <c r="X1251" s="22"/>
      <c r="Y1251" s="22"/>
      <c r="Z1251" s="22"/>
      <c r="AA1251" s="22"/>
      <c r="AB1251" s="22"/>
      <c r="AC1251" s="22"/>
      <c r="AD1251" s="22"/>
      <c r="AE1251" s="22"/>
      <c r="AF1251" s="22"/>
      <c r="AG1251" s="22"/>
      <c r="AH1251" s="22"/>
      <c r="AI1251" s="22"/>
      <c r="AJ1251" s="22"/>
      <c r="AK1251" s="22"/>
      <c r="AL1251" s="22"/>
      <c r="AM1251" s="22"/>
      <c r="AN1251" s="22"/>
      <c r="AO1251" s="22"/>
      <c r="AP1251" s="22"/>
      <c r="AQ1251" s="22"/>
      <c r="AR1251" s="22"/>
      <c r="AS1251" s="22"/>
      <c r="AT1251" s="22"/>
      <c r="AU1251" s="22"/>
    </row>
    <row r="1252" ht="17.25" customHeight="1">
      <c r="A1252" s="41"/>
      <c r="B1252" s="42"/>
      <c r="C1252" s="41"/>
      <c r="D1252" s="43"/>
      <c r="E1252" s="43"/>
      <c r="F1252" s="41"/>
      <c r="G1252" s="45"/>
      <c r="H1252" s="46"/>
      <c r="I1252" s="43"/>
      <c r="J1252" s="47"/>
      <c r="K1252" s="46"/>
      <c r="L1252" s="46"/>
      <c r="M1252" s="48"/>
      <c r="N1252" s="49"/>
      <c r="O1252" s="46"/>
      <c r="P1252" s="46"/>
      <c r="Q1252" s="41"/>
      <c r="R1252" s="10"/>
      <c r="S1252" s="10"/>
      <c r="T1252" s="10"/>
      <c r="U1252" s="22"/>
      <c r="V1252" s="22"/>
      <c r="W1252" s="22"/>
      <c r="X1252" s="22"/>
      <c r="Y1252" s="22"/>
      <c r="Z1252" s="22"/>
      <c r="AA1252" s="22"/>
      <c r="AB1252" s="22"/>
      <c r="AC1252" s="22"/>
      <c r="AD1252" s="22"/>
      <c r="AE1252" s="22"/>
      <c r="AF1252" s="22"/>
      <c r="AG1252" s="22"/>
      <c r="AH1252" s="22"/>
      <c r="AI1252" s="22"/>
      <c r="AJ1252" s="22"/>
      <c r="AK1252" s="22"/>
      <c r="AL1252" s="22"/>
      <c r="AM1252" s="22"/>
      <c r="AN1252" s="22"/>
      <c r="AO1252" s="22"/>
      <c r="AP1252" s="22"/>
      <c r="AQ1252" s="22"/>
      <c r="AR1252" s="22"/>
      <c r="AS1252" s="22"/>
      <c r="AT1252" s="22"/>
      <c r="AU1252" s="22"/>
    </row>
    <row r="1253" ht="17.25" customHeight="1">
      <c r="A1253" s="41"/>
      <c r="B1253" s="42"/>
      <c r="C1253" s="41"/>
      <c r="D1253" s="43"/>
      <c r="E1253" s="43"/>
      <c r="F1253" s="41"/>
      <c r="G1253" s="45"/>
      <c r="H1253" s="46"/>
      <c r="I1253" s="43"/>
      <c r="J1253" s="47"/>
      <c r="K1253" s="46"/>
      <c r="L1253" s="46"/>
      <c r="M1253" s="48"/>
      <c r="N1253" s="49"/>
      <c r="O1253" s="46"/>
      <c r="P1253" s="46"/>
      <c r="Q1253" s="41"/>
      <c r="R1253" s="10"/>
      <c r="S1253" s="10"/>
      <c r="T1253" s="10"/>
      <c r="U1253" s="22"/>
      <c r="V1253" s="22"/>
      <c r="W1253" s="22"/>
      <c r="X1253" s="22"/>
      <c r="Y1253" s="22"/>
      <c r="Z1253" s="22"/>
      <c r="AA1253" s="22"/>
      <c r="AB1253" s="22"/>
      <c r="AC1253" s="22"/>
      <c r="AD1253" s="22"/>
      <c r="AE1253" s="22"/>
      <c r="AF1253" s="22"/>
      <c r="AG1253" s="22"/>
      <c r="AH1253" s="22"/>
      <c r="AI1253" s="22"/>
      <c r="AJ1253" s="22"/>
      <c r="AK1253" s="22"/>
      <c r="AL1253" s="22"/>
      <c r="AM1253" s="22"/>
      <c r="AN1253" s="22"/>
      <c r="AO1253" s="22"/>
      <c r="AP1253" s="22"/>
      <c r="AQ1253" s="22"/>
      <c r="AR1253" s="22"/>
      <c r="AS1253" s="22"/>
      <c r="AT1253" s="22"/>
      <c r="AU1253" s="22"/>
    </row>
    <row r="1254" ht="17.25" customHeight="1">
      <c r="A1254" s="41"/>
      <c r="B1254" s="42"/>
      <c r="C1254" s="41"/>
      <c r="D1254" s="43"/>
      <c r="E1254" s="43"/>
      <c r="F1254" s="41"/>
      <c r="G1254" s="45"/>
      <c r="H1254" s="46"/>
      <c r="I1254" s="43"/>
      <c r="J1254" s="47"/>
      <c r="K1254" s="46"/>
      <c r="L1254" s="46"/>
      <c r="M1254" s="48"/>
      <c r="N1254" s="49"/>
      <c r="O1254" s="46"/>
      <c r="P1254" s="46"/>
      <c r="Q1254" s="41"/>
      <c r="R1254" s="10"/>
      <c r="S1254" s="10"/>
      <c r="T1254" s="10"/>
      <c r="U1254" s="22"/>
      <c r="V1254" s="22"/>
      <c r="W1254" s="22"/>
      <c r="X1254" s="22"/>
      <c r="Y1254" s="22"/>
      <c r="Z1254" s="22"/>
      <c r="AA1254" s="22"/>
      <c r="AB1254" s="22"/>
      <c r="AC1254" s="22"/>
      <c r="AD1254" s="22"/>
      <c r="AE1254" s="22"/>
      <c r="AF1254" s="22"/>
      <c r="AG1254" s="22"/>
      <c r="AH1254" s="22"/>
      <c r="AI1254" s="22"/>
      <c r="AJ1254" s="22"/>
      <c r="AK1254" s="22"/>
      <c r="AL1254" s="22"/>
      <c r="AM1254" s="22"/>
      <c r="AN1254" s="22"/>
      <c r="AO1254" s="22"/>
      <c r="AP1254" s="22"/>
      <c r="AQ1254" s="22"/>
      <c r="AR1254" s="22"/>
      <c r="AS1254" s="22"/>
      <c r="AT1254" s="22"/>
      <c r="AU1254" s="22"/>
    </row>
    <row r="1255" ht="17.25" customHeight="1">
      <c r="A1255" s="41"/>
      <c r="B1255" s="42"/>
      <c r="C1255" s="41"/>
      <c r="D1255" s="43"/>
      <c r="E1255" s="43"/>
      <c r="F1255" s="41"/>
      <c r="G1255" s="45"/>
      <c r="H1255" s="46"/>
      <c r="I1255" s="43"/>
      <c r="J1255" s="47"/>
      <c r="K1255" s="46"/>
      <c r="L1255" s="46"/>
      <c r="M1255" s="48"/>
      <c r="N1255" s="49"/>
      <c r="O1255" s="46"/>
      <c r="P1255" s="46"/>
      <c r="Q1255" s="41"/>
      <c r="R1255" s="10"/>
      <c r="S1255" s="10"/>
      <c r="T1255" s="10"/>
      <c r="U1255" s="22"/>
      <c r="V1255" s="22"/>
      <c r="W1255" s="22"/>
      <c r="X1255" s="22"/>
      <c r="Y1255" s="22"/>
      <c r="Z1255" s="22"/>
      <c r="AA1255" s="22"/>
      <c r="AB1255" s="22"/>
      <c r="AC1255" s="22"/>
      <c r="AD1255" s="22"/>
      <c r="AE1255" s="22"/>
      <c r="AF1255" s="22"/>
      <c r="AG1255" s="22"/>
      <c r="AH1255" s="22"/>
      <c r="AI1255" s="22"/>
      <c r="AJ1255" s="22"/>
      <c r="AK1255" s="22"/>
      <c r="AL1255" s="22"/>
      <c r="AM1255" s="22"/>
      <c r="AN1255" s="22"/>
      <c r="AO1255" s="22"/>
      <c r="AP1255" s="22"/>
      <c r="AQ1255" s="22"/>
      <c r="AR1255" s="22"/>
      <c r="AS1255" s="22"/>
      <c r="AT1255" s="22"/>
      <c r="AU1255" s="22"/>
    </row>
    <row r="1256" ht="17.25" customHeight="1">
      <c r="A1256" s="41"/>
      <c r="B1256" s="42"/>
      <c r="C1256" s="41"/>
      <c r="D1256" s="43"/>
      <c r="E1256" s="43"/>
      <c r="F1256" s="41"/>
      <c r="G1256" s="45"/>
      <c r="H1256" s="46"/>
      <c r="I1256" s="43"/>
      <c r="J1256" s="47"/>
      <c r="K1256" s="46"/>
      <c r="L1256" s="46"/>
      <c r="M1256" s="48"/>
      <c r="N1256" s="49"/>
      <c r="O1256" s="46"/>
      <c r="P1256" s="46"/>
      <c r="Q1256" s="41"/>
      <c r="R1256" s="10"/>
      <c r="S1256" s="10"/>
      <c r="T1256" s="10"/>
      <c r="U1256" s="22"/>
      <c r="V1256" s="22"/>
      <c r="W1256" s="22"/>
      <c r="X1256" s="22"/>
      <c r="Y1256" s="22"/>
      <c r="Z1256" s="22"/>
      <c r="AA1256" s="22"/>
      <c r="AB1256" s="22"/>
      <c r="AC1256" s="22"/>
      <c r="AD1256" s="22"/>
      <c r="AE1256" s="22"/>
      <c r="AF1256" s="22"/>
      <c r="AG1256" s="22"/>
      <c r="AH1256" s="22"/>
      <c r="AI1256" s="22"/>
      <c r="AJ1256" s="22"/>
      <c r="AK1256" s="22"/>
      <c r="AL1256" s="22"/>
      <c r="AM1256" s="22"/>
      <c r="AN1256" s="22"/>
      <c r="AO1256" s="22"/>
      <c r="AP1256" s="22"/>
      <c r="AQ1256" s="22"/>
      <c r="AR1256" s="22"/>
      <c r="AS1256" s="22"/>
      <c r="AT1256" s="22"/>
      <c r="AU1256" s="22"/>
    </row>
    <row r="1257" ht="17.25" customHeight="1">
      <c r="A1257" s="41"/>
      <c r="B1257" s="42"/>
      <c r="C1257" s="41"/>
      <c r="D1257" s="43"/>
      <c r="E1257" s="43"/>
      <c r="F1257" s="41"/>
      <c r="G1257" s="45"/>
      <c r="H1257" s="46"/>
      <c r="I1257" s="43"/>
      <c r="J1257" s="47"/>
      <c r="K1257" s="46"/>
      <c r="L1257" s="46"/>
      <c r="M1257" s="48"/>
      <c r="N1257" s="49"/>
      <c r="O1257" s="46"/>
      <c r="P1257" s="46"/>
      <c r="Q1257" s="41"/>
      <c r="R1257" s="10"/>
      <c r="S1257" s="10"/>
      <c r="T1257" s="10"/>
      <c r="U1257" s="22"/>
      <c r="V1257" s="22"/>
      <c r="W1257" s="22"/>
      <c r="X1257" s="22"/>
      <c r="Y1257" s="22"/>
      <c r="Z1257" s="22"/>
      <c r="AA1257" s="22"/>
      <c r="AB1257" s="22"/>
      <c r="AC1257" s="22"/>
      <c r="AD1257" s="22"/>
      <c r="AE1257" s="22"/>
      <c r="AF1257" s="22"/>
      <c r="AG1257" s="22"/>
      <c r="AH1257" s="22"/>
      <c r="AI1257" s="22"/>
      <c r="AJ1257" s="22"/>
      <c r="AK1257" s="22"/>
      <c r="AL1257" s="22"/>
      <c r="AM1257" s="22"/>
      <c r="AN1257" s="22"/>
      <c r="AO1257" s="22"/>
      <c r="AP1257" s="22"/>
      <c r="AQ1257" s="22"/>
      <c r="AR1257" s="22"/>
      <c r="AS1257" s="22"/>
      <c r="AT1257" s="22"/>
      <c r="AU1257" s="22"/>
    </row>
    <row r="1258" ht="17.25" customHeight="1">
      <c r="A1258" s="41"/>
      <c r="B1258" s="42"/>
      <c r="C1258" s="41"/>
      <c r="D1258" s="43"/>
      <c r="E1258" s="43"/>
      <c r="F1258" s="41"/>
      <c r="G1258" s="45"/>
      <c r="H1258" s="46"/>
      <c r="I1258" s="43"/>
      <c r="J1258" s="47"/>
      <c r="K1258" s="46"/>
      <c r="L1258" s="46"/>
      <c r="M1258" s="48"/>
      <c r="N1258" s="49"/>
      <c r="O1258" s="46"/>
      <c r="P1258" s="46"/>
      <c r="Q1258" s="41"/>
      <c r="R1258" s="10"/>
      <c r="S1258" s="10"/>
      <c r="T1258" s="10"/>
      <c r="U1258" s="22"/>
      <c r="V1258" s="22"/>
      <c r="W1258" s="22"/>
      <c r="X1258" s="22"/>
      <c r="Y1258" s="22"/>
      <c r="Z1258" s="22"/>
      <c r="AA1258" s="22"/>
      <c r="AB1258" s="22"/>
      <c r="AC1258" s="22"/>
      <c r="AD1258" s="22"/>
      <c r="AE1258" s="22"/>
      <c r="AF1258" s="22"/>
      <c r="AG1258" s="22"/>
      <c r="AH1258" s="22"/>
      <c r="AI1258" s="22"/>
      <c r="AJ1258" s="22"/>
      <c r="AK1258" s="22"/>
      <c r="AL1258" s="22"/>
      <c r="AM1258" s="22"/>
      <c r="AN1258" s="22"/>
      <c r="AO1258" s="22"/>
      <c r="AP1258" s="22"/>
      <c r="AQ1258" s="22"/>
      <c r="AR1258" s="22"/>
      <c r="AS1258" s="22"/>
      <c r="AT1258" s="22"/>
      <c r="AU1258" s="22"/>
    </row>
    <row r="1259" ht="17.25" customHeight="1">
      <c r="A1259" s="41"/>
      <c r="B1259" s="42"/>
      <c r="C1259" s="41"/>
      <c r="D1259" s="43"/>
      <c r="E1259" s="43"/>
      <c r="F1259" s="41"/>
      <c r="G1259" s="45"/>
      <c r="H1259" s="46"/>
      <c r="I1259" s="43"/>
      <c r="J1259" s="47"/>
      <c r="K1259" s="46"/>
      <c r="L1259" s="46"/>
      <c r="M1259" s="48"/>
      <c r="N1259" s="49"/>
      <c r="O1259" s="46"/>
      <c r="P1259" s="46"/>
      <c r="Q1259" s="41"/>
      <c r="R1259" s="10"/>
      <c r="S1259" s="10"/>
      <c r="T1259" s="10"/>
      <c r="U1259" s="22"/>
      <c r="V1259" s="22"/>
      <c r="W1259" s="22"/>
      <c r="X1259" s="22"/>
      <c r="Y1259" s="22"/>
      <c r="Z1259" s="22"/>
      <c r="AA1259" s="22"/>
      <c r="AB1259" s="22"/>
      <c r="AC1259" s="22"/>
      <c r="AD1259" s="22"/>
      <c r="AE1259" s="22"/>
      <c r="AF1259" s="22"/>
      <c r="AG1259" s="22"/>
      <c r="AH1259" s="22"/>
      <c r="AI1259" s="22"/>
      <c r="AJ1259" s="22"/>
      <c r="AK1259" s="22"/>
      <c r="AL1259" s="22"/>
      <c r="AM1259" s="22"/>
      <c r="AN1259" s="22"/>
      <c r="AO1259" s="22"/>
      <c r="AP1259" s="22"/>
      <c r="AQ1259" s="22"/>
      <c r="AR1259" s="22"/>
      <c r="AS1259" s="22"/>
      <c r="AT1259" s="22"/>
      <c r="AU1259" s="22"/>
    </row>
    <row r="1260" ht="17.25" customHeight="1">
      <c r="A1260" s="41"/>
      <c r="B1260" s="42"/>
      <c r="C1260" s="41"/>
      <c r="D1260" s="43"/>
      <c r="E1260" s="43"/>
      <c r="F1260" s="41"/>
      <c r="G1260" s="45"/>
      <c r="H1260" s="46"/>
      <c r="I1260" s="43"/>
      <c r="J1260" s="47"/>
      <c r="K1260" s="46"/>
      <c r="L1260" s="46"/>
      <c r="M1260" s="48"/>
      <c r="N1260" s="49"/>
      <c r="O1260" s="46"/>
      <c r="P1260" s="46"/>
      <c r="Q1260" s="41"/>
      <c r="R1260" s="10"/>
      <c r="S1260" s="10"/>
      <c r="T1260" s="10"/>
      <c r="U1260" s="22"/>
      <c r="V1260" s="22"/>
      <c r="W1260" s="22"/>
      <c r="X1260" s="22"/>
      <c r="Y1260" s="22"/>
      <c r="Z1260" s="22"/>
      <c r="AA1260" s="22"/>
      <c r="AB1260" s="22"/>
      <c r="AC1260" s="22"/>
      <c r="AD1260" s="22"/>
      <c r="AE1260" s="22"/>
      <c r="AF1260" s="22"/>
      <c r="AG1260" s="22"/>
      <c r="AH1260" s="22"/>
      <c r="AI1260" s="22"/>
      <c r="AJ1260" s="22"/>
      <c r="AK1260" s="22"/>
      <c r="AL1260" s="22"/>
      <c r="AM1260" s="22"/>
      <c r="AN1260" s="22"/>
      <c r="AO1260" s="22"/>
      <c r="AP1260" s="22"/>
      <c r="AQ1260" s="22"/>
      <c r="AR1260" s="22"/>
      <c r="AS1260" s="22"/>
      <c r="AT1260" s="22"/>
      <c r="AU1260" s="22"/>
    </row>
    <row r="1261" ht="17.25" customHeight="1">
      <c r="A1261" s="41"/>
      <c r="B1261" s="42"/>
      <c r="C1261" s="41"/>
      <c r="D1261" s="43"/>
      <c r="E1261" s="43"/>
      <c r="F1261" s="41"/>
      <c r="G1261" s="45"/>
      <c r="H1261" s="46"/>
      <c r="I1261" s="43"/>
      <c r="J1261" s="47"/>
      <c r="K1261" s="46"/>
      <c r="L1261" s="46"/>
      <c r="M1261" s="48"/>
      <c r="N1261" s="49"/>
      <c r="O1261" s="46"/>
      <c r="P1261" s="46"/>
      <c r="Q1261" s="41"/>
      <c r="R1261" s="10"/>
      <c r="S1261" s="10"/>
      <c r="T1261" s="10"/>
      <c r="U1261" s="22"/>
      <c r="V1261" s="22"/>
      <c r="W1261" s="22"/>
      <c r="X1261" s="22"/>
      <c r="Y1261" s="22"/>
      <c r="Z1261" s="22"/>
      <c r="AA1261" s="22"/>
      <c r="AB1261" s="22"/>
      <c r="AC1261" s="22"/>
      <c r="AD1261" s="22"/>
      <c r="AE1261" s="22"/>
      <c r="AF1261" s="22"/>
      <c r="AG1261" s="22"/>
      <c r="AH1261" s="22"/>
      <c r="AI1261" s="22"/>
      <c r="AJ1261" s="22"/>
      <c r="AK1261" s="22"/>
      <c r="AL1261" s="22"/>
      <c r="AM1261" s="22"/>
      <c r="AN1261" s="22"/>
      <c r="AO1261" s="22"/>
      <c r="AP1261" s="22"/>
      <c r="AQ1261" s="22"/>
      <c r="AR1261" s="22"/>
      <c r="AS1261" s="22"/>
      <c r="AT1261" s="22"/>
      <c r="AU1261" s="22"/>
    </row>
    <row r="1262" ht="17.25" customHeight="1">
      <c r="A1262" s="41"/>
      <c r="B1262" s="42"/>
      <c r="C1262" s="41"/>
      <c r="D1262" s="43"/>
      <c r="E1262" s="43"/>
      <c r="F1262" s="41"/>
      <c r="G1262" s="45"/>
      <c r="H1262" s="46"/>
      <c r="I1262" s="43"/>
      <c r="J1262" s="47"/>
      <c r="K1262" s="46"/>
      <c r="L1262" s="46"/>
      <c r="M1262" s="48"/>
      <c r="N1262" s="49"/>
      <c r="O1262" s="46"/>
      <c r="P1262" s="46"/>
      <c r="Q1262" s="41"/>
      <c r="R1262" s="10"/>
      <c r="S1262" s="10"/>
      <c r="T1262" s="10"/>
      <c r="U1262" s="22"/>
      <c r="V1262" s="22"/>
      <c r="W1262" s="22"/>
      <c r="X1262" s="22"/>
      <c r="Y1262" s="22"/>
      <c r="Z1262" s="22"/>
      <c r="AA1262" s="22"/>
      <c r="AB1262" s="22"/>
      <c r="AC1262" s="22"/>
      <c r="AD1262" s="22"/>
      <c r="AE1262" s="22"/>
      <c r="AF1262" s="22"/>
      <c r="AG1262" s="22"/>
      <c r="AH1262" s="22"/>
      <c r="AI1262" s="22"/>
      <c r="AJ1262" s="22"/>
      <c r="AK1262" s="22"/>
      <c r="AL1262" s="22"/>
      <c r="AM1262" s="22"/>
      <c r="AN1262" s="22"/>
      <c r="AO1262" s="22"/>
      <c r="AP1262" s="22"/>
      <c r="AQ1262" s="22"/>
      <c r="AR1262" s="22"/>
      <c r="AS1262" s="22"/>
      <c r="AT1262" s="22"/>
      <c r="AU1262" s="22"/>
    </row>
    <row r="1263" ht="17.25" customHeight="1">
      <c r="A1263" s="41"/>
      <c r="B1263" s="42"/>
      <c r="C1263" s="41"/>
      <c r="D1263" s="43"/>
      <c r="E1263" s="43"/>
      <c r="F1263" s="41"/>
      <c r="G1263" s="45"/>
      <c r="H1263" s="46"/>
      <c r="I1263" s="43"/>
      <c r="J1263" s="47"/>
      <c r="K1263" s="46"/>
      <c r="L1263" s="46"/>
      <c r="M1263" s="48"/>
      <c r="N1263" s="49"/>
      <c r="O1263" s="46"/>
      <c r="P1263" s="46"/>
      <c r="Q1263" s="41"/>
      <c r="R1263" s="10"/>
      <c r="S1263" s="10"/>
      <c r="T1263" s="10"/>
      <c r="U1263" s="22"/>
      <c r="V1263" s="22"/>
      <c r="W1263" s="22"/>
      <c r="X1263" s="22"/>
      <c r="Y1263" s="22"/>
      <c r="Z1263" s="22"/>
      <c r="AA1263" s="22"/>
      <c r="AB1263" s="22"/>
      <c r="AC1263" s="22"/>
      <c r="AD1263" s="22"/>
      <c r="AE1263" s="22"/>
      <c r="AF1263" s="22"/>
      <c r="AG1263" s="22"/>
      <c r="AH1263" s="22"/>
      <c r="AI1263" s="22"/>
      <c r="AJ1263" s="22"/>
      <c r="AK1263" s="22"/>
      <c r="AL1263" s="22"/>
      <c r="AM1263" s="22"/>
      <c r="AN1263" s="22"/>
      <c r="AO1263" s="22"/>
      <c r="AP1263" s="22"/>
      <c r="AQ1263" s="22"/>
      <c r="AR1263" s="22"/>
      <c r="AS1263" s="22"/>
      <c r="AT1263" s="22"/>
      <c r="AU1263" s="22"/>
    </row>
    <row r="1264" ht="17.25" customHeight="1">
      <c r="A1264" s="41"/>
      <c r="B1264" s="42"/>
      <c r="C1264" s="41"/>
      <c r="D1264" s="43"/>
      <c r="E1264" s="43"/>
      <c r="F1264" s="41"/>
      <c r="G1264" s="45"/>
      <c r="H1264" s="46"/>
      <c r="I1264" s="43"/>
      <c r="J1264" s="47"/>
      <c r="K1264" s="46"/>
      <c r="L1264" s="46"/>
      <c r="M1264" s="48"/>
      <c r="N1264" s="49"/>
      <c r="O1264" s="46"/>
      <c r="P1264" s="46"/>
      <c r="Q1264" s="41"/>
      <c r="R1264" s="10"/>
      <c r="S1264" s="10"/>
      <c r="T1264" s="10"/>
      <c r="U1264" s="22"/>
      <c r="V1264" s="22"/>
      <c r="W1264" s="22"/>
      <c r="X1264" s="22"/>
      <c r="Y1264" s="22"/>
      <c r="Z1264" s="22"/>
      <c r="AA1264" s="22"/>
      <c r="AB1264" s="22"/>
      <c r="AC1264" s="22"/>
      <c r="AD1264" s="22"/>
      <c r="AE1264" s="22"/>
      <c r="AF1264" s="22"/>
      <c r="AG1264" s="22"/>
      <c r="AH1264" s="22"/>
      <c r="AI1264" s="22"/>
      <c r="AJ1264" s="22"/>
      <c r="AK1264" s="22"/>
      <c r="AL1264" s="22"/>
      <c r="AM1264" s="22"/>
      <c r="AN1264" s="22"/>
      <c r="AO1264" s="22"/>
      <c r="AP1264" s="22"/>
      <c r="AQ1264" s="22"/>
      <c r="AR1264" s="22"/>
      <c r="AS1264" s="22"/>
      <c r="AT1264" s="22"/>
      <c r="AU1264" s="22"/>
    </row>
    <row r="1265" ht="17.25" customHeight="1">
      <c r="A1265" s="41"/>
      <c r="B1265" s="42"/>
      <c r="C1265" s="41"/>
      <c r="D1265" s="43"/>
      <c r="E1265" s="43"/>
      <c r="F1265" s="41"/>
      <c r="G1265" s="45"/>
      <c r="H1265" s="46"/>
      <c r="I1265" s="43"/>
      <c r="J1265" s="47"/>
      <c r="K1265" s="46"/>
      <c r="L1265" s="46"/>
      <c r="M1265" s="48"/>
      <c r="N1265" s="49"/>
      <c r="O1265" s="46"/>
      <c r="P1265" s="46"/>
      <c r="Q1265" s="41"/>
      <c r="R1265" s="10"/>
      <c r="S1265" s="10"/>
      <c r="T1265" s="10"/>
      <c r="U1265" s="22"/>
      <c r="V1265" s="22"/>
      <c r="W1265" s="22"/>
      <c r="X1265" s="22"/>
      <c r="Y1265" s="22"/>
      <c r="Z1265" s="22"/>
      <c r="AA1265" s="22"/>
      <c r="AB1265" s="22"/>
      <c r="AC1265" s="22"/>
      <c r="AD1265" s="22"/>
      <c r="AE1265" s="22"/>
      <c r="AF1265" s="22"/>
      <c r="AG1265" s="22"/>
      <c r="AH1265" s="22"/>
      <c r="AI1265" s="22"/>
      <c r="AJ1265" s="22"/>
      <c r="AK1265" s="22"/>
      <c r="AL1265" s="22"/>
      <c r="AM1265" s="22"/>
      <c r="AN1265" s="22"/>
      <c r="AO1265" s="22"/>
      <c r="AP1265" s="22"/>
      <c r="AQ1265" s="22"/>
      <c r="AR1265" s="22"/>
      <c r="AS1265" s="22"/>
      <c r="AT1265" s="22"/>
      <c r="AU1265" s="22"/>
    </row>
    <row r="1266" ht="17.25" customHeight="1">
      <c r="A1266" s="41"/>
      <c r="B1266" s="42"/>
      <c r="C1266" s="41"/>
      <c r="D1266" s="43"/>
      <c r="E1266" s="43"/>
      <c r="F1266" s="41"/>
      <c r="G1266" s="45"/>
      <c r="H1266" s="46"/>
      <c r="I1266" s="43"/>
      <c r="J1266" s="47"/>
      <c r="K1266" s="46"/>
      <c r="L1266" s="46"/>
      <c r="M1266" s="48"/>
      <c r="N1266" s="49"/>
      <c r="O1266" s="46"/>
      <c r="P1266" s="46"/>
      <c r="Q1266" s="41"/>
      <c r="R1266" s="10"/>
      <c r="S1266" s="10"/>
      <c r="T1266" s="10"/>
      <c r="U1266" s="22"/>
      <c r="V1266" s="22"/>
      <c r="W1266" s="22"/>
      <c r="X1266" s="22"/>
      <c r="Y1266" s="22"/>
      <c r="Z1266" s="22"/>
      <c r="AA1266" s="22"/>
      <c r="AB1266" s="22"/>
      <c r="AC1266" s="22"/>
      <c r="AD1266" s="22"/>
      <c r="AE1266" s="22"/>
      <c r="AF1266" s="22"/>
      <c r="AG1266" s="22"/>
      <c r="AH1266" s="22"/>
      <c r="AI1266" s="22"/>
      <c r="AJ1266" s="22"/>
      <c r="AK1266" s="22"/>
      <c r="AL1266" s="22"/>
      <c r="AM1266" s="22"/>
      <c r="AN1266" s="22"/>
      <c r="AO1266" s="22"/>
      <c r="AP1266" s="22"/>
      <c r="AQ1266" s="22"/>
      <c r="AR1266" s="22"/>
      <c r="AS1266" s="22"/>
      <c r="AT1266" s="22"/>
      <c r="AU1266" s="22"/>
    </row>
    <row r="1267" ht="17.25" customHeight="1">
      <c r="A1267" s="41"/>
      <c r="B1267" s="42"/>
      <c r="C1267" s="41"/>
      <c r="D1267" s="43"/>
      <c r="E1267" s="43"/>
      <c r="F1267" s="41"/>
      <c r="G1267" s="45"/>
      <c r="H1267" s="46"/>
      <c r="I1267" s="43"/>
      <c r="J1267" s="47"/>
      <c r="K1267" s="46"/>
      <c r="L1267" s="46"/>
      <c r="M1267" s="48"/>
      <c r="N1267" s="49"/>
      <c r="O1267" s="46"/>
      <c r="P1267" s="46"/>
      <c r="Q1267" s="41"/>
      <c r="R1267" s="10"/>
      <c r="S1267" s="10"/>
      <c r="T1267" s="10"/>
      <c r="U1267" s="22"/>
      <c r="V1267" s="22"/>
      <c r="W1267" s="22"/>
      <c r="X1267" s="22"/>
      <c r="Y1267" s="22"/>
      <c r="Z1267" s="22"/>
      <c r="AA1267" s="22"/>
      <c r="AB1267" s="22"/>
      <c r="AC1267" s="22"/>
      <c r="AD1267" s="22"/>
      <c r="AE1267" s="22"/>
      <c r="AF1267" s="22"/>
      <c r="AG1267" s="22"/>
      <c r="AH1267" s="22"/>
      <c r="AI1267" s="22"/>
      <c r="AJ1267" s="22"/>
      <c r="AK1267" s="22"/>
      <c r="AL1267" s="22"/>
      <c r="AM1267" s="22"/>
      <c r="AN1267" s="22"/>
      <c r="AO1267" s="22"/>
      <c r="AP1267" s="22"/>
      <c r="AQ1267" s="22"/>
      <c r="AR1267" s="22"/>
      <c r="AS1267" s="22"/>
      <c r="AT1267" s="22"/>
      <c r="AU1267" s="22"/>
    </row>
    <row r="1268" ht="17.25" customHeight="1">
      <c r="A1268" s="41"/>
      <c r="B1268" s="42"/>
      <c r="C1268" s="41"/>
      <c r="D1268" s="43"/>
      <c r="E1268" s="43"/>
      <c r="F1268" s="41"/>
      <c r="G1268" s="45"/>
      <c r="H1268" s="46"/>
      <c r="I1268" s="43"/>
      <c r="J1268" s="47"/>
      <c r="K1268" s="46"/>
      <c r="L1268" s="46"/>
      <c r="M1268" s="48"/>
      <c r="N1268" s="49"/>
      <c r="O1268" s="46"/>
      <c r="P1268" s="46"/>
      <c r="Q1268" s="41"/>
      <c r="R1268" s="10"/>
      <c r="S1268" s="10"/>
      <c r="T1268" s="10"/>
      <c r="U1268" s="22"/>
      <c r="V1268" s="22"/>
      <c r="W1268" s="22"/>
      <c r="X1268" s="22"/>
      <c r="Y1268" s="22"/>
      <c r="Z1268" s="22"/>
      <c r="AA1268" s="22"/>
      <c r="AB1268" s="22"/>
      <c r="AC1268" s="22"/>
      <c r="AD1268" s="22"/>
      <c r="AE1268" s="22"/>
      <c r="AF1268" s="22"/>
      <c r="AG1268" s="22"/>
      <c r="AH1268" s="22"/>
      <c r="AI1268" s="22"/>
      <c r="AJ1268" s="22"/>
      <c r="AK1268" s="22"/>
      <c r="AL1268" s="22"/>
      <c r="AM1268" s="22"/>
      <c r="AN1268" s="22"/>
      <c r="AO1268" s="22"/>
      <c r="AP1268" s="22"/>
      <c r="AQ1268" s="22"/>
      <c r="AR1268" s="22"/>
      <c r="AS1268" s="22"/>
      <c r="AT1268" s="22"/>
      <c r="AU1268" s="22"/>
    </row>
    <row r="1269" ht="17.25" customHeight="1">
      <c r="A1269" s="41"/>
      <c r="B1269" s="42"/>
      <c r="C1269" s="41"/>
      <c r="D1269" s="43"/>
      <c r="E1269" s="43"/>
      <c r="F1269" s="41"/>
      <c r="G1269" s="45"/>
      <c r="H1269" s="46"/>
      <c r="I1269" s="43"/>
      <c r="J1269" s="47"/>
      <c r="K1269" s="46"/>
      <c r="L1269" s="46"/>
      <c r="M1269" s="48"/>
      <c r="N1269" s="49"/>
      <c r="O1269" s="46"/>
      <c r="P1269" s="46"/>
      <c r="Q1269" s="41"/>
      <c r="R1269" s="10"/>
      <c r="S1269" s="10"/>
      <c r="T1269" s="10"/>
      <c r="U1269" s="22"/>
      <c r="V1269" s="22"/>
      <c r="W1269" s="22"/>
      <c r="X1269" s="22"/>
      <c r="Y1269" s="22"/>
      <c r="Z1269" s="22"/>
      <c r="AA1269" s="22"/>
      <c r="AB1269" s="22"/>
      <c r="AC1269" s="22"/>
      <c r="AD1269" s="22"/>
      <c r="AE1269" s="22"/>
      <c r="AF1269" s="22"/>
      <c r="AG1269" s="22"/>
      <c r="AH1269" s="22"/>
      <c r="AI1269" s="22"/>
      <c r="AJ1269" s="22"/>
      <c r="AK1269" s="22"/>
      <c r="AL1269" s="22"/>
      <c r="AM1269" s="22"/>
      <c r="AN1269" s="22"/>
      <c r="AO1269" s="22"/>
      <c r="AP1269" s="22"/>
      <c r="AQ1269" s="22"/>
      <c r="AR1269" s="22"/>
      <c r="AS1269" s="22"/>
      <c r="AT1269" s="22"/>
      <c r="AU1269" s="22"/>
    </row>
    <row r="1270" ht="17.25" customHeight="1">
      <c r="A1270" s="41"/>
      <c r="B1270" s="42"/>
      <c r="C1270" s="41"/>
      <c r="D1270" s="43"/>
      <c r="E1270" s="43"/>
      <c r="F1270" s="41"/>
      <c r="G1270" s="45"/>
      <c r="H1270" s="46"/>
      <c r="I1270" s="43"/>
      <c r="J1270" s="47"/>
      <c r="K1270" s="46"/>
      <c r="L1270" s="46"/>
      <c r="M1270" s="48"/>
      <c r="N1270" s="49"/>
      <c r="O1270" s="46"/>
      <c r="P1270" s="46"/>
      <c r="Q1270" s="41"/>
      <c r="R1270" s="10"/>
      <c r="S1270" s="10"/>
      <c r="T1270" s="10"/>
      <c r="U1270" s="22"/>
      <c r="V1270" s="22"/>
      <c r="W1270" s="22"/>
      <c r="X1270" s="22"/>
      <c r="Y1270" s="22"/>
      <c r="Z1270" s="22"/>
      <c r="AA1270" s="22"/>
      <c r="AB1270" s="22"/>
      <c r="AC1270" s="22"/>
      <c r="AD1270" s="22"/>
      <c r="AE1270" s="22"/>
      <c r="AF1270" s="22"/>
      <c r="AG1270" s="22"/>
      <c r="AH1270" s="22"/>
      <c r="AI1270" s="22"/>
      <c r="AJ1270" s="22"/>
      <c r="AK1270" s="22"/>
      <c r="AL1270" s="22"/>
      <c r="AM1270" s="22"/>
      <c r="AN1270" s="22"/>
      <c r="AO1270" s="22"/>
      <c r="AP1270" s="22"/>
      <c r="AQ1270" s="22"/>
      <c r="AR1270" s="22"/>
      <c r="AS1270" s="22"/>
      <c r="AT1270" s="22"/>
      <c r="AU1270" s="22"/>
    </row>
    <row r="1271" ht="17.25" customHeight="1">
      <c r="A1271" s="41"/>
      <c r="B1271" s="42"/>
      <c r="C1271" s="41"/>
      <c r="D1271" s="43"/>
      <c r="E1271" s="43"/>
      <c r="F1271" s="41"/>
      <c r="G1271" s="45"/>
      <c r="H1271" s="46"/>
      <c r="I1271" s="43"/>
      <c r="J1271" s="47"/>
      <c r="K1271" s="46"/>
      <c r="L1271" s="46"/>
      <c r="M1271" s="48"/>
      <c r="N1271" s="49"/>
      <c r="O1271" s="46"/>
      <c r="P1271" s="46"/>
      <c r="Q1271" s="41"/>
      <c r="R1271" s="10"/>
      <c r="S1271" s="10"/>
      <c r="T1271" s="10"/>
      <c r="U1271" s="22"/>
      <c r="V1271" s="22"/>
      <c r="W1271" s="22"/>
      <c r="X1271" s="22"/>
      <c r="Y1271" s="22"/>
      <c r="Z1271" s="22"/>
      <c r="AA1271" s="22"/>
      <c r="AB1271" s="22"/>
      <c r="AC1271" s="22"/>
      <c r="AD1271" s="22"/>
      <c r="AE1271" s="22"/>
      <c r="AF1271" s="22"/>
      <c r="AG1271" s="22"/>
      <c r="AH1271" s="22"/>
      <c r="AI1271" s="22"/>
      <c r="AJ1271" s="22"/>
      <c r="AK1271" s="22"/>
      <c r="AL1271" s="22"/>
      <c r="AM1271" s="22"/>
      <c r="AN1271" s="22"/>
      <c r="AO1271" s="22"/>
      <c r="AP1271" s="22"/>
      <c r="AQ1271" s="22"/>
      <c r="AR1271" s="22"/>
      <c r="AS1271" s="22"/>
      <c r="AT1271" s="22"/>
      <c r="AU1271" s="22"/>
    </row>
    <row r="1272" ht="17.25" customHeight="1">
      <c r="A1272" s="41"/>
      <c r="B1272" s="42"/>
      <c r="C1272" s="41"/>
      <c r="D1272" s="43"/>
      <c r="E1272" s="43"/>
      <c r="F1272" s="41"/>
      <c r="G1272" s="45"/>
      <c r="H1272" s="46"/>
      <c r="I1272" s="43"/>
      <c r="J1272" s="47"/>
      <c r="K1272" s="46"/>
      <c r="L1272" s="46"/>
      <c r="M1272" s="48"/>
      <c r="N1272" s="49"/>
      <c r="O1272" s="46"/>
      <c r="P1272" s="46"/>
      <c r="Q1272" s="41"/>
      <c r="R1272" s="10"/>
      <c r="S1272" s="10"/>
      <c r="T1272" s="10"/>
      <c r="U1272" s="22"/>
      <c r="V1272" s="22"/>
      <c r="W1272" s="22"/>
      <c r="X1272" s="22"/>
      <c r="Y1272" s="22"/>
      <c r="Z1272" s="22"/>
      <c r="AA1272" s="22"/>
      <c r="AB1272" s="22"/>
      <c r="AC1272" s="22"/>
      <c r="AD1272" s="22"/>
      <c r="AE1272" s="22"/>
      <c r="AF1272" s="22"/>
      <c r="AG1272" s="22"/>
      <c r="AH1272" s="22"/>
      <c r="AI1272" s="22"/>
      <c r="AJ1272" s="22"/>
      <c r="AK1272" s="22"/>
      <c r="AL1272" s="22"/>
      <c r="AM1272" s="22"/>
      <c r="AN1272" s="22"/>
      <c r="AO1272" s="22"/>
      <c r="AP1272" s="22"/>
      <c r="AQ1272" s="22"/>
      <c r="AR1272" s="22"/>
      <c r="AS1272" s="22"/>
      <c r="AT1272" s="22"/>
      <c r="AU1272" s="22"/>
    </row>
    <row r="1273" ht="17.25" customHeight="1">
      <c r="A1273" s="41"/>
      <c r="B1273" s="42"/>
      <c r="C1273" s="41"/>
      <c r="D1273" s="43"/>
      <c r="E1273" s="43"/>
      <c r="F1273" s="41"/>
      <c r="G1273" s="45"/>
      <c r="H1273" s="46"/>
      <c r="I1273" s="43"/>
      <c r="J1273" s="47"/>
      <c r="K1273" s="46"/>
      <c r="L1273" s="46"/>
      <c r="M1273" s="48"/>
      <c r="N1273" s="49"/>
      <c r="O1273" s="46"/>
      <c r="P1273" s="46"/>
      <c r="Q1273" s="41"/>
      <c r="R1273" s="10"/>
      <c r="S1273" s="10"/>
      <c r="T1273" s="10"/>
      <c r="U1273" s="22"/>
      <c r="V1273" s="22"/>
      <c r="W1273" s="22"/>
      <c r="X1273" s="22"/>
      <c r="Y1273" s="22"/>
      <c r="Z1273" s="22"/>
      <c r="AA1273" s="22"/>
      <c r="AB1273" s="22"/>
      <c r="AC1273" s="22"/>
      <c r="AD1273" s="22"/>
      <c r="AE1273" s="22"/>
      <c r="AF1273" s="22"/>
      <c r="AG1273" s="22"/>
      <c r="AH1273" s="22"/>
      <c r="AI1273" s="22"/>
      <c r="AJ1273" s="22"/>
      <c r="AK1273" s="22"/>
      <c r="AL1273" s="22"/>
      <c r="AM1273" s="22"/>
      <c r="AN1273" s="22"/>
      <c r="AO1273" s="22"/>
      <c r="AP1273" s="22"/>
      <c r="AQ1273" s="22"/>
      <c r="AR1273" s="22"/>
      <c r="AS1273" s="22"/>
      <c r="AT1273" s="22"/>
      <c r="AU1273" s="22"/>
    </row>
    <row r="1274" ht="17.25" customHeight="1">
      <c r="A1274" s="41"/>
      <c r="B1274" s="42"/>
      <c r="C1274" s="41"/>
      <c r="D1274" s="43"/>
      <c r="E1274" s="43"/>
      <c r="F1274" s="41"/>
      <c r="G1274" s="45"/>
      <c r="H1274" s="46"/>
      <c r="I1274" s="43"/>
      <c r="J1274" s="47"/>
      <c r="K1274" s="46"/>
      <c r="L1274" s="46"/>
      <c r="M1274" s="48"/>
      <c r="N1274" s="49"/>
      <c r="O1274" s="46"/>
      <c r="P1274" s="46"/>
      <c r="Q1274" s="41"/>
      <c r="R1274" s="10"/>
      <c r="S1274" s="10"/>
      <c r="T1274" s="10"/>
      <c r="U1274" s="22"/>
      <c r="V1274" s="22"/>
      <c r="W1274" s="22"/>
      <c r="X1274" s="22"/>
      <c r="Y1274" s="22"/>
      <c r="Z1274" s="22"/>
      <c r="AA1274" s="22"/>
      <c r="AB1274" s="22"/>
      <c r="AC1274" s="22"/>
      <c r="AD1274" s="22"/>
      <c r="AE1274" s="22"/>
      <c r="AF1274" s="22"/>
      <c r="AG1274" s="22"/>
      <c r="AH1274" s="22"/>
      <c r="AI1274" s="22"/>
      <c r="AJ1274" s="22"/>
      <c r="AK1274" s="22"/>
      <c r="AL1274" s="22"/>
      <c r="AM1274" s="22"/>
      <c r="AN1274" s="22"/>
      <c r="AO1274" s="22"/>
      <c r="AP1274" s="22"/>
      <c r="AQ1274" s="22"/>
      <c r="AR1274" s="22"/>
      <c r="AS1274" s="22"/>
      <c r="AT1274" s="22"/>
      <c r="AU1274" s="22"/>
    </row>
    <row r="1275" ht="17.25" customHeight="1">
      <c r="A1275" s="41"/>
      <c r="B1275" s="42"/>
      <c r="C1275" s="41"/>
      <c r="D1275" s="43"/>
      <c r="E1275" s="43"/>
      <c r="F1275" s="41"/>
      <c r="G1275" s="45"/>
      <c r="H1275" s="46"/>
      <c r="I1275" s="43"/>
      <c r="J1275" s="47"/>
      <c r="K1275" s="46"/>
      <c r="L1275" s="46"/>
      <c r="M1275" s="48"/>
      <c r="N1275" s="49"/>
      <c r="O1275" s="46"/>
      <c r="P1275" s="46"/>
      <c r="Q1275" s="41"/>
      <c r="R1275" s="10"/>
      <c r="S1275" s="10"/>
      <c r="T1275" s="10"/>
      <c r="U1275" s="22"/>
      <c r="V1275" s="22"/>
      <c r="W1275" s="22"/>
      <c r="X1275" s="22"/>
      <c r="Y1275" s="22"/>
      <c r="Z1275" s="22"/>
      <c r="AA1275" s="22"/>
      <c r="AB1275" s="22"/>
      <c r="AC1275" s="22"/>
      <c r="AD1275" s="22"/>
      <c r="AE1275" s="22"/>
      <c r="AF1275" s="22"/>
      <c r="AG1275" s="22"/>
      <c r="AH1275" s="22"/>
      <c r="AI1275" s="22"/>
      <c r="AJ1275" s="22"/>
      <c r="AK1275" s="22"/>
      <c r="AL1275" s="22"/>
      <c r="AM1275" s="22"/>
      <c r="AN1275" s="22"/>
      <c r="AO1275" s="22"/>
      <c r="AP1275" s="22"/>
      <c r="AQ1275" s="22"/>
      <c r="AR1275" s="22"/>
      <c r="AS1275" s="22"/>
      <c r="AT1275" s="22"/>
      <c r="AU1275" s="22"/>
    </row>
    <row r="1276" ht="17.25" customHeight="1">
      <c r="A1276" s="41"/>
      <c r="B1276" s="42"/>
      <c r="C1276" s="41"/>
      <c r="D1276" s="43"/>
      <c r="E1276" s="43"/>
      <c r="F1276" s="41"/>
      <c r="G1276" s="45"/>
      <c r="H1276" s="46"/>
      <c r="I1276" s="43"/>
      <c r="J1276" s="47"/>
      <c r="K1276" s="46"/>
      <c r="L1276" s="46"/>
      <c r="M1276" s="48"/>
      <c r="N1276" s="49"/>
      <c r="O1276" s="46"/>
      <c r="P1276" s="46"/>
      <c r="Q1276" s="41"/>
      <c r="R1276" s="10"/>
      <c r="S1276" s="10"/>
      <c r="T1276" s="10"/>
      <c r="U1276" s="22"/>
      <c r="V1276" s="22"/>
      <c r="W1276" s="22"/>
      <c r="X1276" s="22"/>
      <c r="Y1276" s="22"/>
      <c r="Z1276" s="22"/>
      <c r="AA1276" s="22"/>
      <c r="AB1276" s="22"/>
      <c r="AC1276" s="22"/>
      <c r="AD1276" s="22"/>
      <c r="AE1276" s="22"/>
      <c r="AF1276" s="22"/>
      <c r="AG1276" s="22"/>
      <c r="AH1276" s="22"/>
      <c r="AI1276" s="22"/>
      <c r="AJ1276" s="22"/>
      <c r="AK1276" s="22"/>
      <c r="AL1276" s="22"/>
      <c r="AM1276" s="22"/>
      <c r="AN1276" s="22"/>
      <c r="AO1276" s="22"/>
      <c r="AP1276" s="22"/>
      <c r="AQ1276" s="22"/>
      <c r="AR1276" s="22"/>
      <c r="AS1276" s="22"/>
      <c r="AT1276" s="22"/>
      <c r="AU1276" s="22"/>
    </row>
    <row r="1277" ht="17.25" customHeight="1">
      <c r="A1277" s="41"/>
      <c r="B1277" s="42"/>
      <c r="C1277" s="41"/>
      <c r="D1277" s="43"/>
      <c r="E1277" s="43"/>
      <c r="F1277" s="41"/>
      <c r="G1277" s="45"/>
      <c r="H1277" s="46"/>
      <c r="I1277" s="43"/>
      <c r="J1277" s="47"/>
      <c r="K1277" s="46"/>
      <c r="L1277" s="46"/>
      <c r="M1277" s="48"/>
      <c r="N1277" s="49"/>
      <c r="O1277" s="46"/>
      <c r="P1277" s="46"/>
      <c r="Q1277" s="41"/>
      <c r="R1277" s="10"/>
      <c r="S1277" s="10"/>
      <c r="T1277" s="10"/>
      <c r="U1277" s="22"/>
      <c r="V1277" s="22"/>
      <c r="W1277" s="22"/>
      <c r="X1277" s="22"/>
      <c r="Y1277" s="22"/>
      <c r="Z1277" s="22"/>
      <c r="AA1277" s="22"/>
      <c r="AB1277" s="22"/>
      <c r="AC1277" s="22"/>
      <c r="AD1277" s="22"/>
      <c r="AE1277" s="22"/>
      <c r="AF1277" s="22"/>
      <c r="AG1277" s="22"/>
      <c r="AH1277" s="22"/>
      <c r="AI1277" s="22"/>
      <c r="AJ1277" s="22"/>
      <c r="AK1277" s="22"/>
      <c r="AL1277" s="22"/>
      <c r="AM1277" s="22"/>
      <c r="AN1277" s="22"/>
      <c r="AO1277" s="22"/>
      <c r="AP1277" s="22"/>
      <c r="AQ1277" s="22"/>
      <c r="AR1277" s="22"/>
      <c r="AS1277" s="22"/>
      <c r="AT1277" s="22"/>
      <c r="AU1277" s="22"/>
    </row>
    <row r="1278" ht="17.25" customHeight="1">
      <c r="A1278" s="41"/>
      <c r="B1278" s="42"/>
      <c r="C1278" s="41"/>
      <c r="D1278" s="43"/>
      <c r="E1278" s="43"/>
      <c r="F1278" s="41"/>
      <c r="G1278" s="45"/>
      <c r="H1278" s="46"/>
      <c r="I1278" s="43"/>
      <c r="J1278" s="47"/>
      <c r="K1278" s="46"/>
      <c r="L1278" s="46"/>
      <c r="M1278" s="48"/>
      <c r="N1278" s="49"/>
      <c r="O1278" s="46"/>
      <c r="P1278" s="46"/>
      <c r="Q1278" s="41"/>
      <c r="R1278" s="10"/>
      <c r="S1278" s="10"/>
      <c r="T1278" s="10"/>
      <c r="U1278" s="22"/>
      <c r="V1278" s="22"/>
      <c r="W1278" s="22"/>
      <c r="X1278" s="22"/>
      <c r="Y1278" s="22"/>
      <c r="Z1278" s="22"/>
      <c r="AA1278" s="22"/>
      <c r="AB1278" s="22"/>
      <c r="AC1278" s="22"/>
      <c r="AD1278" s="22"/>
      <c r="AE1278" s="22"/>
      <c r="AF1278" s="22"/>
      <c r="AG1278" s="22"/>
      <c r="AH1278" s="22"/>
      <c r="AI1278" s="22"/>
      <c r="AJ1278" s="22"/>
      <c r="AK1278" s="22"/>
      <c r="AL1278" s="22"/>
      <c r="AM1278" s="22"/>
      <c r="AN1278" s="22"/>
      <c r="AO1278" s="22"/>
      <c r="AP1278" s="22"/>
      <c r="AQ1278" s="22"/>
      <c r="AR1278" s="22"/>
      <c r="AS1278" s="22"/>
      <c r="AT1278" s="22"/>
      <c r="AU1278" s="22"/>
    </row>
    <row r="1279" ht="17.25" customHeight="1">
      <c r="A1279" s="41"/>
      <c r="B1279" s="42"/>
      <c r="C1279" s="41"/>
      <c r="D1279" s="43"/>
      <c r="E1279" s="43"/>
      <c r="F1279" s="41"/>
      <c r="G1279" s="45"/>
      <c r="H1279" s="46"/>
      <c r="I1279" s="43"/>
      <c r="J1279" s="47"/>
      <c r="K1279" s="46"/>
      <c r="L1279" s="46"/>
      <c r="M1279" s="48"/>
      <c r="N1279" s="49"/>
      <c r="O1279" s="46"/>
      <c r="P1279" s="46"/>
      <c r="Q1279" s="41"/>
      <c r="R1279" s="10"/>
      <c r="S1279" s="10"/>
      <c r="T1279" s="10"/>
      <c r="U1279" s="22"/>
      <c r="V1279" s="22"/>
      <c r="W1279" s="22"/>
      <c r="X1279" s="22"/>
      <c r="Y1279" s="22"/>
      <c r="Z1279" s="22"/>
      <c r="AA1279" s="22"/>
      <c r="AB1279" s="22"/>
      <c r="AC1279" s="22"/>
      <c r="AD1279" s="22"/>
      <c r="AE1279" s="22"/>
      <c r="AF1279" s="22"/>
      <c r="AG1279" s="22"/>
      <c r="AH1279" s="22"/>
      <c r="AI1279" s="22"/>
      <c r="AJ1279" s="22"/>
      <c r="AK1279" s="22"/>
      <c r="AL1279" s="22"/>
      <c r="AM1279" s="22"/>
      <c r="AN1279" s="22"/>
      <c r="AO1279" s="22"/>
      <c r="AP1279" s="22"/>
      <c r="AQ1279" s="22"/>
      <c r="AR1279" s="22"/>
      <c r="AS1279" s="22"/>
      <c r="AT1279" s="22"/>
      <c r="AU1279" s="22"/>
    </row>
    <row r="1280" ht="17.25" customHeight="1">
      <c r="A1280" s="41"/>
      <c r="B1280" s="42"/>
      <c r="C1280" s="41"/>
      <c r="D1280" s="43"/>
      <c r="E1280" s="43"/>
      <c r="F1280" s="41"/>
      <c r="G1280" s="45"/>
      <c r="H1280" s="46"/>
      <c r="I1280" s="43"/>
      <c r="J1280" s="47"/>
      <c r="K1280" s="46"/>
      <c r="L1280" s="46"/>
      <c r="M1280" s="48"/>
      <c r="N1280" s="49"/>
      <c r="O1280" s="46"/>
      <c r="P1280" s="46"/>
      <c r="Q1280" s="41"/>
      <c r="R1280" s="10"/>
      <c r="S1280" s="10"/>
      <c r="T1280" s="10"/>
      <c r="U1280" s="22"/>
      <c r="V1280" s="22"/>
      <c r="W1280" s="22"/>
      <c r="X1280" s="22"/>
      <c r="Y1280" s="22"/>
      <c r="Z1280" s="22"/>
      <c r="AA1280" s="22"/>
      <c r="AB1280" s="22"/>
      <c r="AC1280" s="22"/>
      <c r="AD1280" s="22"/>
      <c r="AE1280" s="22"/>
      <c r="AF1280" s="22"/>
      <c r="AG1280" s="22"/>
      <c r="AH1280" s="22"/>
      <c r="AI1280" s="22"/>
      <c r="AJ1280" s="22"/>
      <c r="AK1280" s="22"/>
      <c r="AL1280" s="22"/>
      <c r="AM1280" s="22"/>
      <c r="AN1280" s="22"/>
      <c r="AO1280" s="22"/>
      <c r="AP1280" s="22"/>
      <c r="AQ1280" s="22"/>
      <c r="AR1280" s="22"/>
      <c r="AS1280" s="22"/>
      <c r="AT1280" s="22"/>
      <c r="AU1280" s="22"/>
    </row>
    <row r="1281" ht="17.25" customHeight="1">
      <c r="A1281" s="41"/>
      <c r="B1281" s="42"/>
      <c r="C1281" s="41"/>
      <c r="D1281" s="43"/>
      <c r="E1281" s="43"/>
      <c r="F1281" s="41"/>
      <c r="G1281" s="45"/>
      <c r="H1281" s="46"/>
      <c r="I1281" s="43"/>
      <c r="J1281" s="47"/>
      <c r="K1281" s="46"/>
      <c r="L1281" s="46"/>
      <c r="M1281" s="48"/>
      <c r="N1281" s="49"/>
      <c r="O1281" s="46"/>
      <c r="P1281" s="46"/>
      <c r="Q1281" s="41"/>
      <c r="R1281" s="10"/>
      <c r="S1281" s="10"/>
      <c r="T1281" s="10"/>
      <c r="U1281" s="22"/>
      <c r="V1281" s="22"/>
      <c r="W1281" s="22"/>
      <c r="X1281" s="22"/>
      <c r="Y1281" s="22"/>
      <c r="Z1281" s="22"/>
      <c r="AA1281" s="22"/>
      <c r="AB1281" s="22"/>
      <c r="AC1281" s="22"/>
      <c r="AD1281" s="22"/>
      <c r="AE1281" s="22"/>
      <c r="AF1281" s="22"/>
      <c r="AG1281" s="22"/>
      <c r="AH1281" s="22"/>
      <c r="AI1281" s="22"/>
      <c r="AJ1281" s="22"/>
      <c r="AK1281" s="22"/>
      <c r="AL1281" s="22"/>
      <c r="AM1281" s="22"/>
      <c r="AN1281" s="22"/>
      <c r="AO1281" s="22"/>
      <c r="AP1281" s="22"/>
      <c r="AQ1281" s="22"/>
      <c r="AR1281" s="22"/>
      <c r="AS1281" s="22"/>
      <c r="AT1281" s="22"/>
      <c r="AU1281" s="22"/>
    </row>
    <row r="1282" ht="17.25" customHeight="1">
      <c r="A1282" s="41"/>
      <c r="B1282" s="42"/>
      <c r="C1282" s="41"/>
      <c r="D1282" s="43"/>
      <c r="E1282" s="43"/>
      <c r="F1282" s="41"/>
      <c r="G1282" s="45"/>
      <c r="H1282" s="46"/>
      <c r="I1282" s="43"/>
      <c r="J1282" s="47"/>
      <c r="K1282" s="46"/>
      <c r="L1282" s="46"/>
      <c r="M1282" s="48"/>
      <c r="N1282" s="49"/>
      <c r="O1282" s="46"/>
      <c r="P1282" s="46"/>
      <c r="Q1282" s="41"/>
      <c r="R1282" s="10"/>
      <c r="S1282" s="10"/>
      <c r="T1282" s="10"/>
      <c r="U1282" s="22"/>
      <c r="V1282" s="22"/>
      <c r="W1282" s="22"/>
      <c r="X1282" s="22"/>
      <c r="Y1282" s="22"/>
      <c r="Z1282" s="22"/>
      <c r="AA1282" s="22"/>
      <c r="AB1282" s="22"/>
      <c r="AC1282" s="22"/>
      <c r="AD1282" s="22"/>
      <c r="AE1282" s="22"/>
      <c r="AF1282" s="22"/>
      <c r="AG1282" s="22"/>
      <c r="AH1282" s="22"/>
      <c r="AI1282" s="22"/>
      <c r="AJ1282" s="22"/>
      <c r="AK1282" s="22"/>
      <c r="AL1282" s="22"/>
      <c r="AM1282" s="22"/>
      <c r="AN1282" s="22"/>
      <c r="AO1282" s="22"/>
      <c r="AP1282" s="22"/>
      <c r="AQ1282" s="22"/>
      <c r="AR1282" s="22"/>
      <c r="AS1282" s="22"/>
      <c r="AT1282" s="22"/>
      <c r="AU1282" s="22"/>
    </row>
    <row r="1283" ht="17.25" customHeight="1">
      <c r="A1283" s="41"/>
      <c r="B1283" s="42"/>
      <c r="C1283" s="41"/>
      <c r="D1283" s="43"/>
      <c r="E1283" s="43"/>
      <c r="F1283" s="41"/>
      <c r="G1283" s="45"/>
      <c r="H1283" s="46"/>
      <c r="I1283" s="43"/>
      <c r="J1283" s="47"/>
      <c r="K1283" s="46"/>
      <c r="L1283" s="46"/>
      <c r="M1283" s="48"/>
      <c r="N1283" s="49"/>
      <c r="O1283" s="46"/>
      <c r="P1283" s="46"/>
      <c r="Q1283" s="41"/>
      <c r="R1283" s="10"/>
      <c r="S1283" s="10"/>
      <c r="T1283" s="10"/>
      <c r="U1283" s="22"/>
      <c r="V1283" s="22"/>
      <c r="W1283" s="22"/>
      <c r="X1283" s="22"/>
      <c r="Y1283" s="22"/>
      <c r="Z1283" s="22"/>
      <c r="AA1283" s="22"/>
      <c r="AB1283" s="22"/>
      <c r="AC1283" s="22"/>
      <c r="AD1283" s="22"/>
      <c r="AE1283" s="22"/>
      <c r="AF1283" s="22"/>
      <c r="AG1283" s="22"/>
      <c r="AH1283" s="22"/>
      <c r="AI1283" s="22"/>
      <c r="AJ1283" s="22"/>
      <c r="AK1283" s="22"/>
      <c r="AL1283" s="22"/>
      <c r="AM1283" s="22"/>
      <c r="AN1283" s="22"/>
      <c r="AO1283" s="22"/>
      <c r="AP1283" s="22"/>
      <c r="AQ1283" s="22"/>
      <c r="AR1283" s="22"/>
      <c r="AS1283" s="22"/>
      <c r="AT1283" s="22"/>
      <c r="AU1283" s="22"/>
    </row>
    <row r="1284" ht="17.25" customHeight="1">
      <c r="A1284" s="41"/>
      <c r="B1284" s="42"/>
      <c r="C1284" s="41"/>
      <c r="D1284" s="43"/>
      <c r="E1284" s="43"/>
      <c r="F1284" s="41"/>
      <c r="G1284" s="45"/>
      <c r="H1284" s="46"/>
      <c r="I1284" s="43"/>
      <c r="J1284" s="47"/>
      <c r="K1284" s="46"/>
      <c r="L1284" s="46"/>
      <c r="M1284" s="48"/>
      <c r="N1284" s="49"/>
      <c r="O1284" s="46"/>
      <c r="P1284" s="46"/>
      <c r="Q1284" s="41"/>
      <c r="R1284" s="10"/>
      <c r="S1284" s="10"/>
      <c r="T1284" s="10"/>
      <c r="U1284" s="22"/>
      <c r="V1284" s="22"/>
      <c r="W1284" s="22"/>
      <c r="X1284" s="22"/>
      <c r="Y1284" s="22"/>
      <c r="Z1284" s="22"/>
      <c r="AA1284" s="22"/>
      <c r="AB1284" s="22"/>
      <c r="AC1284" s="22"/>
      <c r="AD1284" s="22"/>
      <c r="AE1284" s="22"/>
      <c r="AF1284" s="22"/>
      <c r="AG1284" s="22"/>
      <c r="AH1284" s="22"/>
      <c r="AI1284" s="22"/>
      <c r="AJ1284" s="22"/>
      <c r="AK1284" s="22"/>
      <c r="AL1284" s="22"/>
      <c r="AM1284" s="22"/>
      <c r="AN1284" s="22"/>
      <c r="AO1284" s="22"/>
      <c r="AP1284" s="22"/>
      <c r="AQ1284" s="22"/>
      <c r="AR1284" s="22"/>
      <c r="AS1284" s="22"/>
      <c r="AT1284" s="22"/>
      <c r="AU1284" s="22"/>
    </row>
    <row r="1285" ht="17.25" customHeight="1">
      <c r="A1285" s="41"/>
      <c r="B1285" s="42"/>
      <c r="C1285" s="41"/>
      <c r="D1285" s="43"/>
      <c r="E1285" s="43"/>
      <c r="F1285" s="41"/>
      <c r="G1285" s="45"/>
      <c r="H1285" s="46"/>
      <c r="I1285" s="43"/>
      <c r="J1285" s="47"/>
      <c r="K1285" s="46"/>
      <c r="L1285" s="46"/>
      <c r="M1285" s="48"/>
      <c r="N1285" s="49"/>
      <c r="O1285" s="46"/>
      <c r="P1285" s="46"/>
      <c r="Q1285" s="41"/>
      <c r="R1285" s="10"/>
      <c r="S1285" s="10"/>
      <c r="T1285" s="10"/>
      <c r="U1285" s="22"/>
      <c r="V1285" s="22"/>
      <c r="W1285" s="22"/>
      <c r="X1285" s="22"/>
      <c r="Y1285" s="22"/>
      <c r="Z1285" s="22"/>
      <c r="AA1285" s="22"/>
      <c r="AB1285" s="22"/>
      <c r="AC1285" s="22"/>
      <c r="AD1285" s="22"/>
      <c r="AE1285" s="22"/>
      <c r="AF1285" s="22"/>
      <c r="AG1285" s="22"/>
      <c r="AH1285" s="22"/>
      <c r="AI1285" s="22"/>
      <c r="AJ1285" s="22"/>
      <c r="AK1285" s="22"/>
      <c r="AL1285" s="22"/>
      <c r="AM1285" s="22"/>
      <c r="AN1285" s="22"/>
      <c r="AO1285" s="22"/>
      <c r="AP1285" s="22"/>
      <c r="AQ1285" s="22"/>
      <c r="AR1285" s="22"/>
      <c r="AS1285" s="22"/>
      <c r="AT1285" s="22"/>
      <c r="AU1285" s="22"/>
    </row>
    <row r="1286" ht="17.25" customHeight="1">
      <c r="A1286" s="41"/>
      <c r="B1286" s="42"/>
      <c r="C1286" s="41"/>
      <c r="D1286" s="43"/>
      <c r="E1286" s="43"/>
      <c r="F1286" s="41"/>
      <c r="G1286" s="45"/>
      <c r="H1286" s="46"/>
      <c r="I1286" s="43"/>
      <c r="J1286" s="47"/>
      <c r="K1286" s="46"/>
      <c r="L1286" s="46"/>
      <c r="M1286" s="48"/>
      <c r="N1286" s="49"/>
      <c r="O1286" s="46"/>
      <c r="P1286" s="46"/>
      <c r="Q1286" s="41"/>
      <c r="R1286" s="10"/>
      <c r="S1286" s="10"/>
      <c r="T1286" s="10"/>
      <c r="U1286" s="22"/>
      <c r="V1286" s="22"/>
      <c r="W1286" s="22"/>
      <c r="X1286" s="22"/>
      <c r="Y1286" s="22"/>
      <c r="Z1286" s="22"/>
      <c r="AA1286" s="22"/>
      <c r="AB1286" s="22"/>
      <c r="AC1286" s="22"/>
      <c r="AD1286" s="22"/>
      <c r="AE1286" s="22"/>
      <c r="AF1286" s="22"/>
      <c r="AG1286" s="22"/>
      <c r="AH1286" s="22"/>
      <c r="AI1286" s="22"/>
      <c r="AJ1286" s="22"/>
      <c r="AK1286" s="22"/>
      <c r="AL1286" s="22"/>
      <c r="AM1286" s="22"/>
      <c r="AN1286" s="22"/>
      <c r="AO1286" s="22"/>
      <c r="AP1286" s="22"/>
      <c r="AQ1286" s="22"/>
      <c r="AR1286" s="22"/>
      <c r="AS1286" s="22"/>
      <c r="AT1286" s="22"/>
      <c r="AU1286" s="22"/>
    </row>
    <row r="1287" ht="17.25" customHeight="1">
      <c r="A1287" s="41"/>
      <c r="B1287" s="42"/>
      <c r="C1287" s="41"/>
      <c r="D1287" s="43"/>
      <c r="E1287" s="43"/>
      <c r="F1287" s="41"/>
      <c r="G1287" s="45"/>
      <c r="H1287" s="46"/>
      <c r="I1287" s="43"/>
      <c r="J1287" s="47"/>
      <c r="K1287" s="46"/>
      <c r="L1287" s="46"/>
      <c r="M1287" s="48"/>
      <c r="N1287" s="49"/>
      <c r="O1287" s="46"/>
      <c r="P1287" s="46"/>
      <c r="Q1287" s="41"/>
      <c r="R1287" s="10"/>
      <c r="S1287" s="10"/>
      <c r="T1287" s="10"/>
      <c r="U1287" s="22"/>
      <c r="V1287" s="22"/>
      <c r="W1287" s="22"/>
      <c r="X1287" s="22"/>
      <c r="Y1287" s="22"/>
      <c r="Z1287" s="22"/>
      <c r="AA1287" s="22"/>
      <c r="AB1287" s="22"/>
      <c r="AC1287" s="22"/>
      <c r="AD1287" s="22"/>
      <c r="AE1287" s="22"/>
      <c r="AF1287" s="22"/>
      <c r="AG1287" s="22"/>
      <c r="AH1287" s="22"/>
      <c r="AI1287" s="22"/>
      <c r="AJ1287" s="22"/>
      <c r="AK1287" s="22"/>
      <c r="AL1287" s="22"/>
      <c r="AM1287" s="22"/>
      <c r="AN1287" s="22"/>
      <c r="AO1287" s="22"/>
      <c r="AP1287" s="22"/>
      <c r="AQ1287" s="22"/>
      <c r="AR1287" s="22"/>
      <c r="AS1287" s="22"/>
      <c r="AT1287" s="22"/>
      <c r="AU1287" s="22"/>
    </row>
    <row r="1288" ht="17.25" customHeight="1">
      <c r="A1288" s="41"/>
      <c r="B1288" s="42"/>
      <c r="C1288" s="41"/>
      <c r="D1288" s="43"/>
      <c r="E1288" s="43"/>
      <c r="F1288" s="41"/>
      <c r="G1288" s="45"/>
      <c r="H1288" s="46"/>
      <c r="I1288" s="43"/>
      <c r="J1288" s="47"/>
      <c r="K1288" s="46"/>
      <c r="L1288" s="46"/>
      <c r="M1288" s="48"/>
      <c r="N1288" s="49"/>
      <c r="O1288" s="46"/>
      <c r="P1288" s="46"/>
      <c r="Q1288" s="41"/>
      <c r="R1288" s="10"/>
      <c r="S1288" s="10"/>
      <c r="T1288" s="10"/>
      <c r="U1288" s="22"/>
      <c r="V1288" s="22"/>
      <c r="W1288" s="22"/>
      <c r="X1288" s="22"/>
      <c r="Y1288" s="22"/>
      <c r="Z1288" s="22"/>
      <c r="AA1288" s="22"/>
      <c r="AB1288" s="22"/>
      <c r="AC1288" s="22"/>
      <c r="AD1288" s="22"/>
      <c r="AE1288" s="22"/>
      <c r="AF1288" s="22"/>
      <c r="AG1288" s="22"/>
      <c r="AH1288" s="22"/>
      <c r="AI1288" s="22"/>
      <c r="AJ1288" s="22"/>
      <c r="AK1288" s="22"/>
      <c r="AL1288" s="22"/>
      <c r="AM1288" s="22"/>
      <c r="AN1288" s="22"/>
      <c r="AO1288" s="22"/>
      <c r="AP1288" s="22"/>
      <c r="AQ1288" s="22"/>
      <c r="AR1288" s="22"/>
      <c r="AS1288" s="22"/>
      <c r="AT1288" s="22"/>
      <c r="AU1288" s="22"/>
    </row>
    <row r="1289" ht="17.25" customHeight="1">
      <c r="A1289" s="41"/>
      <c r="B1289" s="42"/>
      <c r="C1289" s="41"/>
      <c r="D1289" s="43"/>
      <c r="E1289" s="43"/>
      <c r="F1289" s="41"/>
      <c r="G1289" s="45"/>
      <c r="H1289" s="46"/>
      <c r="I1289" s="43"/>
      <c r="J1289" s="47"/>
      <c r="K1289" s="46"/>
      <c r="L1289" s="46"/>
      <c r="M1289" s="48"/>
      <c r="N1289" s="49"/>
      <c r="O1289" s="46"/>
      <c r="P1289" s="46"/>
      <c r="Q1289" s="41"/>
      <c r="R1289" s="10"/>
      <c r="S1289" s="10"/>
      <c r="T1289" s="10"/>
      <c r="U1289" s="22"/>
      <c r="V1289" s="22"/>
      <c r="W1289" s="22"/>
      <c r="X1289" s="22"/>
      <c r="Y1289" s="22"/>
      <c r="Z1289" s="22"/>
      <c r="AA1289" s="22"/>
      <c r="AB1289" s="22"/>
      <c r="AC1289" s="22"/>
      <c r="AD1289" s="22"/>
      <c r="AE1289" s="22"/>
      <c r="AF1289" s="22"/>
      <c r="AG1289" s="22"/>
      <c r="AH1289" s="22"/>
      <c r="AI1289" s="22"/>
      <c r="AJ1289" s="22"/>
      <c r="AK1289" s="22"/>
      <c r="AL1289" s="22"/>
      <c r="AM1289" s="22"/>
      <c r="AN1289" s="22"/>
      <c r="AO1289" s="22"/>
      <c r="AP1289" s="22"/>
      <c r="AQ1289" s="22"/>
      <c r="AR1289" s="22"/>
      <c r="AS1289" s="22"/>
      <c r="AT1289" s="22"/>
      <c r="AU1289" s="22"/>
    </row>
    <row r="1290" ht="17.25" customHeight="1">
      <c r="A1290" s="41"/>
      <c r="B1290" s="42"/>
      <c r="C1290" s="41"/>
      <c r="D1290" s="43"/>
      <c r="E1290" s="43"/>
      <c r="F1290" s="41"/>
      <c r="G1290" s="45"/>
      <c r="H1290" s="46"/>
      <c r="I1290" s="43"/>
      <c r="J1290" s="47"/>
      <c r="K1290" s="46"/>
      <c r="L1290" s="46"/>
      <c r="M1290" s="48"/>
      <c r="N1290" s="49"/>
      <c r="O1290" s="46"/>
      <c r="P1290" s="46"/>
      <c r="Q1290" s="41"/>
      <c r="R1290" s="10"/>
      <c r="S1290" s="10"/>
      <c r="T1290" s="10"/>
      <c r="U1290" s="22"/>
      <c r="V1290" s="22"/>
      <c r="W1290" s="22"/>
      <c r="X1290" s="22"/>
      <c r="Y1290" s="22"/>
      <c r="Z1290" s="22"/>
      <c r="AA1290" s="22"/>
      <c r="AB1290" s="22"/>
      <c r="AC1290" s="22"/>
      <c r="AD1290" s="22"/>
      <c r="AE1290" s="22"/>
      <c r="AF1290" s="22"/>
      <c r="AG1290" s="22"/>
      <c r="AH1290" s="22"/>
      <c r="AI1290" s="22"/>
      <c r="AJ1290" s="22"/>
      <c r="AK1290" s="22"/>
      <c r="AL1290" s="22"/>
      <c r="AM1290" s="22"/>
      <c r="AN1290" s="22"/>
      <c r="AO1290" s="22"/>
      <c r="AP1290" s="22"/>
      <c r="AQ1290" s="22"/>
      <c r="AR1290" s="22"/>
      <c r="AS1290" s="22"/>
      <c r="AT1290" s="22"/>
      <c r="AU1290" s="22"/>
    </row>
    <row r="1291" ht="17.25" customHeight="1">
      <c r="A1291" s="41"/>
      <c r="B1291" s="42"/>
      <c r="C1291" s="41"/>
      <c r="D1291" s="43"/>
      <c r="E1291" s="43"/>
      <c r="F1291" s="41"/>
      <c r="G1291" s="45"/>
      <c r="H1291" s="46"/>
      <c r="I1291" s="43"/>
      <c r="J1291" s="47"/>
      <c r="K1291" s="46"/>
      <c r="L1291" s="46"/>
      <c r="M1291" s="48"/>
      <c r="N1291" s="49"/>
      <c r="O1291" s="46"/>
      <c r="P1291" s="46"/>
      <c r="Q1291" s="41"/>
      <c r="R1291" s="10"/>
      <c r="S1291" s="10"/>
      <c r="T1291" s="10"/>
      <c r="U1291" s="22"/>
      <c r="V1291" s="22"/>
      <c r="W1291" s="22"/>
      <c r="X1291" s="22"/>
      <c r="Y1291" s="22"/>
      <c r="Z1291" s="22"/>
      <c r="AA1291" s="22"/>
      <c r="AB1291" s="22"/>
      <c r="AC1291" s="22"/>
      <c r="AD1291" s="22"/>
      <c r="AE1291" s="22"/>
      <c r="AF1291" s="22"/>
      <c r="AG1291" s="22"/>
      <c r="AH1291" s="22"/>
      <c r="AI1291" s="22"/>
      <c r="AJ1291" s="22"/>
      <c r="AK1291" s="22"/>
      <c r="AL1291" s="22"/>
      <c r="AM1291" s="22"/>
      <c r="AN1291" s="22"/>
      <c r="AO1291" s="22"/>
      <c r="AP1291" s="22"/>
      <c r="AQ1291" s="22"/>
      <c r="AR1291" s="22"/>
      <c r="AS1291" s="22"/>
      <c r="AT1291" s="22"/>
      <c r="AU1291" s="22"/>
    </row>
    <row r="1292" ht="17.25" customHeight="1">
      <c r="A1292" s="41"/>
      <c r="B1292" s="42"/>
      <c r="C1292" s="41"/>
      <c r="D1292" s="43"/>
      <c r="E1292" s="43"/>
      <c r="F1292" s="41"/>
      <c r="G1292" s="45"/>
      <c r="H1292" s="46"/>
      <c r="I1292" s="43"/>
      <c r="J1292" s="47"/>
      <c r="K1292" s="46"/>
      <c r="L1292" s="46"/>
      <c r="M1292" s="48"/>
      <c r="N1292" s="49"/>
      <c r="O1292" s="46"/>
      <c r="P1292" s="46"/>
      <c r="Q1292" s="41"/>
      <c r="R1292" s="10"/>
      <c r="S1292" s="10"/>
      <c r="T1292" s="10"/>
      <c r="U1292" s="22"/>
      <c r="V1292" s="22"/>
      <c r="W1292" s="22"/>
      <c r="X1292" s="22"/>
      <c r="Y1292" s="22"/>
      <c r="Z1292" s="22"/>
      <c r="AA1292" s="22"/>
      <c r="AB1292" s="22"/>
      <c r="AC1292" s="22"/>
      <c r="AD1292" s="22"/>
      <c r="AE1292" s="22"/>
      <c r="AF1292" s="22"/>
      <c r="AG1292" s="22"/>
      <c r="AH1292" s="22"/>
      <c r="AI1292" s="22"/>
      <c r="AJ1292" s="22"/>
      <c r="AK1292" s="22"/>
      <c r="AL1292" s="22"/>
      <c r="AM1292" s="22"/>
      <c r="AN1292" s="22"/>
      <c r="AO1292" s="22"/>
      <c r="AP1292" s="22"/>
      <c r="AQ1292" s="22"/>
      <c r="AR1292" s="22"/>
      <c r="AS1292" s="22"/>
      <c r="AT1292" s="22"/>
      <c r="AU1292" s="22"/>
    </row>
    <row r="1293" ht="17.25" customHeight="1">
      <c r="A1293" s="41"/>
      <c r="B1293" s="42"/>
      <c r="C1293" s="41"/>
      <c r="D1293" s="43"/>
      <c r="E1293" s="43"/>
      <c r="F1293" s="41"/>
      <c r="G1293" s="45"/>
      <c r="H1293" s="46"/>
      <c r="I1293" s="43"/>
      <c r="J1293" s="47"/>
      <c r="K1293" s="46"/>
      <c r="L1293" s="46"/>
      <c r="M1293" s="48"/>
      <c r="N1293" s="49"/>
      <c r="O1293" s="46"/>
      <c r="P1293" s="46"/>
      <c r="Q1293" s="41"/>
      <c r="R1293" s="10"/>
      <c r="S1293" s="10"/>
      <c r="T1293" s="10"/>
      <c r="U1293" s="22"/>
      <c r="V1293" s="22"/>
      <c r="W1293" s="22"/>
      <c r="X1293" s="22"/>
      <c r="Y1293" s="22"/>
      <c r="Z1293" s="22"/>
      <c r="AA1293" s="22"/>
      <c r="AB1293" s="22"/>
      <c r="AC1293" s="22"/>
      <c r="AD1293" s="22"/>
      <c r="AE1293" s="22"/>
      <c r="AF1293" s="22"/>
      <c r="AG1293" s="22"/>
      <c r="AH1293" s="22"/>
      <c r="AI1293" s="22"/>
      <c r="AJ1293" s="22"/>
      <c r="AK1293" s="22"/>
      <c r="AL1293" s="22"/>
      <c r="AM1293" s="22"/>
      <c r="AN1293" s="22"/>
      <c r="AO1293" s="22"/>
      <c r="AP1293" s="22"/>
      <c r="AQ1293" s="22"/>
      <c r="AR1293" s="22"/>
      <c r="AS1293" s="22"/>
      <c r="AT1293" s="22"/>
      <c r="AU1293" s="22"/>
    </row>
    <row r="1294" ht="17.25" customHeight="1">
      <c r="A1294" s="41"/>
      <c r="B1294" s="42"/>
      <c r="C1294" s="41"/>
      <c r="D1294" s="43"/>
      <c r="E1294" s="43"/>
      <c r="F1294" s="41"/>
      <c r="G1294" s="45"/>
      <c r="H1294" s="46"/>
      <c r="I1294" s="43"/>
      <c r="J1294" s="47"/>
      <c r="K1294" s="46"/>
      <c r="L1294" s="46"/>
      <c r="M1294" s="48"/>
      <c r="N1294" s="49"/>
      <c r="O1294" s="46"/>
      <c r="P1294" s="46"/>
      <c r="Q1294" s="41"/>
      <c r="R1294" s="10"/>
      <c r="S1294" s="10"/>
      <c r="T1294" s="10"/>
      <c r="U1294" s="22"/>
      <c r="V1294" s="22"/>
      <c r="W1294" s="22"/>
      <c r="X1294" s="22"/>
      <c r="Y1294" s="22"/>
      <c r="Z1294" s="22"/>
      <c r="AA1294" s="22"/>
      <c r="AB1294" s="22"/>
      <c r="AC1294" s="22"/>
      <c r="AD1294" s="22"/>
      <c r="AE1294" s="22"/>
      <c r="AF1294" s="22"/>
      <c r="AG1294" s="22"/>
      <c r="AH1294" s="22"/>
      <c r="AI1294" s="22"/>
      <c r="AJ1294" s="22"/>
      <c r="AK1294" s="22"/>
      <c r="AL1294" s="22"/>
      <c r="AM1294" s="22"/>
      <c r="AN1294" s="22"/>
      <c r="AO1294" s="22"/>
      <c r="AP1294" s="22"/>
      <c r="AQ1294" s="22"/>
      <c r="AR1294" s="22"/>
      <c r="AS1294" s="22"/>
      <c r="AT1294" s="22"/>
      <c r="AU1294" s="22"/>
    </row>
    <row r="1295" ht="17.25" customHeight="1">
      <c r="A1295" s="41"/>
      <c r="B1295" s="42"/>
      <c r="C1295" s="41"/>
      <c r="D1295" s="43"/>
      <c r="E1295" s="43"/>
      <c r="F1295" s="41"/>
      <c r="G1295" s="45"/>
      <c r="H1295" s="46"/>
      <c r="I1295" s="43"/>
      <c r="J1295" s="47"/>
      <c r="K1295" s="46"/>
      <c r="L1295" s="46"/>
      <c r="M1295" s="48"/>
      <c r="N1295" s="49"/>
      <c r="O1295" s="46"/>
      <c r="P1295" s="46"/>
      <c r="Q1295" s="41"/>
      <c r="R1295" s="10"/>
      <c r="S1295" s="10"/>
      <c r="T1295" s="10"/>
      <c r="U1295" s="22"/>
      <c r="V1295" s="22"/>
      <c r="W1295" s="22"/>
      <c r="X1295" s="22"/>
      <c r="Y1295" s="22"/>
      <c r="Z1295" s="22"/>
      <c r="AA1295" s="22"/>
      <c r="AB1295" s="22"/>
      <c r="AC1295" s="22"/>
      <c r="AD1295" s="22"/>
      <c r="AE1295" s="22"/>
      <c r="AF1295" s="22"/>
      <c r="AG1295" s="22"/>
      <c r="AH1295" s="22"/>
      <c r="AI1295" s="22"/>
      <c r="AJ1295" s="22"/>
      <c r="AK1295" s="22"/>
      <c r="AL1295" s="22"/>
      <c r="AM1295" s="22"/>
      <c r="AN1295" s="22"/>
      <c r="AO1295" s="22"/>
      <c r="AP1295" s="22"/>
      <c r="AQ1295" s="22"/>
      <c r="AR1295" s="22"/>
      <c r="AS1295" s="22"/>
      <c r="AT1295" s="22"/>
      <c r="AU1295" s="22"/>
    </row>
    <row r="1296" ht="17.25" customHeight="1">
      <c r="A1296" s="41"/>
      <c r="B1296" s="42"/>
      <c r="C1296" s="41"/>
      <c r="D1296" s="43"/>
      <c r="E1296" s="43"/>
      <c r="F1296" s="41"/>
      <c r="G1296" s="45"/>
      <c r="H1296" s="46"/>
      <c r="I1296" s="43"/>
      <c r="J1296" s="47"/>
      <c r="K1296" s="46"/>
      <c r="L1296" s="46"/>
      <c r="M1296" s="48"/>
      <c r="N1296" s="49"/>
      <c r="O1296" s="46"/>
      <c r="P1296" s="46"/>
      <c r="Q1296" s="41"/>
      <c r="R1296" s="10"/>
      <c r="S1296" s="10"/>
      <c r="T1296" s="10"/>
      <c r="U1296" s="22"/>
      <c r="V1296" s="22"/>
      <c r="W1296" s="22"/>
      <c r="X1296" s="22"/>
      <c r="Y1296" s="22"/>
      <c r="Z1296" s="22"/>
      <c r="AA1296" s="22"/>
      <c r="AB1296" s="22"/>
      <c r="AC1296" s="22"/>
      <c r="AD1296" s="22"/>
      <c r="AE1296" s="22"/>
      <c r="AF1296" s="22"/>
      <c r="AG1296" s="22"/>
      <c r="AH1296" s="22"/>
      <c r="AI1296" s="22"/>
      <c r="AJ1296" s="22"/>
      <c r="AK1296" s="22"/>
      <c r="AL1296" s="22"/>
      <c r="AM1296" s="22"/>
      <c r="AN1296" s="22"/>
      <c r="AO1296" s="22"/>
      <c r="AP1296" s="22"/>
      <c r="AQ1296" s="22"/>
      <c r="AR1296" s="22"/>
      <c r="AS1296" s="22"/>
      <c r="AT1296" s="22"/>
      <c r="AU1296" s="22"/>
    </row>
    <row r="1297" ht="17.25" customHeight="1">
      <c r="A1297" s="41"/>
      <c r="B1297" s="42"/>
      <c r="C1297" s="41"/>
      <c r="D1297" s="43"/>
      <c r="E1297" s="43"/>
      <c r="F1297" s="41"/>
      <c r="G1297" s="45"/>
      <c r="H1297" s="46"/>
      <c r="I1297" s="43"/>
      <c r="J1297" s="47"/>
      <c r="K1297" s="46"/>
      <c r="L1297" s="46"/>
      <c r="M1297" s="48"/>
      <c r="N1297" s="49"/>
      <c r="O1297" s="46"/>
      <c r="P1297" s="46"/>
      <c r="Q1297" s="41"/>
      <c r="R1297" s="10"/>
      <c r="S1297" s="10"/>
      <c r="T1297" s="10"/>
      <c r="U1297" s="22"/>
      <c r="V1297" s="22"/>
      <c r="W1297" s="22"/>
      <c r="X1297" s="22"/>
      <c r="Y1297" s="22"/>
      <c r="Z1297" s="22"/>
      <c r="AA1297" s="22"/>
      <c r="AB1297" s="22"/>
      <c r="AC1297" s="22"/>
      <c r="AD1297" s="22"/>
      <c r="AE1297" s="22"/>
      <c r="AF1297" s="22"/>
      <c r="AG1297" s="22"/>
      <c r="AH1297" s="22"/>
      <c r="AI1297" s="22"/>
      <c r="AJ1297" s="22"/>
      <c r="AK1297" s="22"/>
      <c r="AL1297" s="22"/>
      <c r="AM1297" s="22"/>
      <c r="AN1297" s="22"/>
      <c r="AO1297" s="22"/>
      <c r="AP1297" s="22"/>
      <c r="AQ1297" s="22"/>
      <c r="AR1297" s="22"/>
      <c r="AS1297" s="22"/>
      <c r="AT1297" s="22"/>
      <c r="AU1297" s="22"/>
    </row>
    <row r="1298" ht="17.25" customHeight="1">
      <c r="A1298" s="41"/>
      <c r="B1298" s="42"/>
      <c r="C1298" s="41"/>
      <c r="D1298" s="43"/>
      <c r="E1298" s="43"/>
      <c r="F1298" s="41"/>
      <c r="G1298" s="45"/>
      <c r="H1298" s="46"/>
      <c r="I1298" s="43"/>
      <c r="J1298" s="47"/>
      <c r="K1298" s="46"/>
      <c r="L1298" s="46"/>
      <c r="M1298" s="48"/>
      <c r="N1298" s="49"/>
      <c r="O1298" s="46"/>
      <c r="P1298" s="46"/>
      <c r="Q1298" s="41"/>
      <c r="R1298" s="10"/>
      <c r="S1298" s="10"/>
      <c r="T1298" s="10"/>
      <c r="U1298" s="22"/>
      <c r="V1298" s="22"/>
      <c r="W1298" s="22"/>
      <c r="X1298" s="22"/>
      <c r="Y1298" s="22"/>
      <c r="Z1298" s="22"/>
      <c r="AA1298" s="22"/>
      <c r="AB1298" s="22"/>
      <c r="AC1298" s="22"/>
      <c r="AD1298" s="22"/>
      <c r="AE1298" s="22"/>
      <c r="AF1298" s="22"/>
      <c r="AG1298" s="22"/>
      <c r="AH1298" s="22"/>
      <c r="AI1298" s="22"/>
      <c r="AJ1298" s="22"/>
      <c r="AK1298" s="22"/>
      <c r="AL1298" s="22"/>
      <c r="AM1298" s="22"/>
      <c r="AN1298" s="22"/>
      <c r="AO1298" s="22"/>
      <c r="AP1298" s="22"/>
      <c r="AQ1298" s="22"/>
      <c r="AR1298" s="22"/>
      <c r="AS1298" s="22"/>
      <c r="AT1298" s="22"/>
      <c r="AU1298" s="22"/>
    </row>
    <row r="1299" ht="17.25" customHeight="1">
      <c r="A1299" s="41"/>
      <c r="B1299" s="42"/>
      <c r="C1299" s="41"/>
      <c r="D1299" s="43"/>
      <c r="E1299" s="43"/>
      <c r="F1299" s="41"/>
      <c r="G1299" s="45"/>
      <c r="H1299" s="46"/>
      <c r="I1299" s="43"/>
      <c r="J1299" s="47"/>
      <c r="K1299" s="46"/>
      <c r="L1299" s="46"/>
      <c r="M1299" s="48"/>
      <c r="N1299" s="49"/>
      <c r="O1299" s="46"/>
      <c r="P1299" s="46"/>
      <c r="Q1299" s="41"/>
      <c r="R1299" s="10"/>
      <c r="S1299" s="10"/>
      <c r="T1299" s="10"/>
      <c r="U1299" s="22"/>
      <c r="V1299" s="22"/>
      <c r="W1299" s="22"/>
      <c r="X1299" s="22"/>
      <c r="Y1299" s="22"/>
      <c r="Z1299" s="22"/>
      <c r="AA1299" s="22"/>
      <c r="AB1299" s="22"/>
      <c r="AC1299" s="22"/>
      <c r="AD1299" s="22"/>
      <c r="AE1299" s="22"/>
      <c r="AF1299" s="22"/>
      <c r="AG1299" s="22"/>
      <c r="AH1299" s="22"/>
      <c r="AI1299" s="22"/>
      <c r="AJ1299" s="22"/>
      <c r="AK1299" s="22"/>
      <c r="AL1299" s="22"/>
      <c r="AM1299" s="22"/>
      <c r="AN1299" s="22"/>
      <c r="AO1299" s="22"/>
      <c r="AP1299" s="22"/>
      <c r="AQ1299" s="22"/>
      <c r="AR1299" s="22"/>
      <c r="AS1299" s="22"/>
      <c r="AT1299" s="22"/>
      <c r="AU1299" s="22"/>
    </row>
    <row r="1300" ht="17.25" customHeight="1">
      <c r="A1300" s="41"/>
      <c r="B1300" s="42"/>
      <c r="C1300" s="41"/>
      <c r="D1300" s="43"/>
      <c r="E1300" s="43"/>
      <c r="F1300" s="41"/>
      <c r="G1300" s="45"/>
      <c r="H1300" s="46"/>
      <c r="I1300" s="43"/>
      <c r="J1300" s="47"/>
      <c r="K1300" s="46"/>
      <c r="L1300" s="46"/>
      <c r="M1300" s="48"/>
      <c r="N1300" s="49"/>
      <c r="O1300" s="46"/>
      <c r="P1300" s="46"/>
      <c r="Q1300" s="41"/>
      <c r="R1300" s="10"/>
      <c r="S1300" s="10"/>
      <c r="T1300" s="10"/>
      <c r="U1300" s="22"/>
      <c r="V1300" s="22"/>
      <c r="W1300" s="22"/>
      <c r="X1300" s="22"/>
      <c r="Y1300" s="22"/>
      <c r="Z1300" s="22"/>
      <c r="AA1300" s="22"/>
      <c r="AB1300" s="22"/>
      <c r="AC1300" s="22"/>
      <c r="AD1300" s="22"/>
      <c r="AE1300" s="22"/>
      <c r="AF1300" s="22"/>
      <c r="AG1300" s="22"/>
      <c r="AH1300" s="22"/>
      <c r="AI1300" s="22"/>
      <c r="AJ1300" s="22"/>
      <c r="AK1300" s="22"/>
      <c r="AL1300" s="22"/>
      <c r="AM1300" s="22"/>
      <c r="AN1300" s="22"/>
      <c r="AO1300" s="22"/>
      <c r="AP1300" s="22"/>
      <c r="AQ1300" s="22"/>
      <c r="AR1300" s="22"/>
      <c r="AS1300" s="22"/>
      <c r="AT1300" s="22"/>
      <c r="AU1300" s="22"/>
    </row>
    <row r="1301" ht="17.25" customHeight="1">
      <c r="A1301" s="41"/>
      <c r="B1301" s="42"/>
      <c r="C1301" s="41"/>
      <c r="D1301" s="43"/>
      <c r="E1301" s="43"/>
      <c r="F1301" s="41"/>
      <c r="G1301" s="45"/>
      <c r="H1301" s="46"/>
      <c r="I1301" s="43"/>
      <c r="J1301" s="47"/>
      <c r="K1301" s="46"/>
      <c r="L1301" s="46"/>
      <c r="M1301" s="48"/>
      <c r="N1301" s="49"/>
      <c r="O1301" s="46"/>
      <c r="P1301" s="46"/>
      <c r="Q1301" s="41"/>
      <c r="R1301" s="10"/>
      <c r="S1301" s="10"/>
      <c r="T1301" s="10"/>
      <c r="U1301" s="22"/>
      <c r="V1301" s="22"/>
      <c r="W1301" s="22"/>
      <c r="X1301" s="22"/>
      <c r="Y1301" s="22"/>
      <c r="Z1301" s="22"/>
      <c r="AA1301" s="22"/>
      <c r="AB1301" s="22"/>
      <c r="AC1301" s="22"/>
      <c r="AD1301" s="22"/>
      <c r="AE1301" s="22"/>
      <c r="AF1301" s="22"/>
      <c r="AG1301" s="22"/>
      <c r="AH1301" s="22"/>
      <c r="AI1301" s="22"/>
      <c r="AJ1301" s="22"/>
      <c r="AK1301" s="22"/>
      <c r="AL1301" s="22"/>
      <c r="AM1301" s="22"/>
      <c r="AN1301" s="22"/>
      <c r="AO1301" s="22"/>
      <c r="AP1301" s="22"/>
      <c r="AQ1301" s="22"/>
      <c r="AR1301" s="22"/>
      <c r="AS1301" s="22"/>
      <c r="AT1301" s="22"/>
      <c r="AU1301" s="22"/>
    </row>
    <row r="1302" ht="17.25" customHeight="1">
      <c r="A1302" s="41"/>
      <c r="B1302" s="42"/>
      <c r="C1302" s="41"/>
      <c r="D1302" s="43"/>
      <c r="E1302" s="43"/>
      <c r="F1302" s="41"/>
      <c r="G1302" s="45"/>
      <c r="H1302" s="46"/>
      <c r="I1302" s="43"/>
      <c r="J1302" s="47"/>
      <c r="K1302" s="46"/>
      <c r="L1302" s="46"/>
      <c r="M1302" s="48"/>
      <c r="N1302" s="49"/>
      <c r="O1302" s="46"/>
      <c r="P1302" s="46"/>
      <c r="Q1302" s="41"/>
      <c r="R1302" s="10"/>
      <c r="S1302" s="10"/>
      <c r="T1302" s="10"/>
      <c r="U1302" s="22"/>
      <c r="V1302" s="22"/>
      <c r="W1302" s="22"/>
      <c r="X1302" s="22"/>
      <c r="Y1302" s="22"/>
      <c r="Z1302" s="22"/>
      <c r="AA1302" s="22"/>
      <c r="AB1302" s="22"/>
      <c r="AC1302" s="22"/>
      <c r="AD1302" s="22"/>
      <c r="AE1302" s="22"/>
      <c r="AF1302" s="22"/>
      <c r="AG1302" s="22"/>
      <c r="AH1302" s="22"/>
      <c r="AI1302" s="22"/>
      <c r="AJ1302" s="22"/>
      <c r="AK1302" s="22"/>
      <c r="AL1302" s="22"/>
      <c r="AM1302" s="22"/>
      <c r="AN1302" s="22"/>
      <c r="AO1302" s="22"/>
      <c r="AP1302" s="22"/>
      <c r="AQ1302" s="22"/>
      <c r="AR1302" s="22"/>
      <c r="AS1302" s="22"/>
      <c r="AT1302" s="22"/>
      <c r="AU1302" s="22"/>
    </row>
    <row r="1303" ht="17.25" customHeight="1">
      <c r="A1303" s="41"/>
      <c r="B1303" s="42"/>
      <c r="C1303" s="41"/>
      <c r="D1303" s="43"/>
      <c r="E1303" s="43"/>
      <c r="F1303" s="41"/>
      <c r="G1303" s="45"/>
      <c r="H1303" s="46"/>
      <c r="I1303" s="43"/>
      <c r="J1303" s="47"/>
      <c r="K1303" s="46"/>
      <c r="L1303" s="46"/>
      <c r="M1303" s="48"/>
      <c r="N1303" s="49"/>
      <c r="O1303" s="46"/>
      <c r="P1303" s="46"/>
      <c r="Q1303" s="41"/>
      <c r="R1303" s="10"/>
      <c r="S1303" s="10"/>
      <c r="T1303" s="10"/>
      <c r="U1303" s="22"/>
      <c r="V1303" s="22"/>
      <c r="W1303" s="22"/>
      <c r="X1303" s="22"/>
      <c r="Y1303" s="22"/>
      <c r="Z1303" s="22"/>
      <c r="AA1303" s="22"/>
      <c r="AB1303" s="22"/>
      <c r="AC1303" s="22"/>
      <c r="AD1303" s="22"/>
      <c r="AE1303" s="22"/>
      <c r="AF1303" s="22"/>
      <c r="AG1303" s="22"/>
      <c r="AH1303" s="22"/>
      <c r="AI1303" s="22"/>
      <c r="AJ1303" s="22"/>
      <c r="AK1303" s="22"/>
      <c r="AL1303" s="22"/>
      <c r="AM1303" s="22"/>
      <c r="AN1303" s="22"/>
      <c r="AO1303" s="22"/>
      <c r="AP1303" s="22"/>
      <c r="AQ1303" s="22"/>
      <c r="AR1303" s="22"/>
      <c r="AS1303" s="22"/>
      <c r="AT1303" s="22"/>
      <c r="AU1303" s="22"/>
    </row>
    <row r="1304" ht="17.25" customHeight="1">
      <c r="A1304" s="41"/>
      <c r="B1304" s="42"/>
      <c r="C1304" s="41"/>
      <c r="D1304" s="43"/>
      <c r="E1304" s="43"/>
      <c r="F1304" s="41"/>
      <c r="G1304" s="45"/>
      <c r="H1304" s="46"/>
      <c r="I1304" s="43"/>
      <c r="J1304" s="47"/>
      <c r="K1304" s="46"/>
      <c r="L1304" s="46"/>
      <c r="M1304" s="48"/>
      <c r="N1304" s="49"/>
      <c r="O1304" s="46"/>
      <c r="P1304" s="46"/>
      <c r="Q1304" s="41"/>
      <c r="R1304" s="10"/>
      <c r="S1304" s="10"/>
      <c r="T1304" s="10"/>
      <c r="U1304" s="22"/>
      <c r="V1304" s="22"/>
      <c r="W1304" s="22"/>
      <c r="X1304" s="22"/>
      <c r="Y1304" s="22"/>
      <c r="Z1304" s="22"/>
      <c r="AA1304" s="22"/>
      <c r="AB1304" s="22"/>
      <c r="AC1304" s="22"/>
      <c r="AD1304" s="22"/>
      <c r="AE1304" s="22"/>
      <c r="AF1304" s="22"/>
      <c r="AG1304" s="22"/>
      <c r="AH1304" s="22"/>
      <c r="AI1304" s="22"/>
      <c r="AJ1304" s="22"/>
      <c r="AK1304" s="22"/>
      <c r="AL1304" s="22"/>
      <c r="AM1304" s="22"/>
      <c r="AN1304" s="22"/>
      <c r="AO1304" s="22"/>
      <c r="AP1304" s="22"/>
      <c r="AQ1304" s="22"/>
      <c r="AR1304" s="22"/>
      <c r="AS1304" s="22"/>
      <c r="AT1304" s="22"/>
      <c r="AU1304" s="22"/>
    </row>
    <row r="1305" ht="17.25" customHeight="1">
      <c r="A1305" s="41"/>
      <c r="B1305" s="42"/>
      <c r="C1305" s="41"/>
      <c r="D1305" s="43"/>
      <c r="E1305" s="43"/>
      <c r="F1305" s="41"/>
      <c r="G1305" s="45"/>
      <c r="H1305" s="46"/>
      <c r="I1305" s="43"/>
      <c r="J1305" s="47"/>
      <c r="K1305" s="46"/>
      <c r="L1305" s="46"/>
      <c r="M1305" s="48"/>
      <c r="N1305" s="49"/>
      <c r="O1305" s="46"/>
      <c r="P1305" s="46"/>
      <c r="Q1305" s="41"/>
      <c r="R1305" s="10"/>
      <c r="S1305" s="10"/>
      <c r="T1305" s="10"/>
      <c r="U1305" s="22"/>
      <c r="V1305" s="22"/>
      <c r="W1305" s="22"/>
      <c r="X1305" s="22"/>
      <c r="Y1305" s="22"/>
      <c r="Z1305" s="22"/>
      <c r="AA1305" s="22"/>
      <c r="AB1305" s="22"/>
      <c r="AC1305" s="22"/>
      <c r="AD1305" s="22"/>
      <c r="AE1305" s="22"/>
      <c r="AF1305" s="22"/>
      <c r="AG1305" s="22"/>
      <c r="AH1305" s="22"/>
      <c r="AI1305" s="22"/>
      <c r="AJ1305" s="22"/>
      <c r="AK1305" s="22"/>
      <c r="AL1305" s="22"/>
      <c r="AM1305" s="22"/>
      <c r="AN1305" s="22"/>
      <c r="AO1305" s="22"/>
      <c r="AP1305" s="22"/>
      <c r="AQ1305" s="22"/>
      <c r="AR1305" s="22"/>
      <c r="AS1305" s="22"/>
      <c r="AT1305" s="22"/>
      <c r="AU1305" s="22"/>
    </row>
    <row r="1306" ht="17.25" customHeight="1">
      <c r="A1306" s="41"/>
      <c r="B1306" s="42"/>
      <c r="C1306" s="41"/>
      <c r="D1306" s="43"/>
      <c r="E1306" s="43"/>
      <c r="F1306" s="41"/>
      <c r="G1306" s="45"/>
      <c r="H1306" s="46"/>
      <c r="I1306" s="43"/>
      <c r="J1306" s="47"/>
      <c r="K1306" s="46"/>
      <c r="L1306" s="46"/>
      <c r="M1306" s="48"/>
      <c r="N1306" s="49"/>
      <c r="O1306" s="46"/>
      <c r="P1306" s="46"/>
      <c r="Q1306" s="41"/>
      <c r="R1306" s="10"/>
      <c r="S1306" s="10"/>
      <c r="T1306" s="10"/>
      <c r="U1306" s="22"/>
      <c r="V1306" s="22"/>
      <c r="W1306" s="22"/>
      <c r="X1306" s="22"/>
      <c r="Y1306" s="22"/>
      <c r="Z1306" s="22"/>
      <c r="AA1306" s="22"/>
      <c r="AB1306" s="22"/>
      <c r="AC1306" s="22"/>
      <c r="AD1306" s="22"/>
      <c r="AE1306" s="22"/>
      <c r="AF1306" s="22"/>
      <c r="AG1306" s="22"/>
      <c r="AH1306" s="22"/>
      <c r="AI1306" s="22"/>
      <c r="AJ1306" s="22"/>
      <c r="AK1306" s="22"/>
      <c r="AL1306" s="22"/>
      <c r="AM1306" s="22"/>
      <c r="AN1306" s="22"/>
      <c r="AO1306" s="22"/>
      <c r="AP1306" s="22"/>
      <c r="AQ1306" s="22"/>
      <c r="AR1306" s="22"/>
      <c r="AS1306" s="22"/>
      <c r="AT1306" s="22"/>
      <c r="AU1306" s="22"/>
    </row>
    <row r="1307" ht="17.25" customHeight="1">
      <c r="A1307" s="41"/>
      <c r="B1307" s="42"/>
      <c r="C1307" s="41"/>
      <c r="D1307" s="43"/>
      <c r="E1307" s="43"/>
      <c r="F1307" s="41"/>
      <c r="G1307" s="45"/>
      <c r="H1307" s="46"/>
      <c r="I1307" s="43"/>
      <c r="J1307" s="47"/>
      <c r="K1307" s="46"/>
      <c r="L1307" s="46"/>
      <c r="M1307" s="48"/>
      <c r="N1307" s="49"/>
      <c r="O1307" s="46"/>
      <c r="P1307" s="46"/>
      <c r="Q1307" s="41"/>
      <c r="R1307" s="10"/>
      <c r="S1307" s="10"/>
      <c r="T1307" s="10"/>
      <c r="U1307" s="22"/>
      <c r="V1307" s="22"/>
      <c r="W1307" s="22"/>
      <c r="X1307" s="22"/>
      <c r="Y1307" s="22"/>
      <c r="Z1307" s="22"/>
      <c r="AA1307" s="22"/>
      <c r="AB1307" s="22"/>
      <c r="AC1307" s="22"/>
      <c r="AD1307" s="22"/>
      <c r="AE1307" s="22"/>
      <c r="AF1307" s="22"/>
      <c r="AG1307" s="22"/>
      <c r="AH1307" s="22"/>
      <c r="AI1307" s="22"/>
      <c r="AJ1307" s="22"/>
      <c r="AK1307" s="22"/>
      <c r="AL1307" s="22"/>
      <c r="AM1307" s="22"/>
      <c r="AN1307" s="22"/>
      <c r="AO1307" s="22"/>
      <c r="AP1307" s="22"/>
      <c r="AQ1307" s="22"/>
      <c r="AR1307" s="22"/>
      <c r="AS1307" s="22"/>
      <c r="AT1307" s="22"/>
      <c r="AU1307" s="22"/>
    </row>
    <row r="1308" ht="17.25" customHeight="1">
      <c r="A1308" s="41"/>
      <c r="B1308" s="42"/>
      <c r="C1308" s="41"/>
      <c r="D1308" s="43"/>
      <c r="E1308" s="43"/>
      <c r="F1308" s="41"/>
      <c r="G1308" s="45"/>
      <c r="H1308" s="46"/>
      <c r="I1308" s="43"/>
      <c r="J1308" s="47"/>
      <c r="K1308" s="46"/>
      <c r="L1308" s="46"/>
      <c r="M1308" s="48"/>
      <c r="N1308" s="49"/>
      <c r="O1308" s="46"/>
      <c r="P1308" s="46"/>
      <c r="Q1308" s="41"/>
      <c r="R1308" s="10"/>
      <c r="S1308" s="10"/>
      <c r="T1308" s="10"/>
      <c r="U1308" s="22"/>
      <c r="V1308" s="22"/>
      <c r="W1308" s="22"/>
      <c r="X1308" s="22"/>
      <c r="Y1308" s="22"/>
      <c r="Z1308" s="22"/>
      <c r="AA1308" s="22"/>
      <c r="AB1308" s="22"/>
      <c r="AC1308" s="22"/>
      <c r="AD1308" s="22"/>
      <c r="AE1308" s="22"/>
      <c r="AF1308" s="22"/>
      <c r="AG1308" s="22"/>
      <c r="AH1308" s="22"/>
      <c r="AI1308" s="22"/>
      <c r="AJ1308" s="22"/>
      <c r="AK1308" s="22"/>
      <c r="AL1308" s="22"/>
      <c r="AM1308" s="22"/>
      <c r="AN1308" s="22"/>
      <c r="AO1308" s="22"/>
      <c r="AP1308" s="22"/>
      <c r="AQ1308" s="22"/>
      <c r="AR1308" s="22"/>
      <c r="AS1308" s="22"/>
      <c r="AT1308" s="22"/>
      <c r="AU1308" s="22"/>
    </row>
    <row r="1309" ht="17.25" customHeight="1">
      <c r="A1309" s="41"/>
      <c r="B1309" s="42"/>
      <c r="C1309" s="41"/>
      <c r="D1309" s="43"/>
      <c r="E1309" s="43"/>
      <c r="F1309" s="41"/>
      <c r="G1309" s="45"/>
      <c r="H1309" s="46"/>
      <c r="I1309" s="43"/>
      <c r="J1309" s="47"/>
      <c r="K1309" s="46"/>
      <c r="L1309" s="46"/>
      <c r="M1309" s="48"/>
      <c r="N1309" s="49"/>
      <c r="O1309" s="46"/>
      <c r="P1309" s="46"/>
      <c r="Q1309" s="41"/>
      <c r="R1309" s="10"/>
      <c r="S1309" s="10"/>
      <c r="T1309" s="10"/>
      <c r="U1309" s="22"/>
      <c r="V1309" s="22"/>
      <c r="W1309" s="22"/>
      <c r="X1309" s="22"/>
      <c r="Y1309" s="22"/>
      <c r="Z1309" s="22"/>
      <c r="AA1309" s="22"/>
      <c r="AB1309" s="22"/>
      <c r="AC1309" s="22"/>
      <c r="AD1309" s="22"/>
      <c r="AE1309" s="22"/>
      <c r="AF1309" s="22"/>
      <c r="AG1309" s="22"/>
      <c r="AH1309" s="22"/>
      <c r="AI1309" s="22"/>
      <c r="AJ1309" s="22"/>
      <c r="AK1309" s="22"/>
      <c r="AL1309" s="22"/>
      <c r="AM1309" s="22"/>
      <c r="AN1309" s="22"/>
      <c r="AO1309" s="22"/>
      <c r="AP1309" s="22"/>
      <c r="AQ1309" s="22"/>
      <c r="AR1309" s="22"/>
      <c r="AS1309" s="22"/>
      <c r="AT1309" s="22"/>
      <c r="AU1309" s="22"/>
    </row>
    <row r="1310" ht="17.25" customHeight="1">
      <c r="A1310" s="41"/>
      <c r="B1310" s="42"/>
      <c r="C1310" s="41"/>
      <c r="D1310" s="43"/>
      <c r="E1310" s="43"/>
      <c r="F1310" s="41"/>
      <c r="G1310" s="45"/>
      <c r="H1310" s="46"/>
      <c r="I1310" s="43"/>
      <c r="J1310" s="47"/>
      <c r="K1310" s="46"/>
      <c r="L1310" s="46"/>
      <c r="M1310" s="48"/>
      <c r="N1310" s="49"/>
      <c r="O1310" s="46"/>
      <c r="P1310" s="46"/>
      <c r="Q1310" s="41"/>
      <c r="R1310" s="10"/>
      <c r="S1310" s="10"/>
      <c r="T1310" s="10"/>
      <c r="U1310" s="22"/>
      <c r="V1310" s="22"/>
      <c r="W1310" s="22"/>
      <c r="X1310" s="22"/>
      <c r="Y1310" s="22"/>
      <c r="Z1310" s="22"/>
      <c r="AA1310" s="22"/>
      <c r="AB1310" s="22"/>
      <c r="AC1310" s="22"/>
      <c r="AD1310" s="22"/>
      <c r="AE1310" s="22"/>
      <c r="AF1310" s="22"/>
      <c r="AG1310" s="22"/>
      <c r="AH1310" s="22"/>
      <c r="AI1310" s="22"/>
      <c r="AJ1310" s="22"/>
      <c r="AK1310" s="22"/>
      <c r="AL1310" s="22"/>
      <c r="AM1310" s="22"/>
      <c r="AN1310" s="22"/>
      <c r="AO1310" s="22"/>
      <c r="AP1310" s="22"/>
      <c r="AQ1310" s="22"/>
      <c r="AR1310" s="22"/>
      <c r="AS1310" s="22"/>
      <c r="AT1310" s="22"/>
      <c r="AU1310" s="22"/>
    </row>
    <row r="1311" ht="17.25" customHeight="1">
      <c r="A1311" s="41"/>
      <c r="B1311" s="42"/>
      <c r="C1311" s="41"/>
      <c r="D1311" s="43"/>
      <c r="E1311" s="43"/>
      <c r="F1311" s="41"/>
      <c r="G1311" s="45"/>
      <c r="H1311" s="46"/>
      <c r="I1311" s="43"/>
      <c r="J1311" s="47"/>
      <c r="K1311" s="46"/>
      <c r="L1311" s="46"/>
      <c r="M1311" s="48"/>
      <c r="N1311" s="49"/>
      <c r="O1311" s="46"/>
      <c r="P1311" s="46"/>
      <c r="Q1311" s="41"/>
      <c r="R1311" s="10"/>
      <c r="S1311" s="10"/>
      <c r="T1311" s="10"/>
      <c r="U1311" s="22"/>
      <c r="V1311" s="22"/>
      <c r="W1311" s="22"/>
      <c r="X1311" s="22"/>
      <c r="Y1311" s="22"/>
      <c r="Z1311" s="22"/>
      <c r="AA1311" s="22"/>
      <c r="AB1311" s="22"/>
      <c r="AC1311" s="22"/>
      <c r="AD1311" s="22"/>
      <c r="AE1311" s="22"/>
      <c r="AF1311" s="22"/>
      <c r="AG1311" s="22"/>
      <c r="AH1311" s="22"/>
      <c r="AI1311" s="22"/>
      <c r="AJ1311" s="22"/>
      <c r="AK1311" s="22"/>
      <c r="AL1311" s="22"/>
      <c r="AM1311" s="22"/>
      <c r="AN1311" s="22"/>
      <c r="AO1311" s="22"/>
      <c r="AP1311" s="22"/>
      <c r="AQ1311" s="22"/>
      <c r="AR1311" s="22"/>
      <c r="AS1311" s="22"/>
      <c r="AT1311" s="22"/>
      <c r="AU1311" s="22"/>
    </row>
    <row r="1312" ht="17.25" customHeight="1">
      <c r="A1312" s="41"/>
      <c r="B1312" s="42"/>
      <c r="C1312" s="41"/>
      <c r="D1312" s="43"/>
      <c r="E1312" s="43"/>
      <c r="F1312" s="41"/>
      <c r="G1312" s="45"/>
      <c r="H1312" s="46"/>
      <c r="I1312" s="43"/>
      <c r="J1312" s="47"/>
      <c r="K1312" s="46"/>
      <c r="L1312" s="46"/>
      <c r="M1312" s="48"/>
      <c r="N1312" s="49"/>
      <c r="O1312" s="46"/>
      <c r="P1312" s="46"/>
      <c r="Q1312" s="41"/>
      <c r="R1312" s="10"/>
      <c r="S1312" s="10"/>
      <c r="T1312" s="10"/>
      <c r="U1312" s="22"/>
      <c r="V1312" s="22"/>
      <c r="W1312" s="22"/>
      <c r="X1312" s="22"/>
      <c r="Y1312" s="22"/>
      <c r="Z1312" s="22"/>
      <c r="AA1312" s="22"/>
      <c r="AB1312" s="22"/>
      <c r="AC1312" s="22"/>
      <c r="AD1312" s="22"/>
      <c r="AE1312" s="22"/>
      <c r="AF1312" s="22"/>
      <c r="AG1312" s="22"/>
      <c r="AH1312" s="22"/>
      <c r="AI1312" s="22"/>
      <c r="AJ1312" s="22"/>
      <c r="AK1312" s="22"/>
      <c r="AL1312" s="22"/>
      <c r="AM1312" s="22"/>
      <c r="AN1312" s="22"/>
      <c r="AO1312" s="22"/>
      <c r="AP1312" s="22"/>
      <c r="AQ1312" s="22"/>
      <c r="AR1312" s="22"/>
      <c r="AS1312" s="22"/>
      <c r="AT1312" s="22"/>
      <c r="AU1312" s="22"/>
    </row>
    <row r="1313" ht="17.25" customHeight="1">
      <c r="A1313" s="41"/>
      <c r="B1313" s="42"/>
      <c r="C1313" s="41"/>
      <c r="D1313" s="43"/>
      <c r="E1313" s="43"/>
      <c r="F1313" s="41"/>
      <c r="G1313" s="45"/>
      <c r="H1313" s="46"/>
      <c r="I1313" s="43"/>
      <c r="J1313" s="47"/>
      <c r="K1313" s="46"/>
      <c r="L1313" s="46"/>
      <c r="M1313" s="48"/>
      <c r="N1313" s="49"/>
      <c r="O1313" s="46"/>
      <c r="P1313" s="46"/>
      <c r="Q1313" s="41"/>
      <c r="R1313" s="10"/>
      <c r="S1313" s="10"/>
      <c r="T1313" s="10"/>
      <c r="U1313" s="22"/>
      <c r="V1313" s="22"/>
      <c r="W1313" s="22"/>
      <c r="X1313" s="22"/>
      <c r="Y1313" s="22"/>
      <c r="Z1313" s="22"/>
      <c r="AA1313" s="22"/>
      <c r="AB1313" s="22"/>
      <c r="AC1313" s="22"/>
      <c r="AD1313" s="22"/>
      <c r="AE1313" s="22"/>
      <c r="AF1313" s="22"/>
      <c r="AG1313" s="22"/>
      <c r="AH1313" s="22"/>
      <c r="AI1313" s="22"/>
      <c r="AJ1313" s="22"/>
      <c r="AK1313" s="22"/>
      <c r="AL1313" s="22"/>
      <c r="AM1313" s="22"/>
      <c r="AN1313" s="22"/>
      <c r="AO1313" s="22"/>
      <c r="AP1313" s="22"/>
      <c r="AQ1313" s="22"/>
      <c r="AR1313" s="22"/>
      <c r="AS1313" s="22"/>
      <c r="AT1313" s="22"/>
      <c r="AU1313" s="22"/>
    </row>
    <row r="1314" ht="17.25" customHeight="1">
      <c r="A1314" s="41"/>
      <c r="B1314" s="42"/>
      <c r="C1314" s="41"/>
      <c r="D1314" s="43"/>
      <c r="E1314" s="43"/>
      <c r="F1314" s="41"/>
      <c r="G1314" s="45"/>
      <c r="H1314" s="46"/>
      <c r="I1314" s="43"/>
      <c r="J1314" s="47"/>
      <c r="K1314" s="46"/>
      <c r="L1314" s="46"/>
      <c r="M1314" s="48"/>
      <c r="N1314" s="49"/>
      <c r="O1314" s="46"/>
      <c r="P1314" s="46"/>
      <c r="Q1314" s="41"/>
      <c r="R1314" s="10"/>
      <c r="S1314" s="10"/>
      <c r="T1314" s="10"/>
      <c r="U1314" s="22"/>
      <c r="V1314" s="22"/>
      <c r="W1314" s="22"/>
      <c r="X1314" s="22"/>
      <c r="Y1314" s="22"/>
      <c r="Z1314" s="22"/>
      <c r="AA1314" s="22"/>
      <c r="AB1314" s="22"/>
      <c r="AC1314" s="22"/>
      <c r="AD1314" s="22"/>
      <c r="AE1314" s="22"/>
      <c r="AF1314" s="22"/>
      <c r="AG1314" s="22"/>
      <c r="AH1314" s="22"/>
      <c r="AI1314" s="22"/>
      <c r="AJ1314" s="22"/>
      <c r="AK1314" s="22"/>
      <c r="AL1314" s="22"/>
      <c r="AM1314" s="22"/>
      <c r="AN1314" s="22"/>
      <c r="AO1314" s="22"/>
      <c r="AP1314" s="22"/>
      <c r="AQ1314" s="22"/>
      <c r="AR1314" s="22"/>
      <c r="AS1314" s="22"/>
      <c r="AT1314" s="22"/>
      <c r="AU1314" s="22"/>
    </row>
    <row r="1315" ht="17.25" customHeight="1">
      <c r="A1315" s="41"/>
      <c r="B1315" s="42"/>
      <c r="C1315" s="41"/>
      <c r="D1315" s="43"/>
      <c r="E1315" s="43"/>
      <c r="F1315" s="41"/>
      <c r="G1315" s="45"/>
      <c r="H1315" s="46"/>
      <c r="I1315" s="43"/>
      <c r="J1315" s="47"/>
      <c r="K1315" s="46"/>
      <c r="L1315" s="46"/>
      <c r="M1315" s="48"/>
      <c r="N1315" s="49"/>
      <c r="O1315" s="46"/>
      <c r="P1315" s="46"/>
      <c r="Q1315" s="41"/>
      <c r="R1315" s="10"/>
      <c r="S1315" s="10"/>
      <c r="T1315" s="10"/>
      <c r="U1315" s="22"/>
      <c r="V1315" s="22"/>
      <c r="W1315" s="22"/>
      <c r="X1315" s="22"/>
      <c r="Y1315" s="22"/>
      <c r="Z1315" s="22"/>
      <c r="AA1315" s="22"/>
      <c r="AB1315" s="22"/>
      <c r="AC1315" s="22"/>
      <c r="AD1315" s="22"/>
      <c r="AE1315" s="22"/>
      <c r="AF1315" s="22"/>
      <c r="AG1315" s="22"/>
      <c r="AH1315" s="22"/>
      <c r="AI1315" s="22"/>
      <c r="AJ1315" s="22"/>
      <c r="AK1315" s="22"/>
      <c r="AL1315" s="22"/>
      <c r="AM1315" s="22"/>
      <c r="AN1315" s="22"/>
      <c r="AO1315" s="22"/>
      <c r="AP1315" s="22"/>
      <c r="AQ1315" s="22"/>
      <c r="AR1315" s="22"/>
      <c r="AS1315" s="22"/>
      <c r="AT1315" s="22"/>
      <c r="AU1315" s="22"/>
    </row>
    <row r="1316" ht="17.25" customHeight="1">
      <c r="A1316" s="41"/>
      <c r="B1316" s="42"/>
      <c r="C1316" s="41"/>
      <c r="D1316" s="43"/>
      <c r="E1316" s="43"/>
      <c r="F1316" s="41"/>
      <c r="G1316" s="45"/>
      <c r="H1316" s="46"/>
      <c r="I1316" s="43"/>
      <c r="J1316" s="47"/>
      <c r="K1316" s="46"/>
      <c r="L1316" s="46"/>
      <c r="M1316" s="48"/>
      <c r="N1316" s="49"/>
      <c r="O1316" s="46"/>
      <c r="P1316" s="46"/>
      <c r="Q1316" s="41"/>
      <c r="R1316" s="10"/>
      <c r="S1316" s="10"/>
      <c r="T1316" s="10"/>
      <c r="U1316" s="22"/>
      <c r="V1316" s="22"/>
      <c r="W1316" s="22"/>
      <c r="X1316" s="22"/>
      <c r="Y1316" s="22"/>
      <c r="Z1316" s="22"/>
      <c r="AA1316" s="22"/>
      <c r="AB1316" s="22"/>
      <c r="AC1316" s="22"/>
      <c r="AD1316" s="22"/>
      <c r="AE1316" s="22"/>
      <c r="AF1316" s="22"/>
      <c r="AG1316" s="22"/>
      <c r="AH1316" s="22"/>
      <c r="AI1316" s="22"/>
      <c r="AJ1316" s="22"/>
      <c r="AK1316" s="22"/>
      <c r="AL1316" s="22"/>
      <c r="AM1316" s="22"/>
      <c r="AN1316" s="22"/>
      <c r="AO1316" s="22"/>
      <c r="AP1316" s="22"/>
      <c r="AQ1316" s="22"/>
      <c r="AR1316" s="22"/>
      <c r="AS1316" s="22"/>
      <c r="AT1316" s="22"/>
      <c r="AU1316" s="22"/>
    </row>
    <row r="1317" ht="17.25" customHeight="1">
      <c r="A1317" s="41"/>
      <c r="B1317" s="42"/>
      <c r="C1317" s="41"/>
      <c r="D1317" s="43"/>
      <c r="E1317" s="43"/>
      <c r="F1317" s="41"/>
      <c r="G1317" s="45"/>
      <c r="H1317" s="46"/>
      <c r="I1317" s="43"/>
      <c r="J1317" s="47"/>
      <c r="K1317" s="46"/>
      <c r="L1317" s="46"/>
      <c r="M1317" s="48"/>
      <c r="N1317" s="49"/>
      <c r="O1317" s="46"/>
      <c r="P1317" s="46"/>
      <c r="Q1317" s="41"/>
      <c r="R1317" s="10"/>
      <c r="S1317" s="10"/>
      <c r="T1317" s="10"/>
      <c r="U1317" s="22"/>
      <c r="V1317" s="22"/>
      <c r="W1317" s="22"/>
      <c r="X1317" s="22"/>
      <c r="Y1317" s="22"/>
      <c r="Z1317" s="22"/>
      <c r="AA1317" s="22"/>
      <c r="AB1317" s="22"/>
      <c r="AC1317" s="22"/>
      <c r="AD1317" s="22"/>
      <c r="AE1317" s="22"/>
      <c r="AF1317" s="22"/>
      <c r="AG1317" s="22"/>
      <c r="AH1317" s="22"/>
      <c r="AI1317" s="22"/>
      <c r="AJ1317" s="22"/>
      <c r="AK1317" s="22"/>
      <c r="AL1317" s="22"/>
      <c r="AM1317" s="22"/>
      <c r="AN1317" s="22"/>
      <c r="AO1317" s="22"/>
      <c r="AP1317" s="22"/>
      <c r="AQ1317" s="22"/>
      <c r="AR1317" s="22"/>
      <c r="AS1317" s="22"/>
      <c r="AT1317" s="22"/>
      <c r="AU1317" s="22"/>
    </row>
    <row r="1318" ht="17.25" customHeight="1">
      <c r="A1318" s="41"/>
      <c r="B1318" s="42"/>
      <c r="C1318" s="41"/>
      <c r="D1318" s="43"/>
      <c r="E1318" s="43"/>
      <c r="F1318" s="41"/>
      <c r="G1318" s="45"/>
      <c r="H1318" s="46"/>
      <c r="I1318" s="43"/>
      <c r="J1318" s="47"/>
      <c r="K1318" s="46"/>
      <c r="L1318" s="46"/>
      <c r="M1318" s="48"/>
      <c r="N1318" s="49"/>
      <c r="O1318" s="46"/>
      <c r="P1318" s="46"/>
      <c r="Q1318" s="41"/>
      <c r="R1318" s="10"/>
      <c r="S1318" s="10"/>
      <c r="T1318" s="10"/>
      <c r="U1318" s="22"/>
      <c r="V1318" s="22"/>
      <c r="W1318" s="22"/>
      <c r="X1318" s="22"/>
      <c r="Y1318" s="22"/>
      <c r="Z1318" s="22"/>
      <c r="AA1318" s="22"/>
      <c r="AB1318" s="22"/>
      <c r="AC1318" s="22"/>
      <c r="AD1318" s="22"/>
      <c r="AE1318" s="22"/>
      <c r="AF1318" s="22"/>
      <c r="AG1318" s="22"/>
      <c r="AH1318" s="22"/>
      <c r="AI1318" s="22"/>
      <c r="AJ1318" s="22"/>
      <c r="AK1318" s="22"/>
      <c r="AL1318" s="22"/>
      <c r="AM1318" s="22"/>
      <c r="AN1318" s="22"/>
      <c r="AO1318" s="22"/>
      <c r="AP1318" s="22"/>
      <c r="AQ1318" s="22"/>
      <c r="AR1318" s="22"/>
      <c r="AS1318" s="22"/>
      <c r="AT1318" s="22"/>
      <c r="AU1318" s="22"/>
    </row>
    <row r="1319" ht="17.25" customHeight="1">
      <c r="A1319" s="41"/>
      <c r="B1319" s="42"/>
      <c r="C1319" s="41"/>
      <c r="D1319" s="43"/>
      <c r="E1319" s="43"/>
      <c r="F1319" s="41"/>
      <c r="G1319" s="45"/>
      <c r="H1319" s="46"/>
      <c r="I1319" s="43"/>
      <c r="J1319" s="47"/>
      <c r="K1319" s="46"/>
      <c r="L1319" s="46"/>
      <c r="M1319" s="48"/>
      <c r="N1319" s="49"/>
      <c r="O1319" s="46"/>
      <c r="P1319" s="46"/>
      <c r="Q1319" s="41"/>
      <c r="R1319" s="10"/>
      <c r="S1319" s="10"/>
      <c r="T1319" s="10"/>
      <c r="U1319" s="22"/>
      <c r="V1319" s="22"/>
      <c r="W1319" s="22"/>
      <c r="X1319" s="22"/>
      <c r="Y1319" s="22"/>
      <c r="Z1319" s="22"/>
      <c r="AA1319" s="22"/>
      <c r="AB1319" s="22"/>
      <c r="AC1319" s="22"/>
      <c r="AD1319" s="22"/>
      <c r="AE1319" s="22"/>
      <c r="AF1319" s="22"/>
      <c r="AG1319" s="22"/>
      <c r="AH1319" s="22"/>
      <c r="AI1319" s="22"/>
      <c r="AJ1319" s="22"/>
      <c r="AK1319" s="22"/>
      <c r="AL1319" s="22"/>
      <c r="AM1319" s="22"/>
      <c r="AN1319" s="22"/>
      <c r="AO1319" s="22"/>
      <c r="AP1319" s="22"/>
      <c r="AQ1319" s="22"/>
      <c r="AR1319" s="22"/>
      <c r="AS1319" s="22"/>
      <c r="AT1319" s="22"/>
      <c r="AU1319" s="22"/>
    </row>
    <row r="1320" ht="17.25" customHeight="1">
      <c r="A1320" s="41"/>
      <c r="B1320" s="42"/>
      <c r="C1320" s="41"/>
      <c r="D1320" s="43"/>
      <c r="E1320" s="43"/>
      <c r="F1320" s="41"/>
      <c r="G1320" s="45"/>
      <c r="H1320" s="46"/>
      <c r="I1320" s="43"/>
      <c r="J1320" s="47"/>
      <c r="K1320" s="46"/>
      <c r="L1320" s="46"/>
      <c r="M1320" s="48"/>
      <c r="N1320" s="49"/>
      <c r="O1320" s="46"/>
      <c r="P1320" s="46"/>
      <c r="Q1320" s="41"/>
      <c r="R1320" s="10"/>
      <c r="S1320" s="10"/>
      <c r="T1320" s="10"/>
      <c r="U1320" s="22"/>
      <c r="V1320" s="22"/>
      <c r="W1320" s="22"/>
      <c r="X1320" s="22"/>
      <c r="Y1320" s="22"/>
      <c r="Z1320" s="22"/>
      <c r="AA1320" s="22"/>
      <c r="AB1320" s="22"/>
      <c r="AC1320" s="22"/>
      <c r="AD1320" s="22"/>
      <c r="AE1320" s="22"/>
      <c r="AF1320" s="22"/>
      <c r="AG1320" s="22"/>
      <c r="AH1320" s="22"/>
      <c r="AI1320" s="22"/>
      <c r="AJ1320" s="22"/>
      <c r="AK1320" s="22"/>
      <c r="AL1320" s="22"/>
      <c r="AM1320" s="22"/>
      <c r="AN1320" s="22"/>
      <c r="AO1320" s="22"/>
      <c r="AP1320" s="22"/>
      <c r="AQ1320" s="22"/>
      <c r="AR1320" s="22"/>
      <c r="AS1320" s="22"/>
      <c r="AT1320" s="22"/>
      <c r="AU1320" s="22"/>
    </row>
    <row r="1321" ht="17.25" customHeight="1">
      <c r="A1321" s="41"/>
      <c r="B1321" s="42"/>
      <c r="C1321" s="41"/>
      <c r="D1321" s="43"/>
      <c r="E1321" s="43"/>
      <c r="F1321" s="41"/>
      <c r="G1321" s="45"/>
      <c r="H1321" s="46"/>
      <c r="I1321" s="43"/>
      <c r="J1321" s="47"/>
      <c r="K1321" s="46"/>
      <c r="L1321" s="46"/>
      <c r="M1321" s="48"/>
      <c r="N1321" s="49"/>
      <c r="O1321" s="46"/>
      <c r="P1321" s="46"/>
      <c r="Q1321" s="41"/>
      <c r="R1321" s="10"/>
      <c r="S1321" s="10"/>
      <c r="T1321" s="10"/>
      <c r="U1321" s="22"/>
      <c r="V1321" s="22"/>
      <c r="W1321" s="22"/>
      <c r="X1321" s="22"/>
      <c r="Y1321" s="22"/>
      <c r="Z1321" s="22"/>
      <c r="AA1321" s="22"/>
      <c r="AB1321" s="22"/>
      <c r="AC1321" s="22"/>
      <c r="AD1321" s="22"/>
      <c r="AE1321" s="22"/>
      <c r="AF1321" s="22"/>
      <c r="AG1321" s="22"/>
      <c r="AH1321" s="22"/>
      <c r="AI1321" s="22"/>
      <c r="AJ1321" s="22"/>
      <c r="AK1321" s="22"/>
      <c r="AL1321" s="22"/>
      <c r="AM1321" s="22"/>
      <c r="AN1321" s="22"/>
      <c r="AO1321" s="22"/>
      <c r="AP1321" s="22"/>
      <c r="AQ1321" s="22"/>
      <c r="AR1321" s="22"/>
      <c r="AS1321" s="22"/>
      <c r="AT1321" s="22"/>
      <c r="AU1321" s="22"/>
    </row>
    <row r="1322" ht="17.25" customHeight="1">
      <c r="A1322" s="41"/>
      <c r="B1322" s="42"/>
      <c r="C1322" s="41"/>
      <c r="D1322" s="43"/>
      <c r="E1322" s="43"/>
      <c r="F1322" s="41"/>
      <c r="G1322" s="45"/>
      <c r="H1322" s="46"/>
      <c r="I1322" s="43"/>
      <c r="J1322" s="47"/>
      <c r="K1322" s="46"/>
      <c r="L1322" s="46"/>
      <c r="M1322" s="48"/>
      <c r="N1322" s="49"/>
      <c r="O1322" s="46"/>
      <c r="P1322" s="46"/>
      <c r="Q1322" s="41"/>
      <c r="R1322" s="10"/>
      <c r="S1322" s="10"/>
      <c r="T1322" s="10"/>
      <c r="U1322" s="22"/>
      <c r="V1322" s="22"/>
      <c r="W1322" s="22"/>
      <c r="X1322" s="22"/>
      <c r="Y1322" s="22"/>
      <c r="Z1322" s="22"/>
      <c r="AA1322" s="22"/>
      <c r="AB1322" s="22"/>
      <c r="AC1322" s="22"/>
      <c r="AD1322" s="22"/>
      <c r="AE1322" s="22"/>
      <c r="AF1322" s="22"/>
      <c r="AG1322" s="22"/>
      <c r="AH1322" s="22"/>
      <c r="AI1322" s="22"/>
      <c r="AJ1322" s="22"/>
      <c r="AK1322" s="22"/>
      <c r="AL1322" s="22"/>
      <c r="AM1322" s="22"/>
      <c r="AN1322" s="22"/>
      <c r="AO1322" s="22"/>
      <c r="AP1322" s="22"/>
      <c r="AQ1322" s="22"/>
      <c r="AR1322" s="22"/>
      <c r="AS1322" s="22"/>
      <c r="AT1322" s="22"/>
      <c r="AU1322" s="22"/>
    </row>
    <row r="1323" ht="17.25" customHeight="1">
      <c r="A1323" s="41"/>
      <c r="B1323" s="42"/>
      <c r="C1323" s="41"/>
      <c r="D1323" s="43"/>
      <c r="E1323" s="43"/>
      <c r="F1323" s="41"/>
      <c r="G1323" s="45"/>
      <c r="H1323" s="46"/>
      <c r="I1323" s="43"/>
      <c r="J1323" s="47"/>
      <c r="K1323" s="46"/>
      <c r="L1323" s="46"/>
      <c r="M1323" s="48"/>
      <c r="N1323" s="49"/>
      <c r="O1323" s="46"/>
      <c r="P1323" s="46"/>
      <c r="Q1323" s="41"/>
      <c r="R1323" s="10"/>
      <c r="S1323" s="10"/>
      <c r="T1323" s="10"/>
      <c r="U1323" s="22"/>
      <c r="V1323" s="22"/>
      <c r="W1323" s="22"/>
      <c r="X1323" s="22"/>
      <c r="Y1323" s="22"/>
      <c r="Z1323" s="22"/>
      <c r="AA1323" s="22"/>
      <c r="AB1323" s="22"/>
      <c r="AC1323" s="22"/>
      <c r="AD1323" s="22"/>
      <c r="AE1323" s="22"/>
      <c r="AF1323" s="22"/>
      <c r="AG1323" s="22"/>
      <c r="AH1323" s="22"/>
      <c r="AI1323" s="22"/>
      <c r="AJ1323" s="22"/>
      <c r="AK1323" s="22"/>
      <c r="AL1323" s="22"/>
      <c r="AM1323" s="22"/>
      <c r="AN1323" s="22"/>
      <c r="AO1323" s="22"/>
      <c r="AP1323" s="22"/>
      <c r="AQ1323" s="22"/>
      <c r="AR1323" s="22"/>
      <c r="AS1323" s="22"/>
      <c r="AT1323" s="22"/>
      <c r="AU1323" s="22"/>
    </row>
    <row r="1324" ht="17.25" customHeight="1">
      <c r="A1324" s="41"/>
      <c r="B1324" s="42"/>
      <c r="C1324" s="41"/>
      <c r="D1324" s="43"/>
      <c r="E1324" s="43"/>
      <c r="F1324" s="41"/>
      <c r="G1324" s="45"/>
      <c r="H1324" s="46"/>
      <c r="I1324" s="43"/>
      <c r="J1324" s="47"/>
      <c r="K1324" s="46"/>
      <c r="L1324" s="46"/>
      <c r="M1324" s="48"/>
      <c r="N1324" s="49"/>
      <c r="O1324" s="46"/>
      <c r="P1324" s="46"/>
      <c r="Q1324" s="41"/>
      <c r="R1324" s="10"/>
      <c r="S1324" s="10"/>
      <c r="T1324" s="10"/>
      <c r="U1324" s="22"/>
      <c r="V1324" s="22"/>
      <c r="W1324" s="22"/>
      <c r="X1324" s="22"/>
      <c r="Y1324" s="22"/>
      <c r="Z1324" s="22"/>
      <c r="AA1324" s="22"/>
      <c r="AB1324" s="22"/>
      <c r="AC1324" s="22"/>
      <c r="AD1324" s="22"/>
      <c r="AE1324" s="22"/>
      <c r="AF1324" s="22"/>
      <c r="AG1324" s="22"/>
      <c r="AH1324" s="22"/>
      <c r="AI1324" s="22"/>
      <c r="AJ1324" s="22"/>
      <c r="AK1324" s="22"/>
      <c r="AL1324" s="22"/>
      <c r="AM1324" s="22"/>
      <c r="AN1324" s="22"/>
      <c r="AO1324" s="22"/>
      <c r="AP1324" s="22"/>
      <c r="AQ1324" s="22"/>
      <c r="AR1324" s="22"/>
      <c r="AS1324" s="22"/>
      <c r="AT1324" s="22"/>
      <c r="AU1324" s="22"/>
    </row>
    <row r="1325" ht="17.25" customHeight="1">
      <c r="A1325" s="41"/>
      <c r="B1325" s="42"/>
      <c r="C1325" s="41"/>
      <c r="D1325" s="43"/>
      <c r="E1325" s="43"/>
      <c r="F1325" s="41"/>
      <c r="G1325" s="45"/>
      <c r="H1325" s="46"/>
      <c r="I1325" s="43"/>
      <c r="J1325" s="47"/>
      <c r="K1325" s="46"/>
      <c r="L1325" s="46"/>
      <c r="M1325" s="48"/>
      <c r="N1325" s="49"/>
      <c r="O1325" s="46"/>
      <c r="P1325" s="46"/>
      <c r="Q1325" s="41"/>
      <c r="R1325" s="10"/>
      <c r="S1325" s="10"/>
      <c r="T1325" s="10"/>
      <c r="U1325" s="22"/>
      <c r="V1325" s="22"/>
      <c r="W1325" s="22"/>
      <c r="X1325" s="22"/>
      <c r="Y1325" s="22"/>
      <c r="Z1325" s="22"/>
      <c r="AA1325" s="22"/>
      <c r="AB1325" s="22"/>
      <c r="AC1325" s="22"/>
      <c r="AD1325" s="22"/>
      <c r="AE1325" s="22"/>
      <c r="AF1325" s="22"/>
      <c r="AG1325" s="22"/>
      <c r="AH1325" s="22"/>
      <c r="AI1325" s="22"/>
      <c r="AJ1325" s="22"/>
      <c r="AK1325" s="22"/>
      <c r="AL1325" s="22"/>
      <c r="AM1325" s="22"/>
      <c r="AN1325" s="22"/>
      <c r="AO1325" s="22"/>
      <c r="AP1325" s="22"/>
      <c r="AQ1325" s="22"/>
      <c r="AR1325" s="22"/>
      <c r="AS1325" s="22"/>
      <c r="AT1325" s="22"/>
      <c r="AU1325" s="22"/>
    </row>
    <row r="1326" ht="17.25" customHeight="1">
      <c r="A1326" s="41"/>
      <c r="B1326" s="42"/>
      <c r="C1326" s="41"/>
      <c r="D1326" s="43"/>
      <c r="E1326" s="43"/>
      <c r="F1326" s="41"/>
      <c r="G1326" s="45"/>
      <c r="H1326" s="46"/>
      <c r="I1326" s="43"/>
      <c r="J1326" s="47"/>
      <c r="K1326" s="46"/>
      <c r="L1326" s="46"/>
      <c r="M1326" s="48"/>
      <c r="N1326" s="49"/>
      <c r="O1326" s="46"/>
      <c r="P1326" s="46"/>
      <c r="Q1326" s="41"/>
      <c r="R1326" s="10"/>
      <c r="S1326" s="10"/>
      <c r="T1326" s="10"/>
      <c r="U1326" s="22"/>
      <c r="V1326" s="22"/>
      <c r="W1326" s="22"/>
      <c r="X1326" s="22"/>
      <c r="Y1326" s="22"/>
      <c r="Z1326" s="22"/>
      <c r="AA1326" s="22"/>
      <c r="AB1326" s="22"/>
      <c r="AC1326" s="22"/>
      <c r="AD1326" s="22"/>
      <c r="AE1326" s="22"/>
      <c r="AF1326" s="22"/>
      <c r="AG1326" s="22"/>
      <c r="AH1326" s="22"/>
      <c r="AI1326" s="22"/>
      <c r="AJ1326" s="22"/>
      <c r="AK1326" s="22"/>
      <c r="AL1326" s="22"/>
      <c r="AM1326" s="22"/>
      <c r="AN1326" s="22"/>
      <c r="AO1326" s="22"/>
      <c r="AP1326" s="22"/>
      <c r="AQ1326" s="22"/>
      <c r="AR1326" s="22"/>
      <c r="AS1326" s="22"/>
      <c r="AT1326" s="22"/>
      <c r="AU1326" s="22"/>
    </row>
    <row r="1327" ht="17.25" customHeight="1">
      <c r="A1327" s="41"/>
      <c r="B1327" s="42"/>
      <c r="C1327" s="41"/>
      <c r="D1327" s="43"/>
      <c r="E1327" s="43"/>
      <c r="F1327" s="41"/>
      <c r="G1327" s="45"/>
      <c r="H1327" s="46"/>
      <c r="I1327" s="43"/>
      <c r="J1327" s="47"/>
      <c r="K1327" s="46"/>
      <c r="L1327" s="46"/>
      <c r="M1327" s="48"/>
      <c r="N1327" s="49"/>
      <c r="O1327" s="46"/>
      <c r="P1327" s="46"/>
      <c r="Q1327" s="41"/>
      <c r="R1327" s="10"/>
      <c r="S1327" s="10"/>
      <c r="T1327" s="10"/>
      <c r="U1327" s="22"/>
      <c r="V1327" s="22"/>
      <c r="W1327" s="22"/>
      <c r="X1327" s="22"/>
      <c r="Y1327" s="22"/>
      <c r="Z1327" s="22"/>
      <c r="AA1327" s="22"/>
      <c r="AB1327" s="22"/>
      <c r="AC1327" s="22"/>
      <c r="AD1327" s="22"/>
      <c r="AE1327" s="22"/>
      <c r="AF1327" s="22"/>
      <c r="AG1327" s="22"/>
      <c r="AH1327" s="22"/>
      <c r="AI1327" s="22"/>
      <c r="AJ1327" s="22"/>
      <c r="AK1327" s="22"/>
      <c r="AL1327" s="22"/>
      <c r="AM1327" s="22"/>
      <c r="AN1327" s="22"/>
      <c r="AO1327" s="22"/>
      <c r="AP1327" s="22"/>
      <c r="AQ1327" s="22"/>
      <c r="AR1327" s="22"/>
      <c r="AS1327" s="22"/>
      <c r="AT1327" s="22"/>
      <c r="AU1327" s="22"/>
    </row>
    <row r="1328" ht="17.25" customHeight="1">
      <c r="A1328" s="41"/>
      <c r="B1328" s="42"/>
      <c r="C1328" s="41"/>
      <c r="D1328" s="43"/>
      <c r="E1328" s="43"/>
      <c r="F1328" s="41"/>
      <c r="G1328" s="45"/>
      <c r="H1328" s="46"/>
      <c r="I1328" s="43"/>
      <c r="J1328" s="47"/>
      <c r="K1328" s="46"/>
      <c r="L1328" s="46"/>
      <c r="M1328" s="48"/>
      <c r="N1328" s="49"/>
      <c r="O1328" s="46"/>
      <c r="P1328" s="46"/>
      <c r="Q1328" s="41"/>
      <c r="R1328" s="10"/>
      <c r="S1328" s="10"/>
      <c r="T1328" s="10"/>
      <c r="U1328" s="22"/>
      <c r="V1328" s="22"/>
      <c r="W1328" s="22"/>
      <c r="X1328" s="22"/>
      <c r="Y1328" s="22"/>
      <c r="Z1328" s="22"/>
      <c r="AA1328" s="22"/>
      <c r="AB1328" s="22"/>
      <c r="AC1328" s="22"/>
      <c r="AD1328" s="22"/>
      <c r="AE1328" s="22"/>
      <c r="AF1328" s="22"/>
      <c r="AG1328" s="22"/>
      <c r="AH1328" s="22"/>
      <c r="AI1328" s="22"/>
      <c r="AJ1328" s="22"/>
      <c r="AK1328" s="22"/>
      <c r="AL1328" s="22"/>
      <c r="AM1328" s="22"/>
      <c r="AN1328" s="22"/>
      <c r="AO1328" s="22"/>
      <c r="AP1328" s="22"/>
      <c r="AQ1328" s="22"/>
      <c r="AR1328" s="22"/>
      <c r="AS1328" s="22"/>
      <c r="AT1328" s="22"/>
      <c r="AU1328" s="22"/>
    </row>
    <row r="1329" ht="17.25" customHeight="1">
      <c r="A1329" s="41"/>
      <c r="B1329" s="42"/>
      <c r="C1329" s="41"/>
      <c r="D1329" s="43"/>
      <c r="E1329" s="43"/>
      <c r="F1329" s="41"/>
      <c r="G1329" s="45"/>
      <c r="H1329" s="46"/>
      <c r="I1329" s="43"/>
      <c r="J1329" s="47"/>
      <c r="K1329" s="46"/>
      <c r="L1329" s="46"/>
      <c r="M1329" s="48"/>
      <c r="N1329" s="49"/>
      <c r="O1329" s="46"/>
      <c r="P1329" s="46"/>
      <c r="Q1329" s="41"/>
      <c r="R1329" s="10"/>
      <c r="S1329" s="10"/>
      <c r="T1329" s="10"/>
      <c r="U1329" s="22"/>
      <c r="V1329" s="22"/>
      <c r="W1329" s="22"/>
      <c r="X1329" s="22"/>
      <c r="Y1329" s="22"/>
      <c r="Z1329" s="22"/>
      <c r="AA1329" s="22"/>
      <c r="AB1329" s="22"/>
      <c r="AC1329" s="22"/>
      <c r="AD1329" s="22"/>
      <c r="AE1329" s="22"/>
      <c r="AF1329" s="22"/>
      <c r="AG1329" s="22"/>
      <c r="AH1329" s="22"/>
      <c r="AI1329" s="22"/>
      <c r="AJ1329" s="22"/>
      <c r="AK1329" s="22"/>
      <c r="AL1329" s="22"/>
      <c r="AM1329" s="22"/>
      <c r="AN1329" s="22"/>
      <c r="AO1329" s="22"/>
      <c r="AP1329" s="22"/>
      <c r="AQ1329" s="22"/>
      <c r="AR1329" s="22"/>
      <c r="AS1329" s="22"/>
      <c r="AT1329" s="22"/>
      <c r="AU1329" s="22"/>
    </row>
    <row r="1330" ht="17.25" customHeight="1">
      <c r="A1330" s="41"/>
      <c r="B1330" s="42"/>
      <c r="C1330" s="41"/>
      <c r="D1330" s="43"/>
      <c r="E1330" s="43"/>
      <c r="F1330" s="41"/>
      <c r="G1330" s="45"/>
      <c r="H1330" s="46"/>
      <c r="I1330" s="43"/>
      <c r="J1330" s="47"/>
      <c r="K1330" s="46"/>
      <c r="L1330" s="46"/>
      <c r="M1330" s="48"/>
      <c r="N1330" s="49"/>
      <c r="O1330" s="46"/>
      <c r="P1330" s="46"/>
      <c r="Q1330" s="41"/>
      <c r="R1330" s="10"/>
      <c r="S1330" s="10"/>
      <c r="T1330" s="10"/>
      <c r="U1330" s="22"/>
      <c r="V1330" s="22"/>
      <c r="W1330" s="22"/>
      <c r="X1330" s="22"/>
      <c r="Y1330" s="22"/>
      <c r="Z1330" s="22"/>
      <c r="AA1330" s="22"/>
      <c r="AB1330" s="22"/>
      <c r="AC1330" s="22"/>
      <c r="AD1330" s="22"/>
      <c r="AE1330" s="22"/>
      <c r="AF1330" s="22"/>
      <c r="AG1330" s="22"/>
      <c r="AH1330" s="22"/>
      <c r="AI1330" s="22"/>
      <c r="AJ1330" s="22"/>
      <c r="AK1330" s="22"/>
      <c r="AL1330" s="22"/>
      <c r="AM1330" s="22"/>
      <c r="AN1330" s="22"/>
      <c r="AO1330" s="22"/>
      <c r="AP1330" s="22"/>
      <c r="AQ1330" s="22"/>
      <c r="AR1330" s="22"/>
      <c r="AS1330" s="22"/>
      <c r="AT1330" s="22"/>
      <c r="AU1330" s="22"/>
    </row>
    <row r="1331" ht="17.25" customHeight="1">
      <c r="A1331" s="41"/>
      <c r="B1331" s="42"/>
      <c r="C1331" s="41"/>
      <c r="D1331" s="43"/>
      <c r="E1331" s="43"/>
      <c r="F1331" s="41"/>
      <c r="G1331" s="45"/>
      <c r="H1331" s="46"/>
      <c r="I1331" s="43"/>
      <c r="J1331" s="47"/>
      <c r="K1331" s="46"/>
      <c r="L1331" s="46"/>
      <c r="M1331" s="48"/>
      <c r="N1331" s="49"/>
      <c r="O1331" s="46"/>
      <c r="P1331" s="46"/>
      <c r="Q1331" s="41"/>
      <c r="R1331" s="10"/>
      <c r="S1331" s="10"/>
      <c r="T1331" s="10"/>
      <c r="U1331" s="22"/>
      <c r="V1331" s="22"/>
      <c r="W1331" s="22"/>
      <c r="X1331" s="22"/>
      <c r="Y1331" s="22"/>
      <c r="Z1331" s="22"/>
      <c r="AA1331" s="22"/>
      <c r="AB1331" s="22"/>
      <c r="AC1331" s="22"/>
      <c r="AD1331" s="22"/>
      <c r="AE1331" s="22"/>
      <c r="AF1331" s="22"/>
      <c r="AG1331" s="22"/>
      <c r="AH1331" s="22"/>
      <c r="AI1331" s="22"/>
      <c r="AJ1331" s="22"/>
      <c r="AK1331" s="22"/>
      <c r="AL1331" s="22"/>
      <c r="AM1331" s="22"/>
      <c r="AN1331" s="22"/>
      <c r="AO1331" s="22"/>
      <c r="AP1331" s="22"/>
      <c r="AQ1331" s="22"/>
      <c r="AR1331" s="22"/>
      <c r="AS1331" s="22"/>
      <c r="AT1331" s="22"/>
      <c r="AU1331" s="22"/>
    </row>
    <row r="1332" ht="17.25" customHeight="1">
      <c r="A1332" s="41"/>
      <c r="B1332" s="42"/>
      <c r="C1332" s="41"/>
      <c r="D1332" s="43"/>
      <c r="E1332" s="43"/>
      <c r="F1332" s="41"/>
      <c r="G1332" s="45"/>
      <c r="H1332" s="46"/>
      <c r="I1332" s="43"/>
      <c r="J1332" s="47"/>
      <c r="K1332" s="46"/>
      <c r="L1332" s="46"/>
      <c r="M1332" s="48"/>
      <c r="N1332" s="49"/>
      <c r="O1332" s="46"/>
      <c r="P1332" s="46"/>
      <c r="Q1332" s="41"/>
      <c r="R1332" s="10"/>
      <c r="S1332" s="10"/>
      <c r="T1332" s="10"/>
      <c r="U1332" s="22"/>
      <c r="V1332" s="22"/>
      <c r="W1332" s="22"/>
      <c r="X1332" s="22"/>
      <c r="Y1332" s="22"/>
      <c r="Z1332" s="22"/>
      <c r="AA1332" s="22"/>
      <c r="AB1332" s="22"/>
      <c r="AC1332" s="22"/>
      <c r="AD1332" s="22"/>
      <c r="AE1332" s="22"/>
      <c r="AF1332" s="22"/>
      <c r="AG1332" s="22"/>
      <c r="AH1332" s="22"/>
      <c r="AI1332" s="22"/>
      <c r="AJ1332" s="22"/>
      <c r="AK1332" s="22"/>
      <c r="AL1332" s="22"/>
      <c r="AM1332" s="22"/>
      <c r="AN1332" s="22"/>
      <c r="AO1332" s="22"/>
      <c r="AP1332" s="22"/>
      <c r="AQ1332" s="22"/>
      <c r="AR1332" s="22"/>
      <c r="AS1332" s="22"/>
      <c r="AT1332" s="22"/>
      <c r="AU1332" s="22"/>
    </row>
    <row r="1333" ht="17.25" customHeight="1">
      <c r="A1333" s="41"/>
      <c r="B1333" s="42"/>
      <c r="C1333" s="41"/>
      <c r="D1333" s="43"/>
      <c r="E1333" s="43"/>
      <c r="F1333" s="41"/>
      <c r="G1333" s="45"/>
      <c r="H1333" s="46"/>
      <c r="I1333" s="43"/>
      <c r="J1333" s="47"/>
      <c r="K1333" s="46"/>
      <c r="L1333" s="46"/>
      <c r="M1333" s="48"/>
      <c r="N1333" s="49"/>
      <c r="O1333" s="46"/>
      <c r="P1333" s="46"/>
      <c r="Q1333" s="41"/>
      <c r="R1333" s="10"/>
      <c r="S1333" s="10"/>
      <c r="T1333" s="10"/>
      <c r="U1333" s="22"/>
      <c r="V1333" s="22"/>
      <c r="W1333" s="22"/>
      <c r="X1333" s="22"/>
      <c r="Y1333" s="22"/>
      <c r="Z1333" s="22"/>
      <c r="AA1333" s="22"/>
      <c r="AB1333" s="22"/>
      <c r="AC1333" s="22"/>
      <c r="AD1333" s="22"/>
      <c r="AE1333" s="22"/>
      <c r="AF1333" s="22"/>
      <c r="AG1333" s="22"/>
      <c r="AH1333" s="22"/>
      <c r="AI1333" s="22"/>
      <c r="AJ1333" s="22"/>
      <c r="AK1333" s="22"/>
      <c r="AL1333" s="22"/>
      <c r="AM1333" s="22"/>
      <c r="AN1333" s="22"/>
      <c r="AO1333" s="22"/>
      <c r="AP1333" s="22"/>
      <c r="AQ1333" s="22"/>
      <c r="AR1333" s="22"/>
      <c r="AS1333" s="22"/>
      <c r="AT1333" s="22"/>
      <c r="AU1333" s="22"/>
    </row>
    <row r="1334" ht="17.25" customHeight="1">
      <c r="A1334" s="41"/>
      <c r="B1334" s="42"/>
      <c r="C1334" s="41"/>
      <c r="D1334" s="43"/>
      <c r="E1334" s="43"/>
      <c r="F1334" s="41"/>
      <c r="G1334" s="45"/>
      <c r="H1334" s="46"/>
      <c r="I1334" s="43"/>
      <c r="J1334" s="47"/>
      <c r="K1334" s="46"/>
      <c r="L1334" s="46"/>
      <c r="M1334" s="48"/>
      <c r="N1334" s="49"/>
      <c r="O1334" s="46"/>
      <c r="P1334" s="46"/>
      <c r="Q1334" s="41"/>
      <c r="R1334" s="10"/>
      <c r="S1334" s="10"/>
      <c r="T1334" s="10"/>
      <c r="U1334" s="22"/>
      <c r="V1334" s="22"/>
      <c r="W1334" s="22"/>
      <c r="X1334" s="22"/>
      <c r="Y1334" s="22"/>
      <c r="Z1334" s="22"/>
      <c r="AA1334" s="22"/>
      <c r="AB1334" s="22"/>
      <c r="AC1334" s="22"/>
      <c r="AD1334" s="22"/>
      <c r="AE1334" s="22"/>
      <c r="AF1334" s="22"/>
      <c r="AG1334" s="22"/>
      <c r="AH1334" s="22"/>
      <c r="AI1334" s="22"/>
      <c r="AJ1334" s="22"/>
      <c r="AK1334" s="22"/>
      <c r="AL1334" s="22"/>
      <c r="AM1334" s="22"/>
      <c r="AN1334" s="22"/>
      <c r="AO1334" s="22"/>
      <c r="AP1334" s="22"/>
      <c r="AQ1334" s="22"/>
      <c r="AR1334" s="22"/>
      <c r="AS1334" s="22"/>
      <c r="AT1334" s="22"/>
      <c r="AU1334" s="22"/>
    </row>
    <row r="1335" ht="17.25" customHeight="1">
      <c r="A1335" s="41"/>
      <c r="B1335" s="42"/>
      <c r="C1335" s="41"/>
      <c r="D1335" s="43"/>
      <c r="E1335" s="43"/>
      <c r="F1335" s="41"/>
      <c r="G1335" s="45"/>
      <c r="H1335" s="46"/>
      <c r="I1335" s="43"/>
      <c r="J1335" s="47"/>
      <c r="K1335" s="46"/>
      <c r="L1335" s="46"/>
      <c r="M1335" s="48"/>
      <c r="N1335" s="49"/>
      <c r="O1335" s="46"/>
      <c r="P1335" s="46"/>
      <c r="Q1335" s="41"/>
      <c r="R1335" s="10"/>
      <c r="S1335" s="10"/>
      <c r="T1335" s="10"/>
      <c r="U1335" s="22"/>
      <c r="V1335" s="22"/>
      <c r="W1335" s="22"/>
      <c r="X1335" s="22"/>
      <c r="Y1335" s="22"/>
      <c r="Z1335" s="22"/>
      <c r="AA1335" s="22"/>
      <c r="AB1335" s="22"/>
      <c r="AC1335" s="22"/>
      <c r="AD1335" s="22"/>
      <c r="AE1335" s="22"/>
      <c r="AF1335" s="22"/>
      <c r="AG1335" s="22"/>
      <c r="AH1335" s="22"/>
      <c r="AI1335" s="22"/>
      <c r="AJ1335" s="22"/>
      <c r="AK1335" s="22"/>
      <c r="AL1335" s="22"/>
      <c r="AM1335" s="22"/>
      <c r="AN1335" s="22"/>
      <c r="AO1335" s="22"/>
      <c r="AP1335" s="22"/>
      <c r="AQ1335" s="22"/>
      <c r="AR1335" s="22"/>
      <c r="AS1335" s="22"/>
      <c r="AT1335" s="22"/>
      <c r="AU1335" s="22"/>
    </row>
    <row r="1336" ht="17.25" customHeight="1">
      <c r="A1336" s="41"/>
      <c r="B1336" s="42"/>
      <c r="C1336" s="41"/>
      <c r="D1336" s="43"/>
      <c r="E1336" s="43"/>
      <c r="F1336" s="41"/>
      <c r="G1336" s="45"/>
      <c r="H1336" s="46"/>
      <c r="I1336" s="43"/>
      <c r="J1336" s="47"/>
      <c r="K1336" s="46"/>
      <c r="L1336" s="46"/>
      <c r="M1336" s="48"/>
      <c r="N1336" s="49"/>
      <c r="O1336" s="46"/>
      <c r="P1336" s="46"/>
      <c r="Q1336" s="41"/>
      <c r="R1336" s="10"/>
      <c r="S1336" s="10"/>
      <c r="T1336" s="10"/>
      <c r="U1336" s="22"/>
      <c r="V1336" s="22"/>
      <c r="W1336" s="22"/>
      <c r="X1336" s="22"/>
      <c r="Y1336" s="22"/>
      <c r="Z1336" s="22"/>
      <c r="AA1336" s="22"/>
      <c r="AB1336" s="22"/>
      <c r="AC1336" s="22"/>
      <c r="AD1336" s="22"/>
      <c r="AE1336" s="22"/>
      <c r="AF1336" s="22"/>
      <c r="AG1336" s="22"/>
      <c r="AH1336" s="22"/>
      <c r="AI1336" s="22"/>
      <c r="AJ1336" s="22"/>
      <c r="AK1336" s="22"/>
      <c r="AL1336" s="22"/>
      <c r="AM1336" s="22"/>
      <c r="AN1336" s="22"/>
      <c r="AO1336" s="22"/>
      <c r="AP1336" s="22"/>
      <c r="AQ1336" s="22"/>
      <c r="AR1336" s="22"/>
      <c r="AS1336" s="22"/>
      <c r="AT1336" s="22"/>
      <c r="AU1336" s="22"/>
    </row>
    <row r="1337" ht="17.25" customHeight="1">
      <c r="A1337" s="41"/>
      <c r="B1337" s="42"/>
      <c r="C1337" s="41"/>
      <c r="D1337" s="43"/>
      <c r="E1337" s="43"/>
      <c r="F1337" s="41"/>
      <c r="G1337" s="45"/>
      <c r="H1337" s="46"/>
      <c r="I1337" s="43"/>
      <c r="J1337" s="47"/>
      <c r="K1337" s="46"/>
      <c r="L1337" s="46"/>
      <c r="M1337" s="48"/>
      <c r="N1337" s="49"/>
      <c r="O1337" s="46"/>
      <c r="P1337" s="46"/>
      <c r="Q1337" s="41"/>
      <c r="R1337" s="10"/>
      <c r="S1337" s="10"/>
      <c r="T1337" s="10"/>
      <c r="U1337" s="22"/>
      <c r="V1337" s="22"/>
      <c r="W1337" s="22"/>
      <c r="X1337" s="22"/>
      <c r="Y1337" s="22"/>
      <c r="Z1337" s="22"/>
      <c r="AA1337" s="22"/>
      <c r="AB1337" s="22"/>
      <c r="AC1337" s="22"/>
      <c r="AD1337" s="22"/>
      <c r="AE1337" s="22"/>
      <c r="AF1337" s="22"/>
      <c r="AG1337" s="22"/>
      <c r="AH1337" s="22"/>
      <c r="AI1337" s="22"/>
      <c r="AJ1337" s="22"/>
      <c r="AK1337" s="22"/>
      <c r="AL1337" s="22"/>
      <c r="AM1337" s="22"/>
      <c r="AN1337" s="22"/>
      <c r="AO1337" s="22"/>
      <c r="AP1337" s="22"/>
      <c r="AQ1337" s="22"/>
      <c r="AR1337" s="22"/>
      <c r="AS1337" s="22"/>
      <c r="AT1337" s="22"/>
      <c r="AU1337" s="22"/>
    </row>
    <row r="1338" ht="17.25" customHeight="1">
      <c r="A1338" s="41"/>
      <c r="B1338" s="42"/>
      <c r="C1338" s="41"/>
      <c r="D1338" s="43"/>
      <c r="E1338" s="43"/>
      <c r="F1338" s="41"/>
      <c r="G1338" s="45"/>
      <c r="H1338" s="46"/>
      <c r="I1338" s="43"/>
      <c r="J1338" s="47"/>
      <c r="K1338" s="46"/>
      <c r="L1338" s="46"/>
      <c r="M1338" s="48"/>
      <c r="N1338" s="49"/>
      <c r="O1338" s="46"/>
      <c r="P1338" s="46"/>
      <c r="Q1338" s="41"/>
      <c r="R1338" s="10"/>
      <c r="S1338" s="10"/>
      <c r="T1338" s="10"/>
      <c r="U1338" s="22"/>
      <c r="V1338" s="22"/>
      <c r="W1338" s="22"/>
      <c r="X1338" s="22"/>
      <c r="Y1338" s="22"/>
      <c r="Z1338" s="22"/>
      <c r="AA1338" s="22"/>
      <c r="AB1338" s="22"/>
      <c r="AC1338" s="22"/>
      <c r="AD1338" s="22"/>
      <c r="AE1338" s="22"/>
      <c r="AF1338" s="22"/>
      <c r="AG1338" s="22"/>
      <c r="AH1338" s="22"/>
      <c r="AI1338" s="22"/>
      <c r="AJ1338" s="22"/>
      <c r="AK1338" s="22"/>
      <c r="AL1338" s="22"/>
      <c r="AM1338" s="22"/>
      <c r="AN1338" s="22"/>
      <c r="AO1338" s="22"/>
      <c r="AP1338" s="22"/>
      <c r="AQ1338" s="22"/>
      <c r="AR1338" s="22"/>
      <c r="AS1338" s="22"/>
      <c r="AT1338" s="22"/>
      <c r="AU1338" s="22"/>
    </row>
    <row r="1339" ht="17.25" customHeight="1">
      <c r="A1339" s="41"/>
      <c r="B1339" s="42"/>
      <c r="C1339" s="41"/>
      <c r="D1339" s="43"/>
      <c r="E1339" s="43"/>
      <c r="F1339" s="41"/>
      <c r="G1339" s="45"/>
      <c r="H1339" s="46"/>
      <c r="I1339" s="43"/>
      <c r="J1339" s="47"/>
      <c r="K1339" s="46"/>
      <c r="L1339" s="46"/>
      <c r="M1339" s="48"/>
      <c r="N1339" s="49"/>
      <c r="O1339" s="46"/>
      <c r="P1339" s="46"/>
      <c r="Q1339" s="41"/>
      <c r="R1339" s="10"/>
      <c r="S1339" s="10"/>
      <c r="T1339" s="10"/>
      <c r="U1339" s="22"/>
      <c r="V1339" s="22"/>
      <c r="W1339" s="22"/>
      <c r="X1339" s="22"/>
      <c r="Y1339" s="22"/>
      <c r="Z1339" s="22"/>
      <c r="AA1339" s="22"/>
      <c r="AB1339" s="22"/>
      <c r="AC1339" s="22"/>
      <c r="AD1339" s="22"/>
      <c r="AE1339" s="22"/>
      <c r="AF1339" s="22"/>
      <c r="AG1339" s="22"/>
      <c r="AH1339" s="22"/>
      <c r="AI1339" s="22"/>
      <c r="AJ1339" s="22"/>
      <c r="AK1339" s="22"/>
      <c r="AL1339" s="22"/>
      <c r="AM1339" s="22"/>
      <c r="AN1339" s="22"/>
      <c r="AO1339" s="22"/>
      <c r="AP1339" s="22"/>
      <c r="AQ1339" s="22"/>
      <c r="AR1339" s="22"/>
      <c r="AS1339" s="22"/>
      <c r="AT1339" s="22"/>
      <c r="AU1339" s="22"/>
    </row>
    <row r="1340" ht="17.25" customHeight="1">
      <c r="A1340" s="41"/>
      <c r="B1340" s="42"/>
      <c r="C1340" s="41"/>
      <c r="D1340" s="43"/>
      <c r="E1340" s="43"/>
      <c r="F1340" s="41"/>
      <c r="G1340" s="45"/>
      <c r="H1340" s="46"/>
      <c r="I1340" s="43"/>
      <c r="J1340" s="47"/>
      <c r="K1340" s="46"/>
      <c r="L1340" s="46"/>
      <c r="M1340" s="48"/>
      <c r="N1340" s="49"/>
      <c r="O1340" s="46"/>
      <c r="P1340" s="46"/>
      <c r="Q1340" s="41"/>
      <c r="R1340" s="10"/>
      <c r="S1340" s="10"/>
      <c r="T1340" s="10"/>
      <c r="U1340" s="22"/>
      <c r="V1340" s="22"/>
      <c r="W1340" s="22"/>
      <c r="X1340" s="22"/>
      <c r="Y1340" s="22"/>
      <c r="Z1340" s="22"/>
      <c r="AA1340" s="22"/>
      <c r="AB1340" s="22"/>
      <c r="AC1340" s="22"/>
      <c r="AD1340" s="22"/>
      <c r="AE1340" s="22"/>
      <c r="AF1340" s="22"/>
      <c r="AG1340" s="22"/>
      <c r="AH1340" s="22"/>
      <c r="AI1340" s="22"/>
      <c r="AJ1340" s="22"/>
      <c r="AK1340" s="22"/>
      <c r="AL1340" s="22"/>
      <c r="AM1340" s="22"/>
      <c r="AN1340" s="22"/>
      <c r="AO1340" s="22"/>
      <c r="AP1340" s="22"/>
      <c r="AQ1340" s="22"/>
      <c r="AR1340" s="22"/>
      <c r="AS1340" s="22"/>
      <c r="AT1340" s="22"/>
      <c r="AU1340" s="22"/>
    </row>
    <row r="1341" ht="17.25" customHeight="1">
      <c r="A1341" s="41"/>
      <c r="B1341" s="42"/>
      <c r="C1341" s="41"/>
      <c r="D1341" s="43"/>
      <c r="E1341" s="43"/>
      <c r="F1341" s="41"/>
      <c r="G1341" s="45"/>
      <c r="H1341" s="46"/>
      <c r="I1341" s="43"/>
      <c r="J1341" s="47"/>
      <c r="K1341" s="46"/>
      <c r="L1341" s="46"/>
      <c r="M1341" s="48"/>
      <c r="N1341" s="49"/>
      <c r="O1341" s="46"/>
      <c r="P1341" s="46"/>
      <c r="Q1341" s="41"/>
      <c r="R1341" s="10"/>
      <c r="S1341" s="10"/>
      <c r="T1341" s="10"/>
      <c r="U1341" s="22"/>
      <c r="V1341" s="22"/>
      <c r="W1341" s="22"/>
      <c r="X1341" s="22"/>
      <c r="Y1341" s="22"/>
      <c r="Z1341" s="22"/>
      <c r="AA1341" s="22"/>
      <c r="AB1341" s="22"/>
      <c r="AC1341" s="22"/>
      <c r="AD1341" s="22"/>
      <c r="AE1341" s="22"/>
      <c r="AF1341" s="22"/>
      <c r="AG1341" s="22"/>
      <c r="AH1341" s="22"/>
      <c r="AI1341" s="22"/>
      <c r="AJ1341" s="22"/>
      <c r="AK1341" s="22"/>
      <c r="AL1341" s="22"/>
      <c r="AM1341" s="22"/>
      <c r="AN1341" s="22"/>
      <c r="AO1341" s="22"/>
      <c r="AP1341" s="22"/>
      <c r="AQ1341" s="22"/>
      <c r="AR1341" s="22"/>
      <c r="AS1341" s="22"/>
      <c r="AT1341" s="22"/>
      <c r="AU1341" s="22"/>
    </row>
    <row r="1342" ht="17.25" customHeight="1">
      <c r="A1342" s="41"/>
      <c r="B1342" s="42"/>
      <c r="C1342" s="41"/>
      <c r="D1342" s="43"/>
      <c r="E1342" s="43"/>
      <c r="F1342" s="41"/>
      <c r="G1342" s="45"/>
      <c r="H1342" s="46"/>
      <c r="I1342" s="43"/>
      <c r="J1342" s="47"/>
      <c r="K1342" s="46"/>
      <c r="L1342" s="46"/>
      <c r="M1342" s="48"/>
      <c r="N1342" s="49"/>
      <c r="O1342" s="46"/>
      <c r="P1342" s="46"/>
      <c r="Q1342" s="41"/>
      <c r="R1342" s="10"/>
      <c r="S1342" s="10"/>
      <c r="T1342" s="10"/>
      <c r="U1342" s="22"/>
      <c r="V1342" s="22"/>
      <c r="W1342" s="22"/>
      <c r="X1342" s="22"/>
      <c r="Y1342" s="22"/>
      <c r="Z1342" s="22"/>
      <c r="AA1342" s="22"/>
      <c r="AB1342" s="22"/>
      <c r="AC1342" s="22"/>
      <c r="AD1342" s="22"/>
      <c r="AE1342" s="22"/>
      <c r="AF1342" s="22"/>
      <c r="AG1342" s="22"/>
      <c r="AH1342" s="22"/>
      <c r="AI1342" s="22"/>
      <c r="AJ1342" s="22"/>
      <c r="AK1342" s="22"/>
      <c r="AL1342" s="22"/>
      <c r="AM1342" s="22"/>
      <c r="AN1342" s="22"/>
      <c r="AO1342" s="22"/>
      <c r="AP1342" s="22"/>
      <c r="AQ1342" s="22"/>
      <c r="AR1342" s="22"/>
      <c r="AS1342" s="22"/>
      <c r="AT1342" s="22"/>
      <c r="AU1342" s="22"/>
    </row>
    <row r="1343" ht="17.25" customHeight="1">
      <c r="A1343" s="41"/>
      <c r="B1343" s="42"/>
      <c r="C1343" s="41"/>
      <c r="D1343" s="43"/>
      <c r="E1343" s="43"/>
      <c r="F1343" s="41"/>
      <c r="G1343" s="45"/>
      <c r="H1343" s="46"/>
      <c r="I1343" s="43"/>
      <c r="J1343" s="47"/>
      <c r="K1343" s="46"/>
      <c r="L1343" s="46"/>
      <c r="M1343" s="48"/>
      <c r="N1343" s="49"/>
      <c r="O1343" s="46"/>
      <c r="P1343" s="46"/>
      <c r="Q1343" s="41"/>
      <c r="R1343" s="10"/>
      <c r="S1343" s="10"/>
      <c r="T1343" s="10"/>
      <c r="U1343" s="22"/>
      <c r="V1343" s="22"/>
      <c r="W1343" s="22"/>
      <c r="X1343" s="22"/>
      <c r="Y1343" s="22"/>
      <c r="Z1343" s="22"/>
      <c r="AA1343" s="22"/>
      <c r="AB1343" s="22"/>
      <c r="AC1343" s="22"/>
      <c r="AD1343" s="22"/>
      <c r="AE1343" s="22"/>
      <c r="AF1343" s="22"/>
      <c r="AG1343" s="22"/>
      <c r="AH1343" s="22"/>
      <c r="AI1343" s="22"/>
      <c r="AJ1343" s="22"/>
      <c r="AK1343" s="22"/>
      <c r="AL1343" s="22"/>
      <c r="AM1343" s="22"/>
      <c r="AN1343" s="22"/>
      <c r="AO1343" s="22"/>
      <c r="AP1343" s="22"/>
      <c r="AQ1343" s="22"/>
      <c r="AR1343" s="22"/>
      <c r="AS1343" s="22"/>
      <c r="AT1343" s="22"/>
      <c r="AU1343" s="22"/>
    </row>
    <row r="1344" ht="17.25" customHeight="1">
      <c r="A1344" s="41"/>
      <c r="B1344" s="42"/>
      <c r="C1344" s="41"/>
      <c r="D1344" s="43"/>
      <c r="E1344" s="43"/>
      <c r="F1344" s="41"/>
      <c r="G1344" s="45"/>
      <c r="H1344" s="46"/>
      <c r="I1344" s="43"/>
      <c r="J1344" s="47"/>
      <c r="K1344" s="46"/>
      <c r="L1344" s="46"/>
      <c r="M1344" s="48"/>
      <c r="N1344" s="49"/>
      <c r="O1344" s="46"/>
      <c r="P1344" s="46"/>
      <c r="Q1344" s="41"/>
      <c r="R1344" s="10"/>
      <c r="S1344" s="10"/>
      <c r="T1344" s="10"/>
      <c r="U1344" s="22"/>
      <c r="V1344" s="22"/>
      <c r="W1344" s="22"/>
      <c r="X1344" s="22"/>
      <c r="Y1344" s="22"/>
      <c r="Z1344" s="22"/>
      <c r="AA1344" s="22"/>
      <c r="AB1344" s="22"/>
      <c r="AC1344" s="22"/>
      <c r="AD1344" s="22"/>
      <c r="AE1344" s="22"/>
      <c r="AF1344" s="22"/>
      <c r="AG1344" s="22"/>
      <c r="AH1344" s="22"/>
      <c r="AI1344" s="22"/>
      <c r="AJ1344" s="22"/>
      <c r="AK1344" s="22"/>
      <c r="AL1344" s="22"/>
      <c r="AM1344" s="22"/>
      <c r="AN1344" s="22"/>
      <c r="AO1344" s="22"/>
      <c r="AP1344" s="22"/>
      <c r="AQ1344" s="22"/>
      <c r="AR1344" s="22"/>
      <c r="AS1344" s="22"/>
      <c r="AT1344" s="22"/>
      <c r="AU1344" s="22"/>
    </row>
    <row r="1345" ht="17.25" customHeight="1">
      <c r="A1345" s="41"/>
      <c r="B1345" s="42"/>
      <c r="C1345" s="41"/>
      <c r="D1345" s="43"/>
      <c r="E1345" s="43"/>
      <c r="F1345" s="41"/>
      <c r="G1345" s="45"/>
      <c r="H1345" s="46"/>
      <c r="I1345" s="43"/>
      <c r="J1345" s="47"/>
      <c r="K1345" s="46"/>
      <c r="L1345" s="46"/>
      <c r="M1345" s="48"/>
      <c r="N1345" s="49"/>
      <c r="O1345" s="46"/>
      <c r="P1345" s="46"/>
      <c r="Q1345" s="41"/>
      <c r="R1345" s="10"/>
      <c r="S1345" s="10"/>
      <c r="T1345" s="10"/>
      <c r="U1345" s="22"/>
      <c r="V1345" s="22"/>
      <c r="W1345" s="22"/>
      <c r="X1345" s="22"/>
      <c r="Y1345" s="22"/>
      <c r="Z1345" s="22"/>
      <c r="AA1345" s="22"/>
      <c r="AB1345" s="22"/>
      <c r="AC1345" s="22"/>
      <c r="AD1345" s="22"/>
      <c r="AE1345" s="22"/>
      <c r="AF1345" s="22"/>
      <c r="AG1345" s="22"/>
      <c r="AH1345" s="22"/>
      <c r="AI1345" s="22"/>
      <c r="AJ1345" s="22"/>
      <c r="AK1345" s="22"/>
      <c r="AL1345" s="22"/>
      <c r="AM1345" s="22"/>
      <c r="AN1345" s="22"/>
      <c r="AO1345" s="22"/>
      <c r="AP1345" s="22"/>
      <c r="AQ1345" s="22"/>
      <c r="AR1345" s="22"/>
      <c r="AS1345" s="22"/>
      <c r="AT1345" s="22"/>
      <c r="AU1345" s="22"/>
    </row>
    <row r="1346" ht="17.25" customHeight="1">
      <c r="A1346" s="41"/>
      <c r="B1346" s="42"/>
      <c r="C1346" s="41"/>
      <c r="D1346" s="43"/>
      <c r="E1346" s="43"/>
      <c r="F1346" s="41"/>
      <c r="G1346" s="45"/>
      <c r="H1346" s="46"/>
      <c r="I1346" s="43"/>
      <c r="J1346" s="47"/>
      <c r="K1346" s="46"/>
      <c r="L1346" s="46"/>
      <c r="M1346" s="48"/>
      <c r="N1346" s="49"/>
      <c r="O1346" s="46"/>
      <c r="P1346" s="46"/>
      <c r="Q1346" s="41"/>
      <c r="R1346" s="10"/>
      <c r="S1346" s="10"/>
      <c r="T1346" s="10"/>
      <c r="U1346" s="22"/>
      <c r="V1346" s="22"/>
      <c r="W1346" s="22"/>
      <c r="X1346" s="22"/>
      <c r="Y1346" s="22"/>
      <c r="Z1346" s="22"/>
      <c r="AA1346" s="22"/>
      <c r="AB1346" s="22"/>
      <c r="AC1346" s="22"/>
      <c r="AD1346" s="22"/>
      <c r="AE1346" s="22"/>
      <c r="AF1346" s="22"/>
      <c r="AG1346" s="22"/>
      <c r="AH1346" s="22"/>
      <c r="AI1346" s="22"/>
      <c r="AJ1346" s="22"/>
      <c r="AK1346" s="22"/>
      <c r="AL1346" s="22"/>
      <c r="AM1346" s="22"/>
      <c r="AN1346" s="22"/>
      <c r="AO1346" s="22"/>
      <c r="AP1346" s="22"/>
      <c r="AQ1346" s="22"/>
      <c r="AR1346" s="22"/>
      <c r="AS1346" s="22"/>
      <c r="AT1346" s="22"/>
      <c r="AU1346" s="22"/>
    </row>
    <row r="1347" ht="17.25" customHeight="1">
      <c r="A1347" s="41"/>
      <c r="B1347" s="42"/>
      <c r="C1347" s="41"/>
      <c r="D1347" s="43"/>
      <c r="E1347" s="43"/>
      <c r="F1347" s="41"/>
      <c r="G1347" s="45"/>
      <c r="H1347" s="46"/>
      <c r="I1347" s="43"/>
      <c r="J1347" s="47"/>
      <c r="K1347" s="46"/>
      <c r="L1347" s="46"/>
      <c r="M1347" s="48"/>
      <c r="N1347" s="49"/>
      <c r="O1347" s="46"/>
      <c r="P1347" s="46"/>
      <c r="Q1347" s="41"/>
      <c r="R1347" s="10"/>
      <c r="S1347" s="10"/>
      <c r="T1347" s="10"/>
      <c r="U1347" s="22"/>
      <c r="V1347" s="22"/>
      <c r="W1347" s="22"/>
      <c r="X1347" s="22"/>
      <c r="Y1347" s="22"/>
      <c r="Z1347" s="22"/>
      <c r="AA1347" s="22"/>
      <c r="AB1347" s="22"/>
      <c r="AC1347" s="22"/>
      <c r="AD1347" s="22"/>
      <c r="AE1347" s="22"/>
      <c r="AF1347" s="22"/>
      <c r="AG1347" s="22"/>
      <c r="AH1347" s="22"/>
      <c r="AI1347" s="22"/>
      <c r="AJ1347" s="22"/>
      <c r="AK1347" s="22"/>
      <c r="AL1347" s="22"/>
      <c r="AM1347" s="22"/>
      <c r="AN1347" s="22"/>
      <c r="AO1347" s="22"/>
      <c r="AP1347" s="22"/>
      <c r="AQ1347" s="22"/>
      <c r="AR1347" s="22"/>
      <c r="AS1347" s="22"/>
      <c r="AT1347" s="22"/>
      <c r="AU1347" s="22"/>
    </row>
    <row r="1348" ht="17.25" customHeight="1">
      <c r="A1348" s="41"/>
      <c r="B1348" s="42"/>
      <c r="C1348" s="41"/>
      <c r="D1348" s="43"/>
      <c r="E1348" s="43"/>
      <c r="F1348" s="41"/>
      <c r="G1348" s="45"/>
      <c r="H1348" s="46"/>
      <c r="I1348" s="43"/>
      <c r="J1348" s="47"/>
      <c r="K1348" s="46"/>
      <c r="L1348" s="46"/>
      <c r="M1348" s="48"/>
      <c r="N1348" s="49"/>
      <c r="O1348" s="46"/>
      <c r="P1348" s="46"/>
      <c r="Q1348" s="41"/>
      <c r="R1348" s="10"/>
      <c r="S1348" s="10"/>
      <c r="T1348" s="10"/>
      <c r="U1348" s="22"/>
      <c r="V1348" s="22"/>
      <c r="W1348" s="22"/>
      <c r="X1348" s="22"/>
      <c r="Y1348" s="22"/>
      <c r="Z1348" s="22"/>
      <c r="AA1348" s="22"/>
      <c r="AB1348" s="22"/>
      <c r="AC1348" s="22"/>
      <c r="AD1348" s="22"/>
      <c r="AE1348" s="22"/>
      <c r="AF1348" s="22"/>
      <c r="AG1348" s="22"/>
      <c r="AH1348" s="22"/>
      <c r="AI1348" s="22"/>
      <c r="AJ1348" s="22"/>
      <c r="AK1348" s="22"/>
      <c r="AL1348" s="22"/>
      <c r="AM1348" s="22"/>
      <c r="AN1348" s="22"/>
      <c r="AO1348" s="22"/>
      <c r="AP1348" s="22"/>
      <c r="AQ1348" s="22"/>
      <c r="AR1348" s="22"/>
      <c r="AS1348" s="22"/>
      <c r="AT1348" s="22"/>
      <c r="AU1348" s="22"/>
    </row>
    <row r="1349" ht="17.25" customHeight="1">
      <c r="A1349" s="41"/>
      <c r="B1349" s="42"/>
      <c r="C1349" s="41"/>
      <c r="D1349" s="43"/>
      <c r="E1349" s="43"/>
      <c r="F1349" s="41"/>
      <c r="G1349" s="45"/>
      <c r="H1349" s="46"/>
      <c r="I1349" s="43"/>
      <c r="J1349" s="47"/>
      <c r="K1349" s="46"/>
      <c r="L1349" s="46"/>
      <c r="M1349" s="48"/>
      <c r="N1349" s="49"/>
      <c r="O1349" s="46"/>
      <c r="P1349" s="46"/>
      <c r="Q1349" s="41"/>
      <c r="R1349" s="10"/>
      <c r="S1349" s="10"/>
      <c r="T1349" s="10"/>
      <c r="U1349" s="22"/>
      <c r="V1349" s="22"/>
      <c r="W1349" s="22"/>
      <c r="X1349" s="22"/>
      <c r="Y1349" s="22"/>
      <c r="Z1349" s="22"/>
      <c r="AA1349" s="22"/>
      <c r="AB1349" s="22"/>
      <c r="AC1349" s="22"/>
      <c r="AD1349" s="22"/>
      <c r="AE1349" s="22"/>
      <c r="AF1349" s="22"/>
      <c r="AG1349" s="22"/>
      <c r="AH1349" s="22"/>
      <c r="AI1349" s="22"/>
      <c r="AJ1349" s="22"/>
      <c r="AK1349" s="22"/>
      <c r="AL1349" s="22"/>
      <c r="AM1349" s="22"/>
      <c r="AN1349" s="22"/>
      <c r="AO1349" s="22"/>
      <c r="AP1349" s="22"/>
      <c r="AQ1349" s="22"/>
      <c r="AR1349" s="22"/>
      <c r="AS1349" s="22"/>
      <c r="AT1349" s="22"/>
      <c r="AU1349" s="22"/>
    </row>
    <row r="1350" ht="17.25" customHeight="1">
      <c r="A1350" s="41"/>
      <c r="B1350" s="42"/>
      <c r="C1350" s="41"/>
      <c r="D1350" s="43"/>
      <c r="E1350" s="43"/>
      <c r="F1350" s="41"/>
      <c r="G1350" s="45"/>
      <c r="H1350" s="46"/>
      <c r="I1350" s="43"/>
      <c r="J1350" s="47"/>
      <c r="K1350" s="46"/>
      <c r="L1350" s="46"/>
      <c r="M1350" s="48"/>
      <c r="N1350" s="49"/>
      <c r="O1350" s="46"/>
      <c r="P1350" s="46"/>
      <c r="Q1350" s="41"/>
      <c r="R1350" s="10"/>
      <c r="S1350" s="10"/>
      <c r="T1350" s="10"/>
      <c r="U1350" s="22"/>
      <c r="V1350" s="22"/>
      <c r="W1350" s="22"/>
      <c r="X1350" s="22"/>
      <c r="Y1350" s="22"/>
      <c r="Z1350" s="22"/>
      <c r="AA1350" s="22"/>
      <c r="AB1350" s="22"/>
      <c r="AC1350" s="22"/>
      <c r="AD1350" s="22"/>
      <c r="AE1350" s="22"/>
      <c r="AF1350" s="22"/>
      <c r="AG1350" s="22"/>
      <c r="AH1350" s="22"/>
      <c r="AI1350" s="22"/>
      <c r="AJ1350" s="22"/>
      <c r="AK1350" s="22"/>
      <c r="AL1350" s="22"/>
      <c r="AM1350" s="22"/>
      <c r="AN1350" s="22"/>
      <c r="AO1350" s="22"/>
      <c r="AP1350" s="22"/>
      <c r="AQ1350" s="22"/>
      <c r="AR1350" s="22"/>
      <c r="AS1350" s="22"/>
      <c r="AT1350" s="22"/>
      <c r="AU1350" s="22"/>
    </row>
    <row r="1351" ht="17.25" customHeight="1">
      <c r="A1351" s="41"/>
      <c r="B1351" s="42"/>
      <c r="C1351" s="41"/>
      <c r="D1351" s="43"/>
      <c r="E1351" s="43"/>
      <c r="F1351" s="41"/>
      <c r="G1351" s="45"/>
      <c r="H1351" s="46"/>
      <c r="I1351" s="43"/>
      <c r="J1351" s="47"/>
      <c r="K1351" s="46"/>
      <c r="L1351" s="46"/>
      <c r="M1351" s="48"/>
      <c r="N1351" s="49"/>
      <c r="O1351" s="46"/>
      <c r="P1351" s="46"/>
      <c r="Q1351" s="41"/>
      <c r="R1351" s="10"/>
      <c r="S1351" s="10"/>
      <c r="T1351" s="10"/>
      <c r="U1351" s="22"/>
      <c r="V1351" s="22"/>
      <c r="W1351" s="22"/>
      <c r="X1351" s="22"/>
      <c r="Y1351" s="22"/>
      <c r="Z1351" s="22"/>
      <c r="AA1351" s="22"/>
      <c r="AB1351" s="22"/>
      <c r="AC1351" s="22"/>
      <c r="AD1351" s="22"/>
      <c r="AE1351" s="22"/>
      <c r="AF1351" s="22"/>
      <c r="AG1351" s="22"/>
      <c r="AH1351" s="22"/>
      <c r="AI1351" s="22"/>
      <c r="AJ1351" s="22"/>
      <c r="AK1351" s="22"/>
      <c r="AL1351" s="22"/>
      <c r="AM1351" s="22"/>
      <c r="AN1351" s="22"/>
      <c r="AO1351" s="22"/>
      <c r="AP1351" s="22"/>
      <c r="AQ1351" s="22"/>
      <c r="AR1351" s="22"/>
      <c r="AS1351" s="22"/>
      <c r="AT1351" s="22"/>
      <c r="AU1351" s="22"/>
    </row>
    <row r="1352" ht="17.25" customHeight="1">
      <c r="A1352" s="41"/>
      <c r="B1352" s="42"/>
      <c r="C1352" s="41"/>
      <c r="D1352" s="43"/>
      <c r="E1352" s="43"/>
      <c r="F1352" s="41"/>
      <c r="G1352" s="45"/>
      <c r="H1352" s="46"/>
      <c r="I1352" s="43"/>
      <c r="J1352" s="47"/>
      <c r="K1352" s="46"/>
      <c r="L1352" s="46"/>
      <c r="M1352" s="48"/>
      <c r="N1352" s="49"/>
      <c r="O1352" s="46"/>
      <c r="P1352" s="46"/>
      <c r="Q1352" s="41"/>
      <c r="R1352" s="10"/>
      <c r="S1352" s="10"/>
      <c r="T1352" s="10"/>
      <c r="U1352" s="22"/>
      <c r="V1352" s="22"/>
      <c r="W1352" s="22"/>
      <c r="X1352" s="22"/>
      <c r="Y1352" s="22"/>
      <c r="Z1352" s="22"/>
      <c r="AA1352" s="22"/>
      <c r="AB1352" s="22"/>
      <c r="AC1352" s="22"/>
      <c r="AD1352" s="22"/>
      <c r="AE1352" s="22"/>
      <c r="AF1352" s="22"/>
      <c r="AG1352" s="22"/>
      <c r="AH1352" s="22"/>
      <c r="AI1352" s="22"/>
      <c r="AJ1352" s="22"/>
      <c r="AK1352" s="22"/>
      <c r="AL1352" s="22"/>
      <c r="AM1352" s="22"/>
      <c r="AN1352" s="22"/>
      <c r="AO1352" s="22"/>
      <c r="AP1352" s="22"/>
      <c r="AQ1352" s="22"/>
      <c r="AR1352" s="22"/>
      <c r="AS1352" s="22"/>
      <c r="AT1352" s="22"/>
      <c r="AU1352" s="22"/>
    </row>
    <row r="1353" ht="17.25" customHeight="1">
      <c r="A1353" s="41"/>
      <c r="B1353" s="42"/>
      <c r="C1353" s="41"/>
      <c r="D1353" s="43"/>
      <c r="E1353" s="43"/>
      <c r="F1353" s="41"/>
      <c r="G1353" s="45"/>
      <c r="H1353" s="46"/>
      <c r="I1353" s="43"/>
      <c r="J1353" s="47"/>
      <c r="K1353" s="46"/>
      <c r="L1353" s="46"/>
      <c r="M1353" s="48"/>
      <c r="N1353" s="49"/>
      <c r="O1353" s="46"/>
      <c r="P1353" s="46"/>
      <c r="Q1353" s="41"/>
      <c r="R1353" s="10"/>
      <c r="S1353" s="10"/>
      <c r="T1353" s="10"/>
      <c r="U1353" s="22"/>
      <c r="V1353" s="22"/>
      <c r="W1353" s="22"/>
      <c r="X1353" s="22"/>
      <c r="Y1353" s="22"/>
      <c r="Z1353" s="22"/>
      <c r="AA1353" s="22"/>
      <c r="AB1353" s="22"/>
      <c r="AC1353" s="22"/>
      <c r="AD1353" s="22"/>
      <c r="AE1353" s="22"/>
      <c r="AF1353" s="22"/>
      <c r="AG1353" s="22"/>
      <c r="AH1353" s="22"/>
      <c r="AI1353" s="22"/>
      <c r="AJ1353" s="22"/>
      <c r="AK1353" s="22"/>
      <c r="AL1353" s="22"/>
      <c r="AM1353" s="22"/>
      <c r="AN1353" s="22"/>
      <c r="AO1353" s="22"/>
      <c r="AP1353" s="22"/>
      <c r="AQ1353" s="22"/>
      <c r="AR1353" s="22"/>
      <c r="AS1353" s="22"/>
      <c r="AT1353" s="22"/>
      <c r="AU1353" s="22"/>
    </row>
    <row r="1354" ht="17.25" customHeight="1">
      <c r="A1354" s="41"/>
      <c r="B1354" s="42"/>
      <c r="C1354" s="41"/>
      <c r="D1354" s="43"/>
      <c r="E1354" s="43"/>
      <c r="F1354" s="41"/>
      <c r="G1354" s="45"/>
      <c r="H1354" s="46"/>
      <c r="I1354" s="43"/>
      <c r="J1354" s="47"/>
      <c r="K1354" s="46"/>
      <c r="L1354" s="46"/>
      <c r="M1354" s="48"/>
      <c r="N1354" s="49"/>
      <c r="O1354" s="46"/>
      <c r="P1354" s="46"/>
      <c r="Q1354" s="41"/>
      <c r="R1354" s="10"/>
      <c r="S1354" s="10"/>
      <c r="T1354" s="10"/>
      <c r="U1354" s="22"/>
      <c r="V1354" s="22"/>
      <c r="W1354" s="22"/>
      <c r="X1354" s="22"/>
      <c r="Y1354" s="22"/>
      <c r="Z1354" s="22"/>
      <c r="AA1354" s="22"/>
      <c r="AB1354" s="22"/>
      <c r="AC1354" s="22"/>
      <c r="AD1354" s="22"/>
      <c r="AE1354" s="22"/>
      <c r="AF1354" s="22"/>
      <c r="AG1354" s="22"/>
      <c r="AH1354" s="22"/>
      <c r="AI1354" s="22"/>
      <c r="AJ1354" s="22"/>
      <c r="AK1354" s="22"/>
      <c r="AL1354" s="22"/>
      <c r="AM1354" s="22"/>
      <c r="AN1354" s="22"/>
      <c r="AO1354" s="22"/>
      <c r="AP1354" s="22"/>
      <c r="AQ1354" s="22"/>
      <c r="AR1354" s="22"/>
      <c r="AS1354" s="22"/>
      <c r="AT1354" s="22"/>
      <c r="AU1354" s="22"/>
    </row>
    <row r="1355" ht="17.25" customHeight="1">
      <c r="A1355" s="41"/>
      <c r="B1355" s="42"/>
      <c r="C1355" s="41"/>
      <c r="D1355" s="43"/>
      <c r="E1355" s="43"/>
      <c r="F1355" s="41"/>
      <c r="G1355" s="45"/>
      <c r="H1355" s="46"/>
      <c r="I1355" s="43"/>
      <c r="J1355" s="47"/>
      <c r="K1355" s="46"/>
      <c r="L1355" s="46"/>
      <c r="M1355" s="48"/>
      <c r="N1355" s="49"/>
      <c r="O1355" s="46"/>
      <c r="P1355" s="46"/>
      <c r="Q1355" s="41"/>
      <c r="R1355" s="10"/>
      <c r="S1355" s="10"/>
      <c r="T1355" s="10"/>
      <c r="U1355" s="22"/>
      <c r="V1355" s="22"/>
      <c r="W1355" s="22"/>
      <c r="X1355" s="22"/>
      <c r="Y1355" s="22"/>
      <c r="Z1355" s="22"/>
      <c r="AA1355" s="22"/>
      <c r="AB1355" s="22"/>
      <c r="AC1355" s="22"/>
      <c r="AD1355" s="22"/>
      <c r="AE1355" s="22"/>
      <c r="AF1355" s="22"/>
      <c r="AG1355" s="22"/>
      <c r="AH1355" s="22"/>
      <c r="AI1355" s="22"/>
      <c r="AJ1355" s="22"/>
      <c r="AK1355" s="22"/>
      <c r="AL1355" s="22"/>
      <c r="AM1355" s="22"/>
      <c r="AN1355" s="22"/>
      <c r="AO1355" s="22"/>
      <c r="AP1355" s="22"/>
      <c r="AQ1355" s="22"/>
      <c r="AR1355" s="22"/>
      <c r="AS1355" s="22"/>
      <c r="AT1355" s="22"/>
      <c r="AU1355" s="22"/>
    </row>
    <row r="1356" ht="17.25" customHeight="1">
      <c r="A1356" s="41"/>
      <c r="B1356" s="42"/>
      <c r="C1356" s="41"/>
      <c r="D1356" s="43"/>
      <c r="E1356" s="43"/>
      <c r="F1356" s="41"/>
      <c r="G1356" s="45"/>
      <c r="H1356" s="46"/>
      <c r="I1356" s="43"/>
      <c r="J1356" s="47"/>
      <c r="K1356" s="46"/>
      <c r="L1356" s="46"/>
      <c r="M1356" s="48"/>
      <c r="N1356" s="49"/>
      <c r="O1356" s="46"/>
      <c r="P1356" s="46"/>
      <c r="Q1356" s="41"/>
      <c r="R1356" s="10"/>
      <c r="S1356" s="10"/>
      <c r="T1356" s="10"/>
      <c r="U1356" s="22"/>
      <c r="V1356" s="22"/>
      <c r="W1356" s="22"/>
      <c r="X1356" s="22"/>
      <c r="Y1356" s="22"/>
      <c r="Z1356" s="22"/>
      <c r="AA1356" s="22"/>
      <c r="AB1356" s="22"/>
      <c r="AC1356" s="22"/>
      <c r="AD1356" s="22"/>
      <c r="AE1356" s="22"/>
      <c r="AF1356" s="22"/>
      <c r="AG1356" s="22"/>
      <c r="AH1356" s="22"/>
      <c r="AI1356" s="22"/>
      <c r="AJ1356" s="22"/>
      <c r="AK1356" s="22"/>
      <c r="AL1356" s="22"/>
      <c r="AM1356" s="22"/>
      <c r="AN1356" s="22"/>
      <c r="AO1356" s="22"/>
      <c r="AP1356" s="22"/>
      <c r="AQ1356" s="22"/>
      <c r="AR1356" s="22"/>
      <c r="AS1356" s="22"/>
      <c r="AT1356" s="22"/>
      <c r="AU1356" s="22"/>
    </row>
    <row r="1357" ht="17.25" customHeight="1">
      <c r="A1357" s="41"/>
      <c r="B1357" s="42"/>
      <c r="C1357" s="41"/>
      <c r="D1357" s="43"/>
      <c r="E1357" s="43"/>
      <c r="F1357" s="41"/>
      <c r="G1357" s="45"/>
      <c r="H1357" s="46"/>
      <c r="I1357" s="43"/>
      <c r="J1357" s="47"/>
      <c r="K1357" s="46"/>
      <c r="L1357" s="46"/>
      <c r="M1357" s="48"/>
      <c r="N1357" s="49"/>
      <c r="O1357" s="46"/>
      <c r="P1357" s="46"/>
      <c r="Q1357" s="41"/>
      <c r="R1357" s="10"/>
      <c r="S1357" s="10"/>
      <c r="T1357" s="10"/>
      <c r="U1357" s="22"/>
      <c r="V1357" s="22"/>
      <c r="W1357" s="22"/>
      <c r="X1357" s="22"/>
      <c r="Y1357" s="22"/>
      <c r="Z1357" s="22"/>
      <c r="AA1357" s="22"/>
      <c r="AB1357" s="22"/>
      <c r="AC1357" s="22"/>
      <c r="AD1357" s="22"/>
      <c r="AE1357" s="22"/>
      <c r="AF1357" s="22"/>
      <c r="AG1357" s="22"/>
      <c r="AH1357" s="22"/>
      <c r="AI1357" s="22"/>
      <c r="AJ1357" s="22"/>
      <c r="AK1357" s="22"/>
      <c r="AL1357" s="22"/>
      <c r="AM1357" s="22"/>
      <c r="AN1357" s="22"/>
      <c r="AO1357" s="22"/>
      <c r="AP1357" s="22"/>
      <c r="AQ1357" s="22"/>
      <c r="AR1357" s="22"/>
      <c r="AS1357" s="22"/>
      <c r="AT1357" s="22"/>
      <c r="AU1357" s="22"/>
    </row>
    <row r="1358" ht="17.25" customHeight="1">
      <c r="A1358" s="41"/>
      <c r="B1358" s="42"/>
      <c r="C1358" s="41"/>
      <c r="D1358" s="43"/>
      <c r="E1358" s="43"/>
      <c r="F1358" s="41"/>
      <c r="G1358" s="45"/>
      <c r="H1358" s="46"/>
      <c r="I1358" s="43"/>
      <c r="J1358" s="47"/>
      <c r="K1358" s="46"/>
      <c r="L1358" s="46"/>
      <c r="M1358" s="48"/>
      <c r="N1358" s="49"/>
      <c r="O1358" s="46"/>
      <c r="P1358" s="46"/>
      <c r="Q1358" s="41"/>
      <c r="R1358" s="10"/>
      <c r="S1358" s="10"/>
      <c r="T1358" s="10"/>
      <c r="U1358" s="22"/>
      <c r="V1358" s="22"/>
      <c r="W1358" s="22"/>
      <c r="X1358" s="22"/>
      <c r="Y1358" s="22"/>
      <c r="Z1358" s="22"/>
      <c r="AA1358" s="22"/>
      <c r="AB1358" s="22"/>
      <c r="AC1358" s="22"/>
      <c r="AD1358" s="22"/>
      <c r="AE1358" s="22"/>
      <c r="AF1358" s="22"/>
      <c r="AG1358" s="22"/>
      <c r="AH1358" s="22"/>
      <c r="AI1358" s="22"/>
      <c r="AJ1358" s="22"/>
      <c r="AK1358" s="22"/>
      <c r="AL1358" s="22"/>
      <c r="AM1358" s="22"/>
      <c r="AN1358" s="22"/>
      <c r="AO1358" s="22"/>
      <c r="AP1358" s="22"/>
      <c r="AQ1358" s="22"/>
      <c r="AR1358" s="22"/>
      <c r="AS1358" s="22"/>
      <c r="AT1358" s="22"/>
      <c r="AU1358" s="22"/>
    </row>
    <row r="1359" ht="17.25" customHeight="1">
      <c r="A1359" s="41"/>
      <c r="B1359" s="42"/>
      <c r="C1359" s="41"/>
      <c r="D1359" s="43"/>
      <c r="E1359" s="43"/>
      <c r="F1359" s="41"/>
      <c r="G1359" s="45"/>
      <c r="H1359" s="46"/>
      <c r="I1359" s="43"/>
      <c r="J1359" s="47"/>
      <c r="K1359" s="46"/>
      <c r="L1359" s="46"/>
      <c r="M1359" s="48"/>
      <c r="N1359" s="49"/>
      <c r="O1359" s="46"/>
      <c r="P1359" s="46"/>
      <c r="Q1359" s="41"/>
      <c r="R1359" s="10"/>
      <c r="S1359" s="10"/>
      <c r="T1359" s="10"/>
      <c r="U1359" s="22"/>
      <c r="V1359" s="22"/>
      <c r="W1359" s="22"/>
      <c r="X1359" s="22"/>
      <c r="Y1359" s="22"/>
      <c r="Z1359" s="22"/>
      <c r="AA1359" s="22"/>
      <c r="AB1359" s="22"/>
      <c r="AC1359" s="22"/>
      <c r="AD1359" s="22"/>
      <c r="AE1359" s="22"/>
      <c r="AF1359" s="22"/>
      <c r="AG1359" s="22"/>
      <c r="AH1359" s="22"/>
      <c r="AI1359" s="22"/>
      <c r="AJ1359" s="22"/>
      <c r="AK1359" s="22"/>
      <c r="AL1359" s="22"/>
      <c r="AM1359" s="22"/>
      <c r="AN1359" s="22"/>
      <c r="AO1359" s="22"/>
      <c r="AP1359" s="22"/>
      <c r="AQ1359" s="22"/>
      <c r="AR1359" s="22"/>
      <c r="AS1359" s="22"/>
      <c r="AT1359" s="22"/>
      <c r="AU1359" s="22"/>
    </row>
    <row r="1360" ht="17.25" customHeight="1">
      <c r="A1360" s="41"/>
      <c r="B1360" s="42"/>
      <c r="C1360" s="41"/>
      <c r="D1360" s="43"/>
      <c r="E1360" s="43"/>
      <c r="F1360" s="41"/>
      <c r="G1360" s="45"/>
      <c r="H1360" s="46"/>
      <c r="I1360" s="43"/>
      <c r="J1360" s="47"/>
      <c r="K1360" s="46"/>
      <c r="L1360" s="46"/>
      <c r="M1360" s="48"/>
      <c r="N1360" s="49"/>
      <c r="O1360" s="46"/>
      <c r="P1360" s="46"/>
      <c r="Q1360" s="41"/>
      <c r="R1360" s="10"/>
      <c r="S1360" s="10"/>
      <c r="T1360" s="10"/>
      <c r="U1360" s="22"/>
      <c r="V1360" s="22"/>
      <c r="W1360" s="22"/>
      <c r="X1360" s="22"/>
      <c r="Y1360" s="22"/>
      <c r="Z1360" s="22"/>
      <c r="AA1360" s="22"/>
      <c r="AB1360" s="22"/>
      <c r="AC1360" s="22"/>
      <c r="AD1360" s="22"/>
      <c r="AE1360" s="22"/>
      <c r="AF1360" s="22"/>
      <c r="AG1360" s="22"/>
      <c r="AH1360" s="22"/>
      <c r="AI1360" s="22"/>
      <c r="AJ1360" s="22"/>
      <c r="AK1360" s="22"/>
      <c r="AL1360" s="22"/>
      <c r="AM1360" s="22"/>
      <c r="AN1360" s="22"/>
      <c r="AO1360" s="22"/>
      <c r="AP1360" s="22"/>
      <c r="AQ1360" s="22"/>
      <c r="AR1360" s="22"/>
      <c r="AS1360" s="22"/>
      <c r="AT1360" s="22"/>
      <c r="AU1360" s="22"/>
    </row>
    <row r="1361" ht="17.25" customHeight="1">
      <c r="A1361" s="41"/>
      <c r="B1361" s="42"/>
      <c r="C1361" s="41"/>
      <c r="D1361" s="43"/>
      <c r="E1361" s="43"/>
      <c r="F1361" s="41"/>
      <c r="G1361" s="45"/>
      <c r="H1361" s="46"/>
      <c r="I1361" s="43"/>
      <c r="J1361" s="47"/>
      <c r="K1361" s="46"/>
      <c r="L1361" s="46"/>
      <c r="M1361" s="48"/>
      <c r="N1361" s="49"/>
      <c r="O1361" s="46"/>
      <c r="P1361" s="46"/>
      <c r="Q1361" s="41"/>
      <c r="R1361" s="10"/>
      <c r="S1361" s="10"/>
      <c r="T1361" s="10"/>
      <c r="U1361" s="22"/>
      <c r="V1361" s="22"/>
      <c r="W1361" s="22"/>
      <c r="X1361" s="22"/>
      <c r="Y1361" s="22"/>
      <c r="Z1361" s="22"/>
      <c r="AA1361" s="22"/>
      <c r="AB1361" s="22"/>
      <c r="AC1361" s="22"/>
      <c r="AD1361" s="22"/>
      <c r="AE1361" s="22"/>
      <c r="AF1361" s="22"/>
      <c r="AG1361" s="22"/>
      <c r="AH1361" s="22"/>
      <c r="AI1361" s="22"/>
      <c r="AJ1361" s="22"/>
      <c r="AK1361" s="22"/>
      <c r="AL1361" s="22"/>
      <c r="AM1361" s="22"/>
      <c r="AN1361" s="22"/>
      <c r="AO1361" s="22"/>
      <c r="AP1361" s="22"/>
      <c r="AQ1361" s="22"/>
      <c r="AR1361" s="22"/>
      <c r="AS1361" s="22"/>
      <c r="AT1361" s="22"/>
      <c r="AU1361" s="22"/>
    </row>
    <row r="1362" ht="17.25" customHeight="1">
      <c r="A1362" s="41"/>
      <c r="B1362" s="42"/>
      <c r="C1362" s="41"/>
      <c r="D1362" s="43"/>
      <c r="E1362" s="43"/>
      <c r="F1362" s="41"/>
      <c r="G1362" s="45"/>
      <c r="H1362" s="46"/>
      <c r="I1362" s="43"/>
      <c r="J1362" s="47"/>
      <c r="K1362" s="46"/>
      <c r="L1362" s="46"/>
      <c r="M1362" s="48"/>
      <c r="N1362" s="49"/>
      <c r="O1362" s="46"/>
      <c r="P1362" s="46"/>
      <c r="Q1362" s="41"/>
      <c r="R1362" s="10"/>
      <c r="S1362" s="10"/>
      <c r="T1362" s="10"/>
      <c r="U1362" s="22"/>
      <c r="V1362" s="22"/>
      <c r="W1362" s="22"/>
      <c r="X1362" s="22"/>
      <c r="Y1362" s="22"/>
      <c r="Z1362" s="22"/>
      <c r="AA1362" s="22"/>
      <c r="AB1362" s="22"/>
      <c r="AC1362" s="22"/>
      <c r="AD1362" s="22"/>
      <c r="AE1362" s="22"/>
      <c r="AF1362" s="22"/>
      <c r="AG1362" s="22"/>
      <c r="AH1362" s="22"/>
      <c r="AI1362" s="22"/>
      <c r="AJ1362" s="22"/>
      <c r="AK1362" s="22"/>
      <c r="AL1362" s="22"/>
      <c r="AM1362" s="22"/>
      <c r="AN1362" s="22"/>
      <c r="AO1362" s="22"/>
      <c r="AP1362" s="22"/>
      <c r="AQ1362" s="22"/>
      <c r="AR1362" s="22"/>
      <c r="AS1362" s="22"/>
      <c r="AT1362" s="22"/>
      <c r="AU1362" s="22"/>
    </row>
    <row r="1363" ht="17.25" customHeight="1">
      <c r="A1363" s="41"/>
      <c r="B1363" s="42"/>
      <c r="C1363" s="41"/>
      <c r="D1363" s="43"/>
      <c r="E1363" s="43"/>
      <c r="F1363" s="41"/>
      <c r="G1363" s="45"/>
      <c r="H1363" s="46"/>
      <c r="I1363" s="43"/>
      <c r="J1363" s="47"/>
      <c r="K1363" s="46"/>
      <c r="L1363" s="46"/>
      <c r="M1363" s="48"/>
      <c r="N1363" s="49"/>
      <c r="O1363" s="46"/>
      <c r="P1363" s="46"/>
      <c r="Q1363" s="41"/>
      <c r="R1363" s="10"/>
      <c r="S1363" s="10"/>
      <c r="T1363" s="10"/>
      <c r="U1363" s="22"/>
      <c r="V1363" s="22"/>
      <c r="W1363" s="22"/>
      <c r="X1363" s="22"/>
      <c r="Y1363" s="22"/>
      <c r="Z1363" s="22"/>
      <c r="AA1363" s="22"/>
      <c r="AB1363" s="22"/>
      <c r="AC1363" s="22"/>
      <c r="AD1363" s="22"/>
      <c r="AE1363" s="22"/>
      <c r="AF1363" s="22"/>
      <c r="AG1363" s="22"/>
      <c r="AH1363" s="22"/>
      <c r="AI1363" s="22"/>
      <c r="AJ1363" s="22"/>
      <c r="AK1363" s="22"/>
      <c r="AL1363" s="22"/>
      <c r="AM1363" s="22"/>
      <c r="AN1363" s="22"/>
      <c r="AO1363" s="22"/>
      <c r="AP1363" s="22"/>
      <c r="AQ1363" s="22"/>
      <c r="AR1363" s="22"/>
      <c r="AS1363" s="22"/>
      <c r="AT1363" s="22"/>
      <c r="AU1363" s="22"/>
    </row>
    <row r="1364" ht="17.25" customHeight="1">
      <c r="A1364" s="41"/>
      <c r="B1364" s="42"/>
      <c r="C1364" s="41"/>
      <c r="D1364" s="43"/>
      <c r="E1364" s="43"/>
      <c r="F1364" s="41"/>
      <c r="G1364" s="45"/>
      <c r="H1364" s="46"/>
      <c r="I1364" s="43"/>
      <c r="J1364" s="47"/>
      <c r="K1364" s="46"/>
      <c r="L1364" s="46"/>
      <c r="M1364" s="48"/>
      <c r="N1364" s="49"/>
      <c r="O1364" s="46"/>
      <c r="P1364" s="46"/>
      <c r="Q1364" s="41"/>
      <c r="R1364" s="10"/>
      <c r="S1364" s="10"/>
      <c r="T1364" s="10"/>
      <c r="U1364" s="22"/>
      <c r="V1364" s="22"/>
      <c r="W1364" s="22"/>
      <c r="X1364" s="22"/>
      <c r="Y1364" s="22"/>
      <c r="Z1364" s="22"/>
      <c r="AA1364" s="22"/>
      <c r="AB1364" s="22"/>
      <c r="AC1364" s="22"/>
      <c r="AD1364" s="22"/>
      <c r="AE1364" s="22"/>
      <c r="AF1364" s="22"/>
      <c r="AG1364" s="22"/>
      <c r="AH1364" s="22"/>
      <c r="AI1364" s="22"/>
      <c r="AJ1364" s="22"/>
      <c r="AK1364" s="22"/>
      <c r="AL1364" s="22"/>
      <c r="AM1364" s="22"/>
      <c r="AN1364" s="22"/>
      <c r="AO1364" s="22"/>
      <c r="AP1364" s="22"/>
      <c r="AQ1364" s="22"/>
      <c r="AR1364" s="22"/>
      <c r="AS1364" s="22"/>
      <c r="AT1364" s="22"/>
      <c r="AU1364" s="22"/>
    </row>
    <row r="1365" ht="17.25" customHeight="1">
      <c r="A1365" s="41"/>
      <c r="B1365" s="42"/>
      <c r="C1365" s="41"/>
      <c r="D1365" s="43"/>
      <c r="E1365" s="43"/>
      <c r="F1365" s="41"/>
      <c r="G1365" s="45"/>
      <c r="H1365" s="46"/>
      <c r="I1365" s="43"/>
      <c r="J1365" s="47"/>
      <c r="K1365" s="46"/>
      <c r="L1365" s="46"/>
      <c r="M1365" s="48"/>
      <c r="N1365" s="49"/>
      <c r="O1365" s="46"/>
      <c r="P1365" s="46"/>
      <c r="Q1365" s="41"/>
      <c r="R1365" s="10"/>
      <c r="S1365" s="10"/>
      <c r="T1365" s="10"/>
      <c r="U1365" s="22"/>
      <c r="V1365" s="22"/>
      <c r="W1365" s="22"/>
      <c r="X1365" s="22"/>
      <c r="Y1365" s="22"/>
      <c r="Z1365" s="22"/>
      <c r="AA1365" s="22"/>
      <c r="AB1365" s="22"/>
      <c r="AC1365" s="22"/>
      <c r="AD1365" s="22"/>
      <c r="AE1365" s="22"/>
      <c r="AF1365" s="22"/>
      <c r="AG1365" s="22"/>
      <c r="AH1365" s="22"/>
      <c r="AI1365" s="22"/>
      <c r="AJ1365" s="22"/>
      <c r="AK1365" s="22"/>
      <c r="AL1365" s="22"/>
      <c r="AM1365" s="22"/>
      <c r="AN1365" s="22"/>
      <c r="AO1365" s="22"/>
      <c r="AP1365" s="22"/>
      <c r="AQ1365" s="22"/>
      <c r="AR1365" s="22"/>
      <c r="AS1365" s="22"/>
      <c r="AT1365" s="22"/>
      <c r="AU1365" s="22"/>
    </row>
    <row r="1366" ht="17.25" customHeight="1">
      <c r="A1366" s="41"/>
      <c r="B1366" s="42"/>
      <c r="C1366" s="41"/>
      <c r="D1366" s="43"/>
      <c r="E1366" s="43"/>
      <c r="F1366" s="41"/>
      <c r="G1366" s="45"/>
      <c r="H1366" s="46"/>
      <c r="I1366" s="43"/>
      <c r="J1366" s="47"/>
      <c r="K1366" s="46"/>
      <c r="L1366" s="46"/>
      <c r="M1366" s="48"/>
      <c r="N1366" s="49"/>
      <c r="O1366" s="46"/>
      <c r="P1366" s="46"/>
      <c r="Q1366" s="41"/>
      <c r="R1366" s="10"/>
      <c r="S1366" s="10"/>
      <c r="T1366" s="10"/>
      <c r="U1366" s="22"/>
      <c r="V1366" s="22"/>
      <c r="W1366" s="22"/>
      <c r="X1366" s="22"/>
      <c r="Y1366" s="22"/>
      <c r="Z1366" s="22"/>
      <c r="AA1366" s="22"/>
      <c r="AB1366" s="22"/>
      <c r="AC1366" s="22"/>
      <c r="AD1366" s="22"/>
      <c r="AE1366" s="22"/>
      <c r="AF1366" s="22"/>
      <c r="AG1366" s="22"/>
      <c r="AH1366" s="22"/>
      <c r="AI1366" s="22"/>
      <c r="AJ1366" s="22"/>
      <c r="AK1366" s="22"/>
      <c r="AL1366" s="22"/>
      <c r="AM1366" s="22"/>
      <c r="AN1366" s="22"/>
      <c r="AO1366" s="22"/>
      <c r="AP1366" s="22"/>
      <c r="AQ1366" s="22"/>
      <c r="AR1366" s="22"/>
      <c r="AS1366" s="22"/>
      <c r="AT1366" s="22"/>
      <c r="AU1366" s="22"/>
    </row>
    <row r="1367" ht="17.25" customHeight="1">
      <c r="A1367" s="41"/>
      <c r="B1367" s="42"/>
      <c r="C1367" s="41"/>
      <c r="D1367" s="43"/>
      <c r="E1367" s="43"/>
      <c r="F1367" s="41"/>
      <c r="G1367" s="45"/>
      <c r="H1367" s="46"/>
      <c r="I1367" s="43"/>
      <c r="J1367" s="47"/>
      <c r="K1367" s="46"/>
      <c r="L1367" s="46"/>
      <c r="M1367" s="48"/>
      <c r="N1367" s="49"/>
      <c r="O1367" s="46"/>
      <c r="P1367" s="46"/>
      <c r="Q1367" s="41"/>
      <c r="R1367" s="10"/>
      <c r="S1367" s="10"/>
      <c r="T1367" s="10"/>
      <c r="U1367" s="22"/>
      <c r="V1367" s="22"/>
      <c r="W1367" s="22"/>
      <c r="X1367" s="22"/>
      <c r="Y1367" s="22"/>
      <c r="Z1367" s="22"/>
      <c r="AA1367" s="22"/>
      <c r="AB1367" s="22"/>
      <c r="AC1367" s="22"/>
      <c r="AD1367" s="22"/>
      <c r="AE1367" s="22"/>
      <c r="AF1367" s="22"/>
      <c r="AG1367" s="22"/>
      <c r="AH1367" s="22"/>
      <c r="AI1367" s="22"/>
      <c r="AJ1367" s="22"/>
      <c r="AK1367" s="22"/>
      <c r="AL1367" s="22"/>
      <c r="AM1367" s="22"/>
      <c r="AN1367" s="22"/>
      <c r="AO1367" s="22"/>
      <c r="AP1367" s="22"/>
      <c r="AQ1367" s="22"/>
      <c r="AR1367" s="22"/>
      <c r="AS1367" s="22"/>
      <c r="AT1367" s="22"/>
      <c r="AU1367" s="22"/>
    </row>
    <row r="1368" ht="17.25" customHeight="1">
      <c r="A1368" s="41"/>
      <c r="B1368" s="42"/>
      <c r="C1368" s="41"/>
      <c r="D1368" s="43"/>
      <c r="E1368" s="43"/>
      <c r="F1368" s="41"/>
      <c r="G1368" s="45"/>
      <c r="H1368" s="46"/>
      <c r="I1368" s="43"/>
      <c r="J1368" s="47"/>
      <c r="K1368" s="46"/>
      <c r="L1368" s="46"/>
      <c r="M1368" s="48"/>
      <c r="N1368" s="49"/>
      <c r="O1368" s="46"/>
      <c r="P1368" s="46"/>
      <c r="Q1368" s="41"/>
      <c r="R1368" s="10"/>
      <c r="S1368" s="10"/>
      <c r="T1368" s="10"/>
      <c r="U1368" s="22"/>
      <c r="V1368" s="22"/>
      <c r="W1368" s="22"/>
      <c r="X1368" s="22"/>
      <c r="Y1368" s="22"/>
      <c r="Z1368" s="22"/>
      <c r="AA1368" s="22"/>
      <c r="AB1368" s="22"/>
      <c r="AC1368" s="22"/>
      <c r="AD1368" s="22"/>
      <c r="AE1368" s="22"/>
      <c r="AF1368" s="22"/>
      <c r="AG1368" s="22"/>
      <c r="AH1368" s="22"/>
      <c r="AI1368" s="22"/>
      <c r="AJ1368" s="22"/>
      <c r="AK1368" s="22"/>
      <c r="AL1368" s="22"/>
      <c r="AM1368" s="22"/>
      <c r="AN1368" s="22"/>
      <c r="AO1368" s="22"/>
      <c r="AP1368" s="22"/>
      <c r="AQ1368" s="22"/>
      <c r="AR1368" s="22"/>
      <c r="AS1368" s="22"/>
      <c r="AT1368" s="22"/>
      <c r="AU1368" s="22"/>
    </row>
    <row r="1369" ht="17.25" customHeight="1">
      <c r="A1369" s="41"/>
      <c r="B1369" s="42"/>
      <c r="C1369" s="41"/>
      <c r="D1369" s="43"/>
      <c r="E1369" s="43"/>
      <c r="F1369" s="41"/>
      <c r="G1369" s="45"/>
      <c r="H1369" s="46"/>
      <c r="I1369" s="43"/>
      <c r="J1369" s="47"/>
      <c r="K1369" s="46"/>
      <c r="L1369" s="46"/>
      <c r="M1369" s="48"/>
      <c r="N1369" s="49"/>
      <c r="O1369" s="46"/>
      <c r="P1369" s="46"/>
      <c r="Q1369" s="41"/>
      <c r="R1369" s="10"/>
      <c r="S1369" s="10"/>
      <c r="T1369" s="10"/>
      <c r="U1369" s="22"/>
      <c r="V1369" s="22"/>
      <c r="W1369" s="22"/>
      <c r="X1369" s="22"/>
      <c r="Y1369" s="22"/>
      <c r="Z1369" s="22"/>
      <c r="AA1369" s="22"/>
      <c r="AB1369" s="22"/>
      <c r="AC1369" s="22"/>
      <c r="AD1369" s="22"/>
      <c r="AE1369" s="22"/>
      <c r="AF1369" s="22"/>
      <c r="AG1369" s="22"/>
      <c r="AH1369" s="22"/>
      <c r="AI1369" s="22"/>
      <c r="AJ1369" s="22"/>
      <c r="AK1369" s="22"/>
      <c r="AL1369" s="22"/>
      <c r="AM1369" s="22"/>
      <c r="AN1369" s="22"/>
      <c r="AO1369" s="22"/>
      <c r="AP1369" s="22"/>
      <c r="AQ1369" s="22"/>
      <c r="AR1369" s="22"/>
      <c r="AS1369" s="22"/>
      <c r="AT1369" s="22"/>
      <c r="AU1369" s="22"/>
    </row>
    <row r="1370" ht="17.25" customHeight="1">
      <c r="A1370" s="41"/>
      <c r="B1370" s="42"/>
      <c r="C1370" s="41"/>
      <c r="D1370" s="43"/>
      <c r="E1370" s="43"/>
      <c r="F1370" s="41"/>
      <c r="G1370" s="45"/>
      <c r="H1370" s="46"/>
      <c r="I1370" s="43"/>
      <c r="J1370" s="47"/>
      <c r="K1370" s="46"/>
      <c r="L1370" s="46"/>
      <c r="M1370" s="48"/>
      <c r="N1370" s="49"/>
      <c r="O1370" s="46"/>
      <c r="P1370" s="46"/>
      <c r="Q1370" s="41"/>
      <c r="R1370" s="10"/>
      <c r="S1370" s="10"/>
      <c r="T1370" s="10"/>
      <c r="U1370" s="22"/>
      <c r="V1370" s="22"/>
      <c r="W1370" s="22"/>
      <c r="X1370" s="22"/>
      <c r="Y1370" s="22"/>
      <c r="Z1370" s="22"/>
      <c r="AA1370" s="22"/>
      <c r="AB1370" s="22"/>
      <c r="AC1370" s="22"/>
      <c r="AD1370" s="22"/>
      <c r="AE1370" s="22"/>
      <c r="AF1370" s="22"/>
      <c r="AG1370" s="22"/>
      <c r="AH1370" s="22"/>
      <c r="AI1370" s="22"/>
      <c r="AJ1370" s="22"/>
      <c r="AK1370" s="22"/>
      <c r="AL1370" s="22"/>
      <c r="AM1370" s="22"/>
      <c r="AN1370" s="22"/>
      <c r="AO1370" s="22"/>
      <c r="AP1370" s="22"/>
      <c r="AQ1370" s="22"/>
      <c r="AR1370" s="22"/>
      <c r="AS1370" s="22"/>
      <c r="AT1370" s="22"/>
      <c r="AU1370" s="22"/>
    </row>
    <row r="1371" ht="17.25" customHeight="1">
      <c r="A1371" s="41"/>
      <c r="B1371" s="42"/>
      <c r="C1371" s="41"/>
      <c r="D1371" s="43"/>
      <c r="E1371" s="43"/>
      <c r="F1371" s="41"/>
      <c r="G1371" s="45"/>
      <c r="H1371" s="46"/>
      <c r="I1371" s="43"/>
      <c r="J1371" s="47"/>
      <c r="K1371" s="46"/>
      <c r="L1371" s="46"/>
      <c r="M1371" s="48"/>
      <c r="N1371" s="49"/>
      <c r="O1371" s="46"/>
      <c r="P1371" s="46"/>
      <c r="Q1371" s="41"/>
      <c r="R1371" s="10"/>
      <c r="S1371" s="10"/>
      <c r="T1371" s="10"/>
      <c r="U1371" s="22"/>
      <c r="V1371" s="22"/>
      <c r="W1371" s="22"/>
      <c r="X1371" s="22"/>
      <c r="Y1371" s="22"/>
      <c r="Z1371" s="22"/>
      <c r="AA1371" s="22"/>
      <c r="AB1371" s="22"/>
      <c r="AC1371" s="22"/>
      <c r="AD1371" s="22"/>
      <c r="AE1371" s="22"/>
      <c r="AF1371" s="22"/>
      <c r="AG1371" s="22"/>
      <c r="AH1371" s="22"/>
      <c r="AI1371" s="22"/>
      <c r="AJ1371" s="22"/>
      <c r="AK1371" s="22"/>
      <c r="AL1371" s="22"/>
      <c r="AM1371" s="22"/>
      <c r="AN1371" s="22"/>
      <c r="AO1371" s="22"/>
      <c r="AP1371" s="22"/>
      <c r="AQ1371" s="22"/>
      <c r="AR1371" s="22"/>
      <c r="AS1371" s="22"/>
      <c r="AT1371" s="22"/>
      <c r="AU1371" s="22"/>
    </row>
    <row r="1372" ht="17.25" customHeight="1">
      <c r="A1372" s="41"/>
      <c r="B1372" s="42"/>
      <c r="C1372" s="41"/>
      <c r="D1372" s="43"/>
      <c r="E1372" s="43"/>
      <c r="F1372" s="41"/>
      <c r="G1372" s="45"/>
      <c r="H1372" s="46"/>
      <c r="I1372" s="43"/>
      <c r="J1372" s="47"/>
      <c r="K1372" s="46"/>
      <c r="L1372" s="46"/>
      <c r="M1372" s="48"/>
      <c r="N1372" s="49"/>
      <c r="O1372" s="46"/>
      <c r="P1372" s="46"/>
      <c r="Q1372" s="41"/>
      <c r="R1372" s="10"/>
      <c r="S1372" s="10"/>
      <c r="T1372" s="10"/>
      <c r="U1372" s="22"/>
      <c r="V1372" s="22"/>
      <c r="W1372" s="22"/>
      <c r="X1372" s="22"/>
      <c r="Y1372" s="22"/>
      <c r="Z1372" s="22"/>
      <c r="AA1372" s="22"/>
      <c r="AB1372" s="22"/>
      <c r="AC1372" s="22"/>
      <c r="AD1372" s="22"/>
      <c r="AE1372" s="22"/>
      <c r="AF1372" s="22"/>
      <c r="AG1372" s="22"/>
      <c r="AH1372" s="22"/>
      <c r="AI1372" s="22"/>
      <c r="AJ1372" s="22"/>
      <c r="AK1372" s="22"/>
      <c r="AL1372" s="22"/>
      <c r="AM1372" s="22"/>
      <c r="AN1372" s="22"/>
      <c r="AO1372" s="22"/>
      <c r="AP1372" s="22"/>
      <c r="AQ1372" s="22"/>
      <c r="AR1372" s="22"/>
      <c r="AS1372" s="22"/>
      <c r="AT1372" s="22"/>
      <c r="AU1372" s="22"/>
    </row>
    <row r="1373" ht="17.25" customHeight="1">
      <c r="A1373" s="41"/>
      <c r="B1373" s="42"/>
      <c r="C1373" s="41"/>
      <c r="D1373" s="43"/>
      <c r="E1373" s="43"/>
      <c r="F1373" s="41"/>
      <c r="G1373" s="45"/>
      <c r="H1373" s="46"/>
      <c r="I1373" s="43"/>
      <c r="J1373" s="47"/>
      <c r="K1373" s="46"/>
      <c r="L1373" s="46"/>
      <c r="M1373" s="48"/>
      <c r="N1373" s="49"/>
      <c r="O1373" s="46"/>
      <c r="P1373" s="46"/>
      <c r="Q1373" s="41"/>
      <c r="R1373" s="10"/>
      <c r="S1373" s="10"/>
      <c r="T1373" s="10"/>
      <c r="U1373" s="22"/>
      <c r="V1373" s="22"/>
      <c r="W1373" s="22"/>
      <c r="X1373" s="22"/>
      <c r="Y1373" s="22"/>
      <c r="Z1373" s="22"/>
      <c r="AA1373" s="22"/>
      <c r="AB1373" s="22"/>
      <c r="AC1373" s="22"/>
      <c r="AD1373" s="22"/>
      <c r="AE1373" s="22"/>
      <c r="AF1373" s="22"/>
      <c r="AG1373" s="22"/>
      <c r="AH1373" s="22"/>
      <c r="AI1373" s="22"/>
      <c r="AJ1373" s="22"/>
      <c r="AK1373" s="22"/>
      <c r="AL1373" s="22"/>
      <c r="AM1373" s="22"/>
      <c r="AN1373" s="22"/>
      <c r="AO1373" s="22"/>
      <c r="AP1373" s="22"/>
      <c r="AQ1373" s="22"/>
      <c r="AR1373" s="22"/>
      <c r="AS1373" s="22"/>
      <c r="AT1373" s="22"/>
      <c r="AU1373" s="22"/>
    </row>
    <row r="1374" ht="17.25" customHeight="1">
      <c r="A1374" s="41"/>
      <c r="B1374" s="42"/>
      <c r="C1374" s="41"/>
      <c r="D1374" s="43"/>
      <c r="E1374" s="43"/>
      <c r="F1374" s="41"/>
      <c r="G1374" s="45"/>
      <c r="H1374" s="46"/>
      <c r="I1374" s="43"/>
      <c r="J1374" s="47"/>
      <c r="K1374" s="46"/>
      <c r="L1374" s="46"/>
      <c r="M1374" s="48"/>
      <c r="N1374" s="49"/>
      <c r="O1374" s="46"/>
      <c r="P1374" s="46"/>
      <c r="Q1374" s="41"/>
      <c r="R1374" s="10"/>
      <c r="S1374" s="10"/>
      <c r="T1374" s="10"/>
      <c r="U1374" s="22"/>
      <c r="V1374" s="22"/>
      <c r="W1374" s="22"/>
      <c r="X1374" s="22"/>
      <c r="Y1374" s="22"/>
      <c r="Z1374" s="22"/>
      <c r="AA1374" s="22"/>
      <c r="AB1374" s="22"/>
      <c r="AC1374" s="22"/>
      <c r="AD1374" s="22"/>
      <c r="AE1374" s="22"/>
      <c r="AF1374" s="22"/>
      <c r="AG1374" s="22"/>
      <c r="AH1374" s="22"/>
      <c r="AI1374" s="22"/>
      <c r="AJ1374" s="22"/>
      <c r="AK1374" s="22"/>
      <c r="AL1374" s="22"/>
      <c r="AM1374" s="22"/>
      <c r="AN1374" s="22"/>
      <c r="AO1374" s="22"/>
      <c r="AP1374" s="22"/>
      <c r="AQ1374" s="22"/>
      <c r="AR1374" s="22"/>
      <c r="AS1374" s="22"/>
      <c r="AT1374" s="22"/>
      <c r="AU1374" s="22"/>
    </row>
    <row r="1375" ht="17.25" customHeight="1">
      <c r="A1375" s="41"/>
      <c r="B1375" s="42"/>
      <c r="C1375" s="41"/>
      <c r="D1375" s="43"/>
      <c r="E1375" s="43"/>
      <c r="F1375" s="41"/>
      <c r="G1375" s="45"/>
      <c r="H1375" s="46"/>
      <c r="I1375" s="43"/>
      <c r="J1375" s="47"/>
      <c r="K1375" s="46"/>
      <c r="L1375" s="46"/>
      <c r="M1375" s="48"/>
      <c r="N1375" s="49"/>
      <c r="O1375" s="46"/>
      <c r="P1375" s="46"/>
      <c r="Q1375" s="41"/>
      <c r="R1375" s="10"/>
      <c r="S1375" s="10"/>
      <c r="T1375" s="10"/>
      <c r="U1375" s="22"/>
      <c r="V1375" s="22"/>
      <c r="W1375" s="22"/>
      <c r="X1375" s="22"/>
      <c r="Y1375" s="22"/>
      <c r="Z1375" s="22"/>
      <c r="AA1375" s="22"/>
      <c r="AB1375" s="22"/>
      <c r="AC1375" s="22"/>
      <c r="AD1375" s="22"/>
      <c r="AE1375" s="22"/>
      <c r="AF1375" s="22"/>
      <c r="AG1375" s="22"/>
      <c r="AH1375" s="22"/>
      <c r="AI1375" s="22"/>
      <c r="AJ1375" s="22"/>
      <c r="AK1375" s="22"/>
      <c r="AL1375" s="22"/>
      <c r="AM1375" s="22"/>
      <c r="AN1375" s="22"/>
      <c r="AO1375" s="22"/>
      <c r="AP1375" s="22"/>
      <c r="AQ1375" s="22"/>
      <c r="AR1375" s="22"/>
      <c r="AS1375" s="22"/>
      <c r="AT1375" s="22"/>
      <c r="AU1375" s="22"/>
    </row>
    <row r="1376" ht="17.25" customHeight="1">
      <c r="A1376" s="41"/>
      <c r="B1376" s="42"/>
      <c r="C1376" s="41"/>
      <c r="D1376" s="43"/>
      <c r="E1376" s="43"/>
      <c r="F1376" s="41"/>
      <c r="G1376" s="45"/>
      <c r="H1376" s="46"/>
      <c r="I1376" s="43"/>
      <c r="J1376" s="47"/>
      <c r="K1376" s="46"/>
      <c r="L1376" s="46"/>
      <c r="M1376" s="48"/>
      <c r="N1376" s="49"/>
      <c r="O1376" s="46"/>
      <c r="P1376" s="46"/>
      <c r="Q1376" s="41"/>
      <c r="R1376" s="10"/>
      <c r="S1376" s="10"/>
      <c r="T1376" s="10"/>
      <c r="U1376" s="22"/>
      <c r="V1376" s="22"/>
      <c r="W1376" s="22"/>
      <c r="X1376" s="22"/>
      <c r="Y1376" s="22"/>
      <c r="Z1376" s="22"/>
      <c r="AA1376" s="22"/>
      <c r="AB1376" s="22"/>
      <c r="AC1376" s="22"/>
      <c r="AD1376" s="22"/>
      <c r="AE1376" s="22"/>
      <c r="AF1376" s="22"/>
      <c r="AG1376" s="22"/>
      <c r="AH1376" s="22"/>
      <c r="AI1376" s="22"/>
      <c r="AJ1376" s="22"/>
      <c r="AK1376" s="22"/>
      <c r="AL1376" s="22"/>
      <c r="AM1376" s="22"/>
      <c r="AN1376" s="22"/>
      <c r="AO1376" s="22"/>
      <c r="AP1376" s="22"/>
      <c r="AQ1376" s="22"/>
      <c r="AR1376" s="22"/>
      <c r="AS1376" s="22"/>
      <c r="AT1376" s="22"/>
      <c r="AU1376" s="22"/>
    </row>
    <row r="1377" ht="17.25" customHeight="1">
      <c r="A1377" s="41"/>
      <c r="B1377" s="42"/>
      <c r="C1377" s="41"/>
      <c r="D1377" s="43"/>
      <c r="E1377" s="43"/>
      <c r="F1377" s="41"/>
      <c r="G1377" s="45"/>
      <c r="H1377" s="46"/>
      <c r="I1377" s="43"/>
      <c r="J1377" s="47"/>
      <c r="K1377" s="46"/>
      <c r="L1377" s="46"/>
      <c r="M1377" s="48"/>
      <c r="N1377" s="49"/>
      <c r="O1377" s="46"/>
      <c r="P1377" s="46"/>
      <c r="Q1377" s="41"/>
      <c r="R1377" s="10"/>
      <c r="S1377" s="10"/>
      <c r="T1377" s="10"/>
      <c r="U1377" s="22"/>
      <c r="V1377" s="22"/>
      <c r="W1377" s="22"/>
      <c r="X1377" s="22"/>
      <c r="Y1377" s="22"/>
      <c r="Z1377" s="22"/>
      <c r="AA1377" s="22"/>
      <c r="AB1377" s="22"/>
      <c r="AC1377" s="22"/>
      <c r="AD1377" s="22"/>
      <c r="AE1377" s="22"/>
      <c r="AF1377" s="22"/>
      <c r="AG1377" s="22"/>
      <c r="AH1377" s="22"/>
      <c r="AI1377" s="22"/>
      <c r="AJ1377" s="22"/>
      <c r="AK1377" s="22"/>
      <c r="AL1377" s="22"/>
      <c r="AM1377" s="22"/>
      <c r="AN1377" s="22"/>
      <c r="AO1377" s="22"/>
      <c r="AP1377" s="22"/>
      <c r="AQ1377" s="22"/>
      <c r="AR1377" s="22"/>
      <c r="AS1377" s="22"/>
      <c r="AT1377" s="22"/>
      <c r="AU1377" s="22"/>
    </row>
    <row r="1378" ht="17.25" customHeight="1">
      <c r="A1378" s="41"/>
      <c r="B1378" s="42"/>
      <c r="C1378" s="41"/>
      <c r="D1378" s="43"/>
      <c r="E1378" s="43"/>
      <c r="F1378" s="41"/>
      <c r="G1378" s="45"/>
      <c r="H1378" s="46"/>
      <c r="I1378" s="43"/>
      <c r="J1378" s="47"/>
      <c r="K1378" s="46"/>
      <c r="L1378" s="46"/>
      <c r="M1378" s="48"/>
      <c r="N1378" s="49"/>
      <c r="O1378" s="46"/>
      <c r="P1378" s="46"/>
      <c r="Q1378" s="41"/>
      <c r="R1378" s="10"/>
      <c r="S1378" s="10"/>
      <c r="T1378" s="10"/>
      <c r="U1378" s="22"/>
      <c r="V1378" s="22"/>
      <c r="W1378" s="22"/>
      <c r="X1378" s="22"/>
      <c r="Y1378" s="22"/>
      <c r="Z1378" s="22"/>
      <c r="AA1378" s="22"/>
      <c r="AB1378" s="22"/>
      <c r="AC1378" s="22"/>
      <c r="AD1378" s="22"/>
      <c r="AE1378" s="22"/>
      <c r="AF1378" s="22"/>
      <c r="AG1378" s="22"/>
      <c r="AH1378" s="22"/>
      <c r="AI1378" s="22"/>
      <c r="AJ1378" s="22"/>
      <c r="AK1378" s="22"/>
      <c r="AL1378" s="22"/>
      <c r="AM1378" s="22"/>
      <c r="AN1378" s="22"/>
      <c r="AO1378" s="22"/>
      <c r="AP1378" s="22"/>
      <c r="AQ1378" s="22"/>
      <c r="AR1378" s="22"/>
      <c r="AS1378" s="22"/>
      <c r="AT1378" s="22"/>
      <c r="AU1378" s="22"/>
    </row>
    <row r="1379" ht="17.25" customHeight="1">
      <c r="A1379" s="41"/>
      <c r="B1379" s="42"/>
      <c r="C1379" s="41"/>
      <c r="D1379" s="43"/>
      <c r="E1379" s="43"/>
      <c r="F1379" s="41"/>
      <c r="G1379" s="45"/>
      <c r="H1379" s="46"/>
      <c r="I1379" s="43"/>
      <c r="J1379" s="47"/>
      <c r="K1379" s="46"/>
      <c r="L1379" s="46"/>
      <c r="M1379" s="48"/>
      <c r="N1379" s="49"/>
      <c r="O1379" s="46"/>
      <c r="P1379" s="46"/>
      <c r="Q1379" s="41"/>
      <c r="R1379" s="10"/>
      <c r="S1379" s="10"/>
      <c r="T1379" s="10"/>
      <c r="U1379" s="22"/>
      <c r="V1379" s="22"/>
      <c r="W1379" s="22"/>
      <c r="X1379" s="22"/>
      <c r="Y1379" s="22"/>
      <c r="Z1379" s="22"/>
      <c r="AA1379" s="22"/>
      <c r="AB1379" s="22"/>
      <c r="AC1379" s="22"/>
      <c r="AD1379" s="22"/>
      <c r="AE1379" s="22"/>
      <c r="AF1379" s="22"/>
      <c r="AG1379" s="22"/>
      <c r="AH1379" s="22"/>
      <c r="AI1379" s="22"/>
      <c r="AJ1379" s="22"/>
      <c r="AK1379" s="22"/>
      <c r="AL1379" s="22"/>
      <c r="AM1379" s="22"/>
      <c r="AN1379" s="22"/>
      <c r="AO1379" s="22"/>
      <c r="AP1379" s="22"/>
      <c r="AQ1379" s="22"/>
      <c r="AR1379" s="22"/>
      <c r="AS1379" s="22"/>
      <c r="AT1379" s="22"/>
      <c r="AU1379" s="22"/>
    </row>
    <row r="1380" ht="17.25" customHeight="1">
      <c r="A1380" s="41"/>
      <c r="B1380" s="42"/>
      <c r="C1380" s="41"/>
      <c r="D1380" s="43"/>
      <c r="E1380" s="43"/>
      <c r="F1380" s="41"/>
      <c r="G1380" s="45"/>
      <c r="H1380" s="46"/>
      <c r="I1380" s="43"/>
      <c r="J1380" s="47"/>
      <c r="K1380" s="46"/>
      <c r="L1380" s="46"/>
      <c r="M1380" s="48"/>
      <c r="N1380" s="49"/>
      <c r="O1380" s="46"/>
      <c r="P1380" s="46"/>
      <c r="Q1380" s="41"/>
      <c r="R1380" s="10"/>
      <c r="S1380" s="10"/>
      <c r="T1380" s="10"/>
      <c r="U1380" s="22"/>
      <c r="V1380" s="22"/>
      <c r="W1380" s="22"/>
      <c r="X1380" s="22"/>
      <c r="Y1380" s="22"/>
      <c r="Z1380" s="22"/>
      <c r="AA1380" s="22"/>
      <c r="AB1380" s="22"/>
      <c r="AC1380" s="22"/>
      <c r="AD1380" s="22"/>
      <c r="AE1380" s="22"/>
      <c r="AF1380" s="22"/>
      <c r="AG1380" s="22"/>
      <c r="AH1380" s="22"/>
      <c r="AI1380" s="22"/>
      <c r="AJ1380" s="22"/>
      <c r="AK1380" s="22"/>
      <c r="AL1380" s="22"/>
      <c r="AM1380" s="22"/>
      <c r="AN1380" s="22"/>
      <c r="AO1380" s="22"/>
      <c r="AP1380" s="22"/>
      <c r="AQ1380" s="22"/>
      <c r="AR1380" s="22"/>
      <c r="AS1380" s="22"/>
      <c r="AT1380" s="22"/>
      <c r="AU1380" s="22"/>
    </row>
    <row r="1381" ht="17.25" customHeight="1">
      <c r="A1381" s="41"/>
      <c r="B1381" s="42"/>
      <c r="C1381" s="41"/>
      <c r="D1381" s="43"/>
      <c r="E1381" s="43"/>
      <c r="F1381" s="41"/>
      <c r="G1381" s="45"/>
      <c r="H1381" s="46"/>
      <c r="I1381" s="43"/>
      <c r="J1381" s="47"/>
      <c r="K1381" s="46"/>
      <c r="L1381" s="46"/>
      <c r="M1381" s="48"/>
      <c r="N1381" s="49"/>
      <c r="O1381" s="46"/>
      <c r="P1381" s="46"/>
      <c r="Q1381" s="41"/>
      <c r="R1381" s="10"/>
      <c r="S1381" s="10"/>
      <c r="T1381" s="10"/>
      <c r="U1381" s="22"/>
      <c r="V1381" s="22"/>
      <c r="W1381" s="22"/>
      <c r="X1381" s="22"/>
      <c r="Y1381" s="22"/>
      <c r="Z1381" s="22"/>
      <c r="AA1381" s="22"/>
      <c r="AB1381" s="22"/>
      <c r="AC1381" s="22"/>
      <c r="AD1381" s="22"/>
      <c r="AE1381" s="22"/>
      <c r="AF1381" s="22"/>
      <c r="AG1381" s="22"/>
      <c r="AH1381" s="22"/>
      <c r="AI1381" s="22"/>
      <c r="AJ1381" s="22"/>
      <c r="AK1381" s="22"/>
      <c r="AL1381" s="22"/>
      <c r="AM1381" s="22"/>
      <c r="AN1381" s="22"/>
      <c r="AO1381" s="22"/>
      <c r="AP1381" s="22"/>
      <c r="AQ1381" s="22"/>
      <c r="AR1381" s="22"/>
      <c r="AS1381" s="22"/>
      <c r="AT1381" s="22"/>
      <c r="AU1381" s="22"/>
    </row>
    <row r="1382" ht="17.25" customHeight="1">
      <c r="A1382" s="41"/>
      <c r="B1382" s="42"/>
      <c r="C1382" s="41"/>
      <c r="D1382" s="43"/>
      <c r="E1382" s="43"/>
      <c r="F1382" s="41"/>
      <c r="G1382" s="45"/>
      <c r="H1382" s="46"/>
      <c r="I1382" s="43"/>
      <c r="J1382" s="47"/>
      <c r="K1382" s="46"/>
      <c r="L1382" s="46"/>
      <c r="M1382" s="48"/>
      <c r="N1382" s="49"/>
      <c r="O1382" s="46"/>
      <c r="P1382" s="46"/>
      <c r="Q1382" s="41"/>
      <c r="R1382" s="10"/>
      <c r="S1382" s="10"/>
      <c r="T1382" s="10"/>
      <c r="U1382" s="22"/>
      <c r="V1382" s="22"/>
      <c r="W1382" s="22"/>
      <c r="X1382" s="22"/>
      <c r="Y1382" s="22"/>
      <c r="Z1382" s="22"/>
      <c r="AA1382" s="22"/>
      <c r="AB1382" s="22"/>
      <c r="AC1382" s="22"/>
      <c r="AD1382" s="22"/>
      <c r="AE1382" s="22"/>
      <c r="AF1382" s="22"/>
      <c r="AG1382" s="22"/>
      <c r="AH1382" s="22"/>
      <c r="AI1382" s="22"/>
      <c r="AJ1382" s="22"/>
      <c r="AK1382" s="22"/>
      <c r="AL1382" s="22"/>
      <c r="AM1382" s="22"/>
      <c r="AN1382" s="22"/>
      <c r="AO1382" s="22"/>
      <c r="AP1382" s="22"/>
      <c r="AQ1382" s="22"/>
      <c r="AR1382" s="22"/>
      <c r="AS1382" s="22"/>
      <c r="AT1382" s="22"/>
      <c r="AU1382" s="22"/>
    </row>
    <row r="1383" ht="17.25" customHeight="1">
      <c r="A1383" s="41"/>
      <c r="B1383" s="42"/>
      <c r="C1383" s="41"/>
      <c r="D1383" s="43"/>
      <c r="E1383" s="43"/>
      <c r="F1383" s="41"/>
      <c r="G1383" s="45"/>
      <c r="H1383" s="46"/>
      <c r="I1383" s="43"/>
      <c r="J1383" s="47"/>
      <c r="K1383" s="46"/>
      <c r="L1383" s="46"/>
      <c r="M1383" s="48"/>
      <c r="N1383" s="49"/>
      <c r="O1383" s="46"/>
      <c r="P1383" s="46"/>
      <c r="Q1383" s="41"/>
      <c r="R1383" s="10"/>
      <c r="S1383" s="10"/>
      <c r="T1383" s="10"/>
      <c r="U1383" s="22"/>
      <c r="V1383" s="22"/>
      <c r="W1383" s="22"/>
      <c r="X1383" s="22"/>
      <c r="Y1383" s="22"/>
      <c r="Z1383" s="22"/>
      <c r="AA1383" s="22"/>
      <c r="AB1383" s="22"/>
      <c r="AC1383" s="22"/>
      <c r="AD1383" s="22"/>
      <c r="AE1383" s="22"/>
      <c r="AF1383" s="22"/>
      <c r="AG1383" s="22"/>
      <c r="AH1383" s="22"/>
      <c r="AI1383" s="22"/>
      <c r="AJ1383" s="22"/>
      <c r="AK1383" s="22"/>
      <c r="AL1383" s="22"/>
      <c r="AM1383" s="22"/>
      <c r="AN1383" s="22"/>
      <c r="AO1383" s="22"/>
      <c r="AP1383" s="22"/>
      <c r="AQ1383" s="22"/>
      <c r="AR1383" s="22"/>
      <c r="AS1383" s="22"/>
      <c r="AT1383" s="22"/>
      <c r="AU1383" s="22"/>
    </row>
    <row r="1384" ht="17.25" customHeight="1">
      <c r="A1384" s="41"/>
      <c r="B1384" s="42"/>
      <c r="C1384" s="41"/>
      <c r="D1384" s="43"/>
      <c r="E1384" s="43"/>
      <c r="F1384" s="41"/>
      <c r="G1384" s="45"/>
      <c r="H1384" s="46"/>
      <c r="I1384" s="43"/>
      <c r="J1384" s="47"/>
      <c r="K1384" s="46"/>
      <c r="L1384" s="46"/>
      <c r="M1384" s="48"/>
      <c r="N1384" s="49"/>
      <c r="O1384" s="46"/>
      <c r="P1384" s="46"/>
      <c r="Q1384" s="41"/>
      <c r="R1384" s="10"/>
      <c r="S1384" s="10"/>
      <c r="T1384" s="10"/>
      <c r="U1384" s="22"/>
      <c r="V1384" s="22"/>
      <c r="W1384" s="22"/>
      <c r="X1384" s="22"/>
      <c r="Y1384" s="22"/>
      <c r="Z1384" s="22"/>
      <c r="AA1384" s="22"/>
      <c r="AB1384" s="22"/>
      <c r="AC1384" s="22"/>
      <c r="AD1384" s="22"/>
      <c r="AE1384" s="22"/>
      <c r="AF1384" s="22"/>
      <c r="AG1384" s="22"/>
      <c r="AH1384" s="22"/>
      <c r="AI1384" s="22"/>
      <c r="AJ1384" s="22"/>
      <c r="AK1384" s="22"/>
      <c r="AL1384" s="22"/>
      <c r="AM1384" s="22"/>
      <c r="AN1384" s="22"/>
      <c r="AO1384" s="22"/>
      <c r="AP1384" s="22"/>
      <c r="AQ1384" s="22"/>
      <c r="AR1384" s="22"/>
      <c r="AS1384" s="22"/>
      <c r="AT1384" s="22"/>
      <c r="AU1384" s="22"/>
    </row>
    <row r="1385" ht="17.25" customHeight="1">
      <c r="A1385" s="41"/>
      <c r="B1385" s="42"/>
      <c r="C1385" s="41"/>
      <c r="D1385" s="43"/>
      <c r="E1385" s="43"/>
      <c r="F1385" s="41"/>
      <c r="G1385" s="45"/>
      <c r="H1385" s="46"/>
      <c r="I1385" s="43"/>
      <c r="J1385" s="47"/>
      <c r="K1385" s="46"/>
      <c r="L1385" s="46"/>
      <c r="M1385" s="48"/>
      <c r="N1385" s="49"/>
      <c r="O1385" s="46"/>
      <c r="P1385" s="46"/>
      <c r="Q1385" s="41"/>
      <c r="R1385" s="10"/>
      <c r="S1385" s="10"/>
      <c r="T1385" s="10"/>
      <c r="U1385" s="22"/>
      <c r="V1385" s="22"/>
      <c r="W1385" s="22"/>
      <c r="X1385" s="22"/>
      <c r="Y1385" s="22"/>
      <c r="Z1385" s="22"/>
      <c r="AA1385" s="22"/>
      <c r="AB1385" s="22"/>
      <c r="AC1385" s="22"/>
      <c r="AD1385" s="22"/>
      <c r="AE1385" s="22"/>
      <c r="AF1385" s="22"/>
      <c r="AG1385" s="22"/>
      <c r="AH1385" s="22"/>
      <c r="AI1385" s="22"/>
      <c r="AJ1385" s="22"/>
      <c r="AK1385" s="22"/>
      <c r="AL1385" s="22"/>
      <c r="AM1385" s="22"/>
      <c r="AN1385" s="22"/>
      <c r="AO1385" s="22"/>
      <c r="AP1385" s="22"/>
      <c r="AQ1385" s="22"/>
      <c r="AR1385" s="22"/>
      <c r="AS1385" s="22"/>
      <c r="AT1385" s="22"/>
      <c r="AU1385" s="22"/>
    </row>
    <row r="1386" ht="17.25" customHeight="1">
      <c r="A1386" s="41"/>
      <c r="B1386" s="42"/>
      <c r="C1386" s="41"/>
      <c r="D1386" s="43"/>
      <c r="E1386" s="43"/>
      <c r="F1386" s="41"/>
      <c r="G1386" s="45"/>
      <c r="H1386" s="46"/>
      <c r="I1386" s="43"/>
      <c r="J1386" s="47"/>
      <c r="K1386" s="46"/>
      <c r="L1386" s="46"/>
      <c r="M1386" s="48"/>
      <c r="N1386" s="49"/>
      <c r="O1386" s="46"/>
      <c r="P1386" s="46"/>
      <c r="Q1386" s="41"/>
      <c r="R1386" s="10"/>
      <c r="S1386" s="10"/>
      <c r="T1386" s="10"/>
      <c r="U1386" s="22"/>
      <c r="V1386" s="22"/>
      <c r="W1386" s="22"/>
      <c r="X1386" s="22"/>
      <c r="Y1386" s="22"/>
      <c r="Z1386" s="22"/>
      <c r="AA1386" s="22"/>
      <c r="AB1386" s="22"/>
      <c r="AC1386" s="22"/>
      <c r="AD1386" s="22"/>
      <c r="AE1386" s="22"/>
      <c r="AF1386" s="22"/>
      <c r="AG1386" s="22"/>
      <c r="AH1386" s="22"/>
      <c r="AI1386" s="22"/>
      <c r="AJ1386" s="22"/>
      <c r="AK1386" s="22"/>
      <c r="AL1386" s="22"/>
      <c r="AM1386" s="22"/>
      <c r="AN1386" s="22"/>
      <c r="AO1386" s="22"/>
      <c r="AP1386" s="22"/>
      <c r="AQ1386" s="22"/>
      <c r="AR1386" s="22"/>
      <c r="AS1386" s="22"/>
      <c r="AT1386" s="22"/>
      <c r="AU1386" s="22"/>
    </row>
    <row r="1387" ht="17.25" customHeight="1">
      <c r="A1387" s="41"/>
      <c r="B1387" s="42"/>
      <c r="C1387" s="41"/>
      <c r="D1387" s="43"/>
      <c r="E1387" s="43"/>
      <c r="F1387" s="41"/>
      <c r="G1387" s="45"/>
      <c r="H1387" s="46"/>
      <c r="I1387" s="43"/>
      <c r="J1387" s="47"/>
      <c r="K1387" s="46"/>
      <c r="L1387" s="46"/>
      <c r="M1387" s="48"/>
      <c r="N1387" s="49"/>
      <c r="O1387" s="46"/>
      <c r="P1387" s="46"/>
      <c r="Q1387" s="41"/>
      <c r="R1387" s="10"/>
      <c r="S1387" s="10"/>
      <c r="T1387" s="10"/>
      <c r="U1387" s="22"/>
      <c r="V1387" s="22"/>
      <c r="W1387" s="22"/>
      <c r="X1387" s="22"/>
      <c r="Y1387" s="22"/>
      <c r="Z1387" s="22"/>
      <c r="AA1387" s="22"/>
      <c r="AB1387" s="22"/>
      <c r="AC1387" s="22"/>
      <c r="AD1387" s="22"/>
      <c r="AE1387" s="22"/>
      <c r="AF1387" s="22"/>
      <c r="AG1387" s="22"/>
      <c r="AH1387" s="22"/>
      <c r="AI1387" s="22"/>
      <c r="AJ1387" s="22"/>
      <c r="AK1387" s="22"/>
      <c r="AL1387" s="22"/>
      <c r="AM1387" s="22"/>
      <c r="AN1387" s="22"/>
      <c r="AO1387" s="22"/>
      <c r="AP1387" s="22"/>
      <c r="AQ1387" s="22"/>
      <c r="AR1387" s="22"/>
      <c r="AS1387" s="22"/>
      <c r="AT1387" s="22"/>
      <c r="AU1387" s="22"/>
    </row>
    <row r="1388" ht="17.25" customHeight="1">
      <c r="A1388" s="41"/>
      <c r="B1388" s="42"/>
      <c r="C1388" s="41"/>
      <c r="D1388" s="43"/>
      <c r="E1388" s="43"/>
      <c r="F1388" s="41"/>
      <c r="G1388" s="45"/>
      <c r="H1388" s="46"/>
      <c r="I1388" s="43"/>
      <c r="J1388" s="47"/>
      <c r="K1388" s="46"/>
      <c r="L1388" s="46"/>
      <c r="M1388" s="48"/>
      <c r="N1388" s="49"/>
      <c r="O1388" s="46"/>
      <c r="P1388" s="46"/>
      <c r="Q1388" s="41"/>
      <c r="R1388" s="10"/>
      <c r="S1388" s="10"/>
      <c r="T1388" s="10"/>
      <c r="U1388" s="22"/>
      <c r="V1388" s="22"/>
      <c r="W1388" s="22"/>
      <c r="X1388" s="22"/>
      <c r="Y1388" s="22"/>
      <c r="Z1388" s="22"/>
      <c r="AA1388" s="22"/>
      <c r="AB1388" s="22"/>
      <c r="AC1388" s="22"/>
      <c r="AD1388" s="22"/>
      <c r="AE1388" s="22"/>
      <c r="AF1388" s="22"/>
      <c r="AG1388" s="22"/>
      <c r="AH1388" s="22"/>
      <c r="AI1388" s="22"/>
      <c r="AJ1388" s="22"/>
      <c r="AK1388" s="22"/>
      <c r="AL1388" s="22"/>
      <c r="AM1388" s="22"/>
      <c r="AN1388" s="22"/>
      <c r="AO1388" s="22"/>
      <c r="AP1388" s="22"/>
      <c r="AQ1388" s="22"/>
      <c r="AR1388" s="22"/>
      <c r="AS1388" s="22"/>
      <c r="AT1388" s="22"/>
      <c r="AU1388" s="22"/>
    </row>
    <row r="1389" ht="17.25" customHeight="1">
      <c r="A1389" s="41"/>
      <c r="B1389" s="42"/>
      <c r="C1389" s="41"/>
      <c r="D1389" s="43"/>
      <c r="E1389" s="43"/>
      <c r="F1389" s="41"/>
      <c r="G1389" s="45"/>
      <c r="H1389" s="46"/>
      <c r="I1389" s="43"/>
      <c r="J1389" s="47"/>
      <c r="K1389" s="46"/>
      <c r="L1389" s="46"/>
      <c r="M1389" s="48"/>
      <c r="N1389" s="49"/>
      <c r="O1389" s="46"/>
      <c r="P1389" s="46"/>
      <c r="Q1389" s="41"/>
      <c r="R1389" s="10"/>
      <c r="S1389" s="10"/>
      <c r="T1389" s="10"/>
      <c r="U1389" s="22"/>
      <c r="V1389" s="22"/>
      <c r="W1389" s="22"/>
      <c r="X1389" s="22"/>
      <c r="Y1389" s="22"/>
      <c r="Z1389" s="22"/>
      <c r="AA1389" s="22"/>
      <c r="AB1389" s="22"/>
      <c r="AC1389" s="22"/>
      <c r="AD1389" s="22"/>
      <c r="AE1389" s="22"/>
      <c r="AF1389" s="22"/>
      <c r="AG1389" s="22"/>
      <c r="AH1389" s="22"/>
      <c r="AI1389" s="22"/>
      <c r="AJ1389" s="22"/>
      <c r="AK1389" s="22"/>
      <c r="AL1389" s="22"/>
      <c r="AM1389" s="22"/>
      <c r="AN1389" s="22"/>
      <c r="AO1389" s="22"/>
      <c r="AP1389" s="22"/>
      <c r="AQ1389" s="22"/>
      <c r="AR1389" s="22"/>
      <c r="AS1389" s="22"/>
      <c r="AT1389" s="22"/>
      <c r="AU1389" s="22"/>
    </row>
    <row r="1390" ht="17.25" customHeight="1">
      <c r="A1390" s="41"/>
      <c r="B1390" s="42"/>
      <c r="C1390" s="41"/>
      <c r="D1390" s="43"/>
      <c r="E1390" s="43"/>
      <c r="F1390" s="41"/>
      <c r="G1390" s="45"/>
      <c r="H1390" s="46"/>
      <c r="I1390" s="43"/>
      <c r="J1390" s="47"/>
      <c r="K1390" s="46"/>
      <c r="L1390" s="46"/>
      <c r="M1390" s="48"/>
      <c r="N1390" s="49"/>
      <c r="O1390" s="46"/>
      <c r="P1390" s="46"/>
      <c r="Q1390" s="41"/>
      <c r="R1390" s="10"/>
      <c r="S1390" s="10"/>
      <c r="T1390" s="10"/>
      <c r="U1390" s="22"/>
      <c r="V1390" s="22"/>
      <c r="W1390" s="22"/>
      <c r="X1390" s="22"/>
      <c r="Y1390" s="22"/>
      <c r="Z1390" s="22"/>
      <c r="AA1390" s="22"/>
      <c r="AB1390" s="22"/>
      <c r="AC1390" s="22"/>
      <c r="AD1390" s="22"/>
      <c r="AE1390" s="22"/>
      <c r="AF1390" s="22"/>
      <c r="AG1390" s="22"/>
      <c r="AH1390" s="22"/>
      <c r="AI1390" s="22"/>
      <c r="AJ1390" s="22"/>
      <c r="AK1390" s="22"/>
      <c r="AL1390" s="22"/>
      <c r="AM1390" s="22"/>
      <c r="AN1390" s="22"/>
      <c r="AO1390" s="22"/>
      <c r="AP1390" s="22"/>
      <c r="AQ1390" s="22"/>
      <c r="AR1390" s="22"/>
      <c r="AS1390" s="22"/>
      <c r="AT1390" s="22"/>
      <c r="AU1390" s="22"/>
    </row>
    <row r="1391" ht="17.25" customHeight="1">
      <c r="A1391" s="41"/>
      <c r="B1391" s="42"/>
      <c r="C1391" s="41"/>
      <c r="D1391" s="43"/>
      <c r="E1391" s="43"/>
      <c r="F1391" s="41"/>
      <c r="G1391" s="45"/>
      <c r="H1391" s="46"/>
      <c r="I1391" s="43"/>
      <c r="J1391" s="47"/>
      <c r="K1391" s="46"/>
      <c r="L1391" s="46"/>
      <c r="M1391" s="48"/>
      <c r="N1391" s="49"/>
      <c r="O1391" s="46"/>
      <c r="P1391" s="46"/>
      <c r="Q1391" s="41"/>
      <c r="R1391" s="10"/>
      <c r="S1391" s="10"/>
      <c r="T1391" s="10"/>
      <c r="U1391" s="22"/>
      <c r="V1391" s="22"/>
      <c r="W1391" s="22"/>
      <c r="X1391" s="22"/>
      <c r="Y1391" s="22"/>
      <c r="Z1391" s="22"/>
      <c r="AA1391" s="22"/>
      <c r="AB1391" s="22"/>
      <c r="AC1391" s="22"/>
      <c r="AD1391" s="22"/>
      <c r="AE1391" s="22"/>
      <c r="AF1391" s="22"/>
      <c r="AG1391" s="22"/>
      <c r="AH1391" s="22"/>
      <c r="AI1391" s="22"/>
      <c r="AJ1391" s="22"/>
      <c r="AK1391" s="22"/>
      <c r="AL1391" s="22"/>
      <c r="AM1391" s="22"/>
      <c r="AN1391" s="22"/>
      <c r="AO1391" s="22"/>
      <c r="AP1391" s="22"/>
      <c r="AQ1391" s="22"/>
      <c r="AR1391" s="22"/>
      <c r="AS1391" s="22"/>
      <c r="AT1391" s="22"/>
      <c r="AU1391" s="22"/>
    </row>
    <row r="1392" ht="17.25" customHeight="1">
      <c r="A1392" s="41"/>
      <c r="B1392" s="42"/>
      <c r="C1392" s="41"/>
      <c r="D1392" s="43"/>
      <c r="E1392" s="43"/>
      <c r="F1392" s="41"/>
      <c r="G1392" s="45"/>
      <c r="H1392" s="46"/>
      <c r="I1392" s="43"/>
      <c r="J1392" s="47"/>
      <c r="K1392" s="46"/>
      <c r="L1392" s="46"/>
      <c r="M1392" s="48"/>
      <c r="N1392" s="49"/>
      <c r="O1392" s="46"/>
      <c r="P1392" s="46"/>
      <c r="Q1392" s="41"/>
      <c r="R1392" s="10"/>
      <c r="S1392" s="10"/>
      <c r="T1392" s="10"/>
      <c r="U1392" s="22"/>
      <c r="V1392" s="22"/>
      <c r="W1392" s="22"/>
      <c r="X1392" s="22"/>
      <c r="Y1392" s="22"/>
      <c r="Z1392" s="22"/>
      <c r="AA1392" s="22"/>
      <c r="AB1392" s="22"/>
      <c r="AC1392" s="22"/>
      <c r="AD1392" s="22"/>
      <c r="AE1392" s="22"/>
      <c r="AF1392" s="22"/>
      <c r="AG1392" s="22"/>
      <c r="AH1392" s="22"/>
      <c r="AI1392" s="22"/>
      <c r="AJ1392" s="22"/>
      <c r="AK1392" s="22"/>
      <c r="AL1392" s="22"/>
      <c r="AM1392" s="22"/>
      <c r="AN1392" s="22"/>
      <c r="AO1392" s="22"/>
      <c r="AP1392" s="22"/>
      <c r="AQ1392" s="22"/>
      <c r="AR1392" s="22"/>
      <c r="AS1392" s="22"/>
      <c r="AT1392" s="22"/>
      <c r="AU1392" s="22"/>
    </row>
    <row r="1393" ht="17.25" customHeight="1">
      <c r="A1393" s="41"/>
      <c r="B1393" s="42"/>
      <c r="C1393" s="41"/>
      <c r="D1393" s="43"/>
      <c r="E1393" s="43"/>
      <c r="F1393" s="41"/>
      <c r="G1393" s="45"/>
      <c r="H1393" s="46"/>
      <c r="I1393" s="43"/>
      <c r="J1393" s="47"/>
      <c r="K1393" s="46"/>
      <c r="L1393" s="46"/>
      <c r="M1393" s="48"/>
      <c r="N1393" s="49"/>
      <c r="O1393" s="46"/>
      <c r="P1393" s="46"/>
      <c r="Q1393" s="41"/>
      <c r="R1393" s="10"/>
      <c r="S1393" s="10"/>
      <c r="T1393" s="10"/>
      <c r="U1393" s="22"/>
      <c r="V1393" s="22"/>
      <c r="W1393" s="22"/>
      <c r="X1393" s="22"/>
      <c r="Y1393" s="22"/>
      <c r="Z1393" s="22"/>
      <c r="AA1393" s="22"/>
      <c r="AB1393" s="22"/>
      <c r="AC1393" s="22"/>
      <c r="AD1393" s="22"/>
      <c r="AE1393" s="22"/>
      <c r="AF1393" s="22"/>
      <c r="AG1393" s="22"/>
      <c r="AH1393" s="22"/>
      <c r="AI1393" s="22"/>
      <c r="AJ1393" s="22"/>
      <c r="AK1393" s="22"/>
      <c r="AL1393" s="22"/>
      <c r="AM1393" s="22"/>
      <c r="AN1393" s="22"/>
      <c r="AO1393" s="22"/>
      <c r="AP1393" s="22"/>
      <c r="AQ1393" s="22"/>
      <c r="AR1393" s="22"/>
      <c r="AS1393" s="22"/>
      <c r="AT1393" s="22"/>
      <c r="AU1393" s="22"/>
    </row>
    <row r="1394" ht="17.25" customHeight="1">
      <c r="A1394" s="41"/>
      <c r="B1394" s="42"/>
      <c r="C1394" s="41"/>
      <c r="D1394" s="43"/>
      <c r="E1394" s="43"/>
      <c r="F1394" s="41"/>
      <c r="G1394" s="45"/>
      <c r="H1394" s="46"/>
      <c r="I1394" s="43"/>
      <c r="J1394" s="47"/>
      <c r="K1394" s="46"/>
      <c r="L1394" s="46"/>
      <c r="M1394" s="48"/>
      <c r="N1394" s="49"/>
      <c r="O1394" s="46"/>
      <c r="P1394" s="46"/>
      <c r="Q1394" s="41"/>
      <c r="R1394" s="10"/>
      <c r="S1394" s="10"/>
      <c r="T1394" s="10"/>
      <c r="U1394" s="22"/>
      <c r="V1394" s="22"/>
      <c r="W1394" s="22"/>
      <c r="X1394" s="22"/>
      <c r="Y1394" s="22"/>
      <c r="Z1394" s="22"/>
      <c r="AA1394" s="22"/>
      <c r="AB1394" s="22"/>
      <c r="AC1394" s="22"/>
      <c r="AD1394" s="22"/>
      <c r="AE1394" s="22"/>
      <c r="AF1394" s="22"/>
      <c r="AG1394" s="22"/>
      <c r="AH1394" s="22"/>
      <c r="AI1394" s="22"/>
      <c r="AJ1394" s="22"/>
      <c r="AK1394" s="22"/>
      <c r="AL1394" s="22"/>
      <c r="AM1394" s="22"/>
      <c r="AN1394" s="22"/>
      <c r="AO1394" s="22"/>
      <c r="AP1394" s="22"/>
      <c r="AQ1394" s="22"/>
      <c r="AR1394" s="22"/>
      <c r="AS1394" s="22"/>
      <c r="AT1394" s="22"/>
      <c r="AU1394" s="22"/>
    </row>
    <row r="1395" ht="17.25" customHeight="1">
      <c r="A1395" s="41"/>
      <c r="B1395" s="42"/>
      <c r="C1395" s="41"/>
      <c r="D1395" s="43"/>
      <c r="E1395" s="43"/>
      <c r="F1395" s="41"/>
      <c r="G1395" s="45"/>
      <c r="H1395" s="46"/>
      <c r="I1395" s="43"/>
      <c r="J1395" s="47"/>
      <c r="K1395" s="46"/>
      <c r="L1395" s="46"/>
      <c r="M1395" s="48"/>
      <c r="N1395" s="49"/>
      <c r="O1395" s="46"/>
      <c r="P1395" s="46"/>
      <c r="Q1395" s="41"/>
      <c r="R1395" s="10"/>
      <c r="S1395" s="10"/>
      <c r="T1395" s="10"/>
      <c r="U1395" s="22"/>
      <c r="V1395" s="22"/>
      <c r="W1395" s="22"/>
      <c r="X1395" s="22"/>
      <c r="Y1395" s="22"/>
      <c r="Z1395" s="22"/>
      <c r="AA1395" s="22"/>
      <c r="AB1395" s="22"/>
      <c r="AC1395" s="22"/>
      <c r="AD1395" s="22"/>
      <c r="AE1395" s="22"/>
      <c r="AF1395" s="22"/>
      <c r="AG1395" s="22"/>
      <c r="AH1395" s="22"/>
      <c r="AI1395" s="22"/>
      <c r="AJ1395" s="22"/>
      <c r="AK1395" s="22"/>
      <c r="AL1395" s="22"/>
      <c r="AM1395" s="22"/>
      <c r="AN1395" s="22"/>
      <c r="AO1395" s="22"/>
      <c r="AP1395" s="22"/>
      <c r="AQ1395" s="22"/>
      <c r="AR1395" s="22"/>
      <c r="AS1395" s="22"/>
      <c r="AT1395" s="22"/>
      <c r="AU1395" s="22"/>
    </row>
    <row r="1396" ht="17.25" customHeight="1">
      <c r="A1396" s="41"/>
      <c r="B1396" s="42"/>
      <c r="C1396" s="41"/>
      <c r="D1396" s="43"/>
      <c r="E1396" s="43"/>
      <c r="F1396" s="41"/>
      <c r="G1396" s="45"/>
      <c r="H1396" s="46"/>
      <c r="I1396" s="43"/>
      <c r="J1396" s="47"/>
      <c r="K1396" s="46"/>
      <c r="L1396" s="46"/>
      <c r="M1396" s="48"/>
      <c r="N1396" s="49"/>
      <c r="O1396" s="46"/>
      <c r="P1396" s="46"/>
      <c r="Q1396" s="41"/>
      <c r="R1396" s="10"/>
      <c r="S1396" s="10"/>
      <c r="T1396" s="10"/>
      <c r="U1396" s="22"/>
      <c r="V1396" s="22"/>
      <c r="W1396" s="22"/>
      <c r="X1396" s="22"/>
      <c r="Y1396" s="22"/>
      <c r="Z1396" s="22"/>
      <c r="AA1396" s="22"/>
      <c r="AB1396" s="22"/>
      <c r="AC1396" s="22"/>
      <c r="AD1396" s="22"/>
      <c r="AE1396" s="22"/>
      <c r="AF1396" s="22"/>
      <c r="AG1396" s="22"/>
      <c r="AH1396" s="22"/>
      <c r="AI1396" s="22"/>
      <c r="AJ1396" s="22"/>
      <c r="AK1396" s="22"/>
      <c r="AL1396" s="22"/>
      <c r="AM1396" s="22"/>
      <c r="AN1396" s="22"/>
      <c r="AO1396" s="22"/>
      <c r="AP1396" s="22"/>
      <c r="AQ1396" s="22"/>
      <c r="AR1396" s="22"/>
      <c r="AS1396" s="22"/>
      <c r="AT1396" s="22"/>
      <c r="AU1396" s="22"/>
    </row>
    <row r="1397" ht="17.25" customHeight="1">
      <c r="A1397" s="41"/>
      <c r="B1397" s="42"/>
      <c r="C1397" s="41"/>
      <c r="D1397" s="43"/>
      <c r="E1397" s="43"/>
      <c r="F1397" s="41"/>
      <c r="G1397" s="45"/>
      <c r="H1397" s="46"/>
      <c r="I1397" s="43"/>
      <c r="J1397" s="47"/>
      <c r="K1397" s="46"/>
      <c r="L1397" s="46"/>
      <c r="M1397" s="48"/>
      <c r="N1397" s="49"/>
      <c r="O1397" s="46"/>
      <c r="P1397" s="46"/>
      <c r="Q1397" s="41"/>
      <c r="R1397" s="10"/>
      <c r="S1397" s="10"/>
      <c r="T1397" s="10"/>
      <c r="U1397" s="22"/>
      <c r="V1397" s="22"/>
      <c r="W1397" s="22"/>
      <c r="X1397" s="22"/>
      <c r="Y1397" s="22"/>
      <c r="Z1397" s="22"/>
      <c r="AA1397" s="22"/>
      <c r="AB1397" s="22"/>
      <c r="AC1397" s="22"/>
      <c r="AD1397" s="22"/>
      <c r="AE1397" s="22"/>
      <c r="AF1397" s="22"/>
      <c r="AG1397" s="22"/>
      <c r="AH1397" s="22"/>
      <c r="AI1397" s="22"/>
      <c r="AJ1397" s="22"/>
      <c r="AK1397" s="22"/>
      <c r="AL1397" s="22"/>
      <c r="AM1397" s="22"/>
      <c r="AN1397" s="22"/>
      <c r="AO1397" s="22"/>
      <c r="AP1397" s="22"/>
      <c r="AQ1397" s="22"/>
      <c r="AR1397" s="22"/>
      <c r="AS1397" s="22"/>
      <c r="AT1397" s="22"/>
      <c r="AU1397" s="22"/>
    </row>
    <row r="1398" ht="17.25" customHeight="1">
      <c r="A1398" s="41"/>
      <c r="B1398" s="42"/>
      <c r="C1398" s="41"/>
      <c r="D1398" s="43"/>
      <c r="E1398" s="43"/>
      <c r="F1398" s="41"/>
      <c r="G1398" s="45"/>
      <c r="H1398" s="46"/>
      <c r="I1398" s="43"/>
      <c r="J1398" s="47"/>
      <c r="K1398" s="46"/>
      <c r="L1398" s="46"/>
      <c r="M1398" s="48"/>
      <c r="N1398" s="49"/>
      <c r="O1398" s="46"/>
      <c r="P1398" s="46"/>
      <c r="Q1398" s="41"/>
      <c r="R1398" s="10"/>
      <c r="S1398" s="10"/>
      <c r="T1398" s="10"/>
      <c r="U1398" s="22"/>
      <c r="V1398" s="22"/>
      <c r="W1398" s="22"/>
      <c r="X1398" s="22"/>
      <c r="Y1398" s="22"/>
      <c r="Z1398" s="22"/>
      <c r="AA1398" s="22"/>
      <c r="AB1398" s="22"/>
      <c r="AC1398" s="22"/>
      <c r="AD1398" s="22"/>
      <c r="AE1398" s="22"/>
      <c r="AF1398" s="22"/>
      <c r="AG1398" s="22"/>
      <c r="AH1398" s="22"/>
      <c r="AI1398" s="22"/>
      <c r="AJ1398" s="22"/>
      <c r="AK1398" s="22"/>
      <c r="AL1398" s="22"/>
      <c r="AM1398" s="22"/>
      <c r="AN1398" s="22"/>
      <c r="AO1398" s="22"/>
      <c r="AP1398" s="22"/>
      <c r="AQ1398" s="22"/>
      <c r="AR1398" s="22"/>
      <c r="AS1398" s="22"/>
      <c r="AT1398" s="22"/>
      <c r="AU1398" s="22"/>
    </row>
    <row r="1399" ht="17.25" customHeight="1">
      <c r="A1399" s="41"/>
      <c r="B1399" s="42"/>
      <c r="C1399" s="41"/>
      <c r="D1399" s="43"/>
      <c r="E1399" s="43"/>
      <c r="F1399" s="41"/>
      <c r="G1399" s="45"/>
      <c r="H1399" s="46"/>
      <c r="I1399" s="43"/>
      <c r="J1399" s="47"/>
      <c r="K1399" s="46"/>
      <c r="L1399" s="46"/>
      <c r="M1399" s="48"/>
      <c r="N1399" s="49"/>
      <c r="O1399" s="46"/>
      <c r="P1399" s="46"/>
      <c r="Q1399" s="41"/>
      <c r="R1399" s="10"/>
      <c r="S1399" s="10"/>
      <c r="T1399" s="10"/>
      <c r="U1399" s="22"/>
      <c r="V1399" s="22"/>
      <c r="W1399" s="22"/>
      <c r="X1399" s="22"/>
      <c r="Y1399" s="22"/>
      <c r="Z1399" s="22"/>
      <c r="AA1399" s="22"/>
      <c r="AB1399" s="22"/>
      <c r="AC1399" s="22"/>
      <c r="AD1399" s="22"/>
      <c r="AE1399" s="22"/>
      <c r="AF1399" s="22"/>
      <c r="AG1399" s="22"/>
      <c r="AH1399" s="22"/>
      <c r="AI1399" s="22"/>
      <c r="AJ1399" s="22"/>
      <c r="AK1399" s="22"/>
      <c r="AL1399" s="22"/>
      <c r="AM1399" s="22"/>
      <c r="AN1399" s="22"/>
      <c r="AO1399" s="22"/>
      <c r="AP1399" s="22"/>
      <c r="AQ1399" s="22"/>
      <c r="AR1399" s="22"/>
      <c r="AS1399" s="22"/>
      <c r="AT1399" s="22"/>
      <c r="AU1399" s="22"/>
    </row>
    <row r="1400" ht="17.25" customHeight="1">
      <c r="A1400" s="41"/>
      <c r="B1400" s="42"/>
      <c r="C1400" s="41"/>
      <c r="D1400" s="43"/>
      <c r="E1400" s="43"/>
      <c r="F1400" s="41"/>
      <c r="G1400" s="45"/>
      <c r="H1400" s="46"/>
      <c r="I1400" s="43"/>
      <c r="J1400" s="47"/>
      <c r="K1400" s="46"/>
      <c r="L1400" s="46"/>
      <c r="M1400" s="48"/>
      <c r="N1400" s="49"/>
      <c r="O1400" s="46"/>
      <c r="P1400" s="46"/>
      <c r="Q1400" s="41"/>
      <c r="R1400" s="10"/>
      <c r="S1400" s="10"/>
      <c r="T1400" s="10"/>
      <c r="U1400" s="22"/>
      <c r="V1400" s="22"/>
      <c r="W1400" s="22"/>
      <c r="X1400" s="22"/>
      <c r="Y1400" s="22"/>
      <c r="Z1400" s="22"/>
      <c r="AA1400" s="22"/>
      <c r="AB1400" s="22"/>
      <c r="AC1400" s="22"/>
      <c r="AD1400" s="22"/>
      <c r="AE1400" s="22"/>
      <c r="AF1400" s="22"/>
      <c r="AG1400" s="22"/>
      <c r="AH1400" s="22"/>
      <c r="AI1400" s="22"/>
      <c r="AJ1400" s="22"/>
      <c r="AK1400" s="22"/>
      <c r="AL1400" s="22"/>
      <c r="AM1400" s="22"/>
      <c r="AN1400" s="22"/>
      <c r="AO1400" s="22"/>
      <c r="AP1400" s="22"/>
      <c r="AQ1400" s="22"/>
      <c r="AR1400" s="22"/>
      <c r="AS1400" s="22"/>
      <c r="AT1400" s="22"/>
      <c r="AU1400" s="22"/>
    </row>
    <row r="1401" ht="17.25" customHeight="1">
      <c r="A1401" s="41"/>
      <c r="B1401" s="42"/>
      <c r="C1401" s="41"/>
      <c r="D1401" s="43"/>
      <c r="E1401" s="43"/>
      <c r="F1401" s="41"/>
      <c r="G1401" s="45"/>
      <c r="H1401" s="46"/>
      <c r="I1401" s="43"/>
      <c r="J1401" s="47"/>
      <c r="K1401" s="46"/>
      <c r="L1401" s="46"/>
      <c r="M1401" s="48"/>
      <c r="N1401" s="49"/>
      <c r="O1401" s="46"/>
      <c r="P1401" s="46"/>
      <c r="Q1401" s="41"/>
      <c r="R1401" s="10"/>
      <c r="S1401" s="10"/>
      <c r="T1401" s="10"/>
      <c r="U1401" s="22"/>
      <c r="V1401" s="22"/>
      <c r="W1401" s="22"/>
      <c r="X1401" s="22"/>
      <c r="Y1401" s="22"/>
      <c r="Z1401" s="22"/>
      <c r="AA1401" s="22"/>
      <c r="AB1401" s="22"/>
      <c r="AC1401" s="22"/>
      <c r="AD1401" s="22"/>
      <c r="AE1401" s="22"/>
      <c r="AF1401" s="22"/>
      <c r="AG1401" s="22"/>
      <c r="AH1401" s="22"/>
      <c r="AI1401" s="22"/>
      <c r="AJ1401" s="22"/>
      <c r="AK1401" s="22"/>
      <c r="AL1401" s="22"/>
      <c r="AM1401" s="22"/>
      <c r="AN1401" s="22"/>
      <c r="AO1401" s="22"/>
      <c r="AP1401" s="22"/>
      <c r="AQ1401" s="22"/>
      <c r="AR1401" s="22"/>
      <c r="AS1401" s="22"/>
      <c r="AT1401" s="22"/>
      <c r="AU1401" s="22"/>
    </row>
    <row r="1402" ht="17.25" customHeight="1">
      <c r="A1402" s="41"/>
      <c r="B1402" s="42"/>
      <c r="C1402" s="41"/>
      <c r="D1402" s="43"/>
      <c r="E1402" s="43"/>
      <c r="F1402" s="41"/>
      <c r="G1402" s="45"/>
      <c r="H1402" s="46"/>
      <c r="I1402" s="43"/>
      <c r="J1402" s="47"/>
      <c r="K1402" s="11" t="s">
        <v>23</v>
      </c>
      <c r="L1402" s="46"/>
      <c r="M1402" s="48"/>
      <c r="N1402" s="49"/>
      <c r="O1402" s="46"/>
      <c r="P1402" s="46"/>
      <c r="Q1402" s="41"/>
      <c r="R1402" s="10"/>
      <c r="S1402" s="10"/>
      <c r="T1402" s="10"/>
      <c r="U1402" s="22"/>
      <c r="V1402" s="22"/>
      <c r="W1402" s="22"/>
      <c r="X1402" s="22"/>
      <c r="Y1402" s="22"/>
      <c r="Z1402" s="22"/>
      <c r="AA1402" s="22"/>
      <c r="AB1402" s="22"/>
      <c r="AC1402" s="22"/>
      <c r="AD1402" s="22"/>
      <c r="AE1402" s="22"/>
      <c r="AF1402" s="22"/>
      <c r="AG1402" s="22"/>
      <c r="AH1402" s="22"/>
      <c r="AI1402" s="22"/>
      <c r="AJ1402" s="22"/>
      <c r="AK1402" s="22"/>
      <c r="AL1402" s="22"/>
      <c r="AM1402" s="22"/>
      <c r="AN1402" s="22"/>
      <c r="AO1402" s="22"/>
      <c r="AP1402" s="22"/>
      <c r="AQ1402" s="22"/>
      <c r="AR1402" s="22"/>
      <c r="AS1402" s="22"/>
      <c r="AT1402" s="22"/>
      <c r="AU1402" s="22"/>
    </row>
  </sheetData>
  <autoFilter ref="$A$1:$T$440">
    <filterColumn colId="15">
      <filters>
        <filter val="Alejandro"/>
      </filters>
    </filterColumn>
  </autoFilter>
  <mergeCells count="10">
    <mergeCell ref="C210:C222"/>
    <mergeCell ref="C223:C233"/>
    <mergeCell ref="C234:C241"/>
    <mergeCell ref="C2:C13"/>
    <mergeCell ref="C21:C35"/>
    <mergeCell ref="C36:C50"/>
    <mergeCell ref="C51:C61"/>
    <mergeCell ref="C62:C191"/>
    <mergeCell ref="C193:C202"/>
    <mergeCell ref="C203:C209"/>
  </mergeCells>
  <dataValidations>
    <dataValidation type="list" allowBlank="1" showErrorMessage="1" sqref="P2:P1402">
      <formula1>"Cristian Valencia,Juan Diego,Alejandro,Karina"</formula1>
    </dataValidation>
    <dataValidation type="list" allowBlank="1" showErrorMessage="1" sqref="G2:G1402">
      <formula1>"Cliente final,Institucional,Industrial,Intervid,Arquitecto"</formula1>
    </dataValidation>
    <dataValidation type="list" allowBlank="1" showErrorMessage="1" sqref="J2:J314">
      <formula1>"Cliente,Redes"</formula1>
    </dataValidation>
    <dataValidation type="list" allowBlank="1" showErrorMessage="1" sqref="O2:O1402">
      <formula1>"Aprobado,Seguimiento,Rechazado,Producto no disponible,Cotización"</formula1>
    </dataValidation>
    <dataValidation type="list" allowBlank="1" showErrorMessage="1" sqref="K2:K1402">
      <formula1>"No responde,Si,Espera de información"</formula1>
    </dataValidation>
    <dataValidation type="list" allowBlank="1" showErrorMessage="1" sqref="I2:I1402">
      <formula1>"WhatsApp,Celular,Correo electrónico,Sala de Ventas,Teléfono fijo,Página web"</formula1>
    </dataValidation>
    <dataValidation type="list" allowBlank="1" showErrorMessage="1" sqref="L2:L289 L291:L1402">
      <formula1>"-,Cabina de baño,Ventanas aluminio,Fachadas,División oficina,Pasamanos,Puerta batiente,Puerta corrediza,Espejos,Tablero,Puertas vidrieras,Pérgola,Puertas de vidrio,Tablero,Ventanería,Reposición vidrios,Ventas en la mano,Mantenimiento,Vidrio crudo,Otros,Vi"&amp;"drio Templado"</formula1>
    </dataValidation>
  </dataValidations>
  <printOptions gridLines="1" horizontalCentered="1"/>
  <pageMargins bottom="0.75" footer="0.0" header="0.0" left="0.7" right="0.7" top="0.75"/>
  <pageSetup fitToHeight="0" paperSize="3"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20.38"/>
    <col customWidth="1" min="4" max="4" width="9.63"/>
    <col customWidth="1" min="5" max="5" width="10.13"/>
    <col customWidth="1" min="7" max="7" width="16.88"/>
    <col customWidth="1" min="8" max="8" width="6.13"/>
    <col customWidth="1" min="9" max="9" width="7.5"/>
    <col customWidth="1" min="10" max="10" width="18.0"/>
    <col customWidth="1" min="11" max="11" width="16.0"/>
    <col customWidth="1" min="13" max="14" width="7.75"/>
    <col customWidth="1" min="15" max="15" width="18.0"/>
  </cols>
  <sheetData>
    <row r="1">
      <c r="D1" s="79"/>
      <c r="H1" s="79"/>
      <c r="M1" s="79"/>
      <c r="R1" s="74"/>
      <c r="S1" s="74"/>
    </row>
    <row r="2">
      <c r="D2" s="81" t="s">
        <v>2002</v>
      </c>
      <c r="H2" s="67" t="s">
        <v>2002</v>
      </c>
      <c r="M2" s="83" t="s">
        <v>2002</v>
      </c>
      <c r="R2" s="81" t="s">
        <v>2002</v>
      </c>
      <c r="S2" s="81" t="s">
        <v>2002</v>
      </c>
    </row>
    <row r="3">
      <c r="D3" s="79"/>
      <c r="H3" s="79">
        <f t="shared" ref="H3:H8" si="1">G3/$G$9</f>
        <v>0.1201413428</v>
      </c>
      <c r="M3" s="79">
        <f t="shared" ref="M3:M23" si="2">L3/$L$23</f>
        <v>0.006535947712</v>
      </c>
      <c r="R3" s="74">
        <f t="shared" ref="R3:R8" si="3">Q3/$Q$9</f>
        <v>0.03657373628</v>
      </c>
      <c r="S3" s="74">
        <f t="shared" ref="S3:S9" si="4">P3/$P$9</f>
        <v>0.406360424</v>
      </c>
    </row>
    <row r="4">
      <c r="D4" s="79">
        <f t="shared" ref="D4:D6" si="5">C4/$C$7</f>
        <v>0.03180212014</v>
      </c>
      <c r="H4" s="79">
        <f t="shared" si="1"/>
        <v>0.003533568905</v>
      </c>
      <c r="M4" s="79">
        <f t="shared" si="2"/>
        <v>0</v>
      </c>
      <c r="R4" s="74">
        <f t="shared" si="3"/>
        <v>0.07056094562</v>
      </c>
      <c r="S4" s="74">
        <f t="shared" si="4"/>
        <v>0.06713780919</v>
      </c>
    </row>
    <row r="5">
      <c r="D5" s="79">
        <f t="shared" si="5"/>
        <v>0.2296819788</v>
      </c>
      <c r="H5" s="79">
        <f t="shared" si="1"/>
        <v>0.6219081272</v>
      </c>
      <c r="M5" s="79">
        <f t="shared" si="2"/>
        <v>0.2156862745</v>
      </c>
      <c r="R5" s="74">
        <f t="shared" si="3"/>
        <v>0.3705086908</v>
      </c>
      <c r="S5" s="74">
        <f t="shared" si="4"/>
        <v>0.1766784452</v>
      </c>
    </row>
    <row r="6">
      <c r="D6" s="79">
        <f t="shared" si="5"/>
        <v>0.7385159011</v>
      </c>
      <c r="H6" s="79">
        <f t="shared" si="1"/>
        <v>0.003533568905</v>
      </c>
      <c r="M6" s="79">
        <f t="shared" si="2"/>
        <v>0.0522875817</v>
      </c>
      <c r="R6" s="74">
        <f t="shared" si="3"/>
        <v>0</v>
      </c>
      <c r="S6" s="74">
        <f t="shared" si="4"/>
        <v>0.02826855124</v>
      </c>
    </row>
    <row r="7">
      <c r="D7" s="79">
        <f>SUM(D4:D6)</f>
        <v>1</v>
      </c>
      <c r="H7" s="79">
        <f t="shared" si="1"/>
        <v>0.2402826855</v>
      </c>
      <c r="M7" s="79">
        <f t="shared" si="2"/>
        <v>0.01307189542</v>
      </c>
      <c r="R7" s="74">
        <f t="shared" si="3"/>
        <v>0.2252361076</v>
      </c>
      <c r="S7" s="74">
        <f t="shared" si="4"/>
        <v>0.1307420495</v>
      </c>
    </row>
    <row r="8">
      <c r="D8" s="79"/>
      <c r="H8" s="79">
        <f t="shared" si="1"/>
        <v>0.01060070671</v>
      </c>
      <c r="M8" s="79">
        <f t="shared" si="2"/>
        <v>0.03267973856</v>
      </c>
      <c r="R8" s="74">
        <f t="shared" si="3"/>
        <v>0.2971205197</v>
      </c>
      <c r="S8" s="74">
        <f t="shared" si="4"/>
        <v>0.1908127208</v>
      </c>
    </row>
    <row r="9">
      <c r="D9" s="79"/>
      <c r="H9" s="79">
        <f>SUM(H3:H8)</f>
        <v>1</v>
      </c>
      <c r="M9" s="79">
        <f t="shared" si="2"/>
        <v>0.03267973856</v>
      </c>
      <c r="R9" s="74">
        <f>SUM(R3:R8)</f>
        <v>1</v>
      </c>
      <c r="S9" s="74">
        <f t="shared" si="4"/>
        <v>1</v>
      </c>
    </row>
    <row r="10">
      <c r="D10" s="79"/>
      <c r="H10" s="79"/>
      <c r="M10" s="79">
        <f t="shared" si="2"/>
        <v>0.01307189542</v>
      </c>
      <c r="R10" s="74"/>
      <c r="S10" s="74"/>
    </row>
    <row r="11">
      <c r="D11" s="79"/>
      <c r="H11" s="79"/>
      <c r="M11" s="79">
        <f t="shared" si="2"/>
        <v>0.01307189542</v>
      </c>
      <c r="R11" s="74"/>
      <c r="S11" s="74"/>
    </row>
    <row r="12">
      <c r="D12" s="79"/>
      <c r="H12" s="79"/>
      <c r="M12" s="79">
        <f t="shared" si="2"/>
        <v>0.01307189542</v>
      </c>
      <c r="R12" s="74"/>
      <c r="S12" s="74"/>
    </row>
    <row r="13">
      <c r="D13" s="79"/>
      <c r="H13" s="79"/>
      <c r="M13" s="79">
        <f t="shared" si="2"/>
        <v>0.01960784314</v>
      </c>
      <c r="R13" s="74"/>
      <c r="S13" s="74"/>
    </row>
    <row r="14">
      <c r="D14" s="79"/>
      <c r="H14" s="79"/>
      <c r="M14" s="79">
        <f t="shared" si="2"/>
        <v>0.006535947712</v>
      </c>
      <c r="R14" s="74"/>
      <c r="S14" s="74"/>
    </row>
    <row r="15">
      <c r="D15" s="79"/>
      <c r="H15" s="79"/>
      <c r="M15" s="79">
        <f t="shared" si="2"/>
        <v>0.02614379085</v>
      </c>
      <c r="R15" s="74"/>
      <c r="S15" s="74"/>
    </row>
    <row r="16">
      <c r="D16" s="79"/>
      <c r="H16" s="79"/>
      <c r="M16" s="79">
        <f t="shared" si="2"/>
        <v>0.1241830065</v>
      </c>
      <c r="R16" s="74"/>
      <c r="S16" s="74"/>
    </row>
    <row r="17">
      <c r="D17" s="79"/>
      <c r="H17" s="79"/>
      <c r="M17" s="79">
        <f t="shared" si="2"/>
        <v>0.09150326797</v>
      </c>
      <c r="R17" s="74"/>
      <c r="S17" s="74"/>
    </row>
    <row r="18">
      <c r="D18" s="79"/>
      <c r="H18" s="79"/>
      <c r="M18" s="79">
        <f t="shared" si="2"/>
        <v>0.07843137255</v>
      </c>
      <c r="R18" s="74"/>
      <c r="S18" s="74"/>
    </row>
    <row r="19">
      <c r="D19" s="79"/>
      <c r="H19" s="79"/>
      <c r="M19" s="79">
        <f t="shared" si="2"/>
        <v>0.02614379085</v>
      </c>
      <c r="R19" s="74"/>
      <c r="S19" s="74"/>
    </row>
    <row r="20">
      <c r="D20" s="79"/>
      <c r="H20" s="79"/>
      <c r="M20" s="79">
        <f t="shared" si="2"/>
        <v>0.03921568627</v>
      </c>
      <c r="R20" s="74"/>
      <c r="S20" s="74"/>
    </row>
    <row r="21">
      <c r="D21" s="79"/>
      <c r="H21" s="79"/>
      <c r="M21" s="79">
        <f t="shared" si="2"/>
        <v>0.03267973856</v>
      </c>
      <c r="R21" s="74"/>
      <c r="S21" s="74"/>
    </row>
    <row r="22">
      <c r="D22" s="79"/>
      <c r="H22" s="79"/>
      <c r="M22" s="79">
        <f t="shared" si="2"/>
        <v>0.1633986928</v>
      </c>
      <c r="R22" s="74"/>
      <c r="S22" s="74"/>
    </row>
    <row r="23">
      <c r="D23" s="79"/>
      <c r="H23" s="79"/>
      <c r="M23" s="79">
        <f t="shared" si="2"/>
        <v>1</v>
      </c>
      <c r="R23" s="74"/>
      <c r="S23" s="74"/>
    </row>
    <row r="24">
      <c r="D24" s="79"/>
      <c r="H24" s="79"/>
      <c r="M24" s="79"/>
      <c r="R24" s="74"/>
      <c r="S24" s="74"/>
    </row>
    <row r="25">
      <c r="D25" s="79"/>
      <c r="H25" s="79"/>
      <c r="M25" s="79"/>
      <c r="R25" s="74"/>
      <c r="S25" s="74"/>
    </row>
    <row r="26">
      <c r="D26" s="79"/>
      <c r="H26" s="79"/>
      <c r="M26" s="79"/>
      <c r="R26" s="74"/>
      <c r="S26" s="74"/>
    </row>
    <row r="27">
      <c r="D27" s="79"/>
      <c r="H27" s="79"/>
      <c r="M27" s="79"/>
      <c r="R27" s="74"/>
      <c r="S27" s="74"/>
    </row>
    <row r="28">
      <c r="D28" s="79"/>
      <c r="H28" s="79"/>
      <c r="M28" s="79"/>
      <c r="R28" s="74"/>
      <c r="S28" s="74"/>
    </row>
    <row r="29">
      <c r="D29" s="79"/>
      <c r="H29" s="79"/>
      <c r="M29" s="79"/>
      <c r="R29" s="74"/>
      <c r="S29" s="74"/>
    </row>
    <row r="30">
      <c r="D30" s="79"/>
      <c r="H30" s="79"/>
      <c r="M30" s="79"/>
      <c r="R30" s="74"/>
      <c r="S30" s="74"/>
    </row>
    <row r="31">
      <c r="D31" s="79"/>
      <c r="H31" s="79"/>
      <c r="M31" s="79"/>
      <c r="R31" s="74"/>
      <c r="S31" s="74"/>
    </row>
    <row r="32">
      <c r="D32" s="79"/>
      <c r="H32" s="79"/>
      <c r="M32" s="79"/>
      <c r="R32" s="74"/>
      <c r="S32" s="74"/>
    </row>
    <row r="33">
      <c r="D33" s="79"/>
      <c r="H33" s="79"/>
      <c r="M33" s="79"/>
      <c r="R33" s="74"/>
      <c r="S33" s="74"/>
    </row>
    <row r="34">
      <c r="D34" s="79"/>
      <c r="H34" s="79"/>
      <c r="M34" s="79"/>
      <c r="R34" s="74"/>
      <c r="S34" s="74"/>
    </row>
    <row r="35">
      <c r="D35" s="79"/>
      <c r="H35" s="79"/>
      <c r="M35" s="79"/>
      <c r="R35" s="74"/>
      <c r="S35" s="74"/>
    </row>
    <row r="36">
      <c r="D36" s="79"/>
      <c r="H36" s="79"/>
      <c r="M36" s="79"/>
      <c r="R36" s="74"/>
      <c r="S36" s="74"/>
    </row>
    <row r="37">
      <c r="D37" s="79"/>
      <c r="H37" s="79"/>
      <c r="M37" s="79"/>
      <c r="R37" s="74"/>
      <c r="S37" s="74"/>
    </row>
    <row r="38">
      <c r="D38" s="79"/>
      <c r="H38" s="79"/>
      <c r="M38" s="79"/>
      <c r="R38" s="74"/>
      <c r="S38" s="74"/>
    </row>
    <row r="39">
      <c r="D39" s="79"/>
      <c r="H39" s="79"/>
      <c r="M39" s="79"/>
      <c r="R39" s="74"/>
      <c r="S39" s="74"/>
    </row>
    <row r="40">
      <c r="D40" s="79"/>
      <c r="H40" s="79"/>
      <c r="M40" s="79"/>
      <c r="R40" s="74"/>
      <c r="S40" s="74"/>
    </row>
    <row r="41">
      <c r="D41" s="79"/>
      <c r="H41" s="79"/>
      <c r="M41" s="79"/>
      <c r="R41" s="74"/>
      <c r="S41" s="74"/>
    </row>
    <row r="42">
      <c r="D42" s="79"/>
      <c r="H42" s="79"/>
      <c r="M42" s="79"/>
      <c r="R42" s="74"/>
      <c r="S42" s="74"/>
    </row>
    <row r="43">
      <c r="D43" s="79"/>
      <c r="H43" s="79"/>
      <c r="M43" s="79"/>
      <c r="R43" s="74"/>
      <c r="S43" s="74"/>
    </row>
    <row r="44">
      <c r="D44" s="79"/>
      <c r="H44" s="79"/>
      <c r="M44" s="79"/>
      <c r="R44" s="74"/>
      <c r="S44" s="74"/>
    </row>
    <row r="45">
      <c r="D45" s="79"/>
      <c r="H45" s="79"/>
      <c r="M45" s="79"/>
      <c r="R45" s="74"/>
      <c r="S45" s="74"/>
    </row>
    <row r="46">
      <c r="D46" s="79"/>
      <c r="H46" s="79"/>
      <c r="M46" s="79"/>
      <c r="R46" s="74"/>
      <c r="S46" s="74"/>
    </row>
    <row r="47">
      <c r="D47" s="79"/>
      <c r="H47" s="79"/>
      <c r="M47" s="79"/>
      <c r="R47" s="74"/>
      <c r="S47" s="74"/>
    </row>
    <row r="48">
      <c r="D48" s="79"/>
      <c r="H48" s="79"/>
      <c r="M48" s="79"/>
      <c r="R48" s="74"/>
      <c r="S48" s="74"/>
    </row>
    <row r="49">
      <c r="D49" s="79"/>
      <c r="H49" s="79"/>
      <c r="M49" s="79"/>
      <c r="R49" s="74"/>
      <c r="S49" s="74"/>
    </row>
    <row r="50">
      <c r="D50" s="79"/>
      <c r="H50" s="79"/>
      <c r="M50" s="79"/>
      <c r="R50" s="74"/>
      <c r="S50" s="74"/>
    </row>
    <row r="51">
      <c r="D51" s="79"/>
      <c r="H51" s="79"/>
      <c r="M51" s="79"/>
      <c r="R51" s="74"/>
      <c r="S51" s="74"/>
    </row>
    <row r="52">
      <c r="D52" s="79"/>
      <c r="H52" s="79"/>
      <c r="M52" s="79"/>
      <c r="R52" s="74"/>
      <c r="S52" s="74"/>
    </row>
    <row r="53">
      <c r="D53" s="79"/>
      <c r="H53" s="79"/>
      <c r="M53" s="79"/>
      <c r="R53" s="74"/>
      <c r="S53" s="74"/>
    </row>
    <row r="54">
      <c r="D54" s="79"/>
      <c r="H54" s="79"/>
      <c r="M54" s="79"/>
      <c r="R54" s="74"/>
      <c r="S54" s="74"/>
    </row>
    <row r="55">
      <c r="D55" s="79"/>
      <c r="H55" s="79"/>
      <c r="M55" s="79"/>
      <c r="R55" s="74"/>
      <c r="S55" s="74"/>
    </row>
    <row r="56">
      <c r="D56" s="79"/>
      <c r="H56" s="79"/>
      <c r="M56" s="79"/>
      <c r="R56" s="74"/>
      <c r="S56" s="74"/>
    </row>
    <row r="57">
      <c r="D57" s="79"/>
      <c r="H57" s="79"/>
      <c r="M57" s="79"/>
      <c r="R57" s="74"/>
      <c r="S57" s="74"/>
    </row>
    <row r="58">
      <c r="D58" s="79"/>
      <c r="H58" s="79"/>
      <c r="M58" s="79"/>
      <c r="R58" s="74"/>
      <c r="S58" s="74"/>
    </row>
    <row r="59">
      <c r="D59" s="79"/>
      <c r="H59" s="79"/>
      <c r="M59" s="79"/>
      <c r="R59" s="74"/>
      <c r="S59" s="74"/>
    </row>
    <row r="60">
      <c r="D60" s="79"/>
      <c r="H60" s="79"/>
      <c r="M60" s="79"/>
      <c r="R60" s="74"/>
      <c r="S60" s="74"/>
    </row>
    <row r="61">
      <c r="D61" s="79"/>
      <c r="H61" s="79"/>
      <c r="M61" s="79"/>
      <c r="R61" s="74"/>
      <c r="S61" s="74"/>
    </row>
    <row r="62">
      <c r="D62" s="79"/>
      <c r="H62" s="79"/>
      <c r="M62" s="79"/>
      <c r="R62" s="74"/>
      <c r="S62" s="74"/>
    </row>
    <row r="63">
      <c r="D63" s="79"/>
      <c r="H63" s="79"/>
      <c r="M63" s="79"/>
      <c r="R63" s="74"/>
      <c r="S63" s="74"/>
    </row>
    <row r="64">
      <c r="D64" s="79"/>
      <c r="H64" s="79"/>
      <c r="M64" s="79"/>
      <c r="R64" s="74"/>
      <c r="S64" s="74"/>
    </row>
    <row r="65">
      <c r="D65" s="79"/>
      <c r="H65" s="79"/>
      <c r="M65" s="79"/>
      <c r="R65" s="74"/>
      <c r="S65" s="74"/>
    </row>
    <row r="66">
      <c r="D66" s="79"/>
      <c r="H66" s="79"/>
      <c r="M66" s="79"/>
      <c r="R66" s="74"/>
      <c r="S66" s="74"/>
    </row>
    <row r="67">
      <c r="D67" s="79"/>
      <c r="H67" s="79"/>
      <c r="M67" s="79"/>
      <c r="R67" s="74"/>
      <c r="S67" s="74"/>
    </row>
    <row r="68">
      <c r="D68" s="79"/>
      <c r="H68" s="79"/>
      <c r="M68" s="79"/>
      <c r="R68" s="74"/>
      <c r="S68" s="74"/>
    </row>
    <row r="69">
      <c r="D69" s="79"/>
      <c r="H69" s="79"/>
      <c r="M69" s="79"/>
      <c r="R69" s="74"/>
      <c r="S69" s="74"/>
    </row>
    <row r="70">
      <c r="D70" s="79"/>
      <c r="H70" s="79"/>
      <c r="M70" s="79"/>
      <c r="R70" s="74"/>
      <c r="S70" s="74"/>
    </row>
    <row r="71">
      <c r="D71" s="79"/>
      <c r="H71" s="79"/>
      <c r="M71" s="79"/>
      <c r="R71" s="74"/>
      <c r="S71" s="74"/>
    </row>
    <row r="72">
      <c r="D72" s="79"/>
      <c r="H72" s="79"/>
      <c r="M72" s="79"/>
      <c r="R72" s="74"/>
      <c r="S72" s="74"/>
    </row>
    <row r="73">
      <c r="D73" s="79"/>
      <c r="H73" s="79"/>
      <c r="M73" s="79"/>
      <c r="R73" s="74"/>
      <c r="S73" s="74"/>
    </row>
    <row r="74">
      <c r="D74" s="79"/>
      <c r="H74" s="79"/>
      <c r="M74" s="79"/>
      <c r="R74" s="74"/>
      <c r="S74" s="74"/>
    </row>
    <row r="75">
      <c r="D75" s="79"/>
      <c r="H75" s="79"/>
      <c r="M75" s="79"/>
      <c r="R75" s="74"/>
      <c r="S75" s="74"/>
    </row>
    <row r="76">
      <c r="D76" s="79"/>
      <c r="H76" s="79"/>
      <c r="M76" s="79"/>
      <c r="R76" s="74"/>
      <c r="S76" s="74"/>
    </row>
    <row r="77">
      <c r="D77" s="79"/>
      <c r="H77" s="79"/>
      <c r="M77" s="79"/>
      <c r="R77" s="74"/>
      <c r="S77" s="74"/>
    </row>
    <row r="78">
      <c r="D78" s="79"/>
      <c r="H78" s="79"/>
      <c r="M78" s="79"/>
      <c r="R78" s="74"/>
      <c r="S78" s="74"/>
    </row>
    <row r="79">
      <c r="D79" s="79"/>
      <c r="H79" s="79"/>
      <c r="M79" s="79"/>
      <c r="R79" s="74"/>
      <c r="S79" s="74"/>
    </row>
    <row r="80">
      <c r="D80" s="79"/>
      <c r="H80" s="79"/>
      <c r="M80" s="79"/>
      <c r="R80" s="74"/>
      <c r="S80" s="74"/>
    </row>
    <row r="81">
      <c r="D81" s="79"/>
      <c r="H81" s="79"/>
      <c r="M81" s="79"/>
      <c r="R81" s="74"/>
      <c r="S81" s="74"/>
    </row>
    <row r="82">
      <c r="D82" s="79"/>
      <c r="H82" s="79"/>
      <c r="M82" s="79"/>
      <c r="R82" s="74"/>
      <c r="S82" s="74"/>
    </row>
    <row r="83">
      <c r="D83" s="79"/>
      <c r="H83" s="79"/>
      <c r="M83" s="79"/>
      <c r="R83" s="74"/>
      <c r="S83" s="74"/>
    </row>
    <row r="84">
      <c r="D84" s="79"/>
      <c r="H84" s="79"/>
      <c r="M84" s="79"/>
      <c r="R84" s="74"/>
      <c r="S84" s="74"/>
    </row>
    <row r="85">
      <c r="D85" s="79"/>
      <c r="H85" s="79"/>
      <c r="M85" s="79"/>
      <c r="R85" s="74"/>
      <c r="S85" s="74"/>
    </row>
    <row r="86">
      <c r="D86" s="79"/>
      <c r="H86" s="79"/>
      <c r="M86" s="79"/>
      <c r="R86" s="74"/>
      <c r="S86" s="74"/>
    </row>
    <row r="87">
      <c r="D87" s="79"/>
      <c r="H87" s="79"/>
      <c r="M87" s="79"/>
      <c r="R87" s="74"/>
      <c r="S87" s="74"/>
    </row>
    <row r="88">
      <c r="D88" s="79"/>
      <c r="H88" s="79"/>
      <c r="M88" s="79"/>
      <c r="R88" s="74"/>
      <c r="S88" s="74"/>
    </row>
    <row r="89">
      <c r="D89" s="79"/>
      <c r="H89" s="79"/>
      <c r="M89" s="79"/>
      <c r="R89" s="74"/>
      <c r="S89" s="74"/>
    </row>
    <row r="90">
      <c r="D90" s="79"/>
      <c r="H90" s="79"/>
      <c r="M90" s="79"/>
      <c r="R90" s="74"/>
      <c r="S90" s="74"/>
    </row>
    <row r="91">
      <c r="D91" s="79"/>
      <c r="H91" s="79"/>
      <c r="M91" s="79"/>
      <c r="R91" s="74"/>
      <c r="S91" s="74"/>
    </row>
    <row r="92">
      <c r="D92" s="79"/>
      <c r="H92" s="79"/>
      <c r="M92" s="79"/>
      <c r="R92" s="74"/>
      <c r="S92" s="74"/>
    </row>
    <row r="93">
      <c r="D93" s="79"/>
      <c r="H93" s="79"/>
      <c r="M93" s="79"/>
      <c r="R93" s="74"/>
      <c r="S93" s="74"/>
    </row>
    <row r="94">
      <c r="D94" s="79"/>
      <c r="H94" s="79"/>
      <c r="M94" s="79"/>
      <c r="R94" s="74"/>
      <c r="S94" s="74"/>
    </row>
    <row r="95">
      <c r="D95" s="79"/>
      <c r="H95" s="79"/>
      <c r="M95" s="79"/>
      <c r="R95" s="74"/>
      <c r="S95" s="74"/>
    </row>
    <row r="96">
      <c r="D96" s="79"/>
      <c r="H96" s="79"/>
      <c r="M96" s="79"/>
      <c r="R96" s="74"/>
      <c r="S96" s="74"/>
    </row>
    <row r="97">
      <c r="D97" s="79"/>
      <c r="H97" s="79"/>
      <c r="M97" s="79"/>
      <c r="R97" s="74"/>
      <c r="S97" s="74"/>
    </row>
    <row r="98">
      <c r="D98" s="79"/>
      <c r="H98" s="79"/>
      <c r="M98" s="79"/>
      <c r="R98" s="74"/>
      <c r="S98" s="74"/>
    </row>
    <row r="99">
      <c r="D99" s="79"/>
      <c r="H99" s="79"/>
      <c r="M99" s="79"/>
      <c r="R99" s="74"/>
      <c r="S99" s="74"/>
    </row>
    <row r="100">
      <c r="D100" s="79"/>
      <c r="H100" s="79"/>
      <c r="M100" s="79"/>
      <c r="R100" s="74"/>
      <c r="S100" s="74"/>
    </row>
    <row r="101">
      <c r="D101" s="79"/>
      <c r="H101" s="79"/>
      <c r="M101" s="79"/>
      <c r="R101" s="74"/>
      <c r="S101" s="74"/>
    </row>
    <row r="102">
      <c r="D102" s="79"/>
      <c r="H102" s="79"/>
      <c r="M102" s="79"/>
      <c r="R102" s="74"/>
      <c r="S102" s="74"/>
    </row>
    <row r="103">
      <c r="D103" s="79"/>
      <c r="H103" s="79"/>
      <c r="M103" s="79"/>
      <c r="R103" s="74"/>
      <c r="S103" s="74"/>
    </row>
    <row r="104">
      <c r="D104" s="79"/>
      <c r="H104" s="79"/>
      <c r="M104" s="79"/>
      <c r="R104" s="74"/>
      <c r="S104" s="74"/>
    </row>
    <row r="105">
      <c r="D105" s="79"/>
      <c r="H105" s="79"/>
      <c r="M105" s="79"/>
      <c r="R105" s="74"/>
      <c r="S105" s="74"/>
    </row>
    <row r="106">
      <c r="D106" s="79"/>
      <c r="H106" s="79"/>
      <c r="M106" s="79"/>
      <c r="R106" s="74"/>
      <c r="S106" s="74"/>
    </row>
    <row r="107">
      <c r="D107" s="79"/>
      <c r="H107" s="79"/>
      <c r="M107" s="79"/>
      <c r="R107" s="74"/>
      <c r="S107" s="74"/>
    </row>
    <row r="108">
      <c r="D108" s="79"/>
      <c r="H108" s="79"/>
      <c r="M108" s="79"/>
      <c r="R108" s="74"/>
      <c r="S108" s="74"/>
    </row>
    <row r="109">
      <c r="D109" s="79"/>
      <c r="H109" s="79"/>
      <c r="M109" s="79"/>
      <c r="R109" s="74"/>
      <c r="S109" s="74"/>
    </row>
    <row r="110">
      <c r="D110" s="79"/>
      <c r="H110" s="79"/>
      <c r="M110" s="79"/>
      <c r="R110" s="74"/>
      <c r="S110" s="74"/>
    </row>
    <row r="111">
      <c r="D111" s="79"/>
      <c r="H111" s="79"/>
      <c r="M111" s="79"/>
      <c r="R111" s="74"/>
      <c r="S111" s="74"/>
    </row>
    <row r="112">
      <c r="D112" s="79"/>
      <c r="H112" s="79"/>
      <c r="M112" s="79"/>
      <c r="R112" s="74"/>
      <c r="S112" s="74"/>
    </row>
    <row r="113">
      <c r="D113" s="79"/>
      <c r="H113" s="79"/>
      <c r="M113" s="79"/>
      <c r="R113" s="74"/>
      <c r="S113" s="74"/>
    </row>
    <row r="114">
      <c r="D114" s="79"/>
      <c r="H114" s="79"/>
      <c r="M114" s="79"/>
      <c r="R114" s="74"/>
      <c r="S114" s="74"/>
    </row>
    <row r="115">
      <c r="D115" s="79"/>
      <c r="H115" s="79"/>
      <c r="M115" s="79"/>
      <c r="R115" s="74"/>
      <c r="S115" s="74"/>
    </row>
    <row r="116">
      <c r="D116" s="79"/>
      <c r="H116" s="79"/>
      <c r="M116" s="79"/>
      <c r="R116" s="74"/>
      <c r="S116" s="74"/>
    </row>
    <row r="117">
      <c r="D117" s="79"/>
      <c r="H117" s="79"/>
      <c r="M117" s="79"/>
      <c r="R117" s="74"/>
      <c r="S117" s="74"/>
    </row>
    <row r="118">
      <c r="D118" s="79"/>
      <c r="H118" s="79"/>
      <c r="M118" s="79"/>
      <c r="R118" s="74"/>
      <c r="S118" s="74"/>
    </row>
    <row r="119">
      <c r="D119" s="79"/>
      <c r="H119" s="79"/>
      <c r="M119" s="79"/>
      <c r="R119" s="74"/>
      <c r="S119" s="74"/>
    </row>
    <row r="120">
      <c r="D120" s="79"/>
      <c r="H120" s="79"/>
      <c r="M120" s="79"/>
      <c r="R120" s="74"/>
      <c r="S120" s="74"/>
    </row>
    <row r="121">
      <c r="D121" s="79"/>
      <c r="H121" s="79"/>
      <c r="M121" s="79"/>
      <c r="R121" s="74"/>
      <c r="S121" s="74"/>
    </row>
    <row r="122">
      <c r="D122" s="79"/>
      <c r="H122" s="79"/>
      <c r="M122" s="79"/>
      <c r="R122" s="74"/>
      <c r="S122" s="74"/>
    </row>
    <row r="123">
      <c r="D123" s="79"/>
      <c r="H123" s="79"/>
      <c r="M123" s="79"/>
      <c r="R123" s="74"/>
      <c r="S123" s="74"/>
    </row>
    <row r="124">
      <c r="D124" s="79"/>
      <c r="H124" s="79"/>
      <c r="M124" s="79"/>
      <c r="R124" s="74"/>
      <c r="S124" s="74"/>
    </row>
    <row r="125">
      <c r="D125" s="79"/>
      <c r="H125" s="79"/>
      <c r="M125" s="79"/>
      <c r="R125" s="74"/>
      <c r="S125" s="74"/>
    </row>
    <row r="126">
      <c r="D126" s="79"/>
      <c r="H126" s="79"/>
      <c r="M126" s="79"/>
      <c r="R126" s="74"/>
      <c r="S126" s="74"/>
    </row>
    <row r="127">
      <c r="D127" s="79"/>
      <c r="H127" s="79"/>
      <c r="M127" s="79"/>
      <c r="R127" s="74"/>
      <c r="S127" s="74"/>
    </row>
    <row r="128">
      <c r="D128" s="79"/>
      <c r="H128" s="79"/>
      <c r="M128" s="79"/>
      <c r="R128" s="74"/>
      <c r="S128" s="74"/>
    </row>
    <row r="129">
      <c r="D129" s="79"/>
      <c r="H129" s="79"/>
      <c r="M129" s="79"/>
      <c r="R129" s="74"/>
      <c r="S129" s="74"/>
    </row>
    <row r="130">
      <c r="D130" s="79"/>
      <c r="H130" s="79"/>
      <c r="M130" s="79"/>
      <c r="R130" s="74"/>
      <c r="S130" s="74"/>
    </row>
    <row r="131">
      <c r="D131" s="79"/>
      <c r="H131" s="79"/>
      <c r="M131" s="79"/>
      <c r="R131" s="74"/>
      <c r="S131" s="74"/>
    </row>
    <row r="132">
      <c r="D132" s="79"/>
      <c r="H132" s="79"/>
      <c r="M132" s="79"/>
      <c r="R132" s="74"/>
      <c r="S132" s="74"/>
    </row>
    <row r="133">
      <c r="D133" s="79"/>
      <c r="H133" s="79"/>
      <c r="M133" s="79"/>
      <c r="R133" s="74"/>
      <c r="S133" s="74"/>
    </row>
    <row r="134">
      <c r="D134" s="79"/>
      <c r="H134" s="79"/>
      <c r="M134" s="79"/>
      <c r="R134" s="74"/>
      <c r="S134" s="74"/>
    </row>
    <row r="135">
      <c r="D135" s="79"/>
      <c r="H135" s="79"/>
      <c r="M135" s="79"/>
      <c r="R135" s="74"/>
      <c r="S135" s="74"/>
    </row>
    <row r="136">
      <c r="D136" s="79"/>
      <c r="H136" s="79"/>
      <c r="M136" s="79"/>
      <c r="R136" s="74"/>
      <c r="S136" s="74"/>
    </row>
    <row r="137">
      <c r="D137" s="79"/>
      <c r="H137" s="79"/>
      <c r="M137" s="79"/>
      <c r="R137" s="74"/>
      <c r="S137" s="74"/>
    </row>
    <row r="138">
      <c r="D138" s="79"/>
      <c r="H138" s="79"/>
      <c r="M138" s="79"/>
      <c r="R138" s="74"/>
      <c r="S138" s="74"/>
    </row>
    <row r="139">
      <c r="D139" s="79"/>
      <c r="H139" s="79"/>
      <c r="M139" s="79"/>
      <c r="R139" s="74"/>
      <c r="S139" s="74"/>
    </row>
    <row r="140">
      <c r="D140" s="79"/>
      <c r="H140" s="79"/>
      <c r="M140" s="79"/>
      <c r="R140" s="74"/>
      <c r="S140" s="74"/>
    </row>
    <row r="141">
      <c r="D141" s="79"/>
      <c r="H141" s="79"/>
      <c r="M141" s="79"/>
      <c r="R141" s="74"/>
      <c r="S141" s="74"/>
    </row>
    <row r="142">
      <c r="D142" s="79"/>
      <c r="H142" s="79"/>
      <c r="M142" s="79"/>
      <c r="R142" s="74"/>
      <c r="S142" s="74"/>
    </row>
    <row r="143">
      <c r="D143" s="79"/>
      <c r="H143" s="79"/>
      <c r="M143" s="79"/>
      <c r="R143" s="74"/>
      <c r="S143" s="74"/>
    </row>
    <row r="144">
      <c r="D144" s="79"/>
      <c r="H144" s="79"/>
      <c r="M144" s="79"/>
      <c r="R144" s="74"/>
      <c r="S144" s="74"/>
    </row>
    <row r="145">
      <c r="D145" s="79"/>
      <c r="H145" s="79"/>
      <c r="M145" s="79"/>
      <c r="R145" s="74"/>
      <c r="S145" s="74"/>
    </row>
    <row r="146">
      <c r="D146" s="79"/>
      <c r="H146" s="79"/>
      <c r="M146" s="79"/>
      <c r="R146" s="74"/>
      <c r="S146" s="74"/>
    </row>
    <row r="147">
      <c r="D147" s="79"/>
      <c r="H147" s="79"/>
      <c r="M147" s="79"/>
      <c r="R147" s="74"/>
      <c r="S147" s="74"/>
    </row>
    <row r="148">
      <c r="D148" s="79"/>
      <c r="H148" s="79"/>
      <c r="M148" s="79"/>
      <c r="R148" s="74"/>
      <c r="S148" s="74"/>
    </row>
    <row r="149">
      <c r="D149" s="79"/>
      <c r="H149" s="79"/>
      <c r="M149" s="79"/>
      <c r="R149" s="74"/>
      <c r="S149" s="74"/>
    </row>
    <row r="150">
      <c r="D150" s="79"/>
      <c r="H150" s="79"/>
      <c r="M150" s="79"/>
      <c r="R150" s="74"/>
      <c r="S150" s="74"/>
    </row>
    <row r="151">
      <c r="D151" s="79"/>
      <c r="H151" s="79"/>
      <c r="M151" s="79"/>
      <c r="R151" s="74"/>
      <c r="S151" s="74"/>
    </row>
    <row r="152">
      <c r="D152" s="79"/>
      <c r="H152" s="79"/>
      <c r="M152" s="79"/>
      <c r="R152" s="74"/>
      <c r="S152" s="74"/>
    </row>
    <row r="153">
      <c r="D153" s="79"/>
      <c r="H153" s="79"/>
      <c r="M153" s="79"/>
      <c r="R153" s="74"/>
      <c r="S153" s="74"/>
    </row>
    <row r="154">
      <c r="D154" s="79"/>
      <c r="H154" s="79"/>
      <c r="M154" s="79"/>
      <c r="R154" s="74"/>
      <c r="S154" s="74"/>
    </row>
    <row r="155">
      <c r="D155" s="79"/>
      <c r="H155" s="79"/>
      <c r="M155" s="79"/>
      <c r="R155" s="74"/>
      <c r="S155" s="74"/>
    </row>
    <row r="156">
      <c r="D156" s="79"/>
      <c r="H156" s="79"/>
      <c r="M156" s="79"/>
      <c r="R156" s="74"/>
      <c r="S156" s="74"/>
    </row>
    <row r="157">
      <c r="D157" s="79"/>
      <c r="H157" s="79"/>
      <c r="M157" s="79"/>
      <c r="R157" s="74"/>
      <c r="S157" s="74"/>
    </row>
    <row r="158">
      <c r="D158" s="79"/>
      <c r="H158" s="79"/>
      <c r="M158" s="79"/>
      <c r="R158" s="74"/>
      <c r="S158" s="74"/>
    </row>
    <row r="159">
      <c r="D159" s="79"/>
      <c r="H159" s="79"/>
      <c r="M159" s="79"/>
      <c r="R159" s="74"/>
      <c r="S159" s="74"/>
    </row>
    <row r="160">
      <c r="D160" s="79"/>
      <c r="H160" s="79"/>
      <c r="M160" s="79"/>
      <c r="R160" s="74"/>
      <c r="S160" s="74"/>
    </row>
    <row r="161">
      <c r="D161" s="79"/>
      <c r="H161" s="79"/>
      <c r="M161" s="79"/>
      <c r="R161" s="74"/>
      <c r="S161" s="74"/>
    </row>
    <row r="162">
      <c r="D162" s="79"/>
      <c r="H162" s="79"/>
      <c r="M162" s="79"/>
      <c r="R162" s="74"/>
      <c r="S162" s="74"/>
    </row>
    <row r="163">
      <c r="D163" s="79"/>
      <c r="H163" s="79"/>
      <c r="M163" s="79"/>
      <c r="R163" s="74"/>
      <c r="S163" s="74"/>
    </row>
    <row r="164">
      <c r="D164" s="79"/>
      <c r="H164" s="79"/>
      <c r="M164" s="79"/>
      <c r="R164" s="74"/>
      <c r="S164" s="74"/>
    </row>
    <row r="165">
      <c r="D165" s="79"/>
      <c r="H165" s="79"/>
      <c r="M165" s="79"/>
      <c r="R165" s="74"/>
      <c r="S165" s="74"/>
    </row>
    <row r="166">
      <c r="D166" s="79"/>
      <c r="H166" s="79"/>
      <c r="M166" s="79"/>
      <c r="R166" s="74"/>
      <c r="S166" s="74"/>
    </row>
    <row r="167">
      <c r="D167" s="79"/>
      <c r="H167" s="79"/>
      <c r="M167" s="79"/>
      <c r="R167" s="74"/>
      <c r="S167" s="74"/>
    </row>
    <row r="168">
      <c r="D168" s="79"/>
      <c r="H168" s="79"/>
      <c r="M168" s="79"/>
      <c r="R168" s="74"/>
      <c r="S168" s="74"/>
    </row>
    <row r="169">
      <c r="D169" s="79"/>
      <c r="H169" s="79"/>
      <c r="M169" s="79"/>
      <c r="R169" s="74"/>
      <c r="S169" s="74"/>
    </row>
    <row r="170">
      <c r="D170" s="79"/>
      <c r="H170" s="79"/>
      <c r="M170" s="79"/>
      <c r="R170" s="74"/>
      <c r="S170" s="74"/>
    </row>
    <row r="171">
      <c r="D171" s="79"/>
      <c r="H171" s="79"/>
      <c r="M171" s="79"/>
      <c r="R171" s="74"/>
      <c r="S171" s="74"/>
    </row>
    <row r="172">
      <c r="D172" s="79"/>
      <c r="H172" s="79"/>
      <c r="M172" s="79"/>
      <c r="R172" s="74"/>
      <c r="S172" s="74"/>
    </row>
    <row r="173">
      <c r="D173" s="79"/>
      <c r="H173" s="79"/>
      <c r="M173" s="79"/>
      <c r="R173" s="74"/>
      <c r="S173" s="74"/>
    </row>
    <row r="174">
      <c r="D174" s="79"/>
      <c r="H174" s="79"/>
      <c r="M174" s="79"/>
      <c r="R174" s="74"/>
      <c r="S174" s="74"/>
    </row>
    <row r="175">
      <c r="D175" s="79"/>
      <c r="H175" s="79"/>
      <c r="M175" s="79"/>
      <c r="R175" s="74"/>
      <c r="S175" s="74"/>
    </row>
    <row r="176">
      <c r="D176" s="79"/>
      <c r="H176" s="79"/>
      <c r="M176" s="79"/>
      <c r="R176" s="74"/>
      <c r="S176" s="74"/>
    </row>
    <row r="177">
      <c r="D177" s="79"/>
      <c r="H177" s="79"/>
      <c r="M177" s="79"/>
      <c r="R177" s="74"/>
      <c r="S177" s="74"/>
    </row>
    <row r="178">
      <c r="D178" s="79"/>
      <c r="H178" s="79"/>
      <c r="M178" s="79"/>
      <c r="R178" s="74"/>
      <c r="S178" s="74"/>
    </row>
    <row r="179">
      <c r="D179" s="79"/>
      <c r="H179" s="79"/>
      <c r="M179" s="79"/>
      <c r="R179" s="74"/>
      <c r="S179" s="74"/>
    </row>
    <row r="180">
      <c r="D180" s="79"/>
      <c r="H180" s="79"/>
      <c r="M180" s="79"/>
      <c r="R180" s="74"/>
      <c r="S180" s="74"/>
    </row>
    <row r="181">
      <c r="D181" s="79"/>
      <c r="H181" s="79"/>
      <c r="M181" s="79"/>
      <c r="R181" s="74"/>
      <c r="S181" s="74"/>
    </row>
    <row r="182">
      <c r="D182" s="79"/>
      <c r="H182" s="79"/>
      <c r="M182" s="79"/>
      <c r="R182" s="74"/>
      <c r="S182" s="74"/>
    </row>
    <row r="183">
      <c r="D183" s="79"/>
      <c r="H183" s="79"/>
      <c r="M183" s="79"/>
      <c r="R183" s="74"/>
      <c r="S183" s="74"/>
    </row>
    <row r="184">
      <c r="D184" s="79"/>
      <c r="H184" s="79"/>
      <c r="M184" s="79"/>
      <c r="R184" s="74"/>
      <c r="S184" s="74"/>
    </row>
    <row r="185">
      <c r="D185" s="79"/>
      <c r="H185" s="79"/>
      <c r="M185" s="79"/>
      <c r="R185" s="74"/>
      <c r="S185" s="74"/>
    </row>
    <row r="186">
      <c r="D186" s="79"/>
      <c r="H186" s="79"/>
      <c r="M186" s="79"/>
      <c r="R186" s="74"/>
      <c r="S186" s="74"/>
    </row>
    <row r="187">
      <c r="D187" s="79"/>
      <c r="H187" s="79"/>
      <c r="M187" s="79"/>
      <c r="R187" s="74"/>
      <c r="S187" s="74"/>
    </row>
    <row r="188">
      <c r="D188" s="79"/>
      <c r="H188" s="79"/>
      <c r="M188" s="79"/>
      <c r="R188" s="74"/>
      <c r="S188" s="74"/>
    </row>
    <row r="189">
      <c r="D189" s="79"/>
      <c r="H189" s="79"/>
      <c r="M189" s="79"/>
      <c r="R189" s="74"/>
      <c r="S189" s="74"/>
    </row>
    <row r="190">
      <c r="D190" s="79"/>
      <c r="H190" s="79"/>
      <c r="M190" s="79"/>
      <c r="R190" s="74"/>
      <c r="S190" s="74"/>
    </row>
    <row r="191">
      <c r="D191" s="79"/>
      <c r="H191" s="79"/>
      <c r="M191" s="79"/>
      <c r="R191" s="74"/>
      <c r="S191" s="74"/>
    </row>
    <row r="192">
      <c r="D192" s="79"/>
      <c r="H192" s="79"/>
      <c r="M192" s="79"/>
      <c r="R192" s="74"/>
      <c r="S192" s="74"/>
    </row>
    <row r="193">
      <c r="D193" s="79"/>
      <c r="H193" s="79"/>
      <c r="M193" s="79"/>
      <c r="R193" s="74"/>
      <c r="S193" s="74"/>
    </row>
    <row r="194">
      <c r="D194" s="79"/>
      <c r="H194" s="79"/>
      <c r="M194" s="79"/>
      <c r="R194" s="74"/>
      <c r="S194" s="74"/>
    </row>
    <row r="195">
      <c r="D195" s="79"/>
      <c r="H195" s="79"/>
      <c r="M195" s="79"/>
      <c r="R195" s="74"/>
      <c r="S195" s="74"/>
    </row>
    <row r="196">
      <c r="D196" s="79"/>
      <c r="H196" s="79"/>
      <c r="M196" s="79"/>
      <c r="R196" s="74"/>
      <c r="S196" s="74"/>
    </row>
    <row r="197">
      <c r="D197" s="79"/>
      <c r="H197" s="79"/>
      <c r="M197" s="79"/>
      <c r="R197" s="74"/>
      <c r="S197" s="74"/>
    </row>
    <row r="198">
      <c r="D198" s="79"/>
      <c r="H198" s="79"/>
      <c r="M198" s="79"/>
      <c r="R198" s="74"/>
      <c r="S198" s="74"/>
    </row>
    <row r="199">
      <c r="D199" s="79"/>
      <c r="H199" s="79"/>
      <c r="M199" s="79"/>
      <c r="R199" s="74"/>
      <c r="S199" s="74"/>
    </row>
    <row r="200">
      <c r="D200" s="79"/>
      <c r="H200" s="79"/>
      <c r="M200" s="79"/>
      <c r="R200" s="74"/>
      <c r="S200" s="74"/>
    </row>
    <row r="201">
      <c r="D201" s="79"/>
      <c r="H201" s="79"/>
      <c r="M201" s="79"/>
      <c r="R201" s="74"/>
      <c r="S201" s="74"/>
    </row>
    <row r="202">
      <c r="D202" s="79"/>
      <c r="H202" s="79"/>
      <c r="M202" s="79"/>
      <c r="R202" s="74"/>
      <c r="S202" s="74"/>
    </row>
    <row r="203">
      <c r="D203" s="79"/>
      <c r="H203" s="79"/>
      <c r="M203" s="79"/>
      <c r="R203" s="74"/>
      <c r="S203" s="74"/>
    </row>
    <row r="204">
      <c r="D204" s="79"/>
      <c r="H204" s="79"/>
      <c r="M204" s="79"/>
      <c r="R204" s="74"/>
      <c r="S204" s="74"/>
    </row>
    <row r="205">
      <c r="D205" s="79"/>
      <c r="H205" s="79"/>
      <c r="M205" s="79"/>
      <c r="R205" s="74"/>
      <c r="S205" s="74"/>
    </row>
    <row r="206">
      <c r="D206" s="79"/>
      <c r="H206" s="79"/>
      <c r="M206" s="79"/>
      <c r="R206" s="74"/>
      <c r="S206" s="74"/>
    </row>
    <row r="207">
      <c r="D207" s="79"/>
      <c r="H207" s="79"/>
      <c r="M207" s="79"/>
      <c r="R207" s="74"/>
      <c r="S207" s="74"/>
    </row>
    <row r="208">
      <c r="D208" s="79"/>
      <c r="H208" s="79"/>
      <c r="M208" s="79"/>
      <c r="R208" s="74"/>
      <c r="S208" s="74"/>
    </row>
    <row r="209">
      <c r="D209" s="79"/>
      <c r="H209" s="79"/>
      <c r="M209" s="79"/>
      <c r="R209" s="74"/>
      <c r="S209" s="74"/>
    </row>
    <row r="210">
      <c r="D210" s="79"/>
      <c r="H210" s="79"/>
      <c r="M210" s="79"/>
      <c r="R210" s="74"/>
      <c r="S210" s="74"/>
    </row>
    <row r="211">
      <c r="D211" s="79"/>
      <c r="H211" s="79"/>
      <c r="M211" s="79"/>
      <c r="R211" s="74"/>
      <c r="S211" s="74"/>
    </row>
    <row r="212">
      <c r="D212" s="79"/>
      <c r="H212" s="79"/>
      <c r="M212" s="79"/>
      <c r="R212" s="74"/>
      <c r="S212" s="74"/>
    </row>
    <row r="213">
      <c r="D213" s="79"/>
      <c r="H213" s="79"/>
      <c r="M213" s="79"/>
      <c r="R213" s="74"/>
      <c r="S213" s="74"/>
    </row>
    <row r="214">
      <c r="D214" s="79"/>
      <c r="H214" s="79"/>
      <c r="M214" s="79"/>
      <c r="R214" s="74"/>
      <c r="S214" s="74"/>
    </row>
    <row r="215">
      <c r="D215" s="79"/>
      <c r="H215" s="79"/>
      <c r="M215" s="79"/>
      <c r="R215" s="74"/>
      <c r="S215" s="74"/>
    </row>
    <row r="216">
      <c r="D216" s="79"/>
      <c r="H216" s="79"/>
      <c r="M216" s="79"/>
      <c r="R216" s="74"/>
      <c r="S216" s="74"/>
    </row>
    <row r="217">
      <c r="D217" s="79"/>
      <c r="H217" s="79"/>
      <c r="M217" s="79"/>
      <c r="R217" s="74"/>
      <c r="S217" s="74"/>
    </row>
    <row r="218">
      <c r="D218" s="79"/>
      <c r="H218" s="79"/>
      <c r="M218" s="79"/>
      <c r="R218" s="74"/>
      <c r="S218" s="74"/>
    </row>
    <row r="219">
      <c r="D219" s="79"/>
      <c r="H219" s="79"/>
      <c r="M219" s="79"/>
      <c r="R219" s="74"/>
      <c r="S219" s="74"/>
    </row>
    <row r="220">
      <c r="D220" s="79"/>
      <c r="H220" s="79"/>
      <c r="M220" s="79"/>
      <c r="R220" s="74"/>
      <c r="S220" s="74"/>
    </row>
    <row r="221">
      <c r="D221" s="79"/>
      <c r="H221" s="79"/>
      <c r="M221" s="79"/>
      <c r="R221" s="74"/>
      <c r="S221" s="74"/>
    </row>
    <row r="222">
      <c r="D222" s="79"/>
      <c r="H222" s="79"/>
      <c r="M222" s="79"/>
      <c r="R222" s="74"/>
      <c r="S222" s="74"/>
    </row>
    <row r="223">
      <c r="D223" s="79"/>
      <c r="H223" s="79"/>
      <c r="M223" s="79"/>
      <c r="R223" s="74"/>
      <c r="S223" s="74"/>
    </row>
    <row r="224">
      <c r="D224" s="79"/>
      <c r="H224" s="79"/>
      <c r="M224" s="79"/>
      <c r="R224" s="74"/>
      <c r="S224" s="74"/>
    </row>
    <row r="225">
      <c r="D225" s="79"/>
      <c r="H225" s="79"/>
      <c r="M225" s="79"/>
      <c r="R225" s="74"/>
      <c r="S225" s="74"/>
    </row>
    <row r="226">
      <c r="D226" s="79"/>
      <c r="H226" s="79"/>
      <c r="M226" s="79"/>
      <c r="R226" s="74"/>
      <c r="S226" s="74"/>
    </row>
    <row r="227">
      <c r="D227" s="79"/>
      <c r="H227" s="79"/>
      <c r="M227" s="79"/>
      <c r="R227" s="74"/>
      <c r="S227" s="74"/>
    </row>
    <row r="228">
      <c r="D228" s="79"/>
      <c r="H228" s="79"/>
      <c r="M228" s="79"/>
      <c r="R228" s="74"/>
      <c r="S228" s="74"/>
    </row>
    <row r="229">
      <c r="D229" s="79"/>
      <c r="H229" s="79"/>
      <c r="M229" s="79"/>
      <c r="R229" s="74"/>
      <c r="S229" s="74"/>
    </row>
    <row r="230">
      <c r="D230" s="79"/>
      <c r="H230" s="79"/>
      <c r="M230" s="79"/>
      <c r="R230" s="74"/>
      <c r="S230" s="74"/>
    </row>
    <row r="231">
      <c r="D231" s="79"/>
      <c r="H231" s="79"/>
      <c r="M231" s="79"/>
      <c r="R231" s="74"/>
      <c r="S231" s="74"/>
    </row>
    <row r="232">
      <c r="D232" s="79"/>
      <c r="H232" s="79"/>
      <c r="M232" s="79"/>
      <c r="R232" s="74"/>
      <c r="S232" s="74"/>
    </row>
    <row r="233">
      <c r="D233" s="79"/>
      <c r="H233" s="79"/>
      <c r="M233" s="79"/>
      <c r="R233" s="74"/>
      <c r="S233" s="74"/>
    </row>
    <row r="234">
      <c r="D234" s="79"/>
      <c r="H234" s="79"/>
      <c r="M234" s="79"/>
      <c r="R234" s="74"/>
      <c r="S234" s="74"/>
    </row>
    <row r="235">
      <c r="D235" s="79"/>
      <c r="H235" s="79"/>
      <c r="M235" s="79"/>
      <c r="R235" s="74"/>
      <c r="S235" s="74"/>
    </row>
    <row r="236">
      <c r="D236" s="79"/>
      <c r="H236" s="79"/>
      <c r="M236" s="79"/>
      <c r="R236" s="74"/>
      <c r="S236" s="74"/>
    </row>
    <row r="237">
      <c r="D237" s="79"/>
      <c r="H237" s="79"/>
      <c r="M237" s="79"/>
      <c r="R237" s="74"/>
      <c r="S237" s="74"/>
    </row>
    <row r="238">
      <c r="D238" s="79"/>
      <c r="H238" s="79"/>
      <c r="M238" s="79"/>
      <c r="R238" s="74"/>
      <c r="S238" s="74"/>
    </row>
    <row r="239">
      <c r="D239" s="79"/>
      <c r="H239" s="79"/>
      <c r="M239" s="79"/>
      <c r="R239" s="74"/>
      <c r="S239" s="74"/>
    </row>
    <row r="240">
      <c r="D240" s="79"/>
      <c r="H240" s="79"/>
      <c r="M240" s="79"/>
      <c r="R240" s="74"/>
      <c r="S240" s="74"/>
    </row>
    <row r="241">
      <c r="D241" s="79"/>
      <c r="H241" s="79"/>
      <c r="M241" s="79"/>
      <c r="R241" s="74"/>
      <c r="S241" s="74"/>
    </row>
    <row r="242">
      <c r="D242" s="79"/>
      <c r="H242" s="79"/>
      <c r="M242" s="79"/>
      <c r="R242" s="74"/>
      <c r="S242" s="74"/>
    </row>
    <row r="243">
      <c r="D243" s="79"/>
      <c r="H243" s="79"/>
      <c r="M243" s="79"/>
      <c r="R243" s="74"/>
      <c r="S243" s="74"/>
    </row>
    <row r="244">
      <c r="D244" s="79"/>
      <c r="H244" s="79"/>
      <c r="M244" s="79"/>
      <c r="R244" s="74"/>
      <c r="S244" s="74"/>
    </row>
    <row r="245">
      <c r="D245" s="79"/>
      <c r="H245" s="79"/>
      <c r="M245" s="79"/>
      <c r="R245" s="74"/>
      <c r="S245" s="74"/>
    </row>
    <row r="246">
      <c r="D246" s="79"/>
      <c r="H246" s="79"/>
      <c r="M246" s="79"/>
      <c r="R246" s="74"/>
      <c r="S246" s="74"/>
    </row>
    <row r="247">
      <c r="D247" s="79"/>
      <c r="H247" s="79"/>
      <c r="M247" s="79"/>
      <c r="R247" s="74"/>
      <c r="S247" s="74"/>
    </row>
    <row r="248">
      <c r="D248" s="79"/>
      <c r="H248" s="79"/>
      <c r="M248" s="79"/>
      <c r="R248" s="74"/>
      <c r="S248" s="74"/>
    </row>
    <row r="249">
      <c r="D249" s="79"/>
      <c r="H249" s="79"/>
      <c r="M249" s="79"/>
      <c r="R249" s="74"/>
      <c r="S249" s="74"/>
    </row>
    <row r="250">
      <c r="D250" s="79"/>
      <c r="H250" s="79"/>
      <c r="M250" s="79"/>
      <c r="R250" s="74"/>
      <c r="S250" s="74"/>
    </row>
    <row r="251">
      <c r="D251" s="79"/>
      <c r="H251" s="79"/>
      <c r="M251" s="79"/>
      <c r="R251" s="74"/>
      <c r="S251" s="74"/>
    </row>
    <row r="252">
      <c r="D252" s="79"/>
      <c r="H252" s="79"/>
      <c r="M252" s="79"/>
      <c r="R252" s="74"/>
      <c r="S252" s="74"/>
    </row>
    <row r="253">
      <c r="D253" s="79"/>
      <c r="H253" s="79"/>
      <c r="M253" s="79"/>
      <c r="R253" s="74"/>
      <c r="S253" s="74"/>
    </row>
    <row r="254">
      <c r="D254" s="79"/>
      <c r="H254" s="79"/>
      <c r="M254" s="79"/>
      <c r="R254" s="74"/>
      <c r="S254" s="74"/>
    </row>
    <row r="255">
      <c r="D255" s="79"/>
      <c r="H255" s="79"/>
      <c r="M255" s="79"/>
      <c r="R255" s="74"/>
      <c r="S255" s="74"/>
    </row>
    <row r="256">
      <c r="D256" s="79"/>
      <c r="H256" s="79"/>
      <c r="M256" s="79"/>
      <c r="R256" s="74"/>
      <c r="S256" s="74"/>
    </row>
    <row r="257">
      <c r="D257" s="79"/>
      <c r="H257" s="79"/>
      <c r="M257" s="79"/>
      <c r="R257" s="74"/>
      <c r="S257" s="74"/>
    </row>
    <row r="258">
      <c r="D258" s="79"/>
      <c r="H258" s="79"/>
      <c r="M258" s="79"/>
      <c r="R258" s="74"/>
      <c r="S258" s="74"/>
    </row>
    <row r="259">
      <c r="D259" s="79"/>
      <c r="H259" s="79"/>
      <c r="M259" s="79"/>
      <c r="R259" s="74"/>
      <c r="S259" s="74"/>
    </row>
    <row r="260">
      <c r="D260" s="79"/>
      <c r="H260" s="79"/>
      <c r="M260" s="79"/>
      <c r="R260" s="74"/>
      <c r="S260" s="74"/>
    </row>
    <row r="261">
      <c r="D261" s="79"/>
      <c r="H261" s="79"/>
      <c r="M261" s="79"/>
      <c r="R261" s="74"/>
      <c r="S261" s="74"/>
    </row>
    <row r="262">
      <c r="D262" s="79"/>
      <c r="H262" s="79"/>
      <c r="M262" s="79"/>
      <c r="R262" s="74"/>
      <c r="S262" s="74"/>
    </row>
    <row r="263">
      <c r="D263" s="79"/>
      <c r="H263" s="79"/>
      <c r="M263" s="79"/>
      <c r="R263" s="74"/>
      <c r="S263" s="74"/>
    </row>
    <row r="264">
      <c r="D264" s="79"/>
      <c r="H264" s="79"/>
      <c r="M264" s="79"/>
      <c r="R264" s="74"/>
      <c r="S264" s="74"/>
    </row>
    <row r="265">
      <c r="D265" s="79"/>
      <c r="H265" s="79"/>
      <c r="M265" s="79"/>
      <c r="R265" s="74"/>
      <c r="S265" s="74"/>
    </row>
    <row r="266">
      <c r="D266" s="79"/>
      <c r="H266" s="79"/>
      <c r="M266" s="79"/>
      <c r="R266" s="74"/>
      <c r="S266" s="74"/>
    </row>
    <row r="267">
      <c r="D267" s="79"/>
      <c r="H267" s="79"/>
      <c r="M267" s="79"/>
      <c r="R267" s="74"/>
      <c r="S267" s="74"/>
    </row>
    <row r="268">
      <c r="D268" s="79"/>
      <c r="H268" s="79"/>
      <c r="M268" s="79"/>
      <c r="R268" s="74"/>
      <c r="S268" s="74"/>
    </row>
    <row r="269">
      <c r="D269" s="79"/>
      <c r="H269" s="79"/>
      <c r="M269" s="79"/>
      <c r="R269" s="74"/>
      <c r="S269" s="74"/>
    </row>
    <row r="270">
      <c r="D270" s="79"/>
      <c r="H270" s="79"/>
      <c r="M270" s="79"/>
      <c r="R270" s="74"/>
      <c r="S270" s="74"/>
    </row>
    <row r="271">
      <c r="D271" s="79"/>
      <c r="H271" s="79"/>
      <c r="M271" s="79"/>
      <c r="R271" s="74"/>
      <c r="S271" s="74"/>
    </row>
    <row r="272">
      <c r="D272" s="79"/>
      <c r="H272" s="79"/>
      <c r="M272" s="79"/>
      <c r="R272" s="74"/>
      <c r="S272" s="74"/>
    </row>
    <row r="273">
      <c r="D273" s="79"/>
      <c r="H273" s="79"/>
      <c r="M273" s="79"/>
      <c r="R273" s="74"/>
      <c r="S273" s="74"/>
    </row>
    <row r="274">
      <c r="D274" s="79"/>
      <c r="H274" s="79"/>
      <c r="M274" s="79"/>
      <c r="R274" s="74"/>
      <c r="S274" s="74"/>
    </row>
    <row r="275">
      <c r="D275" s="79"/>
      <c r="H275" s="79"/>
      <c r="M275" s="79"/>
      <c r="R275" s="74"/>
      <c r="S275" s="74"/>
    </row>
    <row r="276">
      <c r="D276" s="79"/>
      <c r="H276" s="79"/>
      <c r="M276" s="79"/>
      <c r="R276" s="74"/>
      <c r="S276" s="74"/>
    </row>
    <row r="277">
      <c r="D277" s="79"/>
      <c r="H277" s="79"/>
      <c r="M277" s="79"/>
      <c r="R277" s="74"/>
      <c r="S277" s="74"/>
    </row>
    <row r="278">
      <c r="D278" s="79"/>
      <c r="H278" s="79"/>
      <c r="M278" s="79"/>
      <c r="R278" s="74"/>
      <c r="S278" s="74"/>
    </row>
    <row r="279">
      <c r="D279" s="79"/>
      <c r="H279" s="79"/>
      <c r="M279" s="79"/>
      <c r="R279" s="74"/>
      <c r="S279" s="74"/>
    </row>
    <row r="280">
      <c r="D280" s="79"/>
      <c r="H280" s="79"/>
      <c r="M280" s="79"/>
      <c r="R280" s="74"/>
      <c r="S280" s="74"/>
    </row>
    <row r="281">
      <c r="D281" s="79"/>
      <c r="H281" s="79"/>
      <c r="M281" s="79"/>
      <c r="R281" s="74"/>
      <c r="S281" s="74"/>
    </row>
    <row r="282">
      <c r="D282" s="79"/>
      <c r="H282" s="79"/>
      <c r="M282" s="79"/>
      <c r="R282" s="74"/>
      <c r="S282" s="74"/>
    </row>
    <row r="283">
      <c r="D283" s="79"/>
      <c r="H283" s="79"/>
      <c r="M283" s="79"/>
      <c r="R283" s="74"/>
      <c r="S283" s="74"/>
    </row>
    <row r="284">
      <c r="D284" s="79"/>
      <c r="H284" s="79"/>
      <c r="M284" s="79"/>
      <c r="R284" s="74"/>
      <c r="S284" s="74"/>
    </row>
    <row r="285">
      <c r="D285" s="79"/>
      <c r="H285" s="79"/>
      <c r="M285" s="79"/>
      <c r="R285" s="74"/>
      <c r="S285" s="74"/>
    </row>
    <row r="286">
      <c r="D286" s="79"/>
      <c r="H286" s="79"/>
      <c r="M286" s="79"/>
      <c r="R286" s="74"/>
      <c r="S286" s="74"/>
    </row>
    <row r="287">
      <c r="D287" s="79"/>
      <c r="H287" s="79"/>
      <c r="M287" s="79"/>
      <c r="R287" s="74"/>
      <c r="S287" s="74"/>
    </row>
    <row r="288">
      <c r="D288" s="79"/>
      <c r="H288" s="79"/>
      <c r="M288" s="79"/>
      <c r="R288" s="74"/>
      <c r="S288" s="74"/>
    </row>
    <row r="289">
      <c r="D289" s="79"/>
      <c r="H289" s="79"/>
      <c r="M289" s="79"/>
      <c r="R289" s="74"/>
      <c r="S289" s="74"/>
    </row>
    <row r="290">
      <c r="D290" s="79"/>
      <c r="H290" s="79"/>
      <c r="M290" s="79"/>
      <c r="R290" s="74"/>
      <c r="S290" s="74"/>
    </row>
    <row r="291">
      <c r="D291" s="79"/>
      <c r="H291" s="79"/>
      <c r="M291" s="79"/>
      <c r="R291" s="74"/>
      <c r="S291" s="74"/>
    </row>
    <row r="292">
      <c r="D292" s="79"/>
      <c r="H292" s="79"/>
      <c r="M292" s="79"/>
      <c r="R292" s="74"/>
      <c r="S292" s="74"/>
    </row>
    <row r="293">
      <c r="D293" s="79"/>
      <c r="H293" s="79"/>
      <c r="M293" s="79"/>
      <c r="R293" s="74"/>
      <c r="S293" s="74"/>
    </row>
    <row r="294">
      <c r="D294" s="79"/>
      <c r="H294" s="79"/>
      <c r="M294" s="79"/>
      <c r="R294" s="74"/>
      <c r="S294" s="74"/>
    </row>
    <row r="295">
      <c r="D295" s="79"/>
      <c r="H295" s="79"/>
      <c r="M295" s="79"/>
      <c r="R295" s="74"/>
      <c r="S295" s="74"/>
    </row>
    <row r="296">
      <c r="D296" s="79"/>
      <c r="H296" s="79"/>
      <c r="M296" s="79"/>
      <c r="R296" s="74"/>
      <c r="S296" s="74"/>
    </row>
    <row r="297">
      <c r="D297" s="79"/>
      <c r="H297" s="79"/>
      <c r="M297" s="79"/>
      <c r="R297" s="74"/>
      <c r="S297" s="74"/>
    </row>
    <row r="298">
      <c r="D298" s="79"/>
      <c r="H298" s="79"/>
      <c r="M298" s="79"/>
      <c r="R298" s="74"/>
      <c r="S298" s="74"/>
    </row>
    <row r="299">
      <c r="D299" s="79"/>
      <c r="H299" s="79"/>
      <c r="M299" s="79"/>
      <c r="R299" s="74"/>
      <c r="S299" s="74"/>
    </row>
    <row r="300">
      <c r="D300" s="79"/>
      <c r="H300" s="79"/>
      <c r="M300" s="79"/>
      <c r="R300" s="74"/>
      <c r="S300" s="74"/>
    </row>
    <row r="301">
      <c r="D301" s="79"/>
      <c r="H301" s="79"/>
      <c r="M301" s="79"/>
      <c r="R301" s="74"/>
      <c r="S301" s="74"/>
    </row>
    <row r="302">
      <c r="D302" s="79"/>
      <c r="H302" s="79"/>
      <c r="M302" s="79"/>
      <c r="R302" s="74"/>
      <c r="S302" s="74"/>
    </row>
    <row r="303">
      <c r="D303" s="79"/>
      <c r="H303" s="79"/>
      <c r="M303" s="79"/>
      <c r="R303" s="74"/>
      <c r="S303" s="74"/>
    </row>
    <row r="304">
      <c r="D304" s="79"/>
      <c r="H304" s="79"/>
      <c r="M304" s="79"/>
      <c r="R304" s="74"/>
      <c r="S304" s="74"/>
    </row>
    <row r="305">
      <c r="D305" s="79"/>
      <c r="H305" s="79"/>
      <c r="M305" s="79"/>
      <c r="R305" s="74"/>
      <c r="S305" s="74"/>
    </row>
    <row r="306">
      <c r="D306" s="79"/>
      <c r="H306" s="79"/>
      <c r="M306" s="79"/>
      <c r="R306" s="74"/>
      <c r="S306" s="74"/>
    </row>
    <row r="307">
      <c r="D307" s="79"/>
      <c r="H307" s="79"/>
      <c r="M307" s="79"/>
      <c r="R307" s="74"/>
      <c r="S307" s="74"/>
    </row>
    <row r="308">
      <c r="D308" s="79"/>
      <c r="H308" s="79"/>
      <c r="M308" s="79"/>
      <c r="R308" s="74"/>
      <c r="S308" s="74"/>
    </row>
    <row r="309">
      <c r="D309" s="79"/>
      <c r="H309" s="79"/>
      <c r="M309" s="79"/>
      <c r="R309" s="74"/>
      <c r="S309" s="74"/>
    </row>
    <row r="310">
      <c r="D310" s="79"/>
      <c r="H310" s="79"/>
      <c r="M310" s="79"/>
      <c r="R310" s="74"/>
      <c r="S310" s="74"/>
    </row>
    <row r="311">
      <c r="D311" s="79"/>
      <c r="H311" s="79"/>
      <c r="M311" s="79"/>
      <c r="R311" s="74"/>
      <c r="S311" s="74"/>
    </row>
    <row r="312">
      <c r="D312" s="79"/>
      <c r="H312" s="79"/>
      <c r="M312" s="79"/>
      <c r="R312" s="74"/>
      <c r="S312" s="74"/>
    </row>
    <row r="313">
      <c r="D313" s="79"/>
      <c r="H313" s="79"/>
      <c r="M313" s="79"/>
      <c r="R313" s="74"/>
      <c r="S313" s="74"/>
    </row>
    <row r="314">
      <c r="D314" s="79"/>
      <c r="H314" s="79"/>
      <c r="M314" s="79"/>
      <c r="R314" s="74"/>
      <c r="S314" s="74"/>
    </row>
    <row r="315">
      <c r="D315" s="79"/>
      <c r="H315" s="79"/>
      <c r="M315" s="79"/>
      <c r="R315" s="74"/>
      <c r="S315" s="74"/>
    </row>
    <row r="316">
      <c r="D316" s="79"/>
      <c r="H316" s="79"/>
      <c r="M316" s="79"/>
      <c r="R316" s="74"/>
      <c r="S316" s="74"/>
    </row>
    <row r="317">
      <c r="D317" s="79"/>
      <c r="H317" s="79"/>
      <c r="M317" s="79"/>
      <c r="R317" s="74"/>
      <c r="S317" s="74"/>
    </row>
    <row r="318">
      <c r="D318" s="79"/>
      <c r="H318" s="79"/>
      <c r="M318" s="79"/>
      <c r="R318" s="74"/>
      <c r="S318" s="74"/>
    </row>
    <row r="319">
      <c r="D319" s="79"/>
      <c r="H319" s="79"/>
      <c r="M319" s="79"/>
      <c r="R319" s="74"/>
      <c r="S319" s="74"/>
    </row>
    <row r="320">
      <c r="D320" s="79"/>
      <c r="H320" s="79"/>
      <c r="M320" s="79"/>
      <c r="R320" s="74"/>
      <c r="S320" s="74"/>
    </row>
    <row r="321">
      <c r="D321" s="79"/>
      <c r="H321" s="79"/>
      <c r="M321" s="79"/>
      <c r="R321" s="74"/>
      <c r="S321" s="74"/>
    </row>
    <row r="322">
      <c r="D322" s="79"/>
      <c r="H322" s="79"/>
      <c r="M322" s="79"/>
      <c r="R322" s="74"/>
      <c r="S322" s="74"/>
    </row>
    <row r="323">
      <c r="D323" s="79"/>
      <c r="H323" s="79"/>
      <c r="M323" s="79"/>
      <c r="R323" s="74"/>
      <c r="S323" s="74"/>
    </row>
    <row r="324">
      <c r="D324" s="79"/>
      <c r="H324" s="79"/>
      <c r="M324" s="79"/>
      <c r="R324" s="74"/>
      <c r="S324" s="74"/>
    </row>
    <row r="325">
      <c r="D325" s="79"/>
      <c r="H325" s="79"/>
      <c r="M325" s="79"/>
      <c r="R325" s="74"/>
      <c r="S325" s="74"/>
    </row>
    <row r="326">
      <c r="D326" s="79"/>
      <c r="H326" s="79"/>
      <c r="M326" s="79"/>
      <c r="R326" s="74"/>
      <c r="S326" s="74"/>
    </row>
    <row r="327">
      <c r="D327" s="79"/>
      <c r="H327" s="79"/>
      <c r="M327" s="79"/>
      <c r="R327" s="74"/>
      <c r="S327" s="74"/>
    </row>
    <row r="328">
      <c r="D328" s="79"/>
      <c r="H328" s="79"/>
      <c r="M328" s="79"/>
      <c r="R328" s="74"/>
      <c r="S328" s="74"/>
    </row>
    <row r="329">
      <c r="D329" s="79"/>
      <c r="H329" s="79"/>
      <c r="M329" s="79"/>
      <c r="R329" s="74"/>
      <c r="S329" s="74"/>
    </row>
    <row r="330">
      <c r="D330" s="79"/>
      <c r="H330" s="79"/>
      <c r="M330" s="79"/>
      <c r="R330" s="74"/>
      <c r="S330" s="74"/>
    </row>
    <row r="331">
      <c r="D331" s="79"/>
      <c r="H331" s="79"/>
      <c r="M331" s="79"/>
      <c r="R331" s="74"/>
      <c r="S331" s="74"/>
    </row>
    <row r="332">
      <c r="D332" s="79"/>
      <c r="H332" s="79"/>
      <c r="M332" s="79"/>
      <c r="R332" s="74"/>
      <c r="S332" s="74"/>
    </row>
    <row r="333">
      <c r="D333" s="79"/>
      <c r="H333" s="79"/>
      <c r="M333" s="79"/>
      <c r="R333" s="74"/>
      <c r="S333" s="74"/>
    </row>
    <row r="334">
      <c r="D334" s="79"/>
      <c r="H334" s="79"/>
      <c r="M334" s="79"/>
      <c r="R334" s="74"/>
      <c r="S334" s="74"/>
    </row>
    <row r="335">
      <c r="D335" s="79"/>
      <c r="H335" s="79"/>
      <c r="M335" s="79"/>
      <c r="R335" s="74"/>
      <c r="S335" s="74"/>
    </row>
    <row r="336">
      <c r="D336" s="79"/>
      <c r="H336" s="79"/>
      <c r="M336" s="79"/>
      <c r="R336" s="74"/>
      <c r="S336" s="74"/>
    </row>
    <row r="337">
      <c r="D337" s="79"/>
      <c r="H337" s="79"/>
      <c r="M337" s="79"/>
      <c r="R337" s="74"/>
      <c r="S337" s="74"/>
    </row>
    <row r="338">
      <c r="D338" s="79"/>
      <c r="H338" s="79"/>
      <c r="M338" s="79"/>
      <c r="R338" s="74"/>
      <c r="S338" s="74"/>
    </row>
    <row r="339">
      <c r="D339" s="79"/>
      <c r="H339" s="79"/>
      <c r="M339" s="79"/>
      <c r="R339" s="74"/>
      <c r="S339" s="74"/>
    </row>
    <row r="340">
      <c r="D340" s="79"/>
      <c r="H340" s="79"/>
      <c r="M340" s="79"/>
      <c r="R340" s="74"/>
      <c r="S340" s="74"/>
    </row>
    <row r="341">
      <c r="D341" s="79"/>
      <c r="H341" s="79"/>
      <c r="M341" s="79"/>
      <c r="R341" s="74"/>
      <c r="S341" s="74"/>
    </row>
    <row r="342">
      <c r="D342" s="79"/>
      <c r="H342" s="79"/>
      <c r="M342" s="79"/>
      <c r="R342" s="74"/>
      <c r="S342" s="74"/>
    </row>
    <row r="343">
      <c r="D343" s="79"/>
      <c r="H343" s="79"/>
      <c r="M343" s="79"/>
      <c r="R343" s="74"/>
      <c r="S343" s="74"/>
    </row>
    <row r="344">
      <c r="D344" s="79"/>
      <c r="H344" s="79"/>
      <c r="M344" s="79"/>
      <c r="R344" s="74"/>
      <c r="S344" s="74"/>
    </row>
    <row r="345">
      <c r="D345" s="79"/>
      <c r="H345" s="79"/>
      <c r="M345" s="79"/>
      <c r="R345" s="74"/>
      <c r="S345" s="74"/>
    </row>
    <row r="346">
      <c r="D346" s="79"/>
      <c r="H346" s="79"/>
      <c r="M346" s="79"/>
      <c r="R346" s="74"/>
      <c r="S346" s="74"/>
    </row>
    <row r="347">
      <c r="D347" s="79"/>
      <c r="H347" s="79"/>
      <c r="M347" s="79"/>
      <c r="R347" s="74"/>
      <c r="S347" s="74"/>
    </row>
    <row r="348">
      <c r="D348" s="79"/>
      <c r="H348" s="79"/>
      <c r="M348" s="79"/>
      <c r="R348" s="74"/>
      <c r="S348" s="74"/>
    </row>
    <row r="349">
      <c r="D349" s="79"/>
      <c r="H349" s="79"/>
      <c r="M349" s="79"/>
      <c r="R349" s="74"/>
      <c r="S349" s="74"/>
    </row>
    <row r="350">
      <c r="D350" s="79"/>
      <c r="H350" s="79"/>
      <c r="M350" s="79"/>
      <c r="R350" s="74"/>
      <c r="S350" s="74"/>
    </row>
    <row r="351">
      <c r="D351" s="79"/>
      <c r="H351" s="79"/>
      <c r="M351" s="79"/>
      <c r="R351" s="74"/>
      <c r="S351" s="74"/>
    </row>
    <row r="352">
      <c r="D352" s="79"/>
      <c r="H352" s="79"/>
      <c r="M352" s="79"/>
      <c r="R352" s="74"/>
      <c r="S352" s="74"/>
    </row>
    <row r="353">
      <c r="D353" s="79"/>
      <c r="H353" s="79"/>
      <c r="M353" s="79"/>
      <c r="R353" s="74"/>
      <c r="S353" s="74"/>
    </row>
    <row r="354">
      <c r="D354" s="79"/>
      <c r="H354" s="79"/>
      <c r="M354" s="79"/>
      <c r="R354" s="74"/>
      <c r="S354" s="74"/>
    </row>
    <row r="355">
      <c r="D355" s="79"/>
      <c r="H355" s="79"/>
      <c r="M355" s="79"/>
      <c r="R355" s="74"/>
      <c r="S355" s="74"/>
    </row>
    <row r="356">
      <c r="D356" s="79"/>
      <c r="H356" s="79"/>
      <c r="M356" s="79"/>
      <c r="R356" s="74"/>
      <c r="S356" s="74"/>
    </row>
    <row r="357">
      <c r="D357" s="79"/>
      <c r="H357" s="79"/>
      <c r="M357" s="79"/>
      <c r="R357" s="74"/>
      <c r="S357" s="74"/>
    </row>
    <row r="358">
      <c r="D358" s="79"/>
      <c r="H358" s="79"/>
      <c r="M358" s="79"/>
      <c r="R358" s="74"/>
      <c r="S358" s="74"/>
    </row>
    <row r="359">
      <c r="D359" s="79"/>
      <c r="H359" s="79"/>
      <c r="M359" s="79"/>
      <c r="R359" s="74"/>
      <c r="S359" s="74"/>
    </row>
    <row r="360">
      <c r="D360" s="79"/>
      <c r="H360" s="79"/>
      <c r="M360" s="79"/>
      <c r="R360" s="74"/>
      <c r="S360" s="74"/>
    </row>
    <row r="361">
      <c r="D361" s="79"/>
      <c r="H361" s="79"/>
      <c r="M361" s="79"/>
      <c r="R361" s="74"/>
      <c r="S361" s="74"/>
    </row>
    <row r="362">
      <c r="D362" s="79"/>
      <c r="H362" s="79"/>
      <c r="M362" s="79"/>
      <c r="R362" s="74"/>
      <c r="S362" s="74"/>
    </row>
    <row r="363">
      <c r="D363" s="79"/>
      <c r="H363" s="79"/>
      <c r="M363" s="79"/>
      <c r="R363" s="74"/>
      <c r="S363" s="74"/>
    </row>
    <row r="364">
      <c r="D364" s="79"/>
      <c r="H364" s="79"/>
      <c r="M364" s="79"/>
      <c r="R364" s="74"/>
      <c r="S364" s="74"/>
    </row>
    <row r="365">
      <c r="D365" s="79"/>
      <c r="H365" s="79"/>
      <c r="M365" s="79"/>
      <c r="R365" s="74"/>
      <c r="S365" s="74"/>
    </row>
    <row r="366">
      <c r="D366" s="79"/>
      <c r="H366" s="79"/>
      <c r="M366" s="79"/>
      <c r="R366" s="74"/>
      <c r="S366" s="74"/>
    </row>
    <row r="367">
      <c r="D367" s="79"/>
      <c r="H367" s="79"/>
      <c r="M367" s="79"/>
      <c r="R367" s="74"/>
      <c r="S367" s="74"/>
    </row>
    <row r="368">
      <c r="D368" s="79"/>
      <c r="H368" s="79"/>
      <c r="M368" s="79"/>
      <c r="R368" s="74"/>
      <c r="S368" s="74"/>
    </row>
    <row r="369">
      <c r="D369" s="79"/>
      <c r="H369" s="79"/>
      <c r="M369" s="79"/>
      <c r="R369" s="74"/>
      <c r="S369" s="74"/>
    </row>
    <row r="370">
      <c r="D370" s="79"/>
      <c r="H370" s="79"/>
      <c r="M370" s="79"/>
      <c r="R370" s="74"/>
      <c r="S370" s="74"/>
    </row>
    <row r="371">
      <c r="D371" s="79"/>
      <c r="H371" s="79"/>
      <c r="M371" s="79"/>
      <c r="R371" s="74"/>
      <c r="S371" s="74"/>
    </row>
    <row r="372">
      <c r="D372" s="79"/>
      <c r="H372" s="79"/>
      <c r="M372" s="79"/>
      <c r="R372" s="74"/>
      <c r="S372" s="74"/>
    </row>
    <row r="373">
      <c r="D373" s="79"/>
      <c r="H373" s="79"/>
      <c r="M373" s="79"/>
      <c r="R373" s="74"/>
      <c r="S373" s="74"/>
    </row>
    <row r="374">
      <c r="D374" s="79"/>
      <c r="H374" s="79"/>
      <c r="M374" s="79"/>
      <c r="R374" s="74"/>
      <c r="S374" s="74"/>
    </row>
    <row r="375">
      <c r="D375" s="79"/>
      <c r="H375" s="79"/>
      <c r="M375" s="79"/>
      <c r="R375" s="74"/>
      <c r="S375" s="74"/>
    </row>
    <row r="376">
      <c r="D376" s="79"/>
      <c r="H376" s="79"/>
      <c r="M376" s="79"/>
      <c r="R376" s="74"/>
      <c r="S376" s="74"/>
    </row>
    <row r="377">
      <c r="D377" s="79"/>
      <c r="H377" s="79"/>
      <c r="M377" s="79"/>
      <c r="R377" s="74"/>
      <c r="S377" s="74"/>
    </row>
    <row r="378">
      <c r="D378" s="79"/>
      <c r="H378" s="79"/>
      <c r="M378" s="79"/>
      <c r="R378" s="74"/>
      <c r="S378" s="74"/>
    </row>
    <row r="379">
      <c r="D379" s="79"/>
      <c r="H379" s="79"/>
      <c r="M379" s="79"/>
      <c r="R379" s="74"/>
      <c r="S379" s="74"/>
    </row>
    <row r="380">
      <c r="D380" s="79"/>
      <c r="H380" s="79"/>
      <c r="M380" s="79"/>
      <c r="R380" s="74"/>
      <c r="S380" s="74"/>
    </row>
    <row r="381">
      <c r="D381" s="79"/>
      <c r="H381" s="79"/>
      <c r="M381" s="79"/>
      <c r="R381" s="74"/>
      <c r="S381" s="74"/>
    </row>
    <row r="382">
      <c r="D382" s="79"/>
      <c r="H382" s="79"/>
      <c r="M382" s="79"/>
      <c r="R382" s="74"/>
      <c r="S382" s="74"/>
    </row>
    <row r="383">
      <c r="D383" s="79"/>
      <c r="H383" s="79"/>
      <c r="M383" s="79"/>
      <c r="R383" s="74"/>
      <c r="S383" s="74"/>
    </row>
    <row r="384">
      <c r="D384" s="79"/>
      <c r="H384" s="79"/>
      <c r="M384" s="79"/>
      <c r="R384" s="74"/>
      <c r="S384" s="74"/>
    </row>
    <row r="385">
      <c r="D385" s="79"/>
      <c r="H385" s="79"/>
      <c r="M385" s="79"/>
      <c r="R385" s="74"/>
      <c r="S385" s="74"/>
    </row>
    <row r="386">
      <c r="D386" s="79"/>
      <c r="H386" s="79"/>
      <c r="M386" s="79"/>
      <c r="R386" s="74"/>
      <c r="S386" s="74"/>
    </row>
    <row r="387">
      <c r="D387" s="79"/>
      <c r="H387" s="79"/>
      <c r="M387" s="79"/>
      <c r="R387" s="74"/>
      <c r="S387" s="74"/>
    </row>
    <row r="388">
      <c r="D388" s="79"/>
      <c r="H388" s="79"/>
      <c r="M388" s="79"/>
      <c r="R388" s="74"/>
      <c r="S388" s="74"/>
    </row>
    <row r="389">
      <c r="D389" s="79"/>
      <c r="H389" s="79"/>
      <c r="M389" s="79"/>
      <c r="R389" s="74"/>
      <c r="S389" s="74"/>
    </row>
    <row r="390">
      <c r="D390" s="79"/>
      <c r="H390" s="79"/>
      <c r="M390" s="79"/>
      <c r="R390" s="74"/>
      <c r="S390" s="74"/>
    </row>
    <row r="391">
      <c r="D391" s="79"/>
      <c r="H391" s="79"/>
      <c r="M391" s="79"/>
      <c r="R391" s="74"/>
      <c r="S391" s="74"/>
    </row>
    <row r="392">
      <c r="D392" s="79"/>
      <c r="H392" s="79"/>
      <c r="M392" s="79"/>
      <c r="R392" s="74"/>
      <c r="S392" s="74"/>
    </row>
    <row r="393">
      <c r="D393" s="79"/>
      <c r="H393" s="79"/>
      <c r="M393" s="79"/>
      <c r="R393" s="74"/>
      <c r="S393" s="74"/>
    </row>
    <row r="394">
      <c r="D394" s="79"/>
      <c r="H394" s="79"/>
      <c r="M394" s="79"/>
      <c r="R394" s="74"/>
      <c r="S394" s="74"/>
    </row>
    <row r="395">
      <c r="D395" s="79"/>
      <c r="H395" s="79"/>
      <c r="M395" s="79"/>
      <c r="R395" s="74"/>
      <c r="S395" s="74"/>
    </row>
    <row r="396">
      <c r="D396" s="79"/>
      <c r="H396" s="79"/>
      <c r="M396" s="79"/>
      <c r="R396" s="74"/>
      <c r="S396" s="74"/>
    </row>
    <row r="397">
      <c r="D397" s="79"/>
      <c r="H397" s="79"/>
      <c r="M397" s="79"/>
      <c r="R397" s="74"/>
      <c r="S397" s="74"/>
    </row>
    <row r="398">
      <c r="D398" s="79"/>
      <c r="H398" s="79"/>
      <c r="M398" s="79"/>
      <c r="R398" s="74"/>
      <c r="S398" s="74"/>
    </row>
    <row r="399">
      <c r="D399" s="79"/>
      <c r="H399" s="79"/>
      <c r="M399" s="79"/>
      <c r="R399" s="74"/>
      <c r="S399" s="74"/>
    </row>
    <row r="400">
      <c r="D400" s="79"/>
      <c r="H400" s="79"/>
      <c r="M400" s="79"/>
      <c r="R400" s="74"/>
      <c r="S400" s="74"/>
    </row>
    <row r="401">
      <c r="D401" s="79"/>
      <c r="H401" s="79"/>
      <c r="M401" s="79"/>
      <c r="R401" s="74"/>
      <c r="S401" s="74"/>
    </row>
    <row r="402">
      <c r="D402" s="79"/>
      <c r="H402" s="79"/>
      <c r="M402" s="79"/>
      <c r="R402" s="74"/>
      <c r="S402" s="74"/>
    </row>
    <row r="403">
      <c r="D403" s="79"/>
      <c r="H403" s="79"/>
      <c r="M403" s="79"/>
      <c r="R403" s="74"/>
      <c r="S403" s="74"/>
    </row>
    <row r="404">
      <c r="D404" s="79"/>
      <c r="H404" s="79"/>
      <c r="M404" s="79"/>
      <c r="R404" s="74"/>
      <c r="S404" s="74"/>
    </row>
    <row r="405">
      <c r="D405" s="79"/>
      <c r="H405" s="79"/>
      <c r="M405" s="79"/>
      <c r="R405" s="74"/>
      <c r="S405" s="74"/>
    </row>
    <row r="406">
      <c r="D406" s="79"/>
      <c r="H406" s="79"/>
      <c r="M406" s="79"/>
      <c r="R406" s="74"/>
      <c r="S406" s="74"/>
    </row>
    <row r="407">
      <c r="D407" s="79"/>
      <c r="H407" s="79"/>
      <c r="M407" s="79"/>
      <c r="R407" s="74"/>
      <c r="S407" s="74"/>
    </row>
    <row r="408">
      <c r="D408" s="79"/>
      <c r="H408" s="79"/>
      <c r="M408" s="79"/>
      <c r="R408" s="74"/>
      <c r="S408" s="74"/>
    </row>
    <row r="409">
      <c r="D409" s="79"/>
      <c r="H409" s="79"/>
      <c r="M409" s="79"/>
      <c r="R409" s="74"/>
      <c r="S409" s="74"/>
    </row>
    <row r="410">
      <c r="D410" s="79"/>
      <c r="H410" s="79"/>
      <c r="M410" s="79"/>
      <c r="R410" s="74"/>
      <c r="S410" s="74"/>
    </row>
    <row r="411">
      <c r="D411" s="79"/>
      <c r="H411" s="79"/>
      <c r="M411" s="79"/>
      <c r="R411" s="74"/>
      <c r="S411" s="74"/>
    </row>
    <row r="412">
      <c r="D412" s="79"/>
      <c r="H412" s="79"/>
      <c r="M412" s="79"/>
      <c r="R412" s="74"/>
      <c r="S412" s="74"/>
    </row>
    <row r="413">
      <c r="D413" s="79"/>
      <c r="H413" s="79"/>
      <c r="M413" s="79"/>
      <c r="R413" s="74"/>
      <c r="S413" s="74"/>
    </row>
    <row r="414">
      <c r="D414" s="79"/>
      <c r="H414" s="79"/>
      <c r="M414" s="79"/>
      <c r="R414" s="74"/>
      <c r="S414" s="74"/>
    </row>
    <row r="415">
      <c r="D415" s="79"/>
      <c r="H415" s="79"/>
      <c r="M415" s="79"/>
      <c r="R415" s="74"/>
      <c r="S415" s="74"/>
    </row>
    <row r="416">
      <c r="D416" s="79"/>
      <c r="H416" s="79"/>
      <c r="M416" s="79"/>
      <c r="R416" s="74"/>
      <c r="S416" s="74"/>
    </row>
    <row r="417">
      <c r="D417" s="79"/>
      <c r="H417" s="79"/>
      <c r="M417" s="79"/>
      <c r="R417" s="74"/>
      <c r="S417" s="74"/>
    </row>
    <row r="418">
      <c r="D418" s="79"/>
      <c r="H418" s="79"/>
      <c r="M418" s="79"/>
      <c r="R418" s="74"/>
      <c r="S418" s="74"/>
    </row>
    <row r="419">
      <c r="D419" s="79"/>
      <c r="H419" s="79"/>
      <c r="M419" s="79"/>
      <c r="R419" s="74"/>
      <c r="S419" s="74"/>
    </row>
    <row r="420">
      <c r="D420" s="79"/>
      <c r="H420" s="79"/>
      <c r="M420" s="79"/>
      <c r="R420" s="74"/>
      <c r="S420" s="74"/>
    </row>
    <row r="421">
      <c r="D421" s="79"/>
      <c r="H421" s="79"/>
      <c r="M421" s="79"/>
      <c r="R421" s="74"/>
      <c r="S421" s="74"/>
    </row>
    <row r="422">
      <c r="D422" s="79"/>
      <c r="H422" s="79"/>
      <c r="M422" s="79"/>
      <c r="R422" s="74"/>
      <c r="S422" s="74"/>
    </row>
    <row r="423">
      <c r="D423" s="79"/>
      <c r="H423" s="79"/>
      <c r="M423" s="79"/>
      <c r="R423" s="74"/>
      <c r="S423" s="74"/>
    </row>
    <row r="424">
      <c r="D424" s="79"/>
      <c r="H424" s="79"/>
      <c r="M424" s="79"/>
      <c r="R424" s="74"/>
      <c r="S424" s="74"/>
    </row>
    <row r="425">
      <c r="D425" s="79"/>
      <c r="H425" s="79"/>
      <c r="M425" s="79"/>
      <c r="R425" s="74"/>
      <c r="S425" s="74"/>
    </row>
    <row r="426">
      <c r="D426" s="79"/>
      <c r="H426" s="79"/>
      <c r="M426" s="79"/>
      <c r="R426" s="74"/>
      <c r="S426" s="74"/>
    </row>
    <row r="427">
      <c r="D427" s="79"/>
      <c r="H427" s="79"/>
      <c r="M427" s="79"/>
      <c r="R427" s="74"/>
      <c r="S427" s="74"/>
    </row>
    <row r="428">
      <c r="D428" s="79"/>
      <c r="H428" s="79"/>
      <c r="M428" s="79"/>
      <c r="R428" s="74"/>
      <c r="S428" s="74"/>
    </row>
    <row r="429">
      <c r="D429" s="79"/>
      <c r="H429" s="79"/>
      <c r="M429" s="79"/>
      <c r="R429" s="74"/>
      <c r="S429" s="74"/>
    </row>
    <row r="430">
      <c r="D430" s="79"/>
      <c r="H430" s="79"/>
      <c r="M430" s="79"/>
      <c r="R430" s="74"/>
      <c r="S430" s="74"/>
    </row>
    <row r="431">
      <c r="D431" s="79"/>
      <c r="H431" s="79"/>
      <c r="M431" s="79"/>
      <c r="R431" s="74"/>
      <c r="S431" s="74"/>
    </row>
    <row r="432">
      <c r="D432" s="79"/>
      <c r="H432" s="79"/>
      <c r="M432" s="79"/>
      <c r="R432" s="74"/>
      <c r="S432" s="74"/>
    </row>
    <row r="433">
      <c r="D433" s="79"/>
      <c r="H433" s="79"/>
      <c r="M433" s="79"/>
      <c r="R433" s="74"/>
      <c r="S433" s="74"/>
    </row>
    <row r="434">
      <c r="D434" s="79"/>
      <c r="H434" s="79"/>
      <c r="M434" s="79"/>
      <c r="R434" s="74"/>
      <c r="S434" s="74"/>
    </row>
    <row r="435">
      <c r="D435" s="79"/>
      <c r="H435" s="79"/>
      <c r="M435" s="79"/>
      <c r="R435" s="74"/>
      <c r="S435" s="74"/>
    </row>
    <row r="436">
      <c r="D436" s="79"/>
      <c r="H436" s="79"/>
      <c r="M436" s="79"/>
      <c r="R436" s="74"/>
      <c r="S436" s="74"/>
    </row>
    <row r="437">
      <c r="D437" s="79"/>
      <c r="H437" s="79"/>
      <c r="M437" s="79"/>
      <c r="R437" s="74"/>
      <c r="S437" s="74"/>
    </row>
    <row r="438">
      <c r="D438" s="79"/>
      <c r="H438" s="79"/>
      <c r="M438" s="79"/>
      <c r="R438" s="74"/>
      <c r="S438" s="74"/>
    </row>
    <row r="439">
      <c r="D439" s="79"/>
      <c r="H439" s="79"/>
      <c r="M439" s="79"/>
      <c r="R439" s="74"/>
      <c r="S439" s="74"/>
    </row>
    <row r="440">
      <c r="D440" s="79"/>
      <c r="H440" s="79"/>
      <c r="M440" s="79"/>
      <c r="R440" s="74"/>
      <c r="S440" s="74"/>
    </row>
    <row r="441">
      <c r="D441" s="79"/>
      <c r="H441" s="79"/>
      <c r="M441" s="79"/>
      <c r="R441" s="74"/>
      <c r="S441" s="74"/>
    </row>
    <row r="442">
      <c r="D442" s="79"/>
      <c r="H442" s="79"/>
      <c r="M442" s="79"/>
      <c r="R442" s="74"/>
      <c r="S442" s="74"/>
    </row>
    <row r="443">
      <c r="D443" s="79"/>
      <c r="H443" s="79"/>
      <c r="M443" s="79"/>
      <c r="R443" s="74"/>
      <c r="S443" s="74"/>
    </row>
    <row r="444">
      <c r="D444" s="79"/>
      <c r="H444" s="79"/>
      <c r="M444" s="79"/>
      <c r="R444" s="74"/>
      <c r="S444" s="74"/>
    </row>
    <row r="445">
      <c r="D445" s="79"/>
      <c r="H445" s="79"/>
      <c r="M445" s="79"/>
      <c r="R445" s="74"/>
      <c r="S445" s="74"/>
    </row>
    <row r="446">
      <c r="D446" s="79"/>
      <c r="H446" s="79"/>
      <c r="M446" s="79"/>
      <c r="R446" s="74"/>
      <c r="S446" s="74"/>
    </row>
    <row r="447">
      <c r="D447" s="79"/>
      <c r="H447" s="79"/>
      <c r="M447" s="79"/>
      <c r="R447" s="74"/>
      <c r="S447" s="74"/>
    </row>
    <row r="448">
      <c r="D448" s="79"/>
      <c r="H448" s="79"/>
      <c r="M448" s="79"/>
      <c r="R448" s="74"/>
      <c r="S448" s="74"/>
    </row>
    <row r="449">
      <c r="D449" s="79"/>
      <c r="H449" s="79"/>
      <c r="M449" s="79"/>
      <c r="R449" s="74"/>
      <c r="S449" s="74"/>
    </row>
    <row r="450">
      <c r="D450" s="79"/>
      <c r="H450" s="79"/>
      <c r="M450" s="79"/>
      <c r="R450" s="74"/>
      <c r="S450" s="74"/>
    </row>
    <row r="451">
      <c r="D451" s="79"/>
      <c r="H451" s="79"/>
      <c r="M451" s="79"/>
      <c r="R451" s="74"/>
      <c r="S451" s="74"/>
    </row>
    <row r="452">
      <c r="D452" s="79"/>
      <c r="H452" s="79"/>
      <c r="M452" s="79"/>
      <c r="R452" s="74"/>
      <c r="S452" s="74"/>
    </row>
    <row r="453">
      <c r="D453" s="79"/>
      <c r="H453" s="79"/>
      <c r="M453" s="79"/>
      <c r="R453" s="74"/>
      <c r="S453" s="74"/>
    </row>
    <row r="454">
      <c r="D454" s="79"/>
      <c r="H454" s="79"/>
      <c r="M454" s="79"/>
      <c r="R454" s="74"/>
      <c r="S454" s="74"/>
    </row>
    <row r="455">
      <c r="D455" s="79"/>
      <c r="H455" s="79"/>
      <c r="M455" s="79"/>
      <c r="R455" s="74"/>
      <c r="S455" s="74"/>
    </row>
    <row r="456">
      <c r="D456" s="79"/>
      <c r="H456" s="79"/>
      <c r="M456" s="79"/>
      <c r="R456" s="74"/>
      <c r="S456" s="74"/>
    </row>
    <row r="457">
      <c r="D457" s="79"/>
      <c r="H457" s="79"/>
      <c r="M457" s="79"/>
      <c r="R457" s="74"/>
      <c r="S457" s="74"/>
    </row>
    <row r="458">
      <c r="D458" s="79"/>
      <c r="H458" s="79"/>
      <c r="M458" s="79"/>
      <c r="R458" s="74"/>
      <c r="S458" s="74"/>
    </row>
    <row r="459">
      <c r="D459" s="79"/>
      <c r="H459" s="79"/>
      <c r="M459" s="79"/>
      <c r="R459" s="74"/>
      <c r="S459" s="74"/>
    </row>
    <row r="460">
      <c r="D460" s="79"/>
      <c r="H460" s="79"/>
      <c r="M460" s="79"/>
      <c r="R460" s="74"/>
      <c r="S460" s="74"/>
    </row>
    <row r="461">
      <c r="D461" s="79"/>
      <c r="H461" s="79"/>
      <c r="M461" s="79"/>
      <c r="R461" s="74"/>
      <c r="S461" s="74"/>
    </row>
    <row r="462">
      <c r="D462" s="79"/>
      <c r="H462" s="79"/>
      <c r="M462" s="79"/>
      <c r="R462" s="74"/>
      <c r="S462" s="74"/>
    </row>
    <row r="463">
      <c r="D463" s="79"/>
      <c r="H463" s="79"/>
      <c r="M463" s="79"/>
      <c r="R463" s="74"/>
      <c r="S463" s="74"/>
    </row>
    <row r="464">
      <c r="D464" s="79"/>
      <c r="H464" s="79"/>
      <c r="M464" s="79"/>
      <c r="R464" s="74"/>
      <c r="S464" s="74"/>
    </row>
    <row r="465">
      <c r="D465" s="79"/>
      <c r="H465" s="79"/>
      <c r="M465" s="79"/>
      <c r="R465" s="74"/>
      <c r="S465" s="74"/>
    </row>
    <row r="466">
      <c r="D466" s="79"/>
      <c r="H466" s="79"/>
      <c r="M466" s="79"/>
      <c r="R466" s="74"/>
      <c r="S466" s="74"/>
    </row>
    <row r="467">
      <c r="D467" s="79"/>
      <c r="H467" s="79"/>
      <c r="M467" s="79"/>
      <c r="R467" s="74"/>
      <c r="S467" s="74"/>
    </row>
    <row r="468">
      <c r="D468" s="79"/>
      <c r="H468" s="79"/>
      <c r="M468" s="79"/>
      <c r="R468" s="74"/>
      <c r="S468" s="74"/>
    </row>
    <row r="469">
      <c r="D469" s="79"/>
      <c r="H469" s="79"/>
      <c r="M469" s="79"/>
      <c r="R469" s="74"/>
      <c r="S469" s="74"/>
    </row>
    <row r="470">
      <c r="D470" s="79"/>
      <c r="H470" s="79"/>
      <c r="M470" s="79"/>
      <c r="R470" s="74"/>
      <c r="S470" s="74"/>
    </row>
    <row r="471">
      <c r="D471" s="79"/>
      <c r="H471" s="79"/>
      <c r="M471" s="79"/>
      <c r="R471" s="74"/>
      <c r="S471" s="74"/>
    </row>
    <row r="472">
      <c r="D472" s="79"/>
      <c r="H472" s="79"/>
      <c r="M472" s="79"/>
      <c r="R472" s="74"/>
      <c r="S472" s="74"/>
    </row>
    <row r="473">
      <c r="D473" s="79"/>
      <c r="H473" s="79"/>
      <c r="M473" s="79"/>
      <c r="R473" s="74"/>
      <c r="S473" s="74"/>
    </row>
    <row r="474">
      <c r="D474" s="79"/>
      <c r="H474" s="79"/>
      <c r="M474" s="79"/>
      <c r="R474" s="74"/>
      <c r="S474" s="74"/>
    </row>
    <row r="475">
      <c r="D475" s="79"/>
      <c r="H475" s="79"/>
      <c r="M475" s="79"/>
      <c r="R475" s="74"/>
      <c r="S475" s="74"/>
    </row>
    <row r="476">
      <c r="D476" s="79"/>
      <c r="H476" s="79"/>
      <c r="M476" s="79"/>
      <c r="R476" s="74"/>
      <c r="S476" s="74"/>
    </row>
    <row r="477">
      <c r="D477" s="79"/>
      <c r="H477" s="79"/>
      <c r="M477" s="79"/>
      <c r="R477" s="74"/>
      <c r="S477" s="74"/>
    </row>
    <row r="478">
      <c r="D478" s="79"/>
      <c r="H478" s="79"/>
      <c r="M478" s="79"/>
      <c r="R478" s="74"/>
      <c r="S478" s="74"/>
    </row>
    <row r="479">
      <c r="D479" s="79"/>
      <c r="H479" s="79"/>
      <c r="M479" s="79"/>
      <c r="R479" s="74"/>
      <c r="S479" s="74"/>
    </row>
    <row r="480">
      <c r="D480" s="79"/>
      <c r="H480" s="79"/>
      <c r="M480" s="79"/>
      <c r="R480" s="74"/>
      <c r="S480" s="74"/>
    </row>
    <row r="481">
      <c r="D481" s="79"/>
      <c r="H481" s="79"/>
      <c r="M481" s="79"/>
      <c r="R481" s="74"/>
      <c r="S481" s="74"/>
    </row>
    <row r="482">
      <c r="D482" s="79"/>
      <c r="H482" s="79"/>
      <c r="M482" s="79"/>
      <c r="R482" s="74"/>
      <c r="S482" s="74"/>
    </row>
    <row r="483">
      <c r="D483" s="79"/>
      <c r="H483" s="79"/>
      <c r="M483" s="79"/>
      <c r="R483" s="74"/>
      <c r="S483" s="74"/>
    </row>
    <row r="484">
      <c r="D484" s="79"/>
      <c r="H484" s="79"/>
      <c r="M484" s="79"/>
      <c r="R484" s="74"/>
      <c r="S484" s="74"/>
    </row>
    <row r="485">
      <c r="D485" s="79"/>
      <c r="H485" s="79"/>
      <c r="M485" s="79"/>
      <c r="R485" s="74"/>
      <c r="S485" s="74"/>
    </row>
    <row r="486">
      <c r="D486" s="79"/>
      <c r="H486" s="79"/>
      <c r="M486" s="79"/>
      <c r="R486" s="74"/>
      <c r="S486" s="74"/>
    </row>
    <row r="487">
      <c r="D487" s="79"/>
      <c r="H487" s="79"/>
      <c r="M487" s="79"/>
      <c r="R487" s="74"/>
      <c r="S487" s="74"/>
    </row>
    <row r="488">
      <c r="D488" s="79"/>
      <c r="H488" s="79"/>
      <c r="M488" s="79"/>
      <c r="R488" s="74"/>
      <c r="S488" s="74"/>
    </row>
    <row r="489">
      <c r="D489" s="79"/>
      <c r="H489" s="79"/>
      <c r="M489" s="79"/>
      <c r="R489" s="74"/>
      <c r="S489" s="74"/>
    </row>
    <row r="490">
      <c r="D490" s="79"/>
      <c r="H490" s="79"/>
      <c r="M490" s="79"/>
      <c r="R490" s="74"/>
      <c r="S490" s="74"/>
    </row>
    <row r="491">
      <c r="D491" s="79"/>
      <c r="H491" s="79"/>
      <c r="M491" s="79"/>
      <c r="R491" s="74"/>
      <c r="S491" s="74"/>
    </row>
    <row r="492">
      <c r="D492" s="79"/>
      <c r="H492" s="79"/>
      <c r="M492" s="79"/>
      <c r="R492" s="74"/>
      <c r="S492" s="74"/>
    </row>
    <row r="493">
      <c r="D493" s="79"/>
      <c r="H493" s="79"/>
      <c r="M493" s="79"/>
      <c r="R493" s="74"/>
      <c r="S493" s="74"/>
    </row>
    <row r="494">
      <c r="D494" s="79"/>
      <c r="H494" s="79"/>
      <c r="M494" s="79"/>
      <c r="R494" s="74"/>
      <c r="S494" s="74"/>
    </row>
    <row r="495">
      <c r="D495" s="79"/>
      <c r="H495" s="79"/>
      <c r="M495" s="79"/>
      <c r="R495" s="74"/>
      <c r="S495" s="74"/>
    </row>
    <row r="496">
      <c r="D496" s="79"/>
      <c r="H496" s="79"/>
      <c r="M496" s="79"/>
      <c r="R496" s="74"/>
      <c r="S496" s="74"/>
    </row>
    <row r="497">
      <c r="D497" s="79"/>
      <c r="H497" s="79"/>
      <c r="M497" s="79"/>
      <c r="R497" s="74"/>
      <c r="S497" s="74"/>
    </row>
    <row r="498">
      <c r="D498" s="79"/>
      <c r="H498" s="79"/>
      <c r="M498" s="79"/>
      <c r="R498" s="74"/>
      <c r="S498" s="74"/>
    </row>
    <row r="499">
      <c r="D499" s="79"/>
      <c r="H499" s="79"/>
      <c r="M499" s="79"/>
      <c r="R499" s="74"/>
      <c r="S499" s="74"/>
    </row>
    <row r="500">
      <c r="D500" s="79"/>
      <c r="H500" s="79"/>
      <c r="M500" s="79"/>
      <c r="R500" s="74"/>
      <c r="S500" s="74"/>
    </row>
    <row r="501">
      <c r="D501" s="79"/>
      <c r="H501" s="79"/>
      <c r="M501" s="79"/>
      <c r="R501" s="74"/>
      <c r="S501" s="74"/>
    </row>
    <row r="502">
      <c r="D502" s="79"/>
      <c r="H502" s="79"/>
      <c r="M502" s="79"/>
      <c r="R502" s="74"/>
      <c r="S502" s="74"/>
    </row>
    <row r="503">
      <c r="D503" s="79"/>
      <c r="H503" s="79"/>
      <c r="M503" s="79"/>
      <c r="R503" s="74"/>
      <c r="S503" s="74"/>
    </row>
    <row r="504">
      <c r="D504" s="79"/>
      <c r="H504" s="79"/>
      <c r="M504" s="79"/>
      <c r="R504" s="74"/>
      <c r="S504" s="74"/>
    </row>
    <row r="505">
      <c r="D505" s="79"/>
      <c r="H505" s="79"/>
      <c r="M505" s="79"/>
      <c r="R505" s="74"/>
      <c r="S505" s="74"/>
    </row>
    <row r="506">
      <c r="D506" s="79"/>
      <c r="H506" s="79"/>
      <c r="M506" s="79"/>
      <c r="R506" s="74"/>
      <c r="S506" s="74"/>
    </row>
    <row r="507">
      <c r="D507" s="79"/>
      <c r="H507" s="79"/>
      <c r="M507" s="79"/>
      <c r="R507" s="74"/>
      <c r="S507" s="74"/>
    </row>
    <row r="508">
      <c r="D508" s="79"/>
      <c r="H508" s="79"/>
      <c r="M508" s="79"/>
      <c r="R508" s="74"/>
      <c r="S508" s="74"/>
    </row>
    <row r="509">
      <c r="D509" s="79"/>
      <c r="H509" s="79"/>
      <c r="M509" s="79"/>
      <c r="R509" s="74"/>
      <c r="S509" s="74"/>
    </row>
    <row r="510">
      <c r="D510" s="79"/>
      <c r="H510" s="79"/>
      <c r="M510" s="79"/>
      <c r="R510" s="74"/>
      <c r="S510" s="74"/>
    </row>
    <row r="511">
      <c r="D511" s="79"/>
      <c r="H511" s="79"/>
      <c r="M511" s="79"/>
      <c r="R511" s="74"/>
      <c r="S511" s="74"/>
    </row>
    <row r="512">
      <c r="D512" s="79"/>
      <c r="H512" s="79"/>
      <c r="M512" s="79"/>
      <c r="R512" s="74"/>
      <c r="S512" s="74"/>
    </row>
    <row r="513">
      <c r="D513" s="79"/>
      <c r="H513" s="79"/>
      <c r="M513" s="79"/>
      <c r="R513" s="74"/>
      <c r="S513" s="74"/>
    </row>
    <row r="514">
      <c r="D514" s="79"/>
      <c r="H514" s="79"/>
      <c r="M514" s="79"/>
      <c r="R514" s="74"/>
      <c r="S514" s="74"/>
    </row>
    <row r="515">
      <c r="D515" s="79"/>
      <c r="H515" s="79"/>
      <c r="M515" s="79"/>
      <c r="R515" s="74"/>
      <c r="S515" s="74"/>
    </row>
    <row r="516">
      <c r="D516" s="79"/>
      <c r="H516" s="79"/>
      <c r="M516" s="79"/>
      <c r="R516" s="74"/>
      <c r="S516" s="74"/>
    </row>
    <row r="517">
      <c r="D517" s="79"/>
      <c r="H517" s="79"/>
      <c r="M517" s="79"/>
      <c r="R517" s="74"/>
      <c r="S517" s="74"/>
    </row>
    <row r="518">
      <c r="D518" s="79"/>
      <c r="H518" s="79"/>
      <c r="M518" s="79"/>
      <c r="R518" s="74"/>
      <c r="S518" s="74"/>
    </row>
    <row r="519">
      <c r="D519" s="79"/>
      <c r="H519" s="79"/>
      <c r="M519" s="79"/>
      <c r="R519" s="74"/>
      <c r="S519" s="74"/>
    </row>
    <row r="520">
      <c r="D520" s="79"/>
      <c r="H520" s="79"/>
      <c r="M520" s="79"/>
      <c r="R520" s="74"/>
      <c r="S520" s="74"/>
    </row>
    <row r="521">
      <c r="D521" s="79"/>
      <c r="H521" s="79"/>
      <c r="M521" s="79"/>
      <c r="R521" s="74"/>
      <c r="S521" s="74"/>
    </row>
    <row r="522">
      <c r="D522" s="79"/>
      <c r="H522" s="79"/>
      <c r="M522" s="79"/>
      <c r="R522" s="74"/>
      <c r="S522" s="74"/>
    </row>
    <row r="523">
      <c r="D523" s="79"/>
      <c r="H523" s="79"/>
      <c r="M523" s="79"/>
      <c r="R523" s="74"/>
      <c r="S523" s="74"/>
    </row>
    <row r="524">
      <c r="D524" s="79"/>
      <c r="H524" s="79"/>
      <c r="M524" s="79"/>
      <c r="R524" s="74"/>
      <c r="S524" s="74"/>
    </row>
    <row r="525">
      <c r="D525" s="79"/>
      <c r="H525" s="79"/>
      <c r="M525" s="79"/>
      <c r="R525" s="74"/>
      <c r="S525" s="74"/>
    </row>
    <row r="526">
      <c r="D526" s="79"/>
      <c r="H526" s="79"/>
      <c r="M526" s="79"/>
      <c r="R526" s="74"/>
      <c r="S526" s="74"/>
    </row>
    <row r="527">
      <c r="D527" s="79"/>
      <c r="H527" s="79"/>
      <c r="M527" s="79"/>
      <c r="R527" s="74"/>
      <c r="S527" s="74"/>
    </row>
    <row r="528">
      <c r="D528" s="79"/>
      <c r="H528" s="79"/>
      <c r="M528" s="79"/>
      <c r="R528" s="74"/>
      <c r="S528" s="74"/>
    </row>
    <row r="529">
      <c r="D529" s="79"/>
      <c r="H529" s="79"/>
      <c r="M529" s="79"/>
      <c r="R529" s="74"/>
      <c r="S529" s="74"/>
    </row>
    <row r="530">
      <c r="D530" s="79"/>
      <c r="H530" s="79"/>
      <c r="M530" s="79"/>
      <c r="R530" s="74"/>
      <c r="S530" s="74"/>
    </row>
    <row r="531">
      <c r="D531" s="79"/>
      <c r="H531" s="79"/>
      <c r="M531" s="79"/>
      <c r="R531" s="74"/>
      <c r="S531" s="74"/>
    </row>
    <row r="532">
      <c r="D532" s="79"/>
      <c r="H532" s="79"/>
      <c r="M532" s="79"/>
      <c r="R532" s="74"/>
      <c r="S532" s="74"/>
    </row>
    <row r="533">
      <c r="D533" s="79"/>
      <c r="H533" s="79"/>
      <c r="M533" s="79"/>
      <c r="R533" s="74"/>
      <c r="S533" s="74"/>
    </row>
    <row r="534">
      <c r="D534" s="79"/>
      <c r="H534" s="79"/>
      <c r="M534" s="79"/>
      <c r="R534" s="74"/>
      <c r="S534" s="74"/>
    </row>
    <row r="535">
      <c r="D535" s="79"/>
      <c r="H535" s="79"/>
      <c r="M535" s="79"/>
      <c r="R535" s="74"/>
      <c r="S535" s="74"/>
    </row>
    <row r="536">
      <c r="D536" s="79"/>
      <c r="H536" s="79"/>
      <c r="M536" s="79"/>
      <c r="R536" s="74"/>
      <c r="S536" s="74"/>
    </row>
    <row r="537">
      <c r="D537" s="79"/>
      <c r="H537" s="79"/>
      <c r="M537" s="79"/>
      <c r="R537" s="74"/>
      <c r="S537" s="74"/>
    </row>
    <row r="538">
      <c r="D538" s="79"/>
      <c r="H538" s="79"/>
      <c r="M538" s="79"/>
      <c r="R538" s="74"/>
      <c r="S538" s="74"/>
    </row>
    <row r="539">
      <c r="D539" s="79"/>
      <c r="H539" s="79"/>
      <c r="M539" s="79"/>
      <c r="R539" s="74"/>
      <c r="S539" s="74"/>
    </row>
    <row r="540">
      <c r="D540" s="79"/>
      <c r="H540" s="79"/>
      <c r="M540" s="79"/>
      <c r="R540" s="74"/>
      <c r="S540" s="74"/>
    </row>
    <row r="541">
      <c r="D541" s="79"/>
      <c r="H541" s="79"/>
      <c r="M541" s="79"/>
      <c r="R541" s="74"/>
      <c r="S541" s="74"/>
    </row>
    <row r="542">
      <c r="D542" s="79"/>
      <c r="H542" s="79"/>
      <c r="M542" s="79"/>
      <c r="R542" s="74"/>
      <c r="S542" s="74"/>
    </row>
    <row r="543">
      <c r="D543" s="79"/>
      <c r="H543" s="79"/>
      <c r="M543" s="79"/>
      <c r="R543" s="74"/>
      <c r="S543" s="74"/>
    </row>
    <row r="544">
      <c r="D544" s="79"/>
      <c r="H544" s="79"/>
      <c r="M544" s="79"/>
      <c r="R544" s="74"/>
      <c r="S544" s="74"/>
    </row>
    <row r="545">
      <c r="D545" s="79"/>
      <c r="H545" s="79"/>
      <c r="M545" s="79"/>
      <c r="R545" s="74"/>
      <c r="S545" s="74"/>
    </row>
    <row r="546">
      <c r="D546" s="79"/>
      <c r="H546" s="79"/>
      <c r="M546" s="79"/>
      <c r="R546" s="74"/>
      <c r="S546" s="74"/>
    </row>
    <row r="547">
      <c r="D547" s="79"/>
      <c r="H547" s="79"/>
      <c r="M547" s="79"/>
      <c r="R547" s="74"/>
      <c r="S547" s="74"/>
    </row>
    <row r="548">
      <c r="D548" s="79"/>
      <c r="H548" s="79"/>
      <c r="M548" s="79"/>
      <c r="R548" s="74"/>
      <c r="S548" s="74"/>
    </row>
    <row r="549">
      <c r="D549" s="79"/>
      <c r="H549" s="79"/>
      <c r="M549" s="79"/>
      <c r="R549" s="74"/>
      <c r="S549" s="74"/>
    </row>
    <row r="550">
      <c r="D550" s="79"/>
      <c r="H550" s="79"/>
      <c r="M550" s="79"/>
      <c r="R550" s="74"/>
      <c r="S550" s="74"/>
    </row>
    <row r="551">
      <c r="D551" s="79"/>
      <c r="H551" s="79"/>
      <c r="M551" s="79"/>
      <c r="R551" s="74"/>
      <c r="S551" s="74"/>
    </row>
    <row r="552">
      <c r="D552" s="79"/>
      <c r="H552" s="79"/>
      <c r="M552" s="79"/>
      <c r="R552" s="74"/>
      <c r="S552" s="74"/>
    </row>
    <row r="553">
      <c r="D553" s="79"/>
      <c r="H553" s="79"/>
      <c r="M553" s="79"/>
      <c r="R553" s="74"/>
      <c r="S553" s="74"/>
    </row>
    <row r="554">
      <c r="D554" s="79"/>
      <c r="H554" s="79"/>
      <c r="M554" s="79"/>
      <c r="R554" s="74"/>
      <c r="S554" s="74"/>
    </row>
    <row r="555">
      <c r="D555" s="79"/>
      <c r="H555" s="79"/>
      <c r="M555" s="79"/>
      <c r="R555" s="74"/>
      <c r="S555" s="74"/>
    </row>
    <row r="556">
      <c r="D556" s="79"/>
      <c r="H556" s="79"/>
      <c r="M556" s="79"/>
      <c r="R556" s="74"/>
      <c r="S556" s="74"/>
    </row>
    <row r="557">
      <c r="D557" s="79"/>
      <c r="H557" s="79"/>
      <c r="M557" s="79"/>
      <c r="R557" s="74"/>
      <c r="S557" s="74"/>
    </row>
    <row r="558">
      <c r="D558" s="79"/>
      <c r="H558" s="79"/>
      <c r="M558" s="79"/>
      <c r="R558" s="74"/>
      <c r="S558" s="74"/>
    </row>
    <row r="559">
      <c r="D559" s="79"/>
      <c r="H559" s="79"/>
      <c r="M559" s="79"/>
      <c r="R559" s="74"/>
      <c r="S559" s="74"/>
    </row>
    <row r="560">
      <c r="D560" s="79"/>
      <c r="H560" s="79"/>
      <c r="M560" s="79"/>
      <c r="R560" s="74"/>
      <c r="S560" s="74"/>
    </row>
    <row r="561">
      <c r="D561" s="79"/>
      <c r="H561" s="79"/>
      <c r="M561" s="79"/>
      <c r="R561" s="74"/>
      <c r="S561" s="74"/>
    </row>
    <row r="562">
      <c r="D562" s="79"/>
      <c r="H562" s="79"/>
      <c r="M562" s="79"/>
      <c r="R562" s="74"/>
      <c r="S562" s="74"/>
    </row>
    <row r="563">
      <c r="D563" s="79"/>
      <c r="H563" s="79"/>
      <c r="M563" s="79"/>
      <c r="R563" s="74"/>
      <c r="S563" s="74"/>
    </row>
    <row r="564">
      <c r="D564" s="79"/>
      <c r="H564" s="79"/>
      <c r="M564" s="79"/>
      <c r="R564" s="74"/>
      <c r="S564" s="74"/>
    </row>
    <row r="565">
      <c r="D565" s="79"/>
      <c r="H565" s="79"/>
      <c r="M565" s="79"/>
      <c r="R565" s="74"/>
      <c r="S565" s="74"/>
    </row>
    <row r="566">
      <c r="D566" s="79"/>
      <c r="H566" s="79"/>
      <c r="M566" s="79"/>
      <c r="R566" s="74"/>
      <c r="S566" s="74"/>
    </row>
    <row r="567">
      <c r="D567" s="79"/>
      <c r="H567" s="79"/>
      <c r="M567" s="79"/>
      <c r="R567" s="74"/>
      <c r="S567" s="74"/>
    </row>
    <row r="568">
      <c r="D568" s="79"/>
      <c r="H568" s="79"/>
      <c r="M568" s="79"/>
      <c r="R568" s="74"/>
      <c r="S568" s="74"/>
    </row>
    <row r="569">
      <c r="D569" s="79"/>
      <c r="H569" s="79"/>
      <c r="M569" s="79"/>
      <c r="R569" s="74"/>
      <c r="S569" s="74"/>
    </row>
    <row r="570">
      <c r="D570" s="79"/>
      <c r="H570" s="79"/>
      <c r="M570" s="79"/>
      <c r="R570" s="74"/>
      <c r="S570" s="74"/>
    </row>
    <row r="571">
      <c r="D571" s="79"/>
      <c r="H571" s="79"/>
      <c r="M571" s="79"/>
      <c r="R571" s="74"/>
      <c r="S571" s="74"/>
    </row>
    <row r="572">
      <c r="D572" s="79"/>
      <c r="H572" s="79"/>
      <c r="M572" s="79"/>
      <c r="R572" s="74"/>
      <c r="S572" s="74"/>
    </row>
    <row r="573">
      <c r="D573" s="79"/>
      <c r="H573" s="79"/>
      <c r="M573" s="79"/>
      <c r="R573" s="74"/>
      <c r="S573" s="74"/>
    </row>
    <row r="574">
      <c r="D574" s="79"/>
      <c r="H574" s="79"/>
      <c r="M574" s="79"/>
      <c r="R574" s="74"/>
      <c r="S574" s="74"/>
    </row>
    <row r="575">
      <c r="D575" s="79"/>
      <c r="H575" s="79"/>
      <c r="M575" s="79"/>
      <c r="R575" s="74"/>
      <c r="S575" s="74"/>
    </row>
    <row r="576">
      <c r="D576" s="79"/>
      <c r="H576" s="79"/>
      <c r="M576" s="79"/>
      <c r="R576" s="74"/>
      <c r="S576" s="74"/>
    </row>
    <row r="577">
      <c r="D577" s="79"/>
      <c r="H577" s="79"/>
      <c r="M577" s="79"/>
      <c r="R577" s="74"/>
      <c r="S577" s="74"/>
    </row>
    <row r="578">
      <c r="D578" s="79"/>
      <c r="H578" s="79"/>
      <c r="M578" s="79"/>
      <c r="R578" s="74"/>
      <c r="S578" s="74"/>
    </row>
    <row r="579">
      <c r="D579" s="79"/>
      <c r="H579" s="79"/>
      <c r="M579" s="79"/>
      <c r="R579" s="74"/>
      <c r="S579" s="74"/>
    </row>
    <row r="580">
      <c r="D580" s="79"/>
      <c r="H580" s="79"/>
      <c r="M580" s="79"/>
      <c r="R580" s="74"/>
      <c r="S580" s="74"/>
    </row>
    <row r="581">
      <c r="D581" s="79"/>
      <c r="H581" s="79"/>
      <c r="M581" s="79"/>
      <c r="R581" s="74"/>
      <c r="S581" s="74"/>
    </row>
    <row r="582">
      <c r="D582" s="79"/>
      <c r="H582" s="79"/>
      <c r="M582" s="79"/>
      <c r="R582" s="74"/>
      <c r="S582" s="74"/>
    </row>
    <row r="583">
      <c r="D583" s="79"/>
      <c r="H583" s="79"/>
      <c r="M583" s="79"/>
      <c r="R583" s="74"/>
      <c r="S583" s="74"/>
    </row>
    <row r="584">
      <c r="D584" s="79"/>
      <c r="H584" s="79"/>
      <c r="M584" s="79"/>
      <c r="R584" s="74"/>
      <c r="S584" s="74"/>
    </row>
    <row r="585">
      <c r="D585" s="79"/>
      <c r="H585" s="79"/>
      <c r="M585" s="79"/>
      <c r="R585" s="74"/>
      <c r="S585" s="74"/>
    </row>
    <row r="586">
      <c r="D586" s="79"/>
      <c r="H586" s="79"/>
      <c r="M586" s="79"/>
      <c r="R586" s="74"/>
      <c r="S586" s="74"/>
    </row>
    <row r="587">
      <c r="D587" s="79"/>
      <c r="H587" s="79"/>
      <c r="M587" s="79"/>
      <c r="R587" s="74"/>
      <c r="S587" s="74"/>
    </row>
    <row r="588">
      <c r="D588" s="79"/>
      <c r="H588" s="79"/>
      <c r="M588" s="79"/>
      <c r="R588" s="74"/>
      <c r="S588" s="74"/>
    </row>
    <row r="589">
      <c r="D589" s="79"/>
      <c r="H589" s="79"/>
      <c r="M589" s="79"/>
      <c r="R589" s="74"/>
      <c r="S589" s="74"/>
    </row>
    <row r="590">
      <c r="D590" s="79"/>
      <c r="H590" s="79"/>
      <c r="M590" s="79"/>
      <c r="R590" s="74"/>
      <c r="S590" s="74"/>
    </row>
    <row r="591">
      <c r="D591" s="79"/>
      <c r="H591" s="79"/>
      <c r="M591" s="79"/>
      <c r="R591" s="74"/>
      <c r="S591" s="74"/>
    </row>
    <row r="592">
      <c r="D592" s="79"/>
      <c r="H592" s="79"/>
      <c r="M592" s="79"/>
      <c r="R592" s="74"/>
      <c r="S592" s="74"/>
    </row>
    <row r="593">
      <c r="D593" s="79"/>
      <c r="H593" s="79"/>
      <c r="M593" s="79"/>
      <c r="R593" s="74"/>
      <c r="S593" s="74"/>
    </row>
    <row r="594">
      <c r="D594" s="79"/>
      <c r="H594" s="79"/>
      <c r="M594" s="79"/>
      <c r="R594" s="74"/>
      <c r="S594" s="74"/>
    </row>
    <row r="595">
      <c r="D595" s="79"/>
      <c r="H595" s="79"/>
      <c r="M595" s="79"/>
      <c r="R595" s="74"/>
      <c r="S595" s="74"/>
    </row>
    <row r="596">
      <c r="D596" s="79"/>
      <c r="H596" s="79"/>
      <c r="M596" s="79"/>
      <c r="R596" s="74"/>
      <c r="S596" s="74"/>
    </row>
    <row r="597">
      <c r="D597" s="79"/>
      <c r="H597" s="79"/>
      <c r="M597" s="79"/>
      <c r="R597" s="74"/>
      <c r="S597" s="74"/>
    </row>
    <row r="598">
      <c r="D598" s="79"/>
      <c r="H598" s="79"/>
      <c r="M598" s="79"/>
      <c r="R598" s="74"/>
      <c r="S598" s="74"/>
    </row>
    <row r="599">
      <c r="D599" s="79"/>
      <c r="H599" s="79"/>
      <c r="M599" s="79"/>
      <c r="R599" s="74"/>
      <c r="S599" s="74"/>
    </row>
    <row r="600">
      <c r="D600" s="79"/>
      <c r="H600" s="79"/>
      <c r="M600" s="79"/>
      <c r="R600" s="74"/>
      <c r="S600" s="74"/>
    </row>
    <row r="601">
      <c r="D601" s="79"/>
      <c r="H601" s="79"/>
      <c r="M601" s="79"/>
      <c r="R601" s="74"/>
      <c r="S601" s="74"/>
    </row>
    <row r="602">
      <c r="D602" s="79"/>
      <c r="H602" s="79"/>
      <c r="M602" s="79"/>
      <c r="R602" s="74"/>
      <c r="S602" s="74"/>
    </row>
    <row r="603">
      <c r="D603" s="79"/>
      <c r="H603" s="79"/>
      <c r="M603" s="79"/>
      <c r="R603" s="74"/>
      <c r="S603" s="74"/>
    </row>
    <row r="604">
      <c r="D604" s="79"/>
      <c r="H604" s="79"/>
      <c r="M604" s="79"/>
      <c r="R604" s="74"/>
      <c r="S604" s="74"/>
    </row>
    <row r="605">
      <c r="D605" s="79"/>
      <c r="H605" s="79"/>
      <c r="M605" s="79"/>
      <c r="R605" s="74"/>
      <c r="S605" s="74"/>
    </row>
    <row r="606">
      <c r="D606" s="79"/>
      <c r="H606" s="79"/>
      <c r="M606" s="79"/>
      <c r="R606" s="74"/>
      <c r="S606" s="74"/>
    </row>
    <row r="607">
      <c r="D607" s="79"/>
      <c r="H607" s="79"/>
      <c r="M607" s="79"/>
      <c r="R607" s="74"/>
      <c r="S607" s="74"/>
    </row>
    <row r="608">
      <c r="D608" s="79"/>
      <c r="H608" s="79"/>
      <c r="M608" s="79"/>
      <c r="R608" s="74"/>
      <c r="S608" s="74"/>
    </row>
    <row r="609">
      <c r="D609" s="79"/>
      <c r="H609" s="79"/>
      <c r="M609" s="79"/>
      <c r="R609" s="74"/>
      <c r="S609" s="74"/>
    </row>
    <row r="610">
      <c r="D610" s="79"/>
      <c r="H610" s="79"/>
      <c r="M610" s="79"/>
      <c r="R610" s="74"/>
      <c r="S610" s="74"/>
    </row>
    <row r="611">
      <c r="D611" s="79"/>
      <c r="H611" s="79"/>
      <c r="M611" s="79"/>
      <c r="R611" s="74"/>
      <c r="S611" s="74"/>
    </row>
    <row r="612">
      <c r="D612" s="79"/>
      <c r="H612" s="79"/>
      <c r="M612" s="79"/>
      <c r="R612" s="74"/>
      <c r="S612" s="74"/>
    </row>
    <row r="613">
      <c r="D613" s="79"/>
      <c r="H613" s="79"/>
      <c r="M613" s="79"/>
      <c r="R613" s="74"/>
      <c r="S613" s="74"/>
    </row>
    <row r="614">
      <c r="D614" s="79"/>
      <c r="H614" s="79"/>
      <c r="M614" s="79"/>
      <c r="R614" s="74"/>
      <c r="S614" s="74"/>
    </row>
    <row r="615">
      <c r="D615" s="79"/>
      <c r="H615" s="79"/>
      <c r="M615" s="79"/>
      <c r="R615" s="74"/>
      <c r="S615" s="74"/>
    </row>
    <row r="616">
      <c r="D616" s="79"/>
      <c r="H616" s="79"/>
      <c r="M616" s="79"/>
      <c r="R616" s="74"/>
      <c r="S616" s="74"/>
    </row>
    <row r="617">
      <c r="D617" s="79"/>
      <c r="H617" s="79"/>
      <c r="M617" s="79"/>
      <c r="R617" s="74"/>
      <c r="S617" s="74"/>
    </row>
    <row r="618">
      <c r="D618" s="79"/>
      <c r="H618" s="79"/>
      <c r="M618" s="79"/>
      <c r="R618" s="74"/>
      <c r="S618" s="74"/>
    </row>
    <row r="619">
      <c r="D619" s="79"/>
      <c r="H619" s="79"/>
      <c r="M619" s="79"/>
      <c r="R619" s="74"/>
      <c r="S619" s="74"/>
    </row>
    <row r="620">
      <c r="D620" s="79"/>
      <c r="H620" s="79"/>
      <c r="M620" s="79"/>
      <c r="R620" s="74"/>
      <c r="S620" s="74"/>
    </row>
    <row r="621">
      <c r="D621" s="79"/>
      <c r="H621" s="79"/>
      <c r="M621" s="79"/>
      <c r="R621" s="74"/>
      <c r="S621" s="74"/>
    </row>
    <row r="622">
      <c r="D622" s="79"/>
      <c r="H622" s="79"/>
      <c r="M622" s="79"/>
      <c r="R622" s="74"/>
      <c r="S622" s="74"/>
    </row>
    <row r="623">
      <c r="D623" s="79"/>
      <c r="H623" s="79"/>
      <c r="M623" s="79"/>
      <c r="R623" s="74"/>
      <c r="S623" s="74"/>
    </row>
    <row r="624">
      <c r="D624" s="79"/>
      <c r="H624" s="79"/>
      <c r="M624" s="79"/>
      <c r="R624" s="74"/>
      <c r="S624" s="74"/>
    </row>
    <row r="625">
      <c r="D625" s="79"/>
      <c r="H625" s="79"/>
      <c r="M625" s="79"/>
      <c r="R625" s="74"/>
      <c r="S625" s="74"/>
    </row>
    <row r="626">
      <c r="D626" s="79"/>
      <c r="H626" s="79"/>
      <c r="M626" s="79"/>
      <c r="R626" s="74"/>
      <c r="S626" s="74"/>
    </row>
    <row r="627">
      <c r="D627" s="79"/>
      <c r="H627" s="79"/>
      <c r="M627" s="79"/>
      <c r="R627" s="74"/>
      <c r="S627" s="74"/>
    </row>
    <row r="628">
      <c r="D628" s="79"/>
      <c r="H628" s="79"/>
      <c r="M628" s="79"/>
      <c r="R628" s="74"/>
      <c r="S628" s="74"/>
    </row>
    <row r="629">
      <c r="D629" s="79"/>
      <c r="H629" s="79"/>
      <c r="M629" s="79"/>
      <c r="R629" s="74"/>
      <c r="S629" s="74"/>
    </row>
    <row r="630">
      <c r="D630" s="79"/>
      <c r="H630" s="79"/>
      <c r="M630" s="79"/>
      <c r="R630" s="74"/>
      <c r="S630" s="74"/>
    </row>
    <row r="631">
      <c r="D631" s="79"/>
      <c r="H631" s="79"/>
      <c r="M631" s="79"/>
      <c r="R631" s="74"/>
      <c r="S631" s="74"/>
    </row>
    <row r="632">
      <c r="D632" s="79"/>
      <c r="H632" s="79"/>
      <c r="M632" s="79"/>
      <c r="R632" s="74"/>
      <c r="S632" s="74"/>
    </row>
    <row r="633">
      <c r="D633" s="79"/>
      <c r="H633" s="79"/>
      <c r="M633" s="79"/>
      <c r="R633" s="74"/>
      <c r="S633" s="74"/>
    </row>
    <row r="634">
      <c r="D634" s="79"/>
      <c r="H634" s="79"/>
      <c r="M634" s="79"/>
      <c r="R634" s="74"/>
      <c r="S634" s="74"/>
    </row>
    <row r="635">
      <c r="D635" s="79"/>
      <c r="H635" s="79"/>
      <c r="M635" s="79"/>
      <c r="R635" s="74"/>
      <c r="S635" s="74"/>
    </row>
    <row r="636">
      <c r="D636" s="79"/>
      <c r="H636" s="79"/>
      <c r="M636" s="79"/>
      <c r="R636" s="74"/>
      <c r="S636" s="74"/>
    </row>
    <row r="637">
      <c r="D637" s="79"/>
      <c r="H637" s="79"/>
      <c r="M637" s="79"/>
      <c r="R637" s="74"/>
      <c r="S637" s="74"/>
    </row>
    <row r="638">
      <c r="D638" s="79"/>
      <c r="H638" s="79"/>
      <c r="M638" s="79"/>
      <c r="R638" s="74"/>
      <c r="S638" s="74"/>
    </row>
    <row r="639">
      <c r="D639" s="79"/>
      <c r="H639" s="79"/>
      <c r="M639" s="79"/>
      <c r="R639" s="74"/>
      <c r="S639" s="74"/>
    </row>
    <row r="640">
      <c r="D640" s="79"/>
      <c r="H640" s="79"/>
      <c r="M640" s="79"/>
      <c r="R640" s="74"/>
      <c r="S640" s="74"/>
    </row>
    <row r="641">
      <c r="D641" s="79"/>
      <c r="H641" s="79"/>
      <c r="M641" s="79"/>
      <c r="R641" s="74"/>
      <c r="S641" s="74"/>
    </row>
    <row r="642">
      <c r="D642" s="79"/>
      <c r="H642" s="79"/>
      <c r="M642" s="79"/>
      <c r="R642" s="74"/>
      <c r="S642" s="74"/>
    </row>
    <row r="643">
      <c r="D643" s="79"/>
      <c r="H643" s="79"/>
      <c r="M643" s="79"/>
      <c r="R643" s="74"/>
      <c r="S643" s="74"/>
    </row>
    <row r="644">
      <c r="D644" s="79"/>
      <c r="H644" s="79"/>
      <c r="M644" s="79"/>
      <c r="R644" s="74"/>
      <c r="S644" s="74"/>
    </row>
    <row r="645">
      <c r="D645" s="79"/>
      <c r="H645" s="79"/>
      <c r="M645" s="79"/>
      <c r="R645" s="74"/>
      <c r="S645" s="74"/>
    </row>
    <row r="646">
      <c r="D646" s="79"/>
      <c r="H646" s="79"/>
      <c r="M646" s="79"/>
      <c r="R646" s="74"/>
      <c r="S646" s="74"/>
    </row>
    <row r="647">
      <c r="D647" s="79"/>
      <c r="H647" s="79"/>
      <c r="M647" s="79"/>
      <c r="R647" s="74"/>
      <c r="S647" s="74"/>
    </row>
    <row r="648">
      <c r="D648" s="79"/>
      <c r="H648" s="79"/>
      <c r="M648" s="79"/>
      <c r="R648" s="74"/>
      <c r="S648" s="74"/>
    </row>
    <row r="649">
      <c r="D649" s="79"/>
      <c r="H649" s="79"/>
      <c r="M649" s="79"/>
      <c r="R649" s="74"/>
      <c r="S649" s="74"/>
    </row>
    <row r="650">
      <c r="D650" s="79"/>
      <c r="H650" s="79"/>
      <c r="M650" s="79"/>
      <c r="R650" s="74"/>
      <c r="S650" s="74"/>
    </row>
    <row r="651">
      <c r="D651" s="79"/>
      <c r="H651" s="79"/>
      <c r="M651" s="79"/>
      <c r="R651" s="74"/>
      <c r="S651" s="74"/>
    </row>
    <row r="652">
      <c r="D652" s="79"/>
      <c r="H652" s="79"/>
      <c r="M652" s="79"/>
      <c r="R652" s="74"/>
      <c r="S652" s="74"/>
    </row>
    <row r="653">
      <c r="D653" s="79"/>
      <c r="H653" s="79"/>
      <c r="M653" s="79"/>
      <c r="R653" s="74"/>
      <c r="S653" s="74"/>
    </row>
    <row r="654">
      <c r="D654" s="79"/>
      <c r="H654" s="79"/>
      <c r="M654" s="79"/>
      <c r="R654" s="74"/>
      <c r="S654" s="74"/>
    </row>
    <row r="655">
      <c r="D655" s="79"/>
      <c r="H655" s="79"/>
      <c r="M655" s="79"/>
      <c r="R655" s="74"/>
      <c r="S655" s="74"/>
    </row>
    <row r="656">
      <c r="D656" s="79"/>
      <c r="H656" s="79"/>
      <c r="M656" s="79"/>
      <c r="R656" s="74"/>
      <c r="S656" s="74"/>
    </row>
    <row r="657">
      <c r="D657" s="79"/>
      <c r="H657" s="79"/>
      <c r="M657" s="79"/>
      <c r="R657" s="74"/>
      <c r="S657" s="74"/>
    </row>
    <row r="658">
      <c r="D658" s="79"/>
      <c r="H658" s="79"/>
      <c r="M658" s="79"/>
      <c r="R658" s="74"/>
      <c r="S658" s="74"/>
    </row>
    <row r="659">
      <c r="D659" s="79"/>
      <c r="H659" s="79"/>
      <c r="M659" s="79"/>
      <c r="R659" s="74"/>
      <c r="S659" s="74"/>
    </row>
    <row r="660">
      <c r="D660" s="79"/>
      <c r="H660" s="79"/>
      <c r="M660" s="79"/>
      <c r="R660" s="74"/>
      <c r="S660" s="74"/>
    </row>
    <row r="661">
      <c r="D661" s="79"/>
      <c r="H661" s="79"/>
      <c r="M661" s="79"/>
      <c r="R661" s="74"/>
      <c r="S661" s="74"/>
    </row>
    <row r="662">
      <c r="D662" s="79"/>
      <c r="H662" s="79"/>
      <c r="M662" s="79"/>
      <c r="R662" s="74"/>
      <c r="S662" s="74"/>
    </row>
    <row r="663">
      <c r="D663" s="79"/>
      <c r="H663" s="79"/>
      <c r="M663" s="79"/>
      <c r="R663" s="74"/>
      <c r="S663" s="74"/>
    </row>
    <row r="664">
      <c r="D664" s="79"/>
      <c r="H664" s="79"/>
      <c r="M664" s="79"/>
      <c r="R664" s="74"/>
      <c r="S664" s="74"/>
    </row>
    <row r="665">
      <c r="D665" s="79"/>
      <c r="H665" s="79"/>
      <c r="M665" s="79"/>
      <c r="R665" s="74"/>
      <c r="S665" s="74"/>
    </row>
    <row r="666">
      <c r="D666" s="79"/>
      <c r="H666" s="79"/>
      <c r="M666" s="79"/>
      <c r="R666" s="74"/>
      <c r="S666" s="74"/>
    </row>
    <row r="667">
      <c r="D667" s="79"/>
      <c r="H667" s="79"/>
      <c r="M667" s="79"/>
      <c r="R667" s="74"/>
      <c r="S667" s="74"/>
    </row>
    <row r="668">
      <c r="D668" s="79"/>
      <c r="H668" s="79"/>
      <c r="M668" s="79"/>
      <c r="R668" s="74"/>
      <c r="S668" s="74"/>
    </row>
    <row r="669">
      <c r="D669" s="79"/>
      <c r="H669" s="79"/>
      <c r="M669" s="79"/>
      <c r="R669" s="74"/>
      <c r="S669" s="74"/>
    </row>
    <row r="670">
      <c r="D670" s="79"/>
      <c r="H670" s="79"/>
      <c r="M670" s="79"/>
      <c r="R670" s="74"/>
      <c r="S670" s="74"/>
    </row>
    <row r="671">
      <c r="D671" s="79"/>
      <c r="H671" s="79"/>
      <c r="M671" s="79"/>
      <c r="R671" s="74"/>
      <c r="S671" s="74"/>
    </row>
    <row r="672">
      <c r="D672" s="79"/>
      <c r="H672" s="79"/>
      <c r="M672" s="79"/>
      <c r="R672" s="74"/>
      <c r="S672" s="74"/>
    </row>
    <row r="673">
      <c r="D673" s="79"/>
      <c r="H673" s="79"/>
      <c r="M673" s="79"/>
      <c r="R673" s="74"/>
      <c r="S673" s="74"/>
    </row>
    <row r="674">
      <c r="D674" s="79"/>
      <c r="H674" s="79"/>
      <c r="M674" s="79"/>
      <c r="R674" s="74"/>
      <c r="S674" s="74"/>
    </row>
    <row r="675">
      <c r="D675" s="79"/>
      <c r="H675" s="79"/>
      <c r="M675" s="79"/>
      <c r="R675" s="74"/>
      <c r="S675" s="74"/>
    </row>
    <row r="676">
      <c r="D676" s="79"/>
      <c r="H676" s="79"/>
      <c r="M676" s="79"/>
      <c r="R676" s="74"/>
      <c r="S676" s="74"/>
    </row>
    <row r="677">
      <c r="D677" s="79"/>
      <c r="H677" s="79"/>
      <c r="M677" s="79"/>
      <c r="R677" s="74"/>
      <c r="S677" s="74"/>
    </row>
    <row r="678">
      <c r="D678" s="79"/>
      <c r="H678" s="79"/>
      <c r="M678" s="79"/>
      <c r="R678" s="74"/>
      <c r="S678" s="74"/>
    </row>
    <row r="679">
      <c r="D679" s="79"/>
      <c r="H679" s="79"/>
      <c r="M679" s="79"/>
      <c r="R679" s="74"/>
      <c r="S679" s="74"/>
    </row>
    <row r="680">
      <c r="D680" s="79"/>
      <c r="H680" s="79"/>
      <c r="M680" s="79"/>
      <c r="R680" s="74"/>
      <c r="S680" s="74"/>
    </row>
    <row r="681">
      <c r="D681" s="79"/>
      <c r="H681" s="79"/>
      <c r="M681" s="79"/>
      <c r="R681" s="74"/>
      <c r="S681" s="74"/>
    </row>
    <row r="682">
      <c r="D682" s="79"/>
      <c r="H682" s="79"/>
      <c r="M682" s="79"/>
      <c r="R682" s="74"/>
      <c r="S682" s="74"/>
    </row>
    <row r="683">
      <c r="D683" s="79"/>
      <c r="H683" s="79"/>
      <c r="M683" s="79"/>
      <c r="R683" s="74"/>
      <c r="S683" s="74"/>
    </row>
    <row r="684">
      <c r="D684" s="79"/>
      <c r="H684" s="79"/>
      <c r="M684" s="79"/>
      <c r="R684" s="74"/>
      <c r="S684" s="74"/>
    </row>
    <row r="685">
      <c r="D685" s="79"/>
      <c r="H685" s="79"/>
      <c r="M685" s="79"/>
      <c r="R685" s="74"/>
      <c r="S685" s="74"/>
    </row>
    <row r="686">
      <c r="D686" s="79"/>
      <c r="H686" s="79"/>
      <c r="M686" s="79"/>
      <c r="R686" s="74"/>
      <c r="S686" s="74"/>
    </row>
    <row r="687">
      <c r="D687" s="79"/>
      <c r="H687" s="79"/>
      <c r="M687" s="79"/>
      <c r="R687" s="74"/>
      <c r="S687" s="74"/>
    </row>
    <row r="688">
      <c r="D688" s="79"/>
      <c r="H688" s="79"/>
      <c r="M688" s="79"/>
      <c r="R688" s="74"/>
      <c r="S688" s="74"/>
    </row>
    <row r="689">
      <c r="D689" s="79"/>
      <c r="H689" s="79"/>
      <c r="M689" s="79"/>
      <c r="R689" s="74"/>
      <c r="S689" s="74"/>
    </row>
    <row r="690">
      <c r="D690" s="79"/>
      <c r="H690" s="79"/>
      <c r="M690" s="79"/>
      <c r="R690" s="74"/>
      <c r="S690" s="74"/>
    </row>
    <row r="691">
      <c r="D691" s="79"/>
      <c r="H691" s="79"/>
      <c r="M691" s="79"/>
      <c r="R691" s="74"/>
      <c r="S691" s="74"/>
    </row>
    <row r="692">
      <c r="D692" s="79"/>
      <c r="H692" s="79"/>
      <c r="M692" s="79"/>
      <c r="R692" s="74"/>
      <c r="S692" s="74"/>
    </row>
    <row r="693">
      <c r="D693" s="79"/>
      <c r="H693" s="79"/>
      <c r="M693" s="79"/>
      <c r="R693" s="74"/>
      <c r="S693" s="74"/>
    </row>
    <row r="694">
      <c r="D694" s="79"/>
      <c r="H694" s="79"/>
      <c r="M694" s="79"/>
      <c r="R694" s="74"/>
      <c r="S694" s="74"/>
    </row>
    <row r="695">
      <c r="D695" s="79"/>
      <c r="H695" s="79"/>
      <c r="M695" s="79"/>
      <c r="R695" s="74"/>
      <c r="S695" s="74"/>
    </row>
    <row r="696">
      <c r="D696" s="79"/>
      <c r="H696" s="79"/>
      <c r="M696" s="79"/>
      <c r="R696" s="74"/>
      <c r="S696" s="74"/>
    </row>
    <row r="697">
      <c r="D697" s="79"/>
      <c r="H697" s="79"/>
      <c r="M697" s="79"/>
      <c r="R697" s="74"/>
      <c r="S697" s="74"/>
    </row>
    <row r="698">
      <c r="D698" s="79"/>
      <c r="H698" s="79"/>
      <c r="M698" s="79"/>
      <c r="R698" s="74"/>
      <c r="S698" s="74"/>
    </row>
    <row r="699">
      <c r="D699" s="79"/>
      <c r="H699" s="79"/>
      <c r="M699" s="79"/>
      <c r="R699" s="74"/>
      <c r="S699" s="74"/>
    </row>
    <row r="700">
      <c r="D700" s="79"/>
      <c r="H700" s="79"/>
      <c r="M700" s="79"/>
      <c r="R700" s="74"/>
      <c r="S700" s="74"/>
    </row>
    <row r="701">
      <c r="D701" s="79"/>
      <c r="H701" s="79"/>
      <c r="M701" s="79"/>
      <c r="R701" s="74"/>
      <c r="S701" s="74"/>
    </row>
    <row r="702">
      <c r="D702" s="79"/>
      <c r="H702" s="79"/>
      <c r="M702" s="79"/>
      <c r="R702" s="74"/>
      <c r="S702" s="74"/>
    </row>
    <row r="703">
      <c r="D703" s="79"/>
      <c r="H703" s="79"/>
      <c r="M703" s="79"/>
      <c r="R703" s="74"/>
      <c r="S703" s="74"/>
    </row>
    <row r="704">
      <c r="D704" s="79"/>
      <c r="H704" s="79"/>
      <c r="M704" s="79"/>
      <c r="R704" s="74"/>
      <c r="S704" s="74"/>
    </row>
    <row r="705">
      <c r="D705" s="79"/>
      <c r="H705" s="79"/>
      <c r="M705" s="79"/>
      <c r="R705" s="74"/>
      <c r="S705" s="74"/>
    </row>
    <row r="706">
      <c r="D706" s="79"/>
      <c r="H706" s="79"/>
      <c r="M706" s="79"/>
      <c r="R706" s="74"/>
      <c r="S706" s="74"/>
    </row>
    <row r="707">
      <c r="D707" s="79"/>
      <c r="H707" s="79"/>
      <c r="M707" s="79"/>
      <c r="R707" s="74"/>
      <c r="S707" s="74"/>
    </row>
    <row r="708">
      <c r="D708" s="79"/>
      <c r="H708" s="79"/>
      <c r="M708" s="79"/>
      <c r="R708" s="74"/>
      <c r="S708" s="74"/>
    </row>
    <row r="709">
      <c r="D709" s="79"/>
      <c r="H709" s="79"/>
      <c r="M709" s="79"/>
      <c r="R709" s="74"/>
      <c r="S709" s="74"/>
    </row>
    <row r="710">
      <c r="D710" s="79"/>
      <c r="H710" s="79"/>
      <c r="M710" s="79"/>
      <c r="R710" s="74"/>
      <c r="S710" s="74"/>
    </row>
    <row r="711">
      <c r="D711" s="79"/>
      <c r="H711" s="79"/>
      <c r="M711" s="79"/>
      <c r="R711" s="74"/>
      <c r="S711" s="74"/>
    </row>
    <row r="712">
      <c r="D712" s="79"/>
      <c r="H712" s="79"/>
      <c r="M712" s="79"/>
      <c r="R712" s="74"/>
      <c r="S712" s="74"/>
    </row>
    <row r="713">
      <c r="D713" s="79"/>
      <c r="H713" s="79"/>
      <c r="M713" s="79"/>
      <c r="R713" s="74"/>
      <c r="S713" s="74"/>
    </row>
    <row r="714">
      <c r="D714" s="79"/>
      <c r="H714" s="79"/>
      <c r="M714" s="79"/>
      <c r="R714" s="74"/>
      <c r="S714" s="74"/>
    </row>
    <row r="715">
      <c r="D715" s="79"/>
      <c r="H715" s="79"/>
      <c r="M715" s="79"/>
      <c r="R715" s="74"/>
      <c r="S715" s="74"/>
    </row>
    <row r="716">
      <c r="D716" s="79"/>
      <c r="H716" s="79"/>
      <c r="M716" s="79"/>
      <c r="R716" s="74"/>
      <c r="S716" s="74"/>
    </row>
    <row r="717">
      <c r="D717" s="79"/>
      <c r="H717" s="79"/>
      <c r="M717" s="79"/>
      <c r="R717" s="74"/>
      <c r="S717" s="74"/>
    </row>
    <row r="718">
      <c r="D718" s="79"/>
      <c r="H718" s="79"/>
      <c r="M718" s="79"/>
      <c r="R718" s="74"/>
      <c r="S718" s="74"/>
    </row>
    <row r="719">
      <c r="D719" s="79"/>
      <c r="H719" s="79"/>
      <c r="M719" s="79"/>
      <c r="R719" s="74"/>
      <c r="S719" s="74"/>
    </row>
    <row r="720">
      <c r="D720" s="79"/>
      <c r="H720" s="79"/>
      <c r="M720" s="79"/>
      <c r="R720" s="74"/>
      <c r="S720" s="74"/>
    </row>
    <row r="721">
      <c r="D721" s="79"/>
      <c r="H721" s="79"/>
      <c r="M721" s="79"/>
      <c r="R721" s="74"/>
      <c r="S721" s="74"/>
    </row>
    <row r="722">
      <c r="D722" s="79"/>
      <c r="H722" s="79"/>
      <c r="M722" s="79"/>
      <c r="R722" s="74"/>
      <c r="S722" s="74"/>
    </row>
    <row r="723">
      <c r="D723" s="79"/>
      <c r="H723" s="79"/>
      <c r="M723" s="79"/>
      <c r="R723" s="74"/>
      <c r="S723" s="74"/>
    </row>
    <row r="724">
      <c r="D724" s="79"/>
      <c r="H724" s="79"/>
      <c r="M724" s="79"/>
      <c r="R724" s="74"/>
      <c r="S724" s="74"/>
    </row>
    <row r="725">
      <c r="D725" s="79"/>
      <c r="H725" s="79"/>
      <c r="M725" s="79"/>
      <c r="R725" s="74"/>
      <c r="S725" s="74"/>
    </row>
    <row r="726">
      <c r="D726" s="79"/>
      <c r="H726" s="79"/>
      <c r="M726" s="79"/>
      <c r="R726" s="74"/>
      <c r="S726" s="74"/>
    </row>
    <row r="727">
      <c r="D727" s="79"/>
      <c r="H727" s="79"/>
      <c r="M727" s="79"/>
      <c r="R727" s="74"/>
      <c r="S727" s="74"/>
    </row>
    <row r="728">
      <c r="D728" s="79"/>
      <c r="H728" s="79"/>
      <c r="M728" s="79"/>
      <c r="R728" s="74"/>
      <c r="S728" s="74"/>
    </row>
    <row r="729">
      <c r="D729" s="79"/>
      <c r="H729" s="79"/>
      <c r="M729" s="79"/>
      <c r="R729" s="74"/>
      <c r="S729" s="74"/>
    </row>
    <row r="730">
      <c r="D730" s="79"/>
      <c r="H730" s="79"/>
      <c r="M730" s="79"/>
      <c r="R730" s="74"/>
      <c r="S730" s="74"/>
    </row>
    <row r="731">
      <c r="D731" s="79"/>
      <c r="H731" s="79"/>
      <c r="M731" s="79"/>
      <c r="R731" s="74"/>
      <c r="S731" s="74"/>
    </row>
    <row r="732">
      <c r="D732" s="79"/>
      <c r="H732" s="79"/>
      <c r="M732" s="79"/>
      <c r="R732" s="74"/>
      <c r="S732" s="74"/>
    </row>
    <row r="733">
      <c r="D733" s="79"/>
      <c r="H733" s="79"/>
      <c r="M733" s="79"/>
      <c r="R733" s="74"/>
      <c r="S733" s="74"/>
    </row>
    <row r="734">
      <c r="D734" s="79"/>
      <c r="H734" s="79"/>
      <c r="M734" s="79"/>
      <c r="R734" s="74"/>
      <c r="S734" s="74"/>
    </row>
    <row r="735">
      <c r="D735" s="79"/>
      <c r="H735" s="79"/>
      <c r="M735" s="79"/>
      <c r="R735" s="74"/>
      <c r="S735" s="74"/>
    </row>
    <row r="736">
      <c r="D736" s="79"/>
      <c r="H736" s="79"/>
      <c r="M736" s="79"/>
      <c r="R736" s="74"/>
      <c r="S736" s="74"/>
    </row>
    <row r="737">
      <c r="D737" s="79"/>
      <c r="H737" s="79"/>
      <c r="M737" s="79"/>
      <c r="R737" s="74"/>
      <c r="S737" s="74"/>
    </row>
    <row r="738">
      <c r="D738" s="79"/>
      <c r="H738" s="79"/>
      <c r="M738" s="79"/>
      <c r="R738" s="74"/>
      <c r="S738" s="74"/>
    </row>
    <row r="739">
      <c r="D739" s="79"/>
      <c r="H739" s="79"/>
      <c r="M739" s="79"/>
      <c r="R739" s="74"/>
      <c r="S739" s="74"/>
    </row>
    <row r="740">
      <c r="D740" s="79"/>
      <c r="H740" s="79"/>
      <c r="M740" s="79"/>
      <c r="R740" s="74"/>
      <c r="S740" s="74"/>
    </row>
    <row r="741">
      <c r="D741" s="79"/>
      <c r="H741" s="79"/>
      <c r="M741" s="79"/>
      <c r="R741" s="74"/>
      <c r="S741" s="74"/>
    </row>
    <row r="742">
      <c r="D742" s="79"/>
      <c r="H742" s="79"/>
      <c r="M742" s="79"/>
      <c r="R742" s="74"/>
      <c r="S742" s="74"/>
    </row>
    <row r="743">
      <c r="D743" s="79"/>
      <c r="H743" s="79"/>
      <c r="M743" s="79"/>
      <c r="R743" s="74"/>
      <c r="S743" s="74"/>
    </row>
    <row r="744">
      <c r="D744" s="79"/>
      <c r="H744" s="79"/>
      <c r="M744" s="79"/>
      <c r="R744" s="74"/>
      <c r="S744" s="74"/>
    </row>
    <row r="745">
      <c r="D745" s="79"/>
      <c r="H745" s="79"/>
      <c r="M745" s="79"/>
      <c r="R745" s="74"/>
      <c r="S745" s="74"/>
    </row>
    <row r="746">
      <c r="D746" s="79"/>
      <c r="H746" s="79"/>
      <c r="M746" s="79"/>
      <c r="R746" s="74"/>
      <c r="S746" s="74"/>
    </row>
    <row r="747">
      <c r="D747" s="79"/>
      <c r="H747" s="79"/>
      <c r="M747" s="79"/>
      <c r="R747" s="74"/>
      <c r="S747" s="74"/>
    </row>
    <row r="748">
      <c r="D748" s="79"/>
      <c r="H748" s="79"/>
      <c r="M748" s="79"/>
      <c r="R748" s="74"/>
      <c r="S748" s="74"/>
    </row>
    <row r="749">
      <c r="D749" s="79"/>
      <c r="H749" s="79"/>
      <c r="M749" s="79"/>
      <c r="R749" s="74"/>
      <c r="S749" s="74"/>
    </row>
    <row r="750">
      <c r="D750" s="79"/>
      <c r="H750" s="79"/>
      <c r="M750" s="79"/>
      <c r="R750" s="74"/>
      <c r="S750" s="74"/>
    </row>
    <row r="751">
      <c r="D751" s="79"/>
      <c r="H751" s="79"/>
      <c r="M751" s="79"/>
      <c r="R751" s="74"/>
      <c r="S751" s="74"/>
    </row>
    <row r="752">
      <c r="D752" s="79"/>
      <c r="H752" s="79"/>
      <c r="M752" s="79"/>
      <c r="R752" s="74"/>
      <c r="S752" s="74"/>
    </row>
    <row r="753">
      <c r="D753" s="79"/>
      <c r="H753" s="79"/>
      <c r="M753" s="79"/>
      <c r="R753" s="74"/>
      <c r="S753" s="74"/>
    </row>
    <row r="754">
      <c r="D754" s="79"/>
      <c r="H754" s="79"/>
      <c r="M754" s="79"/>
      <c r="R754" s="74"/>
      <c r="S754" s="74"/>
    </row>
    <row r="755">
      <c r="D755" s="79"/>
      <c r="H755" s="79"/>
      <c r="M755" s="79"/>
      <c r="R755" s="74"/>
      <c r="S755" s="74"/>
    </row>
    <row r="756">
      <c r="D756" s="79"/>
      <c r="H756" s="79"/>
      <c r="M756" s="79"/>
      <c r="R756" s="74"/>
      <c r="S756" s="74"/>
    </row>
    <row r="757">
      <c r="D757" s="79"/>
      <c r="H757" s="79"/>
      <c r="M757" s="79"/>
      <c r="R757" s="74"/>
      <c r="S757" s="74"/>
    </row>
    <row r="758">
      <c r="D758" s="79"/>
      <c r="H758" s="79"/>
      <c r="M758" s="79"/>
      <c r="R758" s="74"/>
      <c r="S758" s="74"/>
    </row>
    <row r="759">
      <c r="D759" s="79"/>
      <c r="H759" s="79"/>
      <c r="M759" s="79"/>
      <c r="R759" s="74"/>
      <c r="S759" s="74"/>
    </row>
    <row r="760">
      <c r="D760" s="79"/>
      <c r="H760" s="79"/>
      <c r="M760" s="79"/>
      <c r="R760" s="74"/>
      <c r="S760" s="74"/>
    </row>
    <row r="761">
      <c r="D761" s="79"/>
      <c r="H761" s="79"/>
      <c r="M761" s="79"/>
      <c r="R761" s="74"/>
      <c r="S761" s="74"/>
    </row>
    <row r="762">
      <c r="D762" s="79"/>
      <c r="H762" s="79"/>
      <c r="M762" s="79"/>
      <c r="R762" s="74"/>
      <c r="S762" s="74"/>
    </row>
    <row r="763">
      <c r="D763" s="79"/>
      <c r="H763" s="79"/>
      <c r="M763" s="79"/>
      <c r="R763" s="74"/>
      <c r="S763" s="74"/>
    </row>
    <row r="764">
      <c r="D764" s="79"/>
      <c r="H764" s="79"/>
      <c r="M764" s="79"/>
      <c r="R764" s="74"/>
      <c r="S764" s="74"/>
    </row>
    <row r="765">
      <c r="D765" s="79"/>
      <c r="H765" s="79"/>
      <c r="M765" s="79"/>
      <c r="R765" s="74"/>
      <c r="S765" s="74"/>
    </row>
    <row r="766">
      <c r="D766" s="79"/>
      <c r="H766" s="79"/>
      <c r="M766" s="79"/>
      <c r="R766" s="74"/>
      <c r="S766" s="74"/>
    </row>
    <row r="767">
      <c r="D767" s="79"/>
      <c r="H767" s="79"/>
      <c r="M767" s="79"/>
      <c r="R767" s="74"/>
      <c r="S767" s="74"/>
    </row>
    <row r="768">
      <c r="D768" s="79"/>
      <c r="H768" s="79"/>
      <c r="M768" s="79"/>
      <c r="R768" s="74"/>
      <c r="S768" s="74"/>
    </row>
    <row r="769">
      <c r="D769" s="79"/>
      <c r="H769" s="79"/>
      <c r="M769" s="79"/>
      <c r="R769" s="74"/>
      <c r="S769" s="74"/>
    </row>
    <row r="770">
      <c r="D770" s="79"/>
      <c r="H770" s="79"/>
      <c r="M770" s="79"/>
      <c r="R770" s="74"/>
      <c r="S770" s="74"/>
    </row>
    <row r="771">
      <c r="D771" s="79"/>
      <c r="H771" s="79"/>
      <c r="M771" s="79"/>
      <c r="R771" s="74"/>
      <c r="S771" s="74"/>
    </row>
    <row r="772">
      <c r="D772" s="79"/>
      <c r="H772" s="79"/>
      <c r="M772" s="79"/>
      <c r="R772" s="74"/>
      <c r="S772" s="74"/>
    </row>
    <row r="773">
      <c r="D773" s="79"/>
      <c r="H773" s="79"/>
      <c r="M773" s="79"/>
      <c r="R773" s="74"/>
      <c r="S773" s="74"/>
    </row>
    <row r="774">
      <c r="D774" s="79"/>
      <c r="H774" s="79"/>
      <c r="M774" s="79"/>
      <c r="R774" s="74"/>
      <c r="S774" s="74"/>
    </row>
    <row r="775">
      <c r="D775" s="79"/>
      <c r="H775" s="79"/>
      <c r="M775" s="79"/>
      <c r="R775" s="74"/>
      <c r="S775" s="74"/>
    </row>
    <row r="776">
      <c r="D776" s="79"/>
      <c r="H776" s="79"/>
      <c r="M776" s="79"/>
      <c r="R776" s="74"/>
      <c r="S776" s="74"/>
    </row>
    <row r="777">
      <c r="D777" s="79"/>
      <c r="H777" s="79"/>
      <c r="M777" s="79"/>
      <c r="R777" s="74"/>
      <c r="S777" s="74"/>
    </row>
    <row r="778">
      <c r="D778" s="79"/>
      <c r="H778" s="79"/>
      <c r="M778" s="79"/>
      <c r="R778" s="74"/>
      <c r="S778" s="74"/>
    </row>
    <row r="779">
      <c r="D779" s="79"/>
      <c r="H779" s="79"/>
      <c r="M779" s="79"/>
      <c r="R779" s="74"/>
      <c r="S779" s="74"/>
    </row>
    <row r="780">
      <c r="D780" s="79"/>
      <c r="H780" s="79"/>
      <c r="M780" s="79"/>
      <c r="R780" s="74"/>
      <c r="S780" s="74"/>
    </row>
    <row r="781">
      <c r="D781" s="79"/>
      <c r="H781" s="79"/>
      <c r="M781" s="79"/>
      <c r="R781" s="74"/>
      <c r="S781" s="74"/>
    </row>
    <row r="782">
      <c r="D782" s="79"/>
      <c r="H782" s="79"/>
      <c r="M782" s="79"/>
      <c r="R782" s="74"/>
      <c r="S782" s="74"/>
    </row>
    <row r="783">
      <c r="D783" s="79"/>
      <c r="H783" s="79"/>
      <c r="M783" s="79"/>
      <c r="R783" s="74"/>
      <c r="S783" s="74"/>
    </row>
    <row r="784">
      <c r="D784" s="79"/>
      <c r="H784" s="79"/>
      <c r="M784" s="79"/>
      <c r="R784" s="74"/>
      <c r="S784" s="74"/>
    </row>
    <row r="785">
      <c r="D785" s="79"/>
      <c r="H785" s="79"/>
      <c r="M785" s="79"/>
      <c r="R785" s="74"/>
      <c r="S785" s="74"/>
    </row>
    <row r="786">
      <c r="D786" s="79"/>
      <c r="H786" s="79"/>
      <c r="M786" s="79"/>
      <c r="R786" s="74"/>
      <c r="S786" s="74"/>
    </row>
    <row r="787">
      <c r="D787" s="79"/>
      <c r="H787" s="79"/>
      <c r="M787" s="79"/>
      <c r="R787" s="74"/>
      <c r="S787" s="74"/>
    </row>
    <row r="788">
      <c r="D788" s="79"/>
      <c r="H788" s="79"/>
      <c r="M788" s="79"/>
      <c r="R788" s="74"/>
      <c r="S788" s="74"/>
    </row>
    <row r="789">
      <c r="D789" s="79"/>
      <c r="H789" s="79"/>
      <c r="M789" s="79"/>
      <c r="R789" s="74"/>
      <c r="S789" s="74"/>
    </row>
    <row r="790">
      <c r="D790" s="79"/>
      <c r="H790" s="79"/>
      <c r="M790" s="79"/>
      <c r="R790" s="74"/>
      <c r="S790" s="74"/>
    </row>
    <row r="791">
      <c r="D791" s="79"/>
      <c r="H791" s="79"/>
      <c r="M791" s="79"/>
      <c r="R791" s="74"/>
      <c r="S791" s="74"/>
    </row>
    <row r="792">
      <c r="D792" s="79"/>
      <c r="H792" s="79"/>
      <c r="M792" s="79"/>
      <c r="R792" s="74"/>
      <c r="S792" s="74"/>
    </row>
    <row r="793">
      <c r="D793" s="79"/>
      <c r="H793" s="79"/>
      <c r="M793" s="79"/>
      <c r="R793" s="74"/>
      <c r="S793" s="74"/>
    </row>
    <row r="794">
      <c r="D794" s="79"/>
      <c r="H794" s="79"/>
      <c r="M794" s="79"/>
      <c r="R794" s="74"/>
      <c r="S794" s="74"/>
    </row>
    <row r="795">
      <c r="D795" s="79"/>
      <c r="H795" s="79"/>
      <c r="M795" s="79"/>
      <c r="R795" s="74"/>
      <c r="S795" s="74"/>
    </row>
    <row r="796">
      <c r="D796" s="79"/>
      <c r="H796" s="79"/>
      <c r="M796" s="79"/>
      <c r="R796" s="74"/>
      <c r="S796" s="74"/>
    </row>
    <row r="797">
      <c r="D797" s="79"/>
      <c r="H797" s="79"/>
      <c r="M797" s="79"/>
      <c r="R797" s="74"/>
      <c r="S797" s="74"/>
    </row>
    <row r="798">
      <c r="D798" s="79"/>
      <c r="H798" s="79"/>
      <c r="M798" s="79"/>
      <c r="R798" s="74"/>
      <c r="S798" s="74"/>
    </row>
    <row r="799">
      <c r="D799" s="79"/>
      <c r="H799" s="79"/>
      <c r="M799" s="79"/>
      <c r="R799" s="74"/>
      <c r="S799" s="74"/>
    </row>
    <row r="800">
      <c r="D800" s="79"/>
      <c r="H800" s="79"/>
      <c r="M800" s="79"/>
      <c r="R800" s="74"/>
      <c r="S800" s="74"/>
    </row>
    <row r="801">
      <c r="D801" s="79"/>
      <c r="H801" s="79"/>
      <c r="M801" s="79"/>
      <c r="R801" s="74"/>
      <c r="S801" s="74"/>
    </row>
    <row r="802">
      <c r="D802" s="79"/>
      <c r="H802" s="79"/>
      <c r="M802" s="79"/>
      <c r="R802" s="74"/>
      <c r="S802" s="74"/>
    </row>
    <row r="803">
      <c r="D803" s="79"/>
      <c r="H803" s="79"/>
      <c r="M803" s="79"/>
      <c r="R803" s="74"/>
      <c r="S803" s="74"/>
    </row>
    <row r="804">
      <c r="D804" s="79"/>
      <c r="H804" s="79"/>
      <c r="M804" s="79"/>
      <c r="R804" s="74"/>
      <c r="S804" s="74"/>
    </row>
    <row r="805">
      <c r="D805" s="79"/>
      <c r="H805" s="79"/>
      <c r="M805" s="79"/>
      <c r="R805" s="74"/>
      <c r="S805" s="74"/>
    </row>
    <row r="806">
      <c r="D806" s="79"/>
      <c r="H806" s="79"/>
      <c r="M806" s="79"/>
      <c r="R806" s="74"/>
      <c r="S806" s="74"/>
    </row>
    <row r="807">
      <c r="D807" s="79"/>
      <c r="H807" s="79"/>
      <c r="M807" s="79"/>
      <c r="R807" s="74"/>
      <c r="S807" s="74"/>
    </row>
    <row r="808">
      <c r="D808" s="79"/>
      <c r="H808" s="79"/>
      <c r="M808" s="79"/>
      <c r="R808" s="74"/>
      <c r="S808" s="74"/>
    </row>
    <row r="809">
      <c r="D809" s="79"/>
      <c r="H809" s="79"/>
      <c r="M809" s="79"/>
      <c r="R809" s="74"/>
      <c r="S809" s="74"/>
    </row>
    <row r="810">
      <c r="D810" s="79"/>
      <c r="H810" s="79"/>
      <c r="M810" s="79"/>
      <c r="R810" s="74"/>
      <c r="S810" s="74"/>
    </row>
    <row r="811">
      <c r="D811" s="79"/>
      <c r="H811" s="79"/>
      <c r="M811" s="79"/>
      <c r="R811" s="74"/>
      <c r="S811" s="74"/>
    </row>
    <row r="812">
      <c r="D812" s="79"/>
      <c r="H812" s="79"/>
      <c r="M812" s="79"/>
      <c r="R812" s="74"/>
      <c r="S812" s="74"/>
    </row>
    <row r="813">
      <c r="D813" s="79"/>
      <c r="H813" s="79"/>
      <c r="M813" s="79"/>
      <c r="R813" s="74"/>
      <c r="S813" s="74"/>
    </row>
    <row r="814">
      <c r="D814" s="79"/>
      <c r="H814" s="79"/>
      <c r="M814" s="79"/>
      <c r="R814" s="74"/>
      <c r="S814" s="74"/>
    </row>
    <row r="815">
      <c r="D815" s="79"/>
      <c r="H815" s="79"/>
      <c r="M815" s="79"/>
      <c r="R815" s="74"/>
      <c r="S815" s="74"/>
    </row>
    <row r="816">
      <c r="D816" s="79"/>
      <c r="H816" s="79"/>
      <c r="M816" s="79"/>
      <c r="R816" s="74"/>
      <c r="S816" s="74"/>
    </row>
    <row r="817">
      <c r="D817" s="79"/>
      <c r="H817" s="79"/>
      <c r="M817" s="79"/>
      <c r="R817" s="74"/>
      <c r="S817" s="74"/>
    </row>
    <row r="818">
      <c r="D818" s="79"/>
      <c r="H818" s="79"/>
      <c r="M818" s="79"/>
      <c r="R818" s="74"/>
      <c r="S818" s="74"/>
    </row>
    <row r="819">
      <c r="D819" s="79"/>
      <c r="H819" s="79"/>
      <c r="M819" s="79"/>
      <c r="R819" s="74"/>
      <c r="S819" s="74"/>
    </row>
    <row r="820">
      <c r="D820" s="79"/>
      <c r="H820" s="79"/>
      <c r="M820" s="79"/>
      <c r="R820" s="74"/>
      <c r="S820" s="74"/>
    </row>
    <row r="821">
      <c r="D821" s="79"/>
      <c r="H821" s="79"/>
      <c r="M821" s="79"/>
      <c r="R821" s="74"/>
      <c r="S821" s="74"/>
    </row>
    <row r="822">
      <c r="D822" s="79"/>
      <c r="H822" s="79"/>
      <c r="M822" s="79"/>
      <c r="R822" s="74"/>
      <c r="S822" s="74"/>
    </row>
    <row r="823">
      <c r="D823" s="79"/>
      <c r="H823" s="79"/>
      <c r="M823" s="79"/>
      <c r="R823" s="74"/>
      <c r="S823" s="74"/>
    </row>
    <row r="824">
      <c r="D824" s="79"/>
      <c r="H824" s="79"/>
      <c r="M824" s="79"/>
      <c r="R824" s="74"/>
      <c r="S824" s="74"/>
    </row>
    <row r="825">
      <c r="D825" s="79"/>
      <c r="H825" s="79"/>
      <c r="M825" s="79"/>
      <c r="R825" s="74"/>
      <c r="S825" s="74"/>
    </row>
    <row r="826">
      <c r="D826" s="79"/>
      <c r="H826" s="79"/>
      <c r="M826" s="79"/>
      <c r="R826" s="74"/>
      <c r="S826" s="74"/>
    </row>
    <row r="827">
      <c r="D827" s="79"/>
      <c r="H827" s="79"/>
      <c r="M827" s="79"/>
      <c r="R827" s="74"/>
      <c r="S827" s="74"/>
    </row>
    <row r="828">
      <c r="D828" s="79"/>
      <c r="H828" s="79"/>
      <c r="M828" s="79"/>
      <c r="R828" s="74"/>
      <c r="S828" s="74"/>
    </row>
    <row r="829">
      <c r="D829" s="79"/>
      <c r="H829" s="79"/>
      <c r="M829" s="79"/>
      <c r="R829" s="74"/>
      <c r="S829" s="74"/>
    </row>
    <row r="830">
      <c r="D830" s="79"/>
      <c r="H830" s="79"/>
      <c r="M830" s="79"/>
      <c r="R830" s="74"/>
      <c r="S830" s="74"/>
    </row>
    <row r="831">
      <c r="D831" s="79"/>
      <c r="H831" s="79"/>
      <c r="M831" s="79"/>
      <c r="R831" s="74"/>
      <c r="S831" s="74"/>
    </row>
    <row r="832">
      <c r="D832" s="79"/>
      <c r="H832" s="79"/>
      <c r="M832" s="79"/>
      <c r="R832" s="74"/>
      <c r="S832" s="74"/>
    </row>
    <row r="833">
      <c r="D833" s="79"/>
      <c r="H833" s="79"/>
      <c r="M833" s="79"/>
      <c r="R833" s="74"/>
      <c r="S833" s="74"/>
    </row>
    <row r="834">
      <c r="D834" s="79"/>
      <c r="H834" s="79"/>
      <c r="M834" s="79"/>
      <c r="R834" s="74"/>
      <c r="S834" s="74"/>
    </row>
    <row r="835">
      <c r="D835" s="79"/>
      <c r="H835" s="79"/>
      <c r="M835" s="79"/>
      <c r="R835" s="74"/>
      <c r="S835" s="74"/>
    </row>
    <row r="836">
      <c r="D836" s="79"/>
      <c r="H836" s="79"/>
      <c r="M836" s="79"/>
      <c r="R836" s="74"/>
      <c r="S836" s="74"/>
    </row>
    <row r="837">
      <c r="D837" s="79"/>
      <c r="H837" s="79"/>
      <c r="M837" s="79"/>
      <c r="R837" s="74"/>
      <c r="S837" s="74"/>
    </row>
    <row r="838">
      <c r="D838" s="79"/>
      <c r="H838" s="79"/>
      <c r="M838" s="79"/>
      <c r="R838" s="74"/>
      <c r="S838" s="74"/>
    </row>
    <row r="839">
      <c r="D839" s="79"/>
      <c r="H839" s="79"/>
      <c r="M839" s="79"/>
      <c r="R839" s="74"/>
      <c r="S839" s="74"/>
    </row>
    <row r="840">
      <c r="D840" s="79"/>
      <c r="H840" s="79"/>
      <c r="M840" s="79"/>
      <c r="R840" s="74"/>
      <c r="S840" s="74"/>
    </row>
    <row r="841">
      <c r="D841" s="79"/>
      <c r="H841" s="79"/>
      <c r="M841" s="79"/>
      <c r="R841" s="74"/>
      <c r="S841" s="74"/>
    </row>
    <row r="842">
      <c r="D842" s="79"/>
      <c r="H842" s="79"/>
      <c r="M842" s="79"/>
      <c r="R842" s="74"/>
      <c r="S842" s="74"/>
    </row>
    <row r="843">
      <c r="D843" s="79"/>
      <c r="H843" s="79"/>
      <c r="M843" s="79"/>
      <c r="R843" s="74"/>
      <c r="S843" s="74"/>
    </row>
    <row r="844">
      <c r="D844" s="79"/>
      <c r="H844" s="79"/>
      <c r="M844" s="79"/>
      <c r="R844" s="74"/>
      <c r="S844" s="74"/>
    </row>
    <row r="845">
      <c r="D845" s="79"/>
      <c r="H845" s="79"/>
      <c r="M845" s="79"/>
      <c r="R845" s="74"/>
      <c r="S845" s="74"/>
    </row>
    <row r="846">
      <c r="D846" s="79"/>
      <c r="H846" s="79"/>
      <c r="M846" s="79"/>
      <c r="R846" s="74"/>
      <c r="S846" s="74"/>
    </row>
    <row r="847">
      <c r="D847" s="79"/>
      <c r="H847" s="79"/>
      <c r="M847" s="79"/>
      <c r="R847" s="74"/>
      <c r="S847" s="74"/>
    </row>
    <row r="848">
      <c r="D848" s="79"/>
      <c r="H848" s="79"/>
      <c r="M848" s="79"/>
      <c r="R848" s="74"/>
      <c r="S848" s="74"/>
    </row>
    <row r="849">
      <c r="D849" s="79"/>
      <c r="H849" s="79"/>
      <c r="M849" s="79"/>
      <c r="R849" s="74"/>
      <c r="S849" s="74"/>
    </row>
    <row r="850">
      <c r="D850" s="79"/>
      <c r="H850" s="79"/>
      <c r="M850" s="79"/>
      <c r="R850" s="74"/>
      <c r="S850" s="74"/>
    </row>
    <row r="851">
      <c r="D851" s="79"/>
      <c r="H851" s="79"/>
      <c r="M851" s="79"/>
      <c r="R851" s="74"/>
      <c r="S851" s="74"/>
    </row>
    <row r="852">
      <c r="D852" s="79"/>
      <c r="H852" s="79"/>
      <c r="M852" s="79"/>
      <c r="R852" s="74"/>
      <c r="S852" s="74"/>
    </row>
    <row r="853">
      <c r="D853" s="79"/>
      <c r="H853" s="79"/>
      <c r="M853" s="79"/>
      <c r="R853" s="74"/>
      <c r="S853" s="74"/>
    </row>
    <row r="854">
      <c r="D854" s="79"/>
      <c r="H854" s="79"/>
      <c r="M854" s="79"/>
      <c r="R854" s="74"/>
      <c r="S854" s="74"/>
    </row>
    <row r="855">
      <c r="D855" s="79"/>
      <c r="H855" s="79"/>
      <c r="M855" s="79"/>
      <c r="R855" s="74"/>
      <c r="S855" s="74"/>
    </row>
    <row r="856">
      <c r="D856" s="79"/>
      <c r="H856" s="79"/>
      <c r="M856" s="79"/>
      <c r="R856" s="74"/>
      <c r="S856" s="74"/>
    </row>
    <row r="857">
      <c r="D857" s="79"/>
      <c r="H857" s="79"/>
      <c r="M857" s="79"/>
      <c r="R857" s="74"/>
      <c r="S857" s="74"/>
    </row>
    <row r="858">
      <c r="D858" s="79"/>
      <c r="H858" s="79"/>
      <c r="M858" s="79"/>
      <c r="R858" s="74"/>
      <c r="S858" s="74"/>
    </row>
    <row r="859">
      <c r="D859" s="79"/>
      <c r="H859" s="79"/>
      <c r="M859" s="79"/>
      <c r="R859" s="74"/>
      <c r="S859" s="74"/>
    </row>
    <row r="860">
      <c r="D860" s="79"/>
      <c r="H860" s="79"/>
      <c r="M860" s="79"/>
      <c r="R860" s="74"/>
      <c r="S860" s="74"/>
    </row>
    <row r="861">
      <c r="D861" s="79"/>
      <c r="H861" s="79"/>
      <c r="M861" s="79"/>
      <c r="R861" s="74"/>
      <c r="S861" s="74"/>
    </row>
    <row r="862">
      <c r="D862" s="79"/>
      <c r="H862" s="79"/>
      <c r="M862" s="79"/>
      <c r="R862" s="74"/>
      <c r="S862" s="74"/>
    </row>
    <row r="863">
      <c r="D863" s="79"/>
      <c r="H863" s="79"/>
      <c r="M863" s="79"/>
      <c r="R863" s="74"/>
      <c r="S863" s="74"/>
    </row>
    <row r="864">
      <c r="D864" s="79"/>
      <c r="H864" s="79"/>
      <c r="M864" s="79"/>
      <c r="R864" s="74"/>
      <c r="S864" s="74"/>
    </row>
    <row r="865">
      <c r="D865" s="79"/>
      <c r="H865" s="79"/>
      <c r="M865" s="79"/>
      <c r="R865" s="74"/>
      <c r="S865" s="74"/>
    </row>
    <row r="866">
      <c r="D866" s="79"/>
      <c r="H866" s="79"/>
      <c r="M866" s="79"/>
      <c r="R866" s="74"/>
      <c r="S866" s="74"/>
    </row>
    <row r="867">
      <c r="D867" s="79"/>
      <c r="H867" s="79"/>
      <c r="M867" s="79"/>
      <c r="R867" s="74"/>
      <c r="S867" s="74"/>
    </row>
    <row r="868">
      <c r="D868" s="79"/>
      <c r="H868" s="79"/>
      <c r="M868" s="79"/>
      <c r="R868" s="74"/>
      <c r="S868" s="74"/>
    </row>
    <row r="869">
      <c r="D869" s="79"/>
      <c r="H869" s="79"/>
      <c r="M869" s="79"/>
      <c r="R869" s="74"/>
      <c r="S869" s="74"/>
    </row>
    <row r="870">
      <c r="D870" s="79"/>
      <c r="H870" s="79"/>
      <c r="M870" s="79"/>
      <c r="R870" s="74"/>
      <c r="S870" s="74"/>
    </row>
    <row r="871">
      <c r="D871" s="79"/>
      <c r="H871" s="79"/>
      <c r="M871" s="79"/>
      <c r="R871" s="74"/>
      <c r="S871" s="74"/>
    </row>
    <row r="872">
      <c r="D872" s="79"/>
      <c r="H872" s="79"/>
      <c r="M872" s="79"/>
      <c r="R872" s="74"/>
      <c r="S872" s="74"/>
    </row>
    <row r="873">
      <c r="D873" s="79"/>
      <c r="H873" s="79"/>
      <c r="M873" s="79"/>
      <c r="R873" s="74"/>
      <c r="S873" s="74"/>
    </row>
    <row r="874">
      <c r="D874" s="79"/>
      <c r="H874" s="79"/>
      <c r="M874" s="79"/>
      <c r="R874" s="74"/>
      <c r="S874" s="74"/>
    </row>
    <row r="875">
      <c r="D875" s="79"/>
      <c r="H875" s="79"/>
      <c r="M875" s="79"/>
      <c r="R875" s="74"/>
      <c r="S875" s="74"/>
    </row>
    <row r="876">
      <c r="D876" s="79"/>
      <c r="H876" s="79"/>
      <c r="M876" s="79"/>
      <c r="R876" s="74"/>
      <c r="S876" s="74"/>
    </row>
    <row r="877">
      <c r="D877" s="79"/>
      <c r="H877" s="79"/>
      <c r="M877" s="79"/>
      <c r="R877" s="74"/>
      <c r="S877" s="74"/>
    </row>
    <row r="878">
      <c r="D878" s="79"/>
      <c r="H878" s="79"/>
      <c r="M878" s="79"/>
      <c r="R878" s="74"/>
      <c r="S878" s="74"/>
    </row>
    <row r="879">
      <c r="D879" s="79"/>
      <c r="H879" s="79"/>
      <c r="M879" s="79"/>
      <c r="R879" s="74"/>
      <c r="S879" s="74"/>
    </row>
    <row r="880">
      <c r="D880" s="79"/>
      <c r="H880" s="79"/>
      <c r="M880" s="79"/>
      <c r="R880" s="74"/>
      <c r="S880" s="74"/>
    </row>
    <row r="881">
      <c r="D881" s="79"/>
      <c r="H881" s="79"/>
      <c r="M881" s="79"/>
      <c r="R881" s="74"/>
      <c r="S881" s="74"/>
    </row>
    <row r="882">
      <c r="D882" s="79"/>
      <c r="H882" s="79"/>
      <c r="M882" s="79"/>
      <c r="R882" s="74"/>
      <c r="S882" s="74"/>
    </row>
    <row r="883">
      <c r="D883" s="79"/>
      <c r="H883" s="79"/>
      <c r="M883" s="79"/>
      <c r="R883" s="74"/>
      <c r="S883" s="74"/>
    </row>
    <row r="884">
      <c r="D884" s="79"/>
      <c r="H884" s="79"/>
      <c r="M884" s="79"/>
      <c r="R884" s="74"/>
      <c r="S884" s="74"/>
    </row>
    <row r="885">
      <c r="D885" s="79"/>
      <c r="H885" s="79"/>
      <c r="M885" s="79"/>
      <c r="R885" s="74"/>
      <c r="S885" s="74"/>
    </row>
    <row r="886">
      <c r="D886" s="79"/>
      <c r="H886" s="79"/>
      <c r="M886" s="79"/>
      <c r="R886" s="74"/>
      <c r="S886" s="74"/>
    </row>
    <row r="887">
      <c r="D887" s="79"/>
      <c r="H887" s="79"/>
      <c r="M887" s="79"/>
      <c r="R887" s="74"/>
      <c r="S887" s="74"/>
    </row>
    <row r="888">
      <c r="D888" s="79"/>
      <c r="H888" s="79"/>
      <c r="M888" s="79"/>
      <c r="R888" s="74"/>
      <c r="S888" s="74"/>
    </row>
    <row r="889">
      <c r="D889" s="79"/>
      <c r="H889" s="79"/>
      <c r="M889" s="79"/>
      <c r="R889" s="74"/>
      <c r="S889" s="74"/>
    </row>
    <row r="890">
      <c r="D890" s="79"/>
      <c r="H890" s="79"/>
      <c r="M890" s="79"/>
      <c r="R890" s="74"/>
      <c r="S890" s="74"/>
    </row>
    <row r="891">
      <c r="D891" s="79"/>
      <c r="H891" s="79"/>
      <c r="M891" s="79"/>
      <c r="R891" s="74"/>
      <c r="S891" s="74"/>
    </row>
    <row r="892">
      <c r="D892" s="79"/>
      <c r="H892" s="79"/>
      <c r="M892" s="79"/>
      <c r="R892" s="74"/>
      <c r="S892" s="74"/>
    </row>
    <row r="893">
      <c r="D893" s="79"/>
      <c r="H893" s="79"/>
      <c r="M893" s="79"/>
      <c r="R893" s="74"/>
      <c r="S893" s="74"/>
    </row>
    <row r="894">
      <c r="D894" s="79"/>
      <c r="H894" s="79"/>
      <c r="M894" s="79"/>
      <c r="R894" s="74"/>
      <c r="S894" s="74"/>
    </row>
    <row r="895">
      <c r="D895" s="79"/>
      <c r="H895" s="79"/>
      <c r="M895" s="79"/>
      <c r="R895" s="74"/>
      <c r="S895" s="74"/>
    </row>
    <row r="896">
      <c r="D896" s="79"/>
      <c r="H896" s="79"/>
      <c r="M896" s="79"/>
      <c r="R896" s="74"/>
      <c r="S896" s="74"/>
    </row>
    <row r="897">
      <c r="D897" s="79"/>
      <c r="H897" s="79"/>
      <c r="M897" s="79"/>
      <c r="R897" s="74"/>
      <c r="S897" s="74"/>
    </row>
    <row r="898">
      <c r="D898" s="79"/>
      <c r="H898" s="79"/>
      <c r="M898" s="79"/>
      <c r="R898" s="74"/>
      <c r="S898" s="74"/>
    </row>
    <row r="899">
      <c r="D899" s="79"/>
      <c r="H899" s="79"/>
      <c r="M899" s="79"/>
      <c r="R899" s="74"/>
      <c r="S899" s="74"/>
    </row>
    <row r="900">
      <c r="D900" s="79"/>
      <c r="H900" s="79"/>
      <c r="M900" s="79"/>
      <c r="R900" s="74"/>
      <c r="S900" s="74"/>
    </row>
    <row r="901">
      <c r="D901" s="79"/>
      <c r="H901" s="79"/>
      <c r="M901" s="79"/>
      <c r="R901" s="74"/>
      <c r="S901" s="74"/>
    </row>
    <row r="902">
      <c r="D902" s="79"/>
      <c r="H902" s="79"/>
      <c r="M902" s="79"/>
      <c r="R902" s="74"/>
      <c r="S902" s="74"/>
    </row>
    <row r="903">
      <c r="D903" s="79"/>
      <c r="H903" s="79"/>
      <c r="M903" s="79"/>
      <c r="R903" s="74"/>
      <c r="S903" s="74"/>
    </row>
    <row r="904">
      <c r="D904" s="79"/>
      <c r="H904" s="79"/>
      <c r="M904" s="79"/>
      <c r="R904" s="74"/>
      <c r="S904" s="74"/>
    </row>
    <row r="905">
      <c r="D905" s="79"/>
      <c r="H905" s="79"/>
      <c r="M905" s="79"/>
      <c r="R905" s="74"/>
      <c r="S905" s="74"/>
    </row>
    <row r="906">
      <c r="D906" s="79"/>
      <c r="H906" s="79"/>
      <c r="M906" s="79"/>
      <c r="R906" s="74"/>
      <c r="S906" s="74"/>
    </row>
    <row r="907">
      <c r="D907" s="79"/>
      <c r="H907" s="79"/>
      <c r="M907" s="79"/>
      <c r="R907" s="74"/>
      <c r="S907" s="74"/>
    </row>
    <row r="908">
      <c r="D908" s="79"/>
      <c r="H908" s="79"/>
      <c r="M908" s="79"/>
      <c r="R908" s="74"/>
      <c r="S908" s="74"/>
    </row>
    <row r="909">
      <c r="D909" s="79"/>
      <c r="H909" s="79"/>
      <c r="M909" s="79"/>
      <c r="R909" s="74"/>
      <c r="S909" s="74"/>
    </row>
    <row r="910">
      <c r="D910" s="79"/>
      <c r="H910" s="79"/>
      <c r="M910" s="79"/>
      <c r="R910" s="74"/>
      <c r="S910" s="74"/>
    </row>
    <row r="911">
      <c r="D911" s="79"/>
      <c r="H911" s="79"/>
      <c r="M911" s="79"/>
      <c r="R911" s="74"/>
      <c r="S911" s="74"/>
    </row>
    <row r="912">
      <c r="D912" s="79"/>
      <c r="H912" s="79"/>
      <c r="M912" s="79"/>
      <c r="R912" s="74"/>
      <c r="S912" s="74"/>
    </row>
    <row r="913">
      <c r="D913" s="79"/>
      <c r="H913" s="79"/>
      <c r="M913" s="79"/>
      <c r="R913" s="74"/>
      <c r="S913" s="74"/>
    </row>
    <row r="914">
      <c r="D914" s="79"/>
      <c r="H914" s="79"/>
      <c r="M914" s="79"/>
      <c r="R914" s="74"/>
      <c r="S914" s="74"/>
    </row>
    <row r="915">
      <c r="D915" s="79"/>
      <c r="H915" s="79"/>
      <c r="M915" s="79"/>
      <c r="R915" s="74"/>
      <c r="S915" s="74"/>
    </row>
    <row r="916">
      <c r="D916" s="79"/>
      <c r="H916" s="79"/>
      <c r="M916" s="79"/>
      <c r="R916" s="74"/>
      <c r="S916" s="74"/>
    </row>
    <row r="917">
      <c r="D917" s="79"/>
      <c r="H917" s="79"/>
      <c r="M917" s="79"/>
      <c r="R917" s="74"/>
      <c r="S917" s="74"/>
    </row>
    <row r="918">
      <c r="D918" s="79"/>
      <c r="H918" s="79"/>
      <c r="M918" s="79"/>
      <c r="R918" s="74"/>
      <c r="S918" s="74"/>
    </row>
    <row r="919">
      <c r="D919" s="79"/>
      <c r="H919" s="79"/>
      <c r="M919" s="79"/>
      <c r="R919" s="74"/>
      <c r="S919" s="74"/>
    </row>
    <row r="920">
      <c r="D920" s="79"/>
      <c r="H920" s="79"/>
      <c r="M920" s="79"/>
      <c r="R920" s="74"/>
      <c r="S920" s="74"/>
    </row>
    <row r="921">
      <c r="D921" s="79"/>
      <c r="H921" s="79"/>
      <c r="M921" s="79"/>
      <c r="R921" s="74"/>
      <c r="S921" s="74"/>
    </row>
    <row r="922">
      <c r="D922" s="79"/>
      <c r="H922" s="79"/>
      <c r="M922" s="79"/>
      <c r="R922" s="74"/>
      <c r="S922" s="74"/>
    </row>
    <row r="923">
      <c r="D923" s="79"/>
      <c r="H923" s="79"/>
      <c r="M923" s="79"/>
      <c r="R923" s="74"/>
      <c r="S923" s="74"/>
    </row>
    <row r="924">
      <c r="D924" s="79"/>
      <c r="H924" s="79"/>
      <c r="M924" s="79"/>
      <c r="R924" s="74"/>
      <c r="S924" s="74"/>
    </row>
    <row r="925">
      <c r="D925" s="79"/>
      <c r="H925" s="79"/>
      <c r="M925" s="79"/>
      <c r="R925" s="74"/>
      <c r="S925" s="74"/>
    </row>
    <row r="926">
      <c r="D926" s="79"/>
      <c r="H926" s="79"/>
      <c r="M926" s="79"/>
      <c r="R926" s="74"/>
      <c r="S926" s="74"/>
    </row>
    <row r="927">
      <c r="D927" s="79"/>
      <c r="H927" s="79"/>
      <c r="M927" s="79"/>
      <c r="R927" s="74"/>
      <c r="S927" s="74"/>
    </row>
    <row r="928">
      <c r="D928" s="79"/>
      <c r="H928" s="79"/>
      <c r="M928" s="79"/>
      <c r="R928" s="74"/>
      <c r="S928" s="74"/>
    </row>
    <row r="929">
      <c r="D929" s="79"/>
      <c r="H929" s="79"/>
      <c r="M929" s="79"/>
      <c r="R929" s="74"/>
      <c r="S929" s="74"/>
    </row>
    <row r="930">
      <c r="D930" s="79"/>
      <c r="H930" s="79"/>
      <c r="M930" s="79"/>
      <c r="R930" s="74"/>
      <c r="S930" s="74"/>
    </row>
    <row r="931">
      <c r="D931" s="79"/>
      <c r="H931" s="79"/>
      <c r="M931" s="79"/>
      <c r="R931" s="74"/>
      <c r="S931" s="74"/>
    </row>
    <row r="932">
      <c r="D932" s="79"/>
      <c r="H932" s="79"/>
      <c r="M932" s="79"/>
      <c r="R932" s="74"/>
      <c r="S932" s="74"/>
    </row>
    <row r="933">
      <c r="D933" s="79"/>
      <c r="H933" s="79"/>
      <c r="M933" s="79"/>
      <c r="R933" s="74"/>
      <c r="S933" s="74"/>
    </row>
    <row r="934">
      <c r="D934" s="79"/>
      <c r="H934" s="79"/>
      <c r="M934" s="79"/>
      <c r="R934" s="74"/>
      <c r="S934" s="74"/>
    </row>
    <row r="935">
      <c r="D935" s="79"/>
      <c r="H935" s="79"/>
      <c r="M935" s="79"/>
      <c r="R935" s="74"/>
      <c r="S935" s="74"/>
    </row>
    <row r="936">
      <c r="D936" s="79"/>
      <c r="H936" s="79"/>
      <c r="M936" s="79"/>
      <c r="R936" s="74"/>
      <c r="S936" s="74"/>
    </row>
    <row r="937">
      <c r="D937" s="79"/>
      <c r="H937" s="79"/>
      <c r="M937" s="79"/>
      <c r="R937" s="74"/>
      <c r="S937" s="74"/>
    </row>
    <row r="938">
      <c r="D938" s="79"/>
      <c r="H938" s="79"/>
      <c r="M938" s="79"/>
      <c r="R938" s="74"/>
      <c r="S938" s="74"/>
    </row>
    <row r="939">
      <c r="D939" s="79"/>
      <c r="H939" s="79"/>
      <c r="M939" s="79"/>
      <c r="R939" s="74"/>
      <c r="S939" s="74"/>
    </row>
    <row r="940">
      <c r="D940" s="79"/>
      <c r="H940" s="79"/>
      <c r="M940" s="79"/>
      <c r="R940" s="74"/>
      <c r="S940" s="74"/>
    </row>
    <row r="941">
      <c r="D941" s="79"/>
      <c r="H941" s="79"/>
      <c r="M941" s="79"/>
      <c r="R941" s="74"/>
      <c r="S941" s="74"/>
    </row>
    <row r="942">
      <c r="D942" s="79"/>
      <c r="H942" s="79"/>
      <c r="M942" s="79"/>
      <c r="R942" s="74"/>
      <c r="S942" s="74"/>
    </row>
    <row r="943">
      <c r="D943" s="79"/>
      <c r="H943" s="79"/>
      <c r="M943" s="79"/>
      <c r="R943" s="74"/>
      <c r="S943" s="74"/>
    </row>
    <row r="944">
      <c r="D944" s="79"/>
      <c r="H944" s="79"/>
      <c r="M944" s="79"/>
      <c r="R944" s="74"/>
      <c r="S944" s="74"/>
    </row>
    <row r="945">
      <c r="D945" s="79"/>
      <c r="H945" s="79"/>
      <c r="M945" s="79"/>
      <c r="R945" s="74"/>
      <c r="S945" s="74"/>
    </row>
    <row r="946">
      <c r="D946" s="79"/>
      <c r="H946" s="79"/>
      <c r="M946" s="79"/>
      <c r="R946" s="74"/>
      <c r="S946" s="74"/>
    </row>
    <row r="947">
      <c r="D947" s="79"/>
      <c r="H947" s="79"/>
      <c r="M947" s="79"/>
      <c r="R947" s="74"/>
      <c r="S947" s="74"/>
    </row>
    <row r="948">
      <c r="D948" s="79"/>
      <c r="H948" s="79"/>
      <c r="M948" s="79"/>
      <c r="R948" s="74"/>
      <c r="S948" s="74"/>
    </row>
    <row r="949">
      <c r="D949" s="79"/>
      <c r="H949" s="79"/>
      <c r="M949" s="79"/>
      <c r="R949" s="74"/>
      <c r="S949" s="74"/>
    </row>
    <row r="950">
      <c r="D950" s="79"/>
      <c r="H950" s="79"/>
      <c r="M950" s="79"/>
      <c r="R950" s="74"/>
      <c r="S950" s="74"/>
    </row>
    <row r="951">
      <c r="D951" s="79"/>
      <c r="H951" s="79"/>
      <c r="M951" s="79"/>
      <c r="R951" s="74"/>
      <c r="S951" s="74"/>
    </row>
    <row r="952">
      <c r="D952" s="79"/>
      <c r="H952" s="79"/>
      <c r="M952" s="79"/>
      <c r="R952" s="74"/>
      <c r="S952" s="74"/>
    </row>
    <row r="953">
      <c r="D953" s="79"/>
      <c r="H953" s="79"/>
      <c r="M953" s="79"/>
      <c r="R953" s="74"/>
      <c r="S953" s="74"/>
    </row>
    <row r="954">
      <c r="D954" s="79"/>
      <c r="H954" s="79"/>
      <c r="M954" s="79"/>
      <c r="R954" s="74"/>
      <c r="S954" s="74"/>
    </row>
    <row r="955">
      <c r="D955" s="79"/>
      <c r="H955" s="79"/>
      <c r="M955" s="79"/>
      <c r="R955" s="74"/>
      <c r="S955" s="74"/>
    </row>
    <row r="956">
      <c r="D956" s="79"/>
      <c r="H956" s="79"/>
      <c r="M956" s="79"/>
      <c r="R956" s="74"/>
      <c r="S956" s="74"/>
    </row>
    <row r="957">
      <c r="D957" s="79"/>
      <c r="H957" s="79"/>
      <c r="M957" s="79"/>
      <c r="R957" s="74"/>
      <c r="S957" s="74"/>
    </row>
    <row r="958">
      <c r="D958" s="79"/>
      <c r="H958" s="79"/>
      <c r="M958" s="79"/>
      <c r="R958" s="74"/>
      <c r="S958" s="74"/>
    </row>
    <row r="959">
      <c r="D959" s="79"/>
      <c r="H959" s="79"/>
      <c r="M959" s="79"/>
      <c r="R959" s="74"/>
      <c r="S959" s="74"/>
    </row>
    <row r="960">
      <c r="D960" s="79"/>
      <c r="H960" s="79"/>
      <c r="M960" s="79"/>
      <c r="R960" s="74"/>
      <c r="S960" s="74"/>
    </row>
    <row r="961">
      <c r="D961" s="79"/>
      <c r="H961" s="79"/>
      <c r="M961" s="79"/>
      <c r="R961" s="74"/>
      <c r="S961" s="74"/>
    </row>
    <row r="962">
      <c r="D962" s="79"/>
      <c r="H962" s="79"/>
      <c r="M962" s="79"/>
      <c r="R962" s="74"/>
      <c r="S962" s="74"/>
    </row>
    <row r="963">
      <c r="D963" s="79"/>
      <c r="H963" s="79"/>
      <c r="M963" s="79"/>
      <c r="R963" s="74"/>
      <c r="S963" s="74"/>
    </row>
    <row r="964">
      <c r="D964" s="79"/>
      <c r="H964" s="79"/>
      <c r="M964" s="79"/>
      <c r="R964" s="74"/>
      <c r="S964" s="74"/>
    </row>
    <row r="965">
      <c r="D965" s="79"/>
      <c r="H965" s="79"/>
      <c r="M965" s="79"/>
      <c r="R965" s="74"/>
      <c r="S965" s="74"/>
    </row>
    <row r="966">
      <c r="D966" s="79"/>
      <c r="H966" s="79"/>
      <c r="M966" s="79"/>
      <c r="R966" s="74"/>
      <c r="S966" s="74"/>
    </row>
    <row r="967">
      <c r="D967" s="79"/>
      <c r="H967" s="79"/>
      <c r="M967" s="79"/>
      <c r="R967" s="74"/>
      <c r="S967" s="74"/>
    </row>
    <row r="968">
      <c r="D968" s="79"/>
      <c r="H968" s="79"/>
      <c r="M968" s="79"/>
      <c r="R968" s="74"/>
      <c r="S968" s="74"/>
    </row>
    <row r="969">
      <c r="D969" s="79"/>
      <c r="H969" s="79"/>
      <c r="M969" s="79"/>
      <c r="R969" s="74"/>
      <c r="S969" s="74"/>
    </row>
    <row r="970">
      <c r="D970" s="79"/>
      <c r="H970" s="79"/>
      <c r="M970" s="79"/>
      <c r="R970" s="74"/>
      <c r="S970" s="74"/>
    </row>
    <row r="971">
      <c r="D971" s="79"/>
      <c r="H971" s="79"/>
      <c r="M971" s="79"/>
      <c r="R971" s="74"/>
      <c r="S971" s="74"/>
    </row>
    <row r="972">
      <c r="D972" s="79"/>
      <c r="H972" s="79"/>
      <c r="M972" s="79"/>
      <c r="R972" s="74"/>
      <c r="S972" s="74"/>
    </row>
    <row r="973">
      <c r="D973" s="79"/>
      <c r="H973" s="79"/>
      <c r="M973" s="79"/>
      <c r="R973" s="74"/>
      <c r="S973" s="74"/>
    </row>
    <row r="974">
      <c r="D974" s="79"/>
      <c r="H974" s="79"/>
      <c r="M974" s="79"/>
      <c r="R974" s="74"/>
      <c r="S974" s="74"/>
    </row>
    <row r="975">
      <c r="D975" s="79"/>
      <c r="H975" s="79"/>
      <c r="M975" s="79"/>
      <c r="R975" s="74"/>
      <c r="S975" s="74"/>
    </row>
    <row r="976">
      <c r="D976" s="79"/>
      <c r="H976" s="79"/>
      <c r="M976" s="79"/>
      <c r="R976" s="74"/>
      <c r="S976" s="74"/>
    </row>
    <row r="977">
      <c r="D977" s="79"/>
      <c r="H977" s="79"/>
      <c r="M977" s="79"/>
      <c r="R977" s="74"/>
      <c r="S977" s="74"/>
    </row>
    <row r="978">
      <c r="D978" s="79"/>
      <c r="H978" s="79"/>
      <c r="M978" s="79"/>
      <c r="R978" s="74"/>
      <c r="S978" s="74"/>
    </row>
    <row r="979">
      <c r="D979" s="79"/>
      <c r="H979" s="79"/>
      <c r="M979" s="79"/>
      <c r="R979" s="74"/>
      <c r="S979" s="74"/>
    </row>
    <row r="980">
      <c r="D980" s="79"/>
      <c r="H980" s="79"/>
      <c r="M980" s="79"/>
      <c r="R980" s="74"/>
      <c r="S980" s="74"/>
    </row>
    <row r="981">
      <c r="D981" s="79"/>
      <c r="H981" s="79"/>
      <c r="M981" s="79"/>
      <c r="R981" s="74"/>
      <c r="S981" s="74"/>
    </row>
    <row r="982">
      <c r="D982" s="79"/>
      <c r="H982" s="79"/>
      <c r="M982" s="79"/>
      <c r="R982" s="74"/>
      <c r="S982" s="74"/>
    </row>
    <row r="983">
      <c r="D983" s="79"/>
      <c r="H983" s="79"/>
      <c r="M983" s="79"/>
      <c r="R983" s="74"/>
      <c r="S983" s="74"/>
    </row>
    <row r="984">
      <c r="D984" s="79"/>
      <c r="H984" s="79"/>
      <c r="M984" s="79"/>
      <c r="R984" s="74"/>
      <c r="S984" s="74"/>
    </row>
    <row r="985">
      <c r="D985" s="79"/>
      <c r="H985" s="79"/>
      <c r="M985" s="79"/>
      <c r="R985" s="74"/>
      <c r="S985" s="74"/>
    </row>
    <row r="986">
      <c r="D986" s="79"/>
      <c r="H986" s="79"/>
      <c r="M986" s="79"/>
      <c r="R986" s="74"/>
      <c r="S986" s="74"/>
    </row>
    <row r="987">
      <c r="D987" s="79"/>
      <c r="H987" s="79"/>
      <c r="M987" s="79"/>
      <c r="R987" s="74"/>
      <c r="S987" s="74"/>
    </row>
    <row r="988">
      <c r="D988" s="79"/>
      <c r="H988" s="79"/>
      <c r="M988" s="79"/>
      <c r="R988" s="74"/>
      <c r="S988" s="74"/>
    </row>
    <row r="989">
      <c r="D989" s="79"/>
      <c r="H989" s="79"/>
      <c r="M989" s="79"/>
      <c r="R989" s="74"/>
      <c r="S989" s="74"/>
    </row>
    <row r="990">
      <c r="D990" s="79"/>
      <c r="H990" s="79"/>
      <c r="M990" s="79"/>
      <c r="R990" s="74"/>
      <c r="S990" s="74"/>
    </row>
    <row r="991">
      <c r="D991" s="79"/>
      <c r="H991" s="79"/>
      <c r="M991" s="79"/>
      <c r="R991" s="74"/>
      <c r="S991" s="74"/>
    </row>
    <row r="992">
      <c r="D992" s="79"/>
      <c r="H992" s="79"/>
      <c r="M992" s="79"/>
      <c r="R992" s="74"/>
      <c r="S992" s="74"/>
    </row>
    <row r="993">
      <c r="D993" s="79"/>
      <c r="H993" s="79"/>
      <c r="M993" s="79"/>
      <c r="R993" s="74"/>
      <c r="S993" s="74"/>
    </row>
    <row r="994">
      <c r="D994" s="79"/>
      <c r="H994" s="79"/>
      <c r="M994" s="79"/>
      <c r="R994" s="74"/>
      <c r="S994" s="74"/>
    </row>
    <row r="995">
      <c r="D995" s="79"/>
      <c r="H995" s="79"/>
      <c r="M995" s="79"/>
      <c r="R995" s="74"/>
      <c r="S995" s="74"/>
    </row>
    <row r="996">
      <c r="D996" s="79"/>
      <c r="H996" s="79"/>
      <c r="M996" s="79"/>
      <c r="R996" s="74"/>
      <c r="S996" s="74"/>
    </row>
    <row r="997">
      <c r="D997" s="79"/>
      <c r="H997" s="79"/>
      <c r="M997" s="79"/>
      <c r="R997" s="74"/>
      <c r="S997" s="74"/>
    </row>
    <row r="998">
      <c r="D998" s="79"/>
      <c r="H998" s="79"/>
      <c r="M998" s="79"/>
      <c r="R998" s="74"/>
      <c r="S998" s="74"/>
    </row>
    <row r="999">
      <c r="D999" s="79"/>
      <c r="H999" s="79"/>
      <c r="M999" s="79"/>
      <c r="R999" s="74"/>
      <c r="S999" s="74"/>
    </row>
    <row r="1000">
      <c r="D1000" s="79"/>
      <c r="H1000" s="79"/>
      <c r="M1000" s="79"/>
      <c r="R1000" s="74"/>
      <c r="S1000" s="74"/>
    </row>
  </sheetData>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25"/>
    <col customWidth="1" min="2" max="2" width="18.88"/>
    <col customWidth="1" hidden="1" min="3" max="3" width="8.88"/>
    <col customWidth="1" min="4" max="4" width="20.25"/>
    <col customWidth="1" min="5" max="5" width="17.75"/>
    <col customWidth="1" min="6" max="6" width="37.75"/>
    <col customWidth="1" min="7" max="7" width="17.38"/>
    <col customWidth="1" min="8" max="8" width="21.75"/>
    <col customWidth="1" min="9" max="9" width="19.38"/>
    <col customWidth="1" min="10" max="11" width="18.63"/>
    <col customWidth="1" min="12" max="12" width="20.75"/>
    <col customWidth="1" min="13" max="14" width="18.38"/>
    <col customWidth="1" min="15" max="15" width="20.13"/>
    <col customWidth="1" min="16" max="16" width="17.75"/>
    <col customWidth="1" min="17" max="17" width="35.5"/>
    <col customWidth="1" min="18" max="18" width="51.38"/>
    <col customWidth="1" min="19" max="20" width="60.75"/>
  </cols>
  <sheetData>
    <row r="1" ht="45.75" customHeight="1">
      <c r="A1" s="1" t="s">
        <v>2004</v>
      </c>
      <c r="B1" s="2" t="s">
        <v>0</v>
      </c>
      <c r="C1" s="3" t="s">
        <v>1</v>
      </c>
      <c r="D1" s="4" t="s">
        <v>2</v>
      </c>
      <c r="E1" s="3" t="s">
        <v>3</v>
      </c>
      <c r="F1" s="1" t="s">
        <v>4</v>
      </c>
      <c r="G1" s="1" t="s">
        <v>5</v>
      </c>
      <c r="H1" s="3" t="s">
        <v>6</v>
      </c>
      <c r="I1" s="1" t="s">
        <v>7</v>
      </c>
      <c r="J1" s="1" t="s">
        <v>1131</v>
      </c>
      <c r="K1" s="1" t="s">
        <v>9</v>
      </c>
      <c r="L1" s="8" t="s">
        <v>10</v>
      </c>
      <c r="M1" s="84" t="s">
        <v>11</v>
      </c>
      <c r="N1" s="1" t="s">
        <v>12</v>
      </c>
      <c r="O1" s="1" t="s">
        <v>13</v>
      </c>
      <c r="P1" s="1" t="s">
        <v>14</v>
      </c>
      <c r="Q1" s="1" t="s">
        <v>15</v>
      </c>
      <c r="R1" s="1" t="s">
        <v>16</v>
      </c>
      <c r="S1" s="1" t="s">
        <v>17</v>
      </c>
      <c r="T1" s="1" t="s">
        <v>18</v>
      </c>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row>
    <row r="2" ht="25.5" customHeight="1">
      <c r="A2" s="11">
        <v>1.0</v>
      </c>
      <c r="B2" s="12">
        <v>45839.0</v>
      </c>
      <c r="C2" s="55">
        <v>19.0</v>
      </c>
      <c r="D2" s="14" t="s">
        <v>373</v>
      </c>
      <c r="E2" s="14"/>
      <c r="F2" s="11"/>
      <c r="G2" s="11" t="s">
        <v>29</v>
      </c>
      <c r="H2" s="26" t="s">
        <v>2681</v>
      </c>
      <c r="I2" s="14" t="s">
        <v>677</v>
      </c>
      <c r="J2" s="11" t="s">
        <v>22</v>
      </c>
      <c r="K2" s="11" t="s">
        <v>95</v>
      </c>
      <c r="L2" s="11"/>
      <c r="M2" s="85"/>
      <c r="N2" s="18"/>
      <c r="O2" s="11"/>
      <c r="P2" s="11" t="s">
        <v>26</v>
      </c>
      <c r="Q2" s="86"/>
      <c r="R2" s="56"/>
      <c r="S2" s="56"/>
      <c r="T2" s="56" t="s">
        <v>182</v>
      </c>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row>
    <row r="3" ht="25.5" customHeight="1">
      <c r="A3" s="11">
        <v>2.0</v>
      </c>
      <c r="B3" s="12">
        <v>45839.0</v>
      </c>
      <c r="C3" s="23"/>
      <c r="D3" s="14" t="s">
        <v>2682</v>
      </c>
      <c r="E3" s="14" t="s">
        <v>1573</v>
      </c>
      <c r="F3" s="11"/>
      <c r="G3" s="11" t="s">
        <v>29</v>
      </c>
      <c r="H3" s="26" t="s">
        <v>2683</v>
      </c>
      <c r="I3" s="14" t="s">
        <v>31</v>
      </c>
      <c r="J3" s="11" t="s">
        <v>22</v>
      </c>
      <c r="K3" s="11" t="s">
        <v>23</v>
      </c>
      <c r="L3" s="11" t="s">
        <v>625</v>
      </c>
      <c r="M3" s="85"/>
      <c r="N3" s="18"/>
      <c r="O3" s="11" t="s">
        <v>564</v>
      </c>
      <c r="P3" s="11" t="s">
        <v>26</v>
      </c>
      <c r="Q3" s="86"/>
      <c r="R3" s="56" t="s">
        <v>2684</v>
      </c>
      <c r="S3" s="56"/>
      <c r="T3" s="56" t="s">
        <v>111</v>
      </c>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row>
    <row r="4" ht="33.75" customHeight="1">
      <c r="A4" s="11">
        <v>3.0</v>
      </c>
      <c r="B4" s="12">
        <v>45839.0</v>
      </c>
      <c r="C4" s="23"/>
      <c r="D4" s="14" t="s">
        <v>2685</v>
      </c>
      <c r="E4" s="14" t="s">
        <v>1152</v>
      </c>
      <c r="F4" s="11"/>
      <c r="G4" s="11" t="s">
        <v>29</v>
      </c>
      <c r="H4" s="87" t="s">
        <v>2686</v>
      </c>
      <c r="I4" s="14" t="s">
        <v>31</v>
      </c>
      <c r="J4" s="11" t="s">
        <v>22</v>
      </c>
      <c r="K4" s="11" t="s">
        <v>23</v>
      </c>
      <c r="L4" s="11" t="s">
        <v>302</v>
      </c>
      <c r="M4" s="85"/>
      <c r="N4" s="18">
        <v>1900092.0</v>
      </c>
      <c r="O4" s="11" t="s">
        <v>502</v>
      </c>
      <c r="P4" s="11" t="s">
        <v>64</v>
      </c>
      <c r="Q4" s="86">
        <v>45849.0</v>
      </c>
      <c r="R4" s="11" t="s">
        <v>2687</v>
      </c>
      <c r="S4" s="56"/>
      <c r="T4" s="56" t="s">
        <v>182</v>
      </c>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row>
    <row r="5" ht="25.5" customHeight="1">
      <c r="A5" s="11">
        <v>4.0</v>
      </c>
      <c r="B5" s="12">
        <v>45839.0</v>
      </c>
      <c r="C5" s="23"/>
      <c r="D5" s="14" t="s">
        <v>242</v>
      </c>
      <c r="E5" s="14" t="s">
        <v>1573</v>
      </c>
      <c r="F5" s="11"/>
      <c r="G5" s="11" t="s">
        <v>29</v>
      </c>
      <c r="H5" s="26" t="s">
        <v>2688</v>
      </c>
      <c r="I5" s="14" t="s">
        <v>31</v>
      </c>
      <c r="J5" s="11" t="s">
        <v>22</v>
      </c>
      <c r="K5" s="11" t="s">
        <v>23</v>
      </c>
      <c r="L5" s="11" t="s">
        <v>100</v>
      </c>
      <c r="M5" s="85"/>
      <c r="N5" s="18">
        <v>363405.0</v>
      </c>
      <c r="O5" s="11" t="s">
        <v>39</v>
      </c>
      <c r="P5" s="11" t="s">
        <v>64</v>
      </c>
      <c r="Q5" s="86">
        <v>45849.0</v>
      </c>
      <c r="R5" s="56" t="s">
        <v>2689</v>
      </c>
      <c r="S5" s="56"/>
      <c r="T5" s="56" t="s">
        <v>34</v>
      </c>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row>
    <row r="6" ht="25.5" customHeight="1">
      <c r="A6" s="11">
        <v>5.0</v>
      </c>
      <c r="B6" s="12">
        <v>45839.0</v>
      </c>
      <c r="C6" s="23"/>
      <c r="D6" s="14" t="s">
        <v>1572</v>
      </c>
      <c r="E6" s="14" t="s">
        <v>413</v>
      </c>
      <c r="F6" s="11"/>
      <c r="G6" s="11"/>
      <c r="H6" s="26" t="s">
        <v>2690</v>
      </c>
      <c r="I6" s="14" t="s">
        <v>31</v>
      </c>
      <c r="J6" s="11" t="s">
        <v>22</v>
      </c>
      <c r="K6" s="11" t="s">
        <v>95</v>
      </c>
      <c r="L6" s="11"/>
      <c r="M6" s="85"/>
      <c r="N6" s="18"/>
      <c r="O6" s="11" t="s">
        <v>564</v>
      </c>
      <c r="P6" s="11" t="s">
        <v>26</v>
      </c>
      <c r="Q6" s="86"/>
      <c r="R6" s="56" t="s">
        <v>2691</v>
      </c>
      <c r="S6" s="56"/>
      <c r="T6" s="56" t="s">
        <v>111</v>
      </c>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row>
    <row r="7" ht="54.0" customHeight="1">
      <c r="A7" s="11">
        <v>6.0</v>
      </c>
      <c r="B7" s="12">
        <v>45839.0</v>
      </c>
      <c r="C7" s="23"/>
      <c r="D7" s="14" t="s">
        <v>2692</v>
      </c>
      <c r="E7" s="24" t="s">
        <v>321</v>
      </c>
      <c r="F7" s="11" t="s">
        <v>2693</v>
      </c>
      <c r="G7" s="11" t="s">
        <v>232</v>
      </c>
      <c r="H7" s="26">
        <v>3.108395476E9</v>
      </c>
      <c r="I7" s="14" t="s">
        <v>31</v>
      </c>
      <c r="J7" s="11" t="s">
        <v>22</v>
      </c>
      <c r="K7" s="11" t="s">
        <v>23</v>
      </c>
      <c r="L7" s="11" t="s">
        <v>625</v>
      </c>
      <c r="M7" s="85"/>
      <c r="N7" s="18">
        <v>2.5212108E7</v>
      </c>
      <c r="O7" s="11" t="s">
        <v>502</v>
      </c>
      <c r="P7" s="11" t="s">
        <v>26</v>
      </c>
      <c r="Q7" s="26" t="s">
        <v>2694</v>
      </c>
      <c r="R7" s="56" t="s">
        <v>2695</v>
      </c>
      <c r="S7" s="56"/>
      <c r="T7" s="56" t="s">
        <v>34</v>
      </c>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row>
    <row r="8" ht="25.5" customHeight="1">
      <c r="A8" s="11">
        <v>7.0</v>
      </c>
      <c r="B8" s="12">
        <v>45839.0</v>
      </c>
      <c r="C8" s="23"/>
      <c r="D8" s="14" t="s">
        <v>2696</v>
      </c>
      <c r="E8" s="24" t="s">
        <v>2697</v>
      </c>
      <c r="F8" s="11"/>
      <c r="G8" s="11" t="s">
        <v>29</v>
      </c>
      <c r="H8" s="26" t="s">
        <v>2698</v>
      </c>
      <c r="I8" s="14" t="s">
        <v>31</v>
      </c>
      <c r="J8" s="11" t="s">
        <v>22</v>
      </c>
      <c r="K8" s="11" t="s">
        <v>23</v>
      </c>
      <c r="L8" s="11" t="s">
        <v>100</v>
      </c>
      <c r="M8" s="85"/>
      <c r="N8" s="18">
        <v>1903535.0</v>
      </c>
      <c r="O8" s="11" t="s">
        <v>502</v>
      </c>
      <c r="P8" s="11" t="s">
        <v>26</v>
      </c>
      <c r="Q8" s="88">
        <v>45849.0</v>
      </c>
      <c r="R8" s="56" t="s">
        <v>2699</v>
      </c>
      <c r="S8" s="56"/>
      <c r="T8" s="56"/>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row>
    <row r="9" ht="25.5" customHeight="1">
      <c r="A9" s="11">
        <v>8.0</v>
      </c>
      <c r="B9" s="12">
        <v>45840.0</v>
      </c>
      <c r="C9" s="23"/>
      <c r="D9" s="14" t="s">
        <v>1485</v>
      </c>
      <c r="E9" s="24"/>
      <c r="G9" s="11" t="s">
        <v>29</v>
      </c>
      <c r="H9" s="26" t="s">
        <v>2700</v>
      </c>
      <c r="I9" s="14" t="s">
        <v>31</v>
      </c>
      <c r="J9" s="11" t="s">
        <v>22</v>
      </c>
      <c r="K9" s="11" t="s">
        <v>23</v>
      </c>
      <c r="L9" s="11" t="s">
        <v>24</v>
      </c>
      <c r="M9" s="85"/>
      <c r="N9" s="18">
        <v>252100.0</v>
      </c>
      <c r="O9" s="11" t="s">
        <v>57</v>
      </c>
      <c r="P9" s="11" t="s">
        <v>26</v>
      </c>
      <c r="Q9" s="88">
        <v>45849.0</v>
      </c>
      <c r="R9" s="56" t="s">
        <v>2356</v>
      </c>
      <c r="S9" s="56"/>
      <c r="T9" s="56"/>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row>
    <row r="10" ht="25.5" customHeight="1">
      <c r="A10" s="11">
        <v>9.0</v>
      </c>
      <c r="B10" s="12">
        <v>45840.0</v>
      </c>
      <c r="C10" s="23"/>
      <c r="D10" s="34" t="s">
        <v>2701</v>
      </c>
      <c r="E10" s="24" t="s">
        <v>2702</v>
      </c>
      <c r="F10" s="11"/>
      <c r="G10" s="11" t="s">
        <v>29</v>
      </c>
      <c r="H10" s="26">
        <v>3.044750885E9</v>
      </c>
      <c r="I10" s="14" t="s">
        <v>31</v>
      </c>
      <c r="J10" s="11" t="s">
        <v>22</v>
      </c>
      <c r="K10" s="11" t="s">
        <v>23</v>
      </c>
      <c r="L10" s="11" t="s">
        <v>50</v>
      </c>
      <c r="M10" s="85"/>
      <c r="N10" s="18">
        <v>1734557.0</v>
      </c>
      <c r="O10" s="11" t="s">
        <v>57</v>
      </c>
      <c r="P10" s="11" t="s">
        <v>26</v>
      </c>
      <c r="Q10" s="88">
        <v>45849.0</v>
      </c>
      <c r="R10" s="56" t="s">
        <v>2356</v>
      </c>
      <c r="S10" s="56"/>
      <c r="T10" s="56"/>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row>
    <row r="11" ht="25.5" customHeight="1">
      <c r="A11" s="11">
        <v>10.0</v>
      </c>
      <c r="B11" s="12">
        <v>45840.0</v>
      </c>
      <c r="C11" s="23"/>
      <c r="D11" s="14" t="s">
        <v>103</v>
      </c>
      <c r="E11" s="24" t="s">
        <v>2703</v>
      </c>
      <c r="F11" s="11" t="s">
        <v>2704</v>
      </c>
      <c r="G11" s="11" t="s">
        <v>20</v>
      </c>
      <c r="H11" s="26" t="s">
        <v>2705</v>
      </c>
      <c r="I11" s="14" t="s">
        <v>31</v>
      </c>
      <c r="J11" s="11" t="s">
        <v>22</v>
      </c>
      <c r="K11" s="11" t="s">
        <v>23</v>
      </c>
      <c r="L11" s="11" t="s">
        <v>100</v>
      </c>
      <c r="M11" s="85"/>
      <c r="N11" s="18">
        <v>1254107.0</v>
      </c>
      <c r="O11" s="11" t="s">
        <v>57</v>
      </c>
      <c r="P11" s="11" t="s">
        <v>26</v>
      </c>
      <c r="Q11" s="88">
        <v>45849.0</v>
      </c>
      <c r="R11" s="56" t="s">
        <v>2706</v>
      </c>
      <c r="S11" s="56"/>
      <c r="T11" s="56" t="s">
        <v>34</v>
      </c>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row>
    <row r="12" ht="25.5" customHeight="1">
      <c r="A12" s="11">
        <v>11.0</v>
      </c>
      <c r="B12" s="12">
        <v>45840.0</v>
      </c>
      <c r="C12" s="23"/>
      <c r="D12" s="14"/>
      <c r="E12" s="24"/>
      <c r="F12" s="11"/>
      <c r="G12" s="11" t="s">
        <v>29</v>
      </c>
      <c r="H12" s="26" t="s">
        <v>2707</v>
      </c>
      <c r="I12" s="14" t="s">
        <v>31</v>
      </c>
      <c r="J12" s="11" t="s">
        <v>22</v>
      </c>
      <c r="K12" s="11" t="s">
        <v>95</v>
      </c>
      <c r="L12" s="11" t="s">
        <v>100</v>
      </c>
      <c r="M12" s="85"/>
      <c r="N12" s="18"/>
      <c r="O12" s="11"/>
      <c r="P12" s="11" t="s">
        <v>26</v>
      </c>
      <c r="Q12" s="89"/>
      <c r="R12" s="56" t="s">
        <v>2060</v>
      </c>
      <c r="S12" s="56"/>
      <c r="T12" s="56" t="s">
        <v>182</v>
      </c>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row>
    <row r="13" ht="25.5" customHeight="1">
      <c r="A13" s="11">
        <v>12.0</v>
      </c>
      <c r="B13" s="12">
        <v>45840.0</v>
      </c>
      <c r="C13" s="23"/>
      <c r="D13" s="14" t="s">
        <v>2504</v>
      </c>
      <c r="E13" s="24"/>
      <c r="F13" s="11" t="s">
        <v>2708</v>
      </c>
      <c r="G13" s="11" t="s">
        <v>20</v>
      </c>
      <c r="H13" s="26" t="s">
        <v>2709</v>
      </c>
      <c r="I13" s="14" t="s">
        <v>31</v>
      </c>
      <c r="J13" s="11" t="s">
        <v>22</v>
      </c>
      <c r="K13" s="11" t="s">
        <v>23</v>
      </c>
      <c r="L13" s="11" t="s">
        <v>44</v>
      </c>
      <c r="M13" s="85"/>
      <c r="N13" s="18">
        <v>789155.0</v>
      </c>
      <c r="O13" s="11" t="s">
        <v>57</v>
      </c>
      <c r="P13" s="11" t="s">
        <v>26</v>
      </c>
      <c r="Q13" s="90"/>
      <c r="R13" s="56"/>
      <c r="S13" s="56"/>
      <c r="T13" s="56"/>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row>
    <row r="14" ht="25.5" customHeight="1">
      <c r="A14" s="11">
        <v>13.0</v>
      </c>
      <c r="B14" s="12">
        <v>45840.0</v>
      </c>
      <c r="C14" s="23"/>
      <c r="D14" s="14" t="s">
        <v>402</v>
      </c>
      <c r="E14" s="24" t="s">
        <v>328</v>
      </c>
      <c r="F14" s="11"/>
      <c r="G14" s="11" t="s">
        <v>20</v>
      </c>
      <c r="H14" s="26" t="s">
        <v>2710</v>
      </c>
      <c r="I14" s="14" t="s">
        <v>31</v>
      </c>
      <c r="J14" s="11" t="s">
        <v>22</v>
      </c>
      <c r="K14" s="11" t="s">
        <v>23</v>
      </c>
      <c r="L14" s="11"/>
      <c r="M14" s="85"/>
      <c r="N14" s="18"/>
      <c r="O14" s="11" t="s">
        <v>564</v>
      </c>
      <c r="P14" s="11" t="s">
        <v>26</v>
      </c>
      <c r="Q14" s="90"/>
      <c r="R14" s="56" t="s">
        <v>2711</v>
      </c>
      <c r="S14" s="56"/>
      <c r="T14" s="56"/>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row>
    <row r="15" ht="25.5" customHeight="1">
      <c r="A15" s="11">
        <v>14.0</v>
      </c>
      <c r="B15" s="12">
        <v>45840.0</v>
      </c>
      <c r="C15" s="23"/>
      <c r="D15" s="14" t="s">
        <v>54</v>
      </c>
      <c r="E15" s="24"/>
      <c r="F15" s="11"/>
      <c r="G15" s="11" t="s">
        <v>29</v>
      </c>
      <c r="H15" s="26" t="s">
        <v>2712</v>
      </c>
      <c r="I15" s="14" t="s">
        <v>31</v>
      </c>
      <c r="J15" s="11" t="s">
        <v>22</v>
      </c>
      <c r="K15" s="11" t="s">
        <v>23</v>
      </c>
      <c r="L15" s="11" t="s">
        <v>50</v>
      </c>
      <c r="M15" s="85"/>
      <c r="N15" s="18">
        <v>866717.0</v>
      </c>
      <c r="O15" s="11" t="s">
        <v>39</v>
      </c>
      <c r="P15" s="11" t="s">
        <v>26</v>
      </c>
      <c r="Q15" s="90"/>
      <c r="R15" s="59" t="s">
        <v>2713</v>
      </c>
      <c r="S15" s="56"/>
      <c r="T15" s="56" t="s">
        <v>107</v>
      </c>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row>
    <row r="16" ht="25.5" customHeight="1">
      <c r="A16" s="11">
        <v>15.0</v>
      </c>
      <c r="B16" s="12">
        <v>45840.0</v>
      </c>
      <c r="C16" s="23"/>
      <c r="D16" s="14" t="s">
        <v>1089</v>
      </c>
      <c r="E16" s="24" t="s">
        <v>1040</v>
      </c>
      <c r="F16" s="11"/>
      <c r="G16" s="11" t="s">
        <v>20</v>
      </c>
      <c r="H16" s="26" t="s">
        <v>2714</v>
      </c>
      <c r="I16" s="14" t="s">
        <v>31</v>
      </c>
      <c r="J16" s="11" t="s">
        <v>22</v>
      </c>
      <c r="K16" s="11" t="s">
        <v>23</v>
      </c>
      <c r="L16" s="11" t="s">
        <v>346</v>
      </c>
      <c r="M16" s="85"/>
      <c r="N16" s="18"/>
      <c r="O16" s="11" t="s">
        <v>564</v>
      </c>
      <c r="P16" s="11" t="s">
        <v>26</v>
      </c>
      <c r="Q16" s="86"/>
      <c r="R16" s="56" t="s">
        <v>2024</v>
      </c>
      <c r="S16" s="56"/>
      <c r="T16" s="56"/>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row>
    <row r="17" ht="25.5" customHeight="1">
      <c r="A17" s="11">
        <v>16.0</v>
      </c>
      <c r="B17" s="12">
        <v>45840.0</v>
      </c>
      <c r="C17" s="23"/>
      <c r="D17" s="14" t="s">
        <v>79</v>
      </c>
      <c r="E17" s="24"/>
      <c r="F17" s="11"/>
      <c r="G17" s="11" t="s">
        <v>20</v>
      </c>
      <c r="H17" s="26" t="s">
        <v>2715</v>
      </c>
      <c r="I17" s="14" t="s">
        <v>31</v>
      </c>
      <c r="J17" s="11" t="s">
        <v>22</v>
      </c>
      <c r="K17" s="11" t="s">
        <v>95</v>
      </c>
      <c r="L17" s="11" t="s">
        <v>302</v>
      </c>
      <c r="M17" s="85"/>
      <c r="N17" s="18"/>
      <c r="O17" s="11"/>
      <c r="P17" s="11" t="s">
        <v>26</v>
      </c>
      <c r="Q17" s="89"/>
      <c r="R17" s="56" t="s">
        <v>2060</v>
      </c>
      <c r="S17" s="56"/>
      <c r="T17" s="56" t="s">
        <v>182</v>
      </c>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row>
    <row r="18" ht="25.5" customHeight="1">
      <c r="A18" s="11">
        <v>17.0</v>
      </c>
      <c r="B18" s="12">
        <v>45840.0</v>
      </c>
      <c r="C18" s="23"/>
      <c r="D18" s="14" t="s">
        <v>2716</v>
      </c>
      <c r="E18" s="29"/>
      <c r="F18" s="11"/>
      <c r="G18" s="11"/>
      <c r="H18" s="26" t="s">
        <v>2717</v>
      </c>
      <c r="I18" s="14" t="s">
        <v>31</v>
      </c>
      <c r="J18" s="11" t="s">
        <v>22</v>
      </c>
      <c r="K18" s="11" t="s">
        <v>95</v>
      </c>
      <c r="L18" s="11"/>
      <c r="M18" s="85"/>
      <c r="N18" s="18"/>
      <c r="O18" s="11"/>
      <c r="P18" s="11" t="s">
        <v>26</v>
      </c>
      <c r="Q18" s="86"/>
      <c r="R18" s="56" t="s">
        <v>2060</v>
      </c>
      <c r="S18" s="20"/>
      <c r="T18" s="20" t="s">
        <v>34</v>
      </c>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row>
    <row r="19" ht="25.5" customHeight="1">
      <c r="A19" s="11">
        <v>18.0</v>
      </c>
      <c r="B19" s="12">
        <v>45840.0</v>
      </c>
      <c r="C19" s="23"/>
      <c r="D19" s="14" t="s">
        <v>811</v>
      </c>
      <c r="E19" s="24" t="s">
        <v>708</v>
      </c>
      <c r="F19" s="11"/>
      <c r="G19" s="11" t="s">
        <v>29</v>
      </c>
      <c r="H19" s="26" t="s">
        <v>2718</v>
      </c>
      <c r="I19" s="14" t="s">
        <v>31</v>
      </c>
      <c r="J19" s="11" t="s">
        <v>22</v>
      </c>
      <c r="K19" s="11" t="s">
        <v>95</v>
      </c>
      <c r="L19" s="11" t="s">
        <v>24</v>
      </c>
      <c r="M19" s="85"/>
      <c r="N19" s="18"/>
      <c r="O19" s="11"/>
      <c r="P19" s="11" t="s">
        <v>26</v>
      </c>
      <c r="Q19" s="26"/>
      <c r="R19" s="20" t="s">
        <v>2060</v>
      </c>
      <c r="S19" s="20"/>
      <c r="T19" s="20" t="s">
        <v>2719</v>
      </c>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row>
    <row r="20" ht="25.5" customHeight="1">
      <c r="A20" s="11">
        <v>19.0</v>
      </c>
      <c r="B20" s="12">
        <v>45840.0</v>
      </c>
      <c r="C20" s="30"/>
      <c r="D20" s="14" t="s">
        <v>2720</v>
      </c>
      <c r="E20" s="14" t="s">
        <v>2721</v>
      </c>
      <c r="F20" s="11"/>
      <c r="G20" s="11" t="s">
        <v>29</v>
      </c>
      <c r="H20" s="26" t="s">
        <v>2722</v>
      </c>
      <c r="I20" s="14" t="s">
        <v>31</v>
      </c>
      <c r="J20" s="11" t="s">
        <v>22</v>
      </c>
      <c r="K20" s="11" t="s">
        <v>23</v>
      </c>
      <c r="L20" s="11" t="s">
        <v>346</v>
      </c>
      <c r="M20" s="85"/>
      <c r="N20" s="18">
        <v>1301622.0</v>
      </c>
      <c r="O20" s="11" t="s">
        <v>502</v>
      </c>
      <c r="P20" s="11" t="s">
        <v>26</v>
      </c>
      <c r="Q20" s="86">
        <v>45849.0</v>
      </c>
      <c r="R20" s="20" t="s">
        <v>2356</v>
      </c>
      <c r="S20" s="20"/>
      <c r="T20" s="20" t="s">
        <v>182</v>
      </c>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row>
    <row r="21" ht="25.5" customHeight="1">
      <c r="A21" s="11">
        <v>20.0</v>
      </c>
      <c r="B21" s="12">
        <v>45840.0</v>
      </c>
      <c r="C21" s="55">
        <v>15.0</v>
      </c>
      <c r="D21" s="14" t="s">
        <v>1572</v>
      </c>
      <c r="E21" s="14" t="s">
        <v>104</v>
      </c>
      <c r="F21" s="11"/>
      <c r="G21" s="11" t="s">
        <v>29</v>
      </c>
      <c r="H21" s="26" t="s">
        <v>2723</v>
      </c>
      <c r="I21" s="14" t="s">
        <v>31</v>
      </c>
      <c r="J21" s="11" t="s">
        <v>22</v>
      </c>
      <c r="K21" s="11" t="s">
        <v>23</v>
      </c>
      <c r="L21" s="11" t="s">
        <v>50</v>
      </c>
      <c r="M21" s="85"/>
      <c r="N21" s="18">
        <v>679232.0</v>
      </c>
      <c r="O21" s="11" t="s">
        <v>502</v>
      </c>
      <c r="P21" s="11" t="s">
        <v>26</v>
      </c>
      <c r="Q21" s="88">
        <v>45849.0</v>
      </c>
      <c r="R21" s="20" t="s">
        <v>2356</v>
      </c>
      <c r="S21" s="20"/>
      <c r="T21" s="20" t="s">
        <v>107</v>
      </c>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row>
    <row r="22" ht="25.5" customHeight="1">
      <c r="A22" s="11">
        <v>21.0</v>
      </c>
      <c r="B22" s="12">
        <v>45840.0</v>
      </c>
      <c r="C22" s="23"/>
      <c r="D22" s="14"/>
      <c r="E22" s="14"/>
      <c r="F22" s="11"/>
      <c r="G22" s="11"/>
      <c r="H22" s="26" t="s">
        <v>2724</v>
      </c>
      <c r="I22" s="14" t="s">
        <v>31</v>
      </c>
      <c r="J22" s="11" t="s">
        <v>22</v>
      </c>
      <c r="K22" s="11" t="s">
        <v>23</v>
      </c>
      <c r="L22" s="11" t="s">
        <v>296</v>
      </c>
      <c r="M22" s="85"/>
      <c r="N22" s="18"/>
      <c r="O22" s="11" t="s">
        <v>564</v>
      </c>
      <c r="P22" s="11" t="s">
        <v>26</v>
      </c>
      <c r="Q22" s="91"/>
      <c r="R22" s="20" t="s">
        <v>2699</v>
      </c>
      <c r="S22" s="20"/>
      <c r="T22" s="20" t="s">
        <v>111</v>
      </c>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row>
    <row r="23" ht="25.5" customHeight="1">
      <c r="A23" s="11">
        <v>22.0</v>
      </c>
      <c r="B23" s="12">
        <v>45840.0</v>
      </c>
      <c r="C23" s="23"/>
      <c r="D23" s="14" t="s">
        <v>802</v>
      </c>
      <c r="E23" s="14"/>
      <c r="F23" s="11"/>
      <c r="G23" s="11" t="s">
        <v>29</v>
      </c>
      <c r="H23" s="26" t="s">
        <v>2725</v>
      </c>
      <c r="I23" s="14" t="s">
        <v>31</v>
      </c>
      <c r="J23" s="11" t="s">
        <v>22</v>
      </c>
      <c r="K23" s="11" t="s">
        <v>23</v>
      </c>
      <c r="L23" s="11" t="s">
        <v>44</v>
      </c>
      <c r="M23" s="85"/>
      <c r="N23" s="18">
        <v>450000.0</v>
      </c>
      <c r="O23" s="11" t="s">
        <v>39</v>
      </c>
      <c r="P23" s="11" t="s">
        <v>26</v>
      </c>
      <c r="Q23" s="90">
        <v>45849.0</v>
      </c>
      <c r="R23" s="20" t="s">
        <v>2726</v>
      </c>
      <c r="S23" s="20"/>
      <c r="T23" s="20"/>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row>
    <row r="24" ht="25.5" customHeight="1">
      <c r="A24" s="11">
        <v>23.0</v>
      </c>
      <c r="B24" s="12">
        <v>45840.0</v>
      </c>
      <c r="C24" s="23"/>
      <c r="D24" s="14" t="s">
        <v>377</v>
      </c>
      <c r="E24" s="14" t="s">
        <v>947</v>
      </c>
      <c r="F24" s="11"/>
      <c r="G24" s="11" t="s">
        <v>117</v>
      </c>
      <c r="H24" s="26" t="s">
        <v>2727</v>
      </c>
      <c r="I24" s="14" t="s">
        <v>31</v>
      </c>
      <c r="J24" s="11" t="s">
        <v>22</v>
      </c>
      <c r="K24" s="11" t="s">
        <v>23</v>
      </c>
      <c r="L24" s="11" t="s">
        <v>625</v>
      </c>
      <c r="M24" s="85"/>
      <c r="N24" s="18"/>
      <c r="O24" s="11"/>
      <c r="P24" s="11" t="s">
        <v>26</v>
      </c>
      <c r="Q24" s="90"/>
      <c r="R24" s="20" t="s">
        <v>2728</v>
      </c>
      <c r="S24" s="20"/>
      <c r="T24" s="20"/>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row>
    <row r="25" ht="25.5" customHeight="1">
      <c r="A25" s="11">
        <v>24.0</v>
      </c>
      <c r="B25" s="12">
        <v>45840.0</v>
      </c>
      <c r="C25" s="23"/>
      <c r="D25" s="14" t="s">
        <v>1162</v>
      </c>
      <c r="E25" s="14" t="s">
        <v>672</v>
      </c>
      <c r="F25" s="11"/>
      <c r="G25" s="11" t="s">
        <v>29</v>
      </c>
      <c r="H25" s="26" t="s">
        <v>2729</v>
      </c>
      <c r="I25" s="14" t="s">
        <v>31</v>
      </c>
      <c r="J25" s="11" t="s">
        <v>22</v>
      </c>
      <c r="K25" s="11" t="s">
        <v>95</v>
      </c>
      <c r="L25" s="11"/>
      <c r="M25" s="92"/>
      <c r="N25" s="63"/>
      <c r="O25" s="11"/>
      <c r="P25" s="11" t="s">
        <v>26</v>
      </c>
      <c r="Q25" s="93"/>
      <c r="R25" s="20" t="s">
        <v>2060</v>
      </c>
      <c r="S25" s="20"/>
      <c r="T25" s="20" t="s">
        <v>182</v>
      </c>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row>
    <row r="26" ht="25.5" customHeight="1">
      <c r="A26" s="11">
        <v>25.0</v>
      </c>
      <c r="B26" s="12">
        <v>45840.0</v>
      </c>
      <c r="C26" s="23"/>
      <c r="D26" s="14" t="s">
        <v>79</v>
      </c>
      <c r="E26" s="14"/>
      <c r="F26" s="11"/>
      <c r="G26" s="11" t="s">
        <v>117</v>
      </c>
      <c r="H26" s="26" t="s">
        <v>2730</v>
      </c>
      <c r="I26" s="14" t="s">
        <v>31</v>
      </c>
      <c r="J26" s="11" t="s">
        <v>22</v>
      </c>
      <c r="K26" s="11" t="s">
        <v>23</v>
      </c>
      <c r="L26" s="11" t="s">
        <v>625</v>
      </c>
      <c r="M26" s="85"/>
      <c r="N26" s="18">
        <v>930000.0</v>
      </c>
      <c r="O26" s="11" t="s">
        <v>502</v>
      </c>
      <c r="P26" s="11" t="s">
        <v>26</v>
      </c>
      <c r="Q26" s="88">
        <v>45849.0</v>
      </c>
      <c r="R26" s="20" t="s">
        <v>2356</v>
      </c>
      <c r="S26" s="20"/>
      <c r="T26" s="20"/>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row>
    <row r="27" ht="25.5" customHeight="1">
      <c r="A27" s="11">
        <v>26.0</v>
      </c>
      <c r="B27" s="12">
        <v>45840.0</v>
      </c>
      <c r="C27" s="23"/>
      <c r="D27" s="14" t="s">
        <v>2232</v>
      </c>
      <c r="E27" s="14" t="s">
        <v>2495</v>
      </c>
      <c r="F27" s="11"/>
      <c r="G27" s="11" t="s">
        <v>29</v>
      </c>
      <c r="H27" s="26" t="s">
        <v>2731</v>
      </c>
      <c r="I27" s="14" t="s">
        <v>31</v>
      </c>
      <c r="J27" s="11" t="s">
        <v>22</v>
      </c>
      <c r="K27" s="11" t="s">
        <v>23</v>
      </c>
      <c r="L27" s="11" t="s">
        <v>50</v>
      </c>
      <c r="M27" s="85"/>
      <c r="N27" s="18">
        <v>1944891.0</v>
      </c>
      <c r="O27" s="11" t="s">
        <v>502</v>
      </c>
      <c r="P27" s="11" t="s">
        <v>26</v>
      </c>
      <c r="Q27" s="88">
        <v>45849.0</v>
      </c>
      <c r="R27" s="20" t="s">
        <v>2732</v>
      </c>
      <c r="S27" s="20"/>
      <c r="T27" s="20" t="s">
        <v>182</v>
      </c>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row>
    <row r="28" ht="25.5" customHeight="1">
      <c r="A28" s="11">
        <v>27.0</v>
      </c>
      <c r="B28" s="12">
        <v>45840.0</v>
      </c>
      <c r="C28" s="23"/>
      <c r="D28" s="14" t="s">
        <v>2733</v>
      </c>
      <c r="E28" s="14" t="s">
        <v>708</v>
      </c>
      <c r="F28" s="11"/>
      <c r="G28" s="11" t="s">
        <v>29</v>
      </c>
      <c r="H28" s="26" t="s">
        <v>2734</v>
      </c>
      <c r="I28" s="14" t="s">
        <v>31</v>
      </c>
      <c r="J28" s="11" t="s">
        <v>22</v>
      </c>
      <c r="K28" s="11" t="s">
        <v>23</v>
      </c>
      <c r="L28" s="11" t="s">
        <v>100</v>
      </c>
      <c r="M28" s="85"/>
      <c r="N28" s="18">
        <v>320000.0</v>
      </c>
      <c r="O28" s="11" t="s">
        <v>502</v>
      </c>
      <c r="P28" s="11" t="s">
        <v>26</v>
      </c>
      <c r="Q28" s="86">
        <v>45849.0</v>
      </c>
      <c r="R28" s="20" t="s">
        <v>2735</v>
      </c>
      <c r="S28" s="20"/>
      <c r="T28" s="20" t="s">
        <v>107</v>
      </c>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row>
    <row r="29" ht="25.5" customHeight="1">
      <c r="A29" s="11">
        <v>28.0</v>
      </c>
      <c r="B29" s="12">
        <v>45840.0</v>
      </c>
      <c r="C29" s="23"/>
      <c r="D29" s="14" t="s">
        <v>823</v>
      </c>
      <c r="E29" s="14"/>
      <c r="F29" s="11" t="s">
        <v>2736</v>
      </c>
      <c r="G29" s="11" t="s">
        <v>20</v>
      </c>
      <c r="H29" s="26" t="s">
        <v>2737</v>
      </c>
      <c r="I29" s="14" t="s">
        <v>31</v>
      </c>
      <c r="J29" s="11" t="s">
        <v>22</v>
      </c>
      <c r="K29" s="11" t="s">
        <v>23</v>
      </c>
      <c r="L29" s="11" t="s">
        <v>570</v>
      </c>
      <c r="M29" s="85"/>
      <c r="N29" s="18">
        <v>2298876.0</v>
      </c>
      <c r="O29" s="11" t="s">
        <v>502</v>
      </c>
      <c r="P29" s="11" t="s">
        <v>26</v>
      </c>
      <c r="Q29" s="88">
        <v>45849.0</v>
      </c>
      <c r="R29" s="20" t="s">
        <v>2738</v>
      </c>
      <c r="S29" s="20"/>
      <c r="T29" s="20" t="s">
        <v>111</v>
      </c>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row>
    <row r="30" ht="25.5" customHeight="1">
      <c r="A30" s="11">
        <v>29.0</v>
      </c>
      <c r="B30" s="12">
        <v>45840.0</v>
      </c>
      <c r="C30" s="23"/>
      <c r="D30" s="14" t="s">
        <v>460</v>
      </c>
      <c r="E30" s="14"/>
      <c r="F30" s="11"/>
      <c r="G30" s="11" t="s">
        <v>29</v>
      </c>
      <c r="H30" s="26" t="s">
        <v>2739</v>
      </c>
      <c r="I30" s="14" t="s">
        <v>31</v>
      </c>
      <c r="J30" s="11" t="s">
        <v>22</v>
      </c>
      <c r="K30" s="11" t="s">
        <v>23</v>
      </c>
      <c r="L30" s="11" t="s">
        <v>2740</v>
      </c>
      <c r="M30" s="85"/>
      <c r="N30" s="18">
        <v>1171106.0</v>
      </c>
      <c r="O30" s="11" t="s">
        <v>39</v>
      </c>
      <c r="P30" s="11" t="s">
        <v>26</v>
      </c>
      <c r="Q30" s="94">
        <v>45849.0</v>
      </c>
      <c r="R30" s="20"/>
      <c r="S30" s="20"/>
      <c r="T30" s="20"/>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row>
    <row r="31" ht="25.5" customHeight="1">
      <c r="A31" s="11">
        <v>30.0</v>
      </c>
      <c r="B31" s="12">
        <v>45840.0</v>
      </c>
      <c r="C31" s="23"/>
      <c r="D31" s="14" t="s">
        <v>97</v>
      </c>
      <c r="E31" s="14"/>
      <c r="F31" s="11"/>
      <c r="G31" s="11" t="s">
        <v>29</v>
      </c>
      <c r="H31" s="26" t="s">
        <v>2741</v>
      </c>
      <c r="I31" s="14" t="s">
        <v>31</v>
      </c>
      <c r="J31" s="11" t="s">
        <v>22</v>
      </c>
      <c r="K31" s="11" t="s">
        <v>23</v>
      </c>
      <c r="L31" s="11" t="s">
        <v>50</v>
      </c>
      <c r="M31" s="85"/>
      <c r="N31" s="18">
        <v>725119.0</v>
      </c>
      <c r="O31" s="11" t="s">
        <v>502</v>
      </c>
      <c r="P31" s="11" t="s">
        <v>26</v>
      </c>
      <c r="Q31" s="90">
        <v>45849.0</v>
      </c>
      <c r="R31" s="20" t="s">
        <v>2356</v>
      </c>
      <c r="S31" s="20"/>
      <c r="T31" s="20" t="s">
        <v>107</v>
      </c>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row>
    <row r="32" ht="25.5" customHeight="1">
      <c r="A32" s="11">
        <v>31.0</v>
      </c>
      <c r="B32" s="12">
        <v>45841.0</v>
      </c>
      <c r="C32" s="23"/>
      <c r="D32" s="14" t="s">
        <v>2189</v>
      </c>
      <c r="E32" s="14" t="s">
        <v>2114</v>
      </c>
      <c r="F32" s="11"/>
      <c r="G32" s="11" t="s">
        <v>29</v>
      </c>
      <c r="H32" s="26" t="s">
        <v>2742</v>
      </c>
      <c r="I32" s="14" t="s">
        <v>31</v>
      </c>
      <c r="J32" s="11" t="s">
        <v>22</v>
      </c>
      <c r="K32" s="11" t="s">
        <v>23</v>
      </c>
      <c r="L32" s="11"/>
      <c r="M32" s="85"/>
      <c r="N32" s="18"/>
      <c r="O32" s="11" t="s">
        <v>564</v>
      </c>
      <c r="P32" s="11" t="s">
        <v>26</v>
      </c>
      <c r="Q32" s="90"/>
      <c r="R32" s="20" t="s">
        <v>2743</v>
      </c>
      <c r="S32" s="20"/>
      <c r="T32" s="20" t="s">
        <v>2744</v>
      </c>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row>
    <row r="33" ht="25.5" customHeight="1">
      <c r="A33" s="11">
        <v>32.0</v>
      </c>
      <c r="B33" s="12">
        <v>45841.0</v>
      </c>
      <c r="C33" s="23"/>
      <c r="D33" s="14" t="s">
        <v>1572</v>
      </c>
      <c r="E33" s="14"/>
      <c r="F33" s="11" t="s">
        <v>2745</v>
      </c>
      <c r="G33" s="11" t="s">
        <v>20</v>
      </c>
      <c r="H33" s="26" t="s">
        <v>2746</v>
      </c>
      <c r="I33" s="14" t="s">
        <v>31</v>
      </c>
      <c r="J33" s="11" t="s">
        <v>22</v>
      </c>
      <c r="K33" s="11" t="s">
        <v>23</v>
      </c>
      <c r="L33" s="11" t="s">
        <v>625</v>
      </c>
      <c r="M33" s="85"/>
      <c r="N33" s="18">
        <v>1282794.0</v>
      </c>
      <c r="O33" s="11" t="s">
        <v>57</v>
      </c>
      <c r="P33" s="11" t="s">
        <v>26</v>
      </c>
      <c r="Q33" s="94"/>
      <c r="R33" s="20"/>
      <c r="S33" s="20"/>
      <c r="T33" s="20"/>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row>
    <row r="34" ht="25.5" customHeight="1">
      <c r="A34" s="11">
        <v>33.0</v>
      </c>
      <c r="B34" s="12">
        <v>45841.0</v>
      </c>
      <c r="C34" s="23"/>
      <c r="D34" s="14" t="s">
        <v>200</v>
      </c>
      <c r="E34" s="14" t="s">
        <v>916</v>
      </c>
      <c r="F34" s="11"/>
      <c r="G34" s="11" t="s">
        <v>29</v>
      </c>
      <c r="H34" s="26" t="s">
        <v>2747</v>
      </c>
      <c r="I34" s="14" t="s">
        <v>31</v>
      </c>
      <c r="J34" s="11" t="s">
        <v>22</v>
      </c>
      <c r="K34" s="11" t="s">
        <v>23</v>
      </c>
      <c r="L34" s="11" t="s">
        <v>625</v>
      </c>
      <c r="M34" s="85"/>
      <c r="N34" s="18"/>
      <c r="O34" s="11" t="s">
        <v>564</v>
      </c>
      <c r="P34" s="11" t="s">
        <v>26</v>
      </c>
      <c r="Q34" s="94"/>
      <c r="R34" s="20" t="s">
        <v>1002</v>
      </c>
      <c r="S34" s="20"/>
      <c r="T34" s="20"/>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row>
    <row r="35" ht="25.5" customHeight="1">
      <c r="A35" s="11">
        <v>34.0</v>
      </c>
      <c r="B35" s="12">
        <v>45841.0</v>
      </c>
      <c r="C35" s="30"/>
      <c r="D35" s="14" t="s">
        <v>2475</v>
      </c>
      <c r="E35" s="14"/>
      <c r="F35" s="11"/>
      <c r="G35" s="11" t="s">
        <v>29</v>
      </c>
      <c r="H35" s="26">
        <v>3.00645339E9</v>
      </c>
      <c r="I35" s="14" t="s">
        <v>31</v>
      </c>
      <c r="J35" s="11" t="s">
        <v>1135</v>
      </c>
      <c r="K35" s="11" t="s">
        <v>23</v>
      </c>
      <c r="L35" s="11" t="s">
        <v>50</v>
      </c>
      <c r="M35" s="85"/>
      <c r="N35" s="18">
        <v>1300000.0</v>
      </c>
      <c r="O35" s="11" t="s">
        <v>51</v>
      </c>
      <c r="P35" s="11" t="s">
        <v>26</v>
      </c>
      <c r="Q35" s="26" t="s">
        <v>2748</v>
      </c>
      <c r="R35" s="20" t="s">
        <v>2749</v>
      </c>
      <c r="S35" s="20"/>
      <c r="T35" s="20"/>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row>
    <row r="36" ht="25.5" customHeight="1">
      <c r="A36" s="11">
        <v>35.0</v>
      </c>
      <c r="B36" s="12">
        <v>45841.0</v>
      </c>
      <c r="C36" s="55">
        <v>15.0</v>
      </c>
      <c r="D36" s="14" t="s">
        <v>2750</v>
      </c>
      <c r="E36" s="14" t="s">
        <v>189</v>
      </c>
      <c r="F36" s="11"/>
      <c r="G36" s="11" t="s">
        <v>29</v>
      </c>
      <c r="H36" s="26">
        <v>3.006449433E9</v>
      </c>
      <c r="I36" s="14" t="s">
        <v>31</v>
      </c>
      <c r="J36" s="11" t="s">
        <v>22</v>
      </c>
      <c r="K36" s="11" t="s">
        <v>23</v>
      </c>
      <c r="L36" s="11" t="s">
        <v>316</v>
      </c>
      <c r="M36" s="85"/>
      <c r="N36" s="18"/>
      <c r="O36" s="11" t="s">
        <v>564</v>
      </c>
      <c r="P36" s="11" t="s">
        <v>26</v>
      </c>
      <c r="Q36" s="86"/>
      <c r="R36" s="20" t="s">
        <v>2751</v>
      </c>
      <c r="S36" s="20"/>
      <c r="T36" s="20" t="s">
        <v>2752</v>
      </c>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row>
    <row r="37" ht="25.5" customHeight="1">
      <c r="A37" s="11">
        <v>36.0</v>
      </c>
      <c r="B37" s="12">
        <v>45841.0</v>
      </c>
      <c r="C37" s="23"/>
      <c r="D37" s="14" t="s">
        <v>482</v>
      </c>
      <c r="E37" s="14" t="s">
        <v>947</v>
      </c>
      <c r="F37" s="11"/>
      <c r="G37" s="11" t="s">
        <v>29</v>
      </c>
      <c r="H37" s="26" t="s">
        <v>2753</v>
      </c>
      <c r="I37" s="14" t="s">
        <v>31</v>
      </c>
      <c r="J37" s="11" t="s">
        <v>22</v>
      </c>
      <c r="K37" s="11" t="s">
        <v>23</v>
      </c>
      <c r="L37" s="11" t="s">
        <v>86</v>
      </c>
      <c r="M37" s="85">
        <v>9385.0</v>
      </c>
      <c r="N37" s="18">
        <v>1666801.0</v>
      </c>
      <c r="O37" s="11" t="s">
        <v>39</v>
      </c>
      <c r="P37" s="11" t="s">
        <v>26</v>
      </c>
      <c r="Q37" s="26" t="s">
        <v>2754</v>
      </c>
      <c r="R37" s="56" t="s">
        <v>2755</v>
      </c>
      <c r="S37" s="20"/>
      <c r="T37" s="20" t="s">
        <v>2756</v>
      </c>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row>
    <row r="38" ht="25.5" customHeight="1">
      <c r="A38" s="11">
        <v>37.0</v>
      </c>
      <c r="B38" s="12">
        <v>45841.0</v>
      </c>
      <c r="C38" s="23"/>
      <c r="D38" s="14" t="s">
        <v>35</v>
      </c>
      <c r="E38" s="14" t="s">
        <v>283</v>
      </c>
      <c r="F38" s="11" t="s">
        <v>2757</v>
      </c>
      <c r="G38" s="11" t="s">
        <v>20</v>
      </c>
      <c r="H38" s="26">
        <v>3.14779849E9</v>
      </c>
      <c r="I38" s="14" t="s">
        <v>31</v>
      </c>
      <c r="J38" s="11" t="s">
        <v>22</v>
      </c>
      <c r="K38" s="11" t="s">
        <v>95</v>
      </c>
      <c r="L38" s="11" t="s">
        <v>44</v>
      </c>
      <c r="M38" s="85"/>
      <c r="N38" s="18"/>
      <c r="O38" s="11"/>
      <c r="P38" s="11" t="s">
        <v>26</v>
      </c>
      <c r="Q38" s="94"/>
      <c r="R38" s="20" t="s">
        <v>2758</v>
      </c>
      <c r="S38" s="20"/>
      <c r="T38" s="20"/>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row>
    <row r="39" ht="25.5" customHeight="1">
      <c r="A39" s="11">
        <v>38.0</v>
      </c>
      <c r="B39" s="12">
        <v>45841.0</v>
      </c>
      <c r="C39" s="23"/>
      <c r="D39" s="14" t="s">
        <v>884</v>
      </c>
      <c r="E39" s="14" t="s">
        <v>2759</v>
      </c>
      <c r="F39" s="11"/>
      <c r="G39" s="11" t="s">
        <v>29</v>
      </c>
      <c r="H39" s="26">
        <v>3.16757821E9</v>
      </c>
      <c r="I39" s="14" t="s">
        <v>31</v>
      </c>
      <c r="J39" s="11" t="s">
        <v>22</v>
      </c>
      <c r="K39" s="11" t="s">
        <v>95</v>
      </c>
      <c r="L39" s="11" t="s">
        <v>619</v>
      </c>
      <c r="M39" s="85"/>
      <c r="N39" s="18"/>
      <c r="O39" s="11" t="s">
        <v>564</v>
      </c>
      <c r="P39" s="11" t="s">
        <v>26</v>
      </c>
      <c r="Q39" s="89"/>
      <c r="R39" s="20" t="s">
        <v>2760</v>
      </c>
      <c r="S39" s="20"/>
      <c r="T39" s="20" t="s">
        <v>34</v>
      </c>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row>
    <row r="40" ht="25.5" customHeight="1">
      <c r="A40" s="11">
        <v>39.0</v>
      </c>
      <c r="B40" s="12">
        <v>45841.0</v>
      </c>
      <c r="C40" s="23"/>
      <c r="D40" s="14" t="s">
        <v>474</v>
      </c>
      <c r="E40" s="14" t="s">
        <v>2560</v>
      </c>
      <c r="F40" s="11" t="s">
        <v>2761</v>
      </c>
      <c r="G40" s="11" t="s">
        <v>29</v>
      </c>
      <c r="H40" s="26">
        <v>3.245745591E9</v>
      </c>
      <c r="I40" s="14" t="s">
        <v>31</v>
      </c>
      <c r="J40" s="11" t="s">
        <v>22</v>
      </c>
      <c r="K40" s="11" t="s">
        <v>23</v>
      </c>
      <c r="L40" s="11" t="s">
        <v>625</v>
      </c>
      <c r="M40" s="85"/>
      <c r="N40" s="18"/>
      <c r="O40" s="11" t="s">
        <v>564</v>
      </c>
      <c r="P40" s="11" t="s">
        <v>26</v>
      </c>
      <c r="Q40" s="89"/>
      <c r="R40" s="20" t="s">
        <v>2762</v>
      </c>
      <c r="S40" s="20"/>
      <c r="T40" s="20" t="s">
        <v>111</v>
      </c>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row>
    <row r="41" ht="25.5" customHeight="1">
      <c r="A41" s="11">
        <v>40.0</v>
      </c>
      <c r="B41" s="12">
        <v>45841.0</v>
      </c>
      <c r="C41" s="23"/>
      <c r="D41" s="14" t="s">
        <v>2763</v>
      </c>
      <c r="E41" s="14" t="s">
        <v>2764</v>
      </c>
      <c r="F41" s="11"/>
      <c r="G41" s="11" t="s">
        <v>29</v>
      </c>
      <c r="H41" s="26">
        <f>17049304386</f>
        <v>17049304386</v>
      </c>
      <c r="I41" s="14" t="s">
        <v>31</v>
      </c>
      <c r="J41" s="11" t="s">
        <v>22</v>
      </c>
      <c r="K41" s="11" t="s">
        <v>23</v>
      </c>
      <c r="L41" s="11" t="s">
        <v>852</v>
      </c>
      <c r="M41" s="85"/>
      <c r="N41" s="18">
        <v>4133085.0</v>
      </c>
      <c r="O41" s="11" t="s">
        <v>57</v>
      </c>
      <c r="P41" s="11" t="s">
        <v>26</v>
      </c>
      <c r="Q41" s="89"/>
      <c r="R41" s="20" t="s">
        <v>2765</v>
      </c>
      <c r="S41" s="20"/>
      <c r="T41" s="20" t="s">
        <v>34</v>
      </c>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row>
    <row r="42" ht="25.5" customHeight="1">
      <c r="A42" s="11">
        <v>41.0</v>
      </c>
      <c r="B42" s="12">
        <v>45841.0</v>
      </c>
      <c r="C42" s="23"/>
      <c r="D42" s="14" t="s">
        <v>2766</v>
      </c>
      <c r="E42" s="14" t="s">
        <v>2516</v>
      </c>
      <c r="F42" s="11"/>
      <c r="G42" s="11" t="s">
        <v>29</v>
      </c>
      <c r="H42" s="26">
        <v>3.207049719E9</v>
      </c>
      <c r="I42" s="14" t="s">
        <v>31</v>
      </c>
      <c r="J42" s="11" t="s">
        <v>22</v>
      </c>
      <c r="K42" s="11" t="s">
        <v>95</v>
      </c>
      <c r="L42" s="11" t="s">
        <v>50</v>
      </c>
      <c r="M42" s="85"/>
      <c r="N42" s="18"/>
      <c r="O42" s="11"/>
      <c r="P42" s="11" t="s">
        <v>26</v>
      </c>
      <c r="Q42" s="94"/>
      <c r="R42" s="20" t="s">
        <v>2767</v>
      </c>
      <c r="S42" s="20"/>
      <c r="T42" s="20" t="s">
        <v>2768</v>
      </c>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row>
    <row r="43" ht="25.5" customHeight="1">
      <c r="A43" s="11">
        <v>42.0</v>
      </c>
      <c r="B43" s="12">
        <v>45841.0</v>
      </c>
      <c r="C43" s="23"/>
      <c r="D43" s="14" t="s">
        <v>1238</v>
      </c>
      <c r="E43" s="14"/>
      <c r="F43" s="11"/>
      <c r="G43" s="11" t="s">
        <v>29</v>
      </c>
      <c r="H43" s="26">
        <v>3.146574624E9</v>
      </c>
      <c r="I43" s="14" t="s">
        <v>31</v>
      </c>
      <c r="J43" s="11" t="s">
        <v>22</v>
      </c>
      <c r="K43" s="11" t="s">
        <v>95</v>
      </c>
      <c r="L43" s="11" t="s">
        <v>619</v>
      </c>
      <c r="M43" s="85"/>
      <c r="N43" s="18"/>
      <c r="O43" s="11"/>
      <c r="P43" s="11" t="s">
        <v>26</v>
      </c>
      <c r="Q43" s="89"/>
      <c r="R43" s="20" t="s">
        <v>2769</v>
      </c>
      <c r="S43" s="20"/>
      <c r="T43" s="20" t="s">
        <v>2770</v>
      </c>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row>
    <row r="44" ht="25.5" customHeight="1">
      <c r="A44" s="11">
        <v>43.0</v>
      </c>
      <c r="B44" s="12">
        <v>45842.0</v>
      </c>
      <c r="C44" s="23"/>
      <c r="D44" s="14" t="s">
        <v>2771</v>
      </c>
      <c r="E44" s="14"/>
      <c r="F44" s="11"/>
      <c r="G44" s="11" t="s">
        <v>29</v>
      </c>
      <c r="H44" s="26">
        <v>3.0530470505E10</v>
      </c>
      <c r="I44" s="14" t="s">
        <v>31</v>
      </c>
      <c r="J44" s="11" t="s">
        <v>22</v>
      </c>
      <c r="K44" s="11" t="s">
        <v>23</v>
      </c>
      <c r="L44" s="11" t="s">
        <v>50</v>
      </c>
      <c r="M44" s="85"/>
      <c r="N44" s="18">
        <v>320000.0</v>
      </c>
      <c r="O44" s="11" t="s">
        <v>502</v>
      </c>
      <c r="P44" s="11" t="s">
        <v>26</v>
      </c>
      <c r="Q44" s="26" t="s">
        <v>2772</v>
      </c>
      <c r="R44" s="20" t="s">
        <v>2773</v>
      </c>
      <c r="S44" s="20"/>
      <c r="T44" s="20" t="s">
        <v>107</v>
      </c>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row>
    <row r="45" ht="25.5" customHeight="1">
      <c r="A45" s="11">
        <v>44.0</v>
      </c>
      <c r="B45" s="12">
        <v>45842.0</v>
      </c>
      <c r="C45" s="23"/>
      <c r="D45" s="14" t="s">
        <v>1981</v>
      </c>
      <c r="E45" s="14" t="s">
        <v>491</v>
      </c>
      <c r="F45" s="11"/>
      <c r="G45" s="11" t="s">
        <v>29</v>
      </c>
      <c r="H45" s="26">
        <v>3.006506631E9</v>
      </c>
      <c r="I45" s="14" t="s">
        <v>31</v>
      </c>
      <c r="J45" s="11" t="s">
        <v>22</v>
      </c>
      <c r="K45" s="11" t="s">
        <v>95</v>
      </c>
      <c r="L45" s="11" t="s">
        <v>296</v>
      </c>
      <c r="M45" s="85"/>
      <c r="N45" s="18"/>
      <c r="O45" s="11"/>
      <c r="P45" s="11" t="s">
        <v>26</v>
      </c>
      <c r="Q45" s="26"/>
      <c r="R45" s="20" t="s">
        <v>2774</v>
      </c>
      <c r="S45" s="20"/>
      <c r="T45" s="20" t="s">
        <v>34</v>
      </c>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row>
    <row r="46" ht="25.5" customHeight="1">
      <c r="A46" s="11">
        <v>45.0</v>
      </c>
      <c r="B46" s="12">
        <v>45842.0</v>
      </c>
      <c r="C46" s="23"/>
      <c r="D46" s="14" t="s">
        <v>2775</v>
      </c>
      <c r="E46" s="14" t="s">
        <v>93</v>
      </c>
      <c r="F46" s="11"/>
      <c r="G46" s="11" t="s">
        <v>29</v>
      </c>
      <c r="H46" s="26">
        <v>3.006574565E9</v>
      </c>
      <c r="I46" s="14" t="s">
        <v>31</v>
      </c>
      <c r="J46" s="11" t="s">
        <v>22</v>
      </c>
      <c r="K46" s="11" t="s">
        <v>23</v>
      </c>
      <c r="L46" s="11" t="s">
        <v>119</v>
      </c>
      <c r="M46" s="85"/>
      <c r="N46" s="18">
        <v>260000.0</v>
      </c>
      <c r="O46" s="11" t="s">
        <v>502</v>
      </c>
      <c r="P46" s="11" t="s">
        <v>26</v>
      </c>
      <c r="Q46" s="26" t="s">
        <v>2772</v>
      </c>
      <c r="R46" s="20" t="s">
        <v>2776</v>
      </c>
      <c r="S46" s="20"/>
      <c r="T46" s="20" t="s">
        <v>2777</v>
      </c>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row>
    <row r="47" ht="25.5" customHeight="1">
      <c r="A47" s="11">
        <v>46.0</v>
      </c>
      <c r="B47" s="12">
        <v>45842.0</v>
      </c>
      <c r="C47" s="23"/>
      <c r="D47" s="14"/>
      <c r="E47" s="14"/>
      <c r="F47" s="11" t="s">
        <v>2778</v>
      </c>
      <c r="G47" s="11"/>
      <c r="H47" s="26">
        <v>3.022873111E9</v>
      </c>
      <c r="I47" s="14" t="s">
        <v>31</v>
      </c>
      <c r="J47" s="11" t="s">
        <v>22</v>
      </c>
      <c r="K47" s="11" t="s">
        <v>95</v>
      </c>
      <c r="L47" s="11"/>
      <c r="M47" s="85"/>
      <c r="N47" s="18"/>
      <c r="O47" s="11"/>
      <c r="P47" s="11" t="s">
        <v>26</v>
      </c>
      <c r="Q47" s="86"/>
      <c r="R47" s="20" t="s">
        <v>2060</v>
      </c>
      <c r="S47" s="20"/>
      <c r="T47" s="20" t="s">
        <v>34</v>
      </c>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row>
    <row r="48" ht="25.5" customHeight="1">
      <c r="A48" s="11">
        <v>47.0</v>
      </c>
      <c r="B48" s="12">
        <v>45842.0</v>
      </c>
      <c r="C48" s="23"/>
      <c r="D48" s="14" t="s">
        <v>2779</v>
      </c>
      <c r="E48" s="14" t="s">
        <v>93</v>
      </c>
      <c r="F48" s="11"/>
      <c r="G48" s="11" t="s">
        <v>29</v>
      </c>
      <c r="H48" s="26">
        <v>3.003015981E9</v>
      </c>
      <c r="I48" s="14" t="s">
        <v>31</v>
      </c>
      <c r="J48" s="11" t="s">
        <v>22</v>
      </c>
      <c r="K48" s="11" t="s">
        <v>23</v>
      </c>
      <c r="L48" s="11" t="s">
        <v>119</v>
      </c>
      <c r="M48" s="85"/>
      <c r="N48" s="18"/>
      <c r="O48" s="11" t="s">
        <v>564</v>
      </c>
      <c r="P48" s="11" t="s">
        <v>26</v>
      </c>
      <c r="Q48" s="94"/>
      <c r="R48" s="20" t="s">
        <v>2780</v>
      </c>
      <c r="S48" s="20"/>
      <c r="T48" s="20" t="s">
        <v>2781</v>
      </c>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row>
    <row r="49" ht="25.5" customHeight="1">
      <c r="A49" s="11">
        <v>48.0</v>
      </c>
      <c r="B49" s="12">
        <v>45842.0</v>
      </c>
      <c r="C49" s="23"/>
      <c r="D49" s="14" t="s">
        <v>2782</v>
      </c>
      <c r="E49" s="14" t="s">
        <v>321</v>
      </c>
      <c r="F49" s="11"/>
      <c r="G49" s="11" t="s">
        <v>117</v>
      </c>
      <c r="H49" s="26">
        <v>3.128853477E9</v>
      </c>
      <c r="I49" s="14" t="s">
        <v>31</v>
      </c>
      <c r="J49" s="11" t="s">
        <v>1135</v>
      </c>
      <c r="K49" s="11" t="s">
        <v>23</v>
      </c>
      <c r="L49" s="11" t="s">
        <v>86</v>
      </c>
      <c r="M49" s="85"/>
      <c r="N49" s="18">
        <v>3770000.0</v>
      </c>
      <c r="O49" s="11" t="s">
        <v>502</v>
      </c>
      <c r="P49" s="11" t="s">
        <v>26</v>
      </c>
      <c r="Q49" s="26" t="s">
        <v>2783</v>
      </c>
      <c r="R49" s="20" t="s">
        <v>2784</v>
      </c>
      <c r="S49" s="20"/>
      <c r="T49" s="20" t="s">
        <v>2785</v>
      </c>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row>
    <row r="50" ht="25.5" customHeight="1">
      <c r="A50" s="11">
        <v>49.0</v>
      </c>
      <c r="B50" s="12">
        <v>45842.0</v>
      </c>
      <c r="C50" s="30"/>
      <c r="D50" s="14" t="s">
        <v>933</v>
      </c>
      <c r="E50" s="14" t="s">
        <v>1845</v>
      </c>
      <c r="F50" s="11" t="s">
        <v>2786</v>
      </c>
      <c r="G50" s="11" t="s">
        <v>20</v>
      </c>
      <c r="H50" s="26">
        <v>3.20693216E9</v>
      </c>
      <c r="I50" s="14" t="s">
        <v>31</v>
      </c>
      <c r="J50" s="11" t="s">
        <v>22</v>
      </c>
      <c r="K50" s="11" t="s">
        <v>23</v>
      </c>
      <c r="L50" s="11" t="s">
        <v>24</v>
      </c>
      <c r="M50" s="85">
        <v>9559.0</v>
      </c>
      <c r="N50" s="18">
        <v>2130335.0</v>
      </c>
      <c r="O50" s="11" t="s">
        <v>502</v>
      </c>
      <c r="P50" s="11" t="s">
        <v>26</v>
      </c>
      <c r="Q50" s="26" t="s">
        <v>2787</v>
      </c>
      <c r="R50" s="20" t="s">
        <v>2788</v>
      </c>
      <c r="S50" s="21"/>
      <c r="T50" s="20" t="s">
        <v>2789</v>
      </c>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row>
    <row r="51" ht="25.5" customHeight="1">
      <c r="A51" s="11">
        <v>50.0</v>
      </c>
      <c r="B51" s="12">
        <v>45842.0</v>
      </c>
      <c r="C51" s="55">
        <v>11.0</v>
      </c>
      <c r="D51" s="14" t="s">
        <v>2790</v>
      </c>
      <c r="E51" s="14" t="s">
        <v>2791</v>
      </c>
      <c r="F51" s="11" t="s">
        <v>2792</v>
      </c>
      <c r="G51" s="11" t="s">
        <v>29</v>
      </c>
      <c r="H51" s="26">
        <v>3.113822324E9</v>
      </c>
      <c r="I51" s="14" t="s">
        <v>31</v>
      </c>
      <c r="J51" s="11" t="s">
        <v>22</v>
      </c>
      <c r="K51" s="11" t="s">
        <v>23</v>
      </c>
      <c r="L51" s="11" t="s">
        <v>100</v>
      </c>
      <c r="M51" s="85"/>
      <c r="N51" s="18">
        <v>520000.0</v>
      </c>
      <c r="O51" s="11" t="s">
        <v>502</v>
      </c>
      <c r="P51" s="11" t="s">
        <v>26</v>
      </c>
      <c r="Q51" s="26" t="s">
        <v>2793</v>
      </c>
      <c r="R51" s="20" t="s">
        <v>2794</v>
      </c>
      <c r="S51" s="21"/>
      <c r="T51" s="20" t="s">
        <v>2795</v>
      </c>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row>
    <row r="52" ht="25.5" customHeight="1">
      <c r="A52" s="11">
        <v>51.0</v>
      </c>
      <c r="B52" s="12">
        <v>45842.0</v>
      </c>
      <c r="C52" s="23"/>
      <c r="D52" s="14" t="s">
        <v>651</v>
      </c>
      <c r="E52" s="14" t="s">
        <v>2796</v>
      </c>
      <c r="F52" s="11"/>
      <c r="G52" s="11" t="s">
        <v>29</v>
      </c>
      <c r="H52" s="26">
        <v>3.125159562E9</v>
      </c>
      <c r="I52" s="14" t="s">
        <v>31</v>
      </c>
      <c r="J52" s="11" t="s">
        <v>22</v>
      </c>
      <c r="K52" s="11" t="s">
        <v>23</v>
      </c>
      <c r="L52" s="11" t="s">
        <v>302</v>
      </c>
      <c r="M52" s="85"/>
      <c r="N52" s="18"/>
      <c r="O52" s="11"/>
      <c r="P52" s="11" t="s">
        <v>26</v>
      </c>
      <c r="Q52" s="94"/>
      <c r="R52" s="20" t="s">
        <v>2797</v>
      </c>
      <c r="S52" s="21"/>
      <c r="T52" s="21"/>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row>
    <row r="53" ht="25.5" customHeight="1">
      <c r="A53" s="11">
        <v>52.0</v>
      </c>
      <c r="B53" s="12">
        <v>45843.0</v>
      </c>
      <c r="C53" s="23"/>
      <c r="D53" s="14"/>
      <c r="E53" s="14"/>
      <c r="F53" s="11" t="s">
        <v>2798</v>
      </c>
      <c r="G53" s="11" t="s">
        <v>29</v>
      </c>
      <c r="H53" s="95" t="s">
        <v>2799</v>
      </c>
      <c r="I53" s="14" t="s">
        <v>31</v>
      </c>
      <c r="J53" s="11" t="s">
        <v>1135</v>
      </c>
      <c r="K53" s="11" t="s">
        <v>23</v>
      </c>
      <c r="L53" s="11" t="s">
        <v>302</v>
      </c>
      <c r="M53" s="85">
        <v>9381.0</v>
      </c>
      <c r="N53" s="18">
        <v>7770799.0</v>
      </c>
      <c r="O53" s="11" t="s">
        <v>502</v>
      </c>
      <c r="P53" s="11" t="s">
        <v>26</v>
      </c>
      <c r="Q53" s="26" t="s">
        <v>2800</v>
      </c>
      <c r="R53" s="20" t="s">
        <v>2801</v>
      </c>
      <c r="S53" s="20"/>
      <c r="T53" s="20" t="s">
        <v>2802</v>
      </c>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row>
    <row r="54" ht="25.5" customHeight="1">
      <c r="A54" s="11">
        <v>53.0</v>
      </c>
      <c r="B54" s="12">
        <v>45843.0</v>
      </c>
      <c r="C54" s="23"/>
      <c r="D54" s="14" t="s">
        <v>2803</v>
      </c>
      <c r="E54" s="14"/>
      <c r="F54" s="11"/>
      <c r="G54" s="11" t="s">
        <v>20</v>
      </c>
      <c r="H54" s="26">
        <v>3.160416816E9</v>
      </c>
      <c r="I54" s="14" t="s">
        <v>31</v>
      </c>
      <c r="J54" s="11" t="s">
        <v>22</v>
      </c>
      <c r="K54" s="11" t="s">
        <v>23</v>
      </c>
      <c r="L54" s="11" t="s">
        <v>24</v>
      </c>
      <c r="M54" s="85"/>
      <c r="N54" s="18">
        <v>270000.0</v>
      </c>
      <c r="O54" s="11" t="s">
        <v>502</v>
      </c>
      <c r="P54" s="11" t="s">
        <v>26</v>
      </c>
      <c r="Q54" s="26" t="s">
        <v>2772</v>
      </c>
      <c r="R54" s="20" t="s">
        <v>2773</v>
      </c>
      <c r="S54" s="20"/>
      <c r="T54" s="20" t="s">
        <v>182</v>
      </c>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row>
    <row r="55" ht="25.5" customHeight="1">
      <c r="A55" s="11">
        <v>54.0</v>
      </c>
      <c r="B55" s="12">
        <v>45843.0</v>
      </c>
      <c r="C55" s="23"/>
      <c r="D55" s="14" t="s">
        <v>482</v>
      </c>
      <c r="E55" s="14" t="s">
        <v>2804</v>
      </c>
      <c r="F55" s="26"/>
      <c r="G55" s="11" t="s">
        <v>29</v>
      </c>
      <c r="H55" s="26">
        <v>3.005431182E9</v>
      </c>
      <c r="I55" s="14" t="s">
        <v>31</v>
      </c>
      <c r="J55" s="11" t="s">
        <v>22</v>
      </c>
      <c r="K55" s="11" t="s">
        <v>23</v>
      </c>
      <c r="L55" s="11" t="s">
        <v>2087</v>
      </c>
      <c r="M55" s="85"/>
      <c r="N55" s="18"/>
      <c r="O55" s="11" t="s">
        <v>564</v>
      </c>
      <c r="P55" s="11" t="s">
        <v>26</v>
      </c>
      <c r="Q55" s="26"/>
      <c r="R55" s="20" t="s">
        <v>2805</v>
      </c>
      <c r="S55" s="20"/>
      <c r="T55" s="20" t="s">
        <v>2806</v>
      </c>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row>
    <row r="56" ht="25.5" customHeight="1">
      <c r="A56" s="11">
        <v>55.0</v>
      </c>
      <c r="B56" s="12">
        <v>45843.0</v>
      </c>
      <c r="C56" s="23"/>
      <c r="D56" s="14" t="s">
        <v>169</v>
      </c>
      <c r="E56" s="14"/>
      <c r="F56" s="11" t="s">
        <v>2807</v>
      </c>
      <c r="G56" s="11" t="s">
        <v>20</v>
      </c>
      <c r="H56" s="26">
        <v>3.187215835E9</v>
      </c>
      <c r="I56" s="14" t="s">
        <v>31</v>
      </c>
      <c r="J56" s="11" t="s">
        <v>22</v>
      </c>
      <c r="K56" s="11" t="s">
        <v>23</v>
      </c>
      <c r="L56" s="11" t="s">
        <v>100</v>
      </c>
      <c r="M56" s="85">
        <v>9407.0</v>
      </c>
      <c r="N56" s="18">
        <v>1111741.0</v>
      </c>
      <c r="O56" s="11" t="s">
        <v>502</v>
      </c>
      <c r="P56" s="11" t="s">
        <v>26</v>
      </c>
      <c r="Q56" s="26" t="s">
        <v>2808</v>
      </c>
      <c r="R56" s="34" t="s">
        <v>2809</v>
      </c>
      <c r="S56" s="20"/>
      <c r="T56" s="20" t="s">
        <v>2810</v>
      </c>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row>
    <row r="57" ht="25.5" customHeight="1">
      <c r="A57" s="11">
        <v>56.0</v>
      </c>
      <c r="B57" s="12">
        <v>45843.0</v>
      </c>
      <c r="C57" s="23"/>
      <c r="D57" s="14" t="s">
        <v>2811</v>
      </c>
      <c r="E57" s="14" t="s">
        <v>2812</v>
      </c>
      <c r="F57" s="19"/>
      <c r="G57" s="11" t="s">
        <v>29</v>
      </c>
      <c r="H57" s="26">
        <v>3.235904611E9</v>
      </c>
      <c r="I57" s="14" t="s">
        <v>31</v>
      </c>
      <c r="J57" s="11" t="s">
        <v>1135</v>
      </c>
      <c r="K57" s="11" t="s">
        <v>23</v>
      </c>
      <c r="L57" s="11" t="s">
        <v>38</v>
      </c>
      <c r="M57" s="85"/>
      <c r="N57" s="18">
        <v>120000.0</v>
      </c>
      <c r="O57" s="11" t="s">
        <v>502</v>
      </c>
      <c r="P57" s="11" t="s">
        <v>26</v>
      </c>
      <c r="Q57" s="26" t="s">
        <v>2793</v>
      </c>
      <c r="R57" s="20" t="s">
        <v>2773</v>
      </c>
      <c r="S57" s="20"/>
      <c r="T57" s="20" t="s">
        <v>2813</v>
      </c>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row>
    <row r="58" ht="25.5" customHeight="1">
      <c r="A58" s="11">
        <v>57.0</v>
      </c>
      <c r="B58" s="12">
        <v>45845.0</v>
      </c>
      <c r="C58" s="23"/>
      <c r="D58" s="14" t="s">
        <v>2814</v>
      </c>
      <c r="E58" s="14" t="s">
        <v>2815</v>
      </c>
      <c r="F58" s="19"/>
      <c r="G58" s="11" t="s">
        <v>29</v>
      </c>
      <c r="H58" s="26">
        <v>3.204548431E9</v>
      </c>
      <c r="I58" s="14" t="s">
        <v>31</v>
      </c>
      <c r="J58" s="11" t="s">
        <v>22</v>
      </c>
      <c r="K58" s="11" t="s">
        <v>23</v>
      </c>
      <c r="L58" s="11" t="s">
        <v>100</v>
      </c>
      <c r="M58" s="85"/>
      <c r="N58" s="18">
        <v>460000.0</v>
      </c>
      <c r="O58" s="11" t="s">
        <v>502</v>
      </c>
      <c r="P58" s="11" t="s">
        <v>26</v>
      </c>
      <c r="Q58" s="26" t="s">
        <v>2816</v>
      </c>
      <c r="R58" s="20" t="s">
        <v>2773</v>
      </c>
      <c r="S58" s="21"/>
      <c r="T58" s="20" t="s">
        <v>2817</v>
      </c>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row>
    <row r="59" ht="25.5" customHeight="1">
      <c r="A59" s="11">
        <v>58.0</v>
      </c>
      <c r="B59" s="12">
        <v>45845.0</v>
      </c>
      <c r="C59" s="23"/>
      <c r="D59" s="14" t="s">
        <v>2818</v>
      </c>
      <c r="E59" s="14" t="s">
        <v>2819</v>
      </c>
      <c r="F59" s="19"/>
      <c r="G59" s="11" t="s">
        <v>29</v>
      </c>
      <c r="H59" s="26">
        <v>3.013908264E9</v>
      </c>
      <c r="I59" s="14" t="s">
        <v>31</v>
      </c>
      <c r="J59" s="11" t="s">
        <v>22</v>
      </c>
      <c r="K59" s="11" t="s">
        <v>23</v>
      </c>
      <c r="L59" s="11" t="s">
        <v>619</v>
      </c>
      <c r="M59" s="85"/>
      <c r="N59" s="18"/>
      <c r="O59" s="11" t="s">
        <v>564</v>
      </c>
      <c r="P59" s="11" t="s">
        <v>26</v>
      </c>
      <c r="Q59" s="88"/>
      <c r="R59" s="20" t="s">
        <v>2820</v>
      </c>
      <c r="S59" s="21"/>
      <c r="T59" s="20" t="s">
        <v>2821</v>
      </c>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row>
    <row r="60" ht="25.5" customHeight="1">
      <c r="A60" s="11">
        <v>59.0</v>
      </c>
      <c r="B60" s="12">
        <v>45845.0</v>
      </c>
      <c r="C60" s="23"/>
      <c r="D60" s="14" t="s">
        <v>1238</v>
      </c>
      <c r="E60" s="14" t="s">
        <v>584</v>
      </c>
      <c r="F60" s="19"/>
      <c r="G60" s="11" t="s">
        <v>29</v>
      </c>
      <c r="H60" s="26">
        <v>3.183411435E9</v>
      </c>
      <c r="I60" s="14" t="s">
        <v>31</v>
      </c>
      <c r="J60" s="11" t="s">
        <v>22</v>
      </c>
      <c r="K60" s="11" t="s">
        <v>23</v>
      </c>
      <c r="L60" s="11" t="s">
        <v>24</v>
      </c>
      <c r="M60" s="85"/>
      <c r="N60" s="18"/>
      <c r="O60" s="11"/>
      <c r="P60" s="11" t="s">
        <v>26</v>
      </c>
      <c r="Q60" s="89"/>
      <c r="R60" s="20" t="s">
        <v>2822</v>
      </c>
      <c r="S60" s="20"/>
      <c r="T60" s="20" t="s">
        <v>2823</v>
      </c>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row>
    <row r="61" ht="25.5" customHeight="1">
      <c r="A61" s="11">
        <v>60.0</v>
      </c>
      <c r="B61" s="12">
        <v>45845.0</v>
      </c>
      <c r="C61" s="30"/>
      <c r="D61" s="14" t="s">
        <v>132</v>
      </c>
      <c r="E61" s="14" t="s">
        <v>1534</v>
      </c>
      <c r="F61" s="19"/>
      <c r="G61" s="11" t="s">
        <v>29</v>
      </c>
      <c r="H61" s="26">
        <v>3.113290072E9</v>
      </c>
      <c r="I61" s="14" t="s">
        <v>31</v>
      </c>
      <c r="J61" s="11" t="s">
        <v>22</v>
      </c>
      <c r="K61" s="11" t="s">
        <v>23</v>
      </c>
      <c r="L61" s="11" t="s">
        <v>100</v>
      </c>
      <c r="M61" s="85"/>
      <c r="N61" s="18">
        <v>460000.0</v>
      </c>
      <c r="O61" s="11" t="s">
        <v>502</v>
      </c>
      <c r="P61" s="11" t="s">
        <v>26</v>
      </c>
      <c r="Q61" s="26" t="s">
        <v>2824</v>
      </c>
      <c r="R61" s="20" t="s">
        <v>2773</v>
      </c>
      <c r="S61" s="21"/>
      <c r="T61" s="20" t="s">
        <v>107</v>
      </c>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row>
    <row r="62" ht="25.5" customHeight="1">
      <c r="A62" s="11">
        <v>61.0</v>
      </c>
      <c r="B62" s="12">
        <v>45845.0</v>
      </c>
      <c r="C62" s="55">
        <v>11.0</v>
      </c>
      <c r="D62" s="14" t="s">
        <v>1813</v>
      </c>
      <c r="E62" s="14" t="s">
        <v>2825</v>
      </c>
      <c r="F62" s="11"/>
      <c r="G62" s="11" t="s">
        <v>29</v>
      </c>
      <c r="H62" s="26">
        <v>3.115556743E9</v>
      </c>
      <c r="I62" s="14" t="s">
        <v>31</v>
      </c>
      <c r="J62" s="11" t="s">
        <v>22</v>
      </c>
      <c r="K62" s="11" t="s">
        <v>23</v>
      </c>
      <c r="L62" s="11" t="s">
        <v>619</v>
      </c>
      <c r="M62" s="85"/>
      <c r="N62" s="18"/>
      <c r="O62" s="11" t="s">
        <v>564</v>
      </c>
      <c r="P62" s="11" t="s">
        <v>26</v>
      </c>
      <c r="Q62" s="94"/>
      <c r="R62" s="20" t="s">
        <v>2826</v>
      </c>
      <c r="S62" s="20"/>
      <c r="T62" s="20" t="s">
        <v>34</v>
      </c>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row>
    <row r="63" ht="25.5" customHeight="1">
      <c r="A63" s="11">
        <v>62.0</v>
      </c>
      <c r="B63" s="12">
        <v>45845.0</v>
      </c>
      <c r="C63" s="23"/>
      <c r="D63" s="14" t="s">
        <v>2827</v>
      </c>
      <c r="E63" s="14"/>
      <c r="F63" s="19"/>
      <c r="G63" s="11" t="s">
        <v>29</v>
      </c>
      <c r="H63" s="26">
        <v>3.206256347E9</v>
      </c>
      <c r="I63" s="14" t="s">
        <v>31</v>
      </c>
      <c r="J63" s="11" t="s">
        <v>22</v>
      </c>
      <c r="K63" s="11" t="s">
        <v>23</v>
      </c>
      <c r="L63" s="11" t="s">
        <v>75</v>
      </c>
      <c r="M63" s="85"/>
      <c r="N63" s="18">
        <v>870000.0</v>
      </c>
      <c r="O63" s="11" t="s">
        <v>502</v>
      </c>
      <c r="P63" s="11" t="s">
        <v>26</v>
      </c>
      <c r="Q63" s="26" t="s">
        <v>2816</v>
      </c>
      <c r="R63" s="20" t="s">
        <v>2773</v>
      </c>
      <c r="S63" s="20"/>
      <c r="T63" s="20" t="s">
        <v>69</v>
      </c>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row>
    <row r="64" ht="25.5" customHeight="1">
      <c r="A64" s="11">
        <v>63.0</v>
      </c>
      <c r="B64" s="12">
        <v>45845.0</v>
      </c>
      <c r="C64" s="23"/>
      <c r="D64" s="14" t="s">
        <v>1238</v>
      </c>
      <c r="E64" s="14"/>
      <c r="F64" s="11" t="s">
        <v>2828</v>
      </c>
      <c r="G64" s="11"/>
      <c r="H64" s="26">
        <v>3.117420336E9</v>
      </c>
      <c r="I64" s="14" t="s">
        <v>31</v>
      </c>
      <c r="J64" s="11" t="s">
        <v>22</v>
      </c>
      <c r="K64" s="11" t="s">
        <v>23</v>
      </c>
      <c r="L64" s="11" t="s">
        <v>619</v>
      </c>
      <c r="M64" s="85"/>
      <c r="N64" s="18"/>
      <c r="O64" s="11" t="s">
        <v>564</v>
      </c>
      <c r="P64" s="11" t="s">
        <v>26</v>
      </c>
      <c r="Q64" s="26" t="s">
        <v>2829</v>
      </c>
      <c r="R64" s="20" t="s">
        <v>2830</v>
      </c>
      <c r="S64" s="21"/>
      <c r="T64" s="20" t="s">
        <v>2831</v>
      </c>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row>
    <row r="65" ht="25.5" customHeight="1">
      <c r="A65" s="11">
        <v>64.0</v>
      </c>
      <c r="B65" s="12">
        <v>45846.0</v>
      </c>
      <c r="C65" s="23"/>
      <c r="D65" s="14" t="s">
        <v>1148</v>
      </c>
      <c r="E65" s="14" t="s">
        <v>1003</v>
      </c>
      <c r="F65" s="11"/>
      <c r="G65" s="11" t="s">
        <v>29</v>
      </c>
      <c r="H65" s="26">
        <v>3.04341989E9</v>
      </c>
      <c r="I65" s="14" t="s">
        <v>31</v>
      </c>
      <c r="J65" s="11" t="s">
        <v>22</v>
      </c>
      <c r="K65" s="11" t="s">
        <v>95</v>
      </c>
      <c r="L65" s="11" t="s">
        <v>50</v>
      </c>
      <c r="M65" s="85"/>
      <c r="N65" s="18"/>
      <c r="O65" s="11"/>
      <c r="P65" s="11" t="s">
        <v>26</v>
      </c>
      <c r="Q65" s="94"/>
      <c r="R65" s="20" t="s">
        <v>2832</v>
      </c>
      <c r="S65" s="21"/>
      <c r="T65" s="20" t="s">
        <v>2833</v>
      </c>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row>
    <row r="66" ht="25.5" customHeight="1">
      <c r="A66" s="11">
        <v>65.0</v>
      </c>
      <c r="B66" s="12">
        <v>45846.0</v>
      </c>
      <c r="C66" s="23"/>
      <c r="D66" s="14" t="s">
        <v>2834</v>
      </c>
      <c r="E66" s="14" t="s">
        <v>2835</v>
      </c>
      <c r="F66" s="11"/>
      <c r="G66" s="11" t="s">
        <v>29</v>
      </c>
      <c r="H66" s="26">
        <v>3.206915342E9</v>
      </c>
      <c r="I66" s="14" t="s">
        <v>31</v>
      </c>
      <c r="J66" s="11" t="s">
        <v>22</v>
      </c>
      <c r="K66" s="11" t="s">
        <v>23</v>
      </c>
      <c r="L66" s="11" t="s">
        <v>316</v>
      </c>
      <c r="M66" s="85"/>
      <c r="N66" s="18"/>
      <c r="O66" s="11" t="s">
        <v>564</v>
      </c>
      <c r="P66" s="11" t="s">
        <v>26</v>
      </c>
      <c r="Q66" s="89"/>
      <c r="R66" s="20" t="s">
        <v>2836</v>
      </c>
      <c r="S66" s="20"/>
      <c r="T66" s="20" t="s">
        <v>2837</v>
      </c>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row>
    <row r="67" ht="25.5" customHeight="1">
      <c r="A67" s="11">
        <v>66.0</v>
      </c>
      <c r="B67" s="12">
        <v>45846.0</v>
      </c>
      <c r="C67" s="23"/>
      <c r="D67" s="14" t="s">
        <v>2838</v>
      </c>
      <c r="E67" s="14"/>
      <c r="F67" s="19"/>
      <c r="G67" s="11" t="s">
        <v>29</v>
      </c>
      <c r="H67" s="26" t="s">
        <v>2839</v>
      </c>
      <c r="I67" s="14" t="s">
        <v>31</v>
      </c>
      <c r="J67" s="11" t="s">
        <v>1135</v>
      </c>
      <c r="K67" s="11" t="s">
        <v>23</v>
      </c>
      <c r="L67" s="11" t="s">
        <v>38</v>
      </c>
      <c r="M67" s="85"/>
      <c r="N67" s="18">
        <v>390000.0</v>
      </c>
      <c r="O67" s="11" t="s">
        <v>502</v>
      </c>
      <c r="P67" s="11" t="s">
        <v>26</v>
      </c>
      <c r="Q67" s="26" t="s">
        <v>2014</v>
      </c>
      <c r="R67" s="20" t="s">
        <v>2773</v>
      </c>
      <c r="S67" s="21"/>
      <c r="T67" s="20" t="s">
        <v>2840</v>
      </c>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row>
    <row r="68" ht="25.5" customHeight="1">
      <c r="A68" s="11">
        <v>67.0</v>
      </c>
      <c r="B68" s="12">
        <v>45846.0</v>
      </c>
      <c r="C68" s="23"/>
      <c r="D68" s="14" t="s">
        <v>28</v>
      </c>
      <c r="E68" s="14" t="s">
        <v>2841</v>
      </c>
      <c r="F68" s="19"/>
      <c r="G68" s="11" t="s">
        <v>29</v>
      </c>
      <c r="H68" s="26">
        <v>3.112161812E9</v>
      </c>
      <c r="I68" s="14" t="s">
        <v>31</v>
      </c>
      <c r="J68" s="11" t="s">
        <v>22</v>
      </c>
      <c r="K68" s="11" t="s">
        <v>23</v>
      </c>
      <c r="L68" s="11" t="s">
        <v>100</v>
      </c>
      <c r="M68" s="85">
        <v>9419.0</v>
      </c>
      <c r="N68" s="18">
        <v>360603.0</v>
      </c>
      <c r="O68" s="11" t="s">
        <v>39</v>
      </c>
      <c r="P68" s="11" t="s">
        <v>26</v>
      </c>
      <c r="Q68" s="26" t="s">
        <v>2842</v>
      </c>
      <c r="R68" s="20" t="s">
        <v>2801</v>
      </c>
      <c r="S68" s="20"/>
      <c r="T68" s="20" t="s">
        <v>34</v>
      </c>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row>
    <row r="69" ht="25.5" customHeight="1">
      <c r="A69" s="11">
        <v>68.0</v>
      </c>
      <c r="B69" s="12">
        <v>45846.0</v>
      </c>
      <c r="C69" s="23"/>
      <c r="D69" s="14" t="s">
        <v>1162</v>
      </c>
      <c r="E69" s="14"/>
      <c r="F69" s="19"/>
      <c r="G69" s="11" t="s">
        <v>29</v>
      </c>
      <c r="H69" s="26">
        <v>3.028594493E9</v>
      </c>
      <c r="I69" s="14" t="s">
        <v>31</v>
      </c>
      <c r="J69" s="11" t="s">
        <v>22</v>
      </c>
      <c r="K69" s="11" t="s">
        <v>95</v>
      </c>
      <c r="L69" s="11" t="s">
        <v>38</v>
      </c>
      <c r="M69" s="85"/>
      <c r="N69" s="18"/>
      <c r="O69" s="11"/>
      <c r="P69" s="11" t="s">
        <v>26</v>
      </c>
      <c r="Q69" s="94"/>
      <c r="R69" s="20"/>
      <c r="S69" s="21"/>
      <c r="T69" s="20" t="s">
        <v>111</v>
      </c>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row>
    <row r="70" ht="25.5" customHeight="1">
      <c r="A70" s="11">
        <v>69.0</v>
      </c>
      <c r="B70" s="12">
        <v>45846.0</v>
      </c>
      <c r="C70" s="23"/>
      <c r="D70" s="14" t="s">
        <v>1872</v>
      </c>
      <c r="E70" s="14" t="s">
        <v>336</v>
      </c>
      <c r="F70" s="19"/>
      <c r="G70" s="11" t="s">
        <v>29</v>
      </c>
      <c r="H70" s="26">
        <v>3.005446425E9</v>
      </c>
      <c r="I70" s="14" t="s">
        <v>31</v>
      </c>
      <c r="J70" s="11" t="s">
        <v>1135</v>
      </c>
      <c r="K70" s="11" t="s">
        <v>23</v>
      </c>
      <c r="L70" s="11" t="s">
        <v>24</v>
      </c>
      <c r="M70" s="85"/>
      <c r="N70" s="18">
        <v>190000.0</v>
      </c>
      <c r="O70" s="11" t="s">
        <v>502</v>
      </c>
      <c r="P70" s="11" t="s">
        <v>26</v>
      </c>
      <c r="Q70" s="26" t="s">
        <v>2843</v>
      </c>
      <c r="R70" s="20" t="s">
        <v>2773</v>
      </c>
      <c r="S70" s="21"/>
      <c r="T70" s="20" t="s">
        <v>2840</v>
      </c>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row>
    <row r="71" ht="25.5" customHeight="1">
      <c r="A71" s="11">
        <v>70.0</v>
      </c>
      <c r="B71" s="12">
        <v>45847.0</v>
      </c>
      <c r="C71" s="23"/>
      <c r="D71" s="14" t="s">
        <v>2844</v>
      </c>
      <c r="E71" s="14"/>
      <c r="F71" s="11"/>
      <c r="G71" s="11" t="s">
        <v>29</v>
      </c>
      <c r="H71" s="26">
        <v>3.242118586E9</v>
      </c>
      <c r="I71" s="14" t="s">
        <v>31</v>
      </c>
      <c r="J71" s="11" t="s">
        <v>22</v>
      </c>
      <c r="K71" s="11" t="s">
        <v>95</v>
      </c>
      <c r="L71" s="11" t="s">
        <v>86</v>
      </c>
      <c r="M71" s="85"/>
      <c r="N71" s="18"/>
      <c r="O71" s="11"/>
      <c r="P71" s="11" t="s">
        <v>26</v>
      </c>
      <c r="Q71" s="94"/>
      <c r="R71" s="20" t="s">
        <v>2845</v>
      </c>
      <c r="S71" s="20"/>
      <c r="T71" s="20" t="s">
        <v>111</v>
      </c>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row>
    <row r="72" ht="25.5" customHeight="1">
      <c r="A72" s="11">
        <v>71.0</v>
      </c>
      <c r="B72" s="12">
        <v>45847.0</v>
      </c>
      <c r="C72" s="30"/>
      <c r="D72" s="14" t="s">
        <v>2042</v>
      </c>
      <c r="E72" s="14"/>
      <c r="F72" s="11" t="s">
        <v>2846</v>
      </c>
      <c r="G72" s="11" t="s">
        <v>29</v>
      </c>
      <c r="H72" s="26">
        <v>3.217561527E9</v>
      </c>
      <c r="I72" s="14" t="s">
        <v>31</v>
      </c>
      <c r="J72" s="11" t="s">
        <v>22</v>
      </c>
      <c r="K72" s="11" t="s">
        <v>23</v>
      </c>
      <c r="L72" s="11" t="s">
        <v>86</v>
      </c>
      <c r="M72" s="85">
        <v>9404.0</v>
      </c>
      <c r="N72" s="18">
        <v>2575868.0</v>
      </c>
      <c r="O72" s="11" t="s">
        <v>39</v>
      </c>
      <c r="P72" s="11" t="s">
        <v>26</v>
      </c>
      <c r="Q72" s="94"/>
      <c r="R72" s="20" t="s">
        <v>2847</v>
      </c>
      <c r="S72" s="20"/>
      <c r="T72" s="20"/>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row>
    <row r="73" ht="25.5" customHeight="1">
      <c r="A73" s="11">
        <v>72.0</v>
      </c>
      <c r="B73" s="12">
        <v>45847.0</v>
      </c>
      <c r="C73" s="55">
        <v>10.0</v>
      </c>
      <c r="D73" s="14" t="s">
        <v>755</v>
      </c>
      <c r="E73" s="14" t="s">
        <v>230</v>
      </c>
      <c r="F73" s="19"/>
      <c r="G73" s="11" t="s">
        <v>29</v>
      </c>
      <c r="H73" s="26" t="s">
        <v>2848</v>
      </c>
      <c r="I73" s="14" t="s">
        <v>31</v>
      </c>
      <c r="J73" s="11" t="s">
        <v>22</v>
      </c>
      <c r="K73" s="11" t="s">
        <v>23</v>
      </c>
      <c r="L73" s="11" t="s">
        <v>24</v>
      </c>
      <c r="M73" s="85"/>
      <c r="N73" s="18">
        <v>260000.0</v>
      </c>
      <c r="O73" s="11" t="s">
        <v>502</v>
      </c>
      <c r="P73" s="11" t="s">
        <v>26</v>
      </c>
      <c r="Q73" s="26" t="s">
        <v>2849</v>
      </c>
      <c r="R73" s="20" t="s">
        <v>2773</v>
      </c>
      <c r="S73" s="21"/>
      <c r="T73" s="20" t="s">
        <v>107</v>
      </c>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row>
    <row r="74" ht="25.5" customHeight="1">
      <c r="A74" s="11">
        <v>73.0</v>
      </c>
      <c r="B74" s="12">
        <v>45847.0</v>
      </c>
      <c r="C74" s="23"/>
      <c r="D74" s="14" t="s">
        <v>2850</v>
      </c>
      <c r="E74" s="14" t="s">
        <v>1100</v>
      </c>
      <c r="F74" s="19"/>
      <c r="G74" s="11" t="s">
        <v>20</v>
      </c>
      <c r="H74" s="26">
        <v>3.183908888E9</v>
      </c>
      <c r="I74" s="14" t="s">
        <v>31</v>
      </c>
      <c r="J74" s="11" t="s">
        <v>22</v>
      </c>
      <c r="K74" s="11" t="s">
        <v>95</v>
      </c>
      <c r="L74" s="11" t="s">
        <v>167</v>
      </c>
      <c r="M74" s="85"/>
      <c r="N74" s="18"/>
      <c r="O74" s="11"/>
      <c r="P74" s="11" t="s">
        <v>26</v>
      </c>
      <c r="Q74" s="94"/>
      <c r="R74" s="20" t="s">
        <v>2851</v>
      </c>
      <c r="S74" s="20"/>
      <c r="T74" s="20" t="s">
        <v>34</v>
      </c>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row>
    <row r="75" ht="48.0" customHeight="1">
      <c r="A75" s="11">
        <v>74.0</v>
      </c>
      <c r="B75" s="12">
        <v>45847.0</v>
      </c>
      <c r="C75" s="23"/>
      <c r="D75" s="14" t="s">
        <v>2852</v>
      </c>
      <c r="E75" s="14" t="s">
        <v>712</v>
      </c>
      <c r="F75" s="11" t="s">
        <v>2853</v>
      </c>
      <c r="G75" s="11" t="s">
        <v>20</v>
      </c>
      <c r="H75" s="26">
        <v>3.194169965E9</v>
      </c>
      <c r="I75" s="14" t="s">
        <v>31</v>
      </c>
      <c r="J75" s="11" t="s">
        <v>22</v>
      </c>
      <c r="K75" s="11" t="s">
        <v>23</v>
      </c>
      <c r="L75" s="11" t="s">
        <v>346</v>
      </c>
      <c r="M75" s="85">
        <v>9420.0</v>
      </c>
      <c r="N75" s="18">
        <v>6743233.0</v>
      </c>
      <c r="O75" s="11" t="s">
        <v>502</v>
      </c>
      <c r="P75" s="11" t="s">
        <v>26</v>
      </c>
      <c r="Q75" s="26" t="s">
        <v>2854</v>
      </c>
      <c r="R75" s="20" t="s">
        <v>2801</v>
      </c>
      <c r="S75" s="20"/>
      <c r="T75" s="20" t="s">
        <v>2840</v>
      </c>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row>
    <row r="76" ht="25.5" customHeight="1">
      <c r="A76" s="11">
        <v>75.0</v>
      </c>
      <c r="B76" s="12">
        <v>45847.0</v>
      </c>
      <c r="C76" s="23"/>
      <c r="D76" s="14" t="s">
        <v>2855</v>
      </c>
      <c r="E76" s="14" t="s">
        <v>2856</v>
      </c>
      <c r="F76" s="11" t="s">
        <v>2857</v>
      </c>
      <c r="G76" s="11" t="s">
        <v>20</v>
      </c>
      <c r="H76" s="26">
        <v>3.104156028E9</v>
      </c>
      <c r="I76" s="14" t="s">
        <v>31</v>
      </c>
      <c r="J76" s="11" t="s">
        <v>22</v>
      </c>
      <c r="K76" s="11" t="s">
        <v>23</v>
      </c>
      <c r="L76" s="11" t="s">
        <v>2087</v>
      </c>
      <c r="M76" s="85">
        <v>9424.0</v>
      </c>
      <c r="N76" s="18">
        <v>2.1129666E7</v>
      </c>
      <c r="O76" s="11" t="s">
        <v>39</v>
      </c>
      <c r="P76" s="11" t="s">
        <v>26</v>
      </c>
      <c r="Q76" s="26" t="s">
        <v>2858</v>
      </c>
      <c r="R76" s="20" t="s">
        <v>2801</v>
      </c>
      <c r="S76" s="21"/>
      <c r="T76" s="20" t="s">
        <v>2831</v>
      </c>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row>
    <row r="77" ht="25.5" customHeight="1">
      <c r="A77" s="11">
        <v>76.0</v>
      </c>
      <c r="B77" s="12">
        <v>45847.0</v>
      </c>
      <c r="C77" s="23"/>
      <c r="D77" s="14" t="s">
        <v>1148</v>
      </c>
      <c r="E77" s="14"/>
      <c r="F77" s="19"/>
      <c r="G77" s="11" t="s">
        <v>20</v>
      </c>
      <c r="H77" s="26">
        <v>3.113871537E9</v>
      </c>
      <c r="I77" s="14" t="s">
        <v>31</v>
      </c>
      <c r="J77" s="11" t="s">
        <v>22</v>
      </c>
      <c r="K77" s="11" t="s">
        <v>95</v>
      </c>
      <c r="L77" s="11" t="s">
        <v>167</v>
      </c>
      <c r="M77" s="85"/>
      <c r="N77" s="18"/>
      <c r="O77" s="11" t="s">
        <v>51</v>
      </c>
      <c r="P77" s="11"/>
      <c r="Q77" s="94"/>
      <c r="R77" s="20"/>
      <c r="S77" s="20"/>
      <c r="T77" s="20"/>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row>
    <row r="78" ht="25.5" customHeight="1">
      <c r="A78" s="11">
        <v>77.0</v>
      </c>
      <c r="B78" s="12">
        <v>45847.0</v>
      </c>
      <c r="C78" s="23"/>
      <c r="D78" s="14" t="s">
        <v>175</v>
      </c>
      <c r="E78" s="14" t="s">
        <v>2859</v>
      </c>
      <c r="F78" s="19"/>
      <c r="G78" s="11" t="s">
        <v>29</v>
      </c>
      <c r="H78" s="26">
        <v>3.245350302E9</v>
      </c>
      <c r="I78" s="14" t="s">
        <v>31</v>
      </c>
      <c r="J78" s="11" t="s">
        <v>22</v>
      </c>
      <c r="K78" s="11" t="s">
        <v>23</v>
      </c>
      <c r="L78" s="11" t="s">
        <v>75</v>
      </c>
      <c r="M78" s="85">
        <v>9425.0</v>
      </c>
      <c r="N78" s="18">
        <v>467995.0</v>
      </c>
      <c r="O78" s="11" t="s">
        <v>39</v>
      </c>
      <c r="P78" s="11" t="s">
        <v>26</v>
      </c>
      <c r="Q78" s="89"/>
      <c r="R78" s="20" t="s">
        <v>2847</v>
      </c>
      <c r="S78" s="21"/>
      <c r="T78" s="21"/>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row>
    <row r="79" ht="25.5" customHeight="1">
      <c r="A79" s="11">
        <v>78.0</v>
      </c>
      <c r="B79" s="12">
        <v>45847.0</v>
      </c>
      <c r="C79" s="23"/>
      <c r="D79" s="14" t="s">
        <v>2860</v>
      </c>
      <c r="E79" s="14" t="s">
        <v>708</v>
      </c>
      <c r="F79" s="19"/>
      <c r="G79" s="11" t="s">
        <v>29</v>
      </c>
      <c r="H79" s="26">
        <v>3.116449191E9</v>
      </c>
      <c r="I79" s="14" t="s">
        <v>31</v>
      </c>
      <c r="J79" s="11" t="s">
        <v>22</v>
      </c>
      <c r="K79" s="11" t="s">
        <v>23</v>
      </c>
      <c r="L79" s="11" t="s">
        <v>38</v>
      </c>
      <c r="M79" s="37">
        <v>45883.0</v>
      </c>
      <c r="N79" s="18">
        <v>190000.0</v>
      </c>
      <c r="O79" s="11" t="s">
        <v>502</v>
      </c>
      <c r="P79" s="11" t="s">
        <v>26</v>
      </c>
      <c r="Q79" s="26" t="s">
        <v>2861</v>
      </c>
      <c r="R79" s="20" t="s">
        <v>2773</v>
      </c>
      <c r="S79" s="20"/>
      <c r="T79" s="20" t="s">
        <v>2862</v>
      </c>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row>
    <row r="80" ht="25.5" customHeight="1">
      <c r="A80" s="11">
        <v>79.0</v>
      </c>
      <c r="B80" s="12">
        <v>45847.0</v>
      </c>
      <c r="C80" s="23"/>
      <c r="D80" s="14" t="s">
        <v>92</v>
      </c>
      <c r="E80" s="14" t="s">
        <v>987</v>
      </c>
      <c r="F80" s="11"/>
      <c r="G80" s="11" t="s">
        <v>29</v>
      </c>
      <c r="H80" s="26">
        <v>3.153603491E9</v>
      </c>
      <c r="I80" s="14" t="s">
        <v>31</v>
      </c>
      <c r="J80" s="11" t="s">
        <v>22</v>
      </c>
      <c r="K80" s="11" t="s">
        <v>23</v>
      </c>
      <c r="L80" s="11" t="s">
        <v>24</v>
      </c>
      <c r="M80" s="85"/>
      <c r="N80" s="18">
        <v>260000.0</v>
      </c>
      <c r="O80" s="11" t="s">
        <v>502</v>
      </c>
      <c r="P80" s="11" t="s">
        <v>26</v>
      </c>
      <c r="Q80" s="26" t="s">
        <v>2863</v>
      </c>
      <c r="R80" s="20" t="s">
        <v>2773</v>
      </c>
      <c r="S80" s="20"/>
      <c r="T80" s="20" t="s">
        <v>2864</v>
      </c>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row>
    <row r="81" ht="25.5" customHeight="1">
      <c r="A81" s="11">
        <v>80.0</v>
      </c>
      <c r="B81" s="12">
        <v>45847.0</v>
      </c>
      <c r="C81" s="23"/>
      <c r="D81" s="14" t="s">
        <v>2865</v>
      </c>
      <c r="E81" s="14"/>
      <c r="F81" s="11"/>
      <c r="G81" s="11" t="s">
        <v>29</v>
      </c>
      <c r="H81" s="26">
        <v>3.017419841E9</v>
      </c>
      <c r="I81" s="14" t="s">
        <v>31</v>
      </c>
      <c r="J81" s="11" t="s">
        <v>22</v>
      </c>
      <c r="K81" s="11" t="s">
        <v>23</v>
      </c>
      <c r="L81" s="11" t="s">
        <v>86</v>
      </c>
      <c r="M81" s="85"/>
      <c r="N81" s="18">
        <v>520000.0</v>
      </c>
      <c r="O81" s="11" t="s">
        <v>502</v>
      </c>
      <c r="P81" s="11" t="s">
        <v>26</v>
      </c>
      <c r="Q81" s="26" t="s">
        <v>2866</v>
      </c>
      <c r="R81" s="20" t="s">
        <v>2773</v>
      </c>
      <c r="S81" s="21"/>
      <c r="T81" s="20" t="s">
        <v>69</v>
      </c>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row>
    <row r="82" ht="25.5" customHeight="1">
      <c r="A82" s="11">
        <v>81.0</v>
      </c>
      <c r="B82" s="12">
        <v>45847.0</v>
      </c>
      <c r="C82" s="30"/>
      <c r="D82" s="14" t="s">
        <v>2855</v>
      </c>
      <c r="E82" s="14" t="s">
        <v>1739</v>
      </c>
      <c r="F82" s="19"/>
      <c r="G82" s="11" t="s">
        <v>29</v>
      </c>
      <c r="H82" s="26">
        <v>3.15402077E9</v>
      </c>
      <c r="I82" s="14" t="s">
        <v>31</v>
      </c>
      <c r="J82" s="11" t="s">
        <v>22</v>
      </c>
      <c r="K82" s="11" t="s">
        <v>23</v>
      </c>
      <c r="L82" s="11" t="s">
        <v>50</v>
      </c>
      <c r="M82" s="85">
        <v>9428.0</v>
      </c>
      <c r="N82" s="18">
        <v>1654007.0</v>
      </c>
      <c r="O82" s="11" t="s">
        <v>502</v>
      </c>
      <c r="P82" s="11" t="s">
        <v>26</v>
      </c>
      <c r="Q82" s="26" t="s">
        <v>2867</v>
      </c>
      <c r="R82" s="20" t="s">
        <v>2801</v>
      </c>
      <c r="S82" s="21"/>
      <c r="T82" s="20" t="s">
        <v>107</v>
      </c>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row>
    <row r="83" ht="25.5" customHeight="1">
      <c r="A83" s="11">
        <v>82.0</v>
      </c>
      <c r="B83" s="12">
        <v>45847.0</v>
      </c>
      <c r="C83" s="55">
        <v>12.0</v>
      </c>
      <c r="D83" s="14" t="s">
        <v>1456</v>
      </c>
      <c r="E83" s="14" t="s">
        <v>1205</v>
      </c>
      <c r="F83" s="11" t="s">
        <v>2868</v>
      </c>
      <c r="G83" s="11" t="s">
        <v>29</v>
      </c>
      <c r="H83" s="26">
        <v>3.152575787E9</v>
      </c>
      <c r="I83" s="14" t="s">
        <v>31</v>
      </c>
      <c r="J83" s="11" t="s">
        <v>22</v>
      </c>
      <c r="K83" s="11" t="s">
        <v>23</v>
      </c>
      <c r="L83" s="11" t="s">
        <v>44</v>
      </c>
      <c r="M83" s="85">
        <v>9432.0</v>
      </c>
      <c r="N83" s="18">
        <v>500000.0</v>
      </c>
      <c r="O83" s="11" t="s">
        <v>502</v>
      </c>
      <c r="P83" s="11" t="s">
        <v>26</v>
      </c>
      <c r="Q83" s="26" t="s">
        <v>2869</v>
      </c>
      <c r="R83" s="20" t="s">
        <v>2801</v>
      </c>
      <c r="S83" s="21"/>
      <c r="T83" s="20" t="s">
        <v>2870</v>
      </c>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row>
    <row r="84" ht="25.5" customHeight="1">
      <c r="A84" s="11">
        <v>83.0</v>
      </c>
      <c r="B84" s="12">
        <v>45847.0</v>
      </c>
      <c r="C84" s="23"/>
      <c r="D84" s="14" t="s">
        <v>2189</v>
      </c>
      <c r="E84" s="14" t="s">
        <v>2871</v>
      </c>
      <c r="F84" s="11"/>
      <c r="G84" s="11" t="s">
        <v>29</v>
      </c>
      <c r="H84" s="26">
        <v>3.116589549E9</v>
      </c>
      <c r="I84" s="14" t="s">
        <v>31</v>
      </c>
      <c r="J84" s="11" t="s">
        <v>22</v>
      </c>
      <c r="K84" s="11" t="s">
        <v>23</v>
      </c>
      <c r="L84" s="11" t="s">
        <v>2087</v>
      </c>
      <c r="M84" s="85">
        <v>9437.0</v>
      </c>
      <c r="N84" s="18">
        <v>5105310.0</v>
      </c>
      <c r="O84" s="11" t="s">
        <v>39</v>
      </c>
      <c r="P84" s="11" t="s">
        <v>26</v>
      </c>
      <c r="Q84" s="26" t="s">
        <v>2872</v>
      </c>
      <c r="R84" s="20" t="s">
        <v>2801</v>
      </c>
      <c r="S84" s="20"/>
      <c r="T84" s="20" t="s">
        <v>2873</v>
      </c>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row>
    <row r="85" ht="25.5" customHeight="1">
      <c r="A85" s="11">
        <v>84.0</v>
      </c>
      <c r="B85" s="12">
        <v>45847.0</v>
      </c>
      <c r="C85" s="23"/>
      <c r="D85" s="14"/>
      <c r="E85" s="14"/>
      <c r="F85" s="11"/>
      <c r="G85" s="11"/>
      <c r="H85" s="26">
        <v>3.102764697E9</v>
      </c>
      <c r="I85" s="14" t="s">
        <v>31</v>
      </c>
      <c r="J85" s="11" t="s">
        <v>22</v>
      </c>
      <c r="K85" s="11" t="s">
        <v>23</v>
      </c>
      <c r="L85" s="11" t="s">
        <v>619</v>
      </c>
      <c r="M85" s="85"/>
      <c r="N85" s="18"/>
      <c r="O85" s="11" t="s">
        <v>564</v>
      </c>
      <c r="P85" s="11" t="s">
        <v>26</v>
      </c>
      <c r="Q85" s="89"/>
      <c r="R85" s="20" t="s">
        <v>887</v>
      </c>
      <c r="S85" s="20"/>
      <c r="T85" s="20" t="s">
        <v>34</v>
      </c>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row>
    <row r="86" ht="25.5" customHeight="1">
      <c r="A86" s="11">
        <v>85.0</v>
      </c>
      <c r="B86" s="12">
        <v>45847.0</v>
      </c>
      <c r="C86" s="23"/>
      <c r="D86" s="14" t="s">
        <v>2874</v>
      </c>
      <c r="E86" s="14" t="s">
        <v>1636</v>
      </c>
      <c r="F86" s="61"/>
      <c r="G86" s="11" t="s">
        <v>29</v>
      </c>
      <c r="H86" s="26">
        <v>3.052274238E9</v>
      </c>
      <c r="I86" s="14" t="s">
        <v>31</v>
      </c>
      <c r="J86" s="11" t="s">
        <v>1135</v>
      </c>
      <c r="K86" s="11" t="s">
        <v>23</v>
      </c>
      <c r="L86" s="11" t="s">
        <v>316</v>
      </c>
      <c r="M86" s="85">
        <v>9440.0</v>
      </c>
      <c r="N86" s="18">
        <v>200558.0</v>
      </c>
      <c r="O86" s="11" t="s">
        <v>502</v>
      </c>
      <c r="P86" s="11" t="s">
        <v>26</v>
      </c>
      <c r="Q86" s="26" t="s">
        <v>2875</v>
      </c>
      <c r="R86" s="20" t="s">
        <v>2801</v>
      </c>
      <c r="S86" s="20"/>
      <c r="T86" s="20"/>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row>
    <row r="87" ht="25.5" customHeight="1">
      <c r="A87" s="11">
        <v>86.0</v>
      </c>
      <c r="B87" s="12">
        <v>45847.0</v>
      </c>
      <c r="C87" s="23"/>
      <c r="D87" s="14" t="s">
        <v>2876</v>
      </c>
      <c r="E87" s="14"/>
      <c r="F87" s="61"/>
      <c r="G87" s="11"/>
      <c r="H87" s="26">
        <v>3.148480363E9</v>
      </c>
      <c r="I87" s="14" t="s">
        <v>31</v>
      </c>
      <c r="J87" s="11" t="s">
        <v>22</v>
      </c>
      <c r="K87" s="11" t="s">
        <v>95</v>
      </c>
      <c r="L87" s="11" t="s">
        <v>86</v>
      </c>
      <c r="M87" s="85"/>
      <c r="N87" s="18"/>
      <c r="O87" s="11"/>
      <c r="P87" s="11" t="s">
        <v>26</v>
      </c>
      <c r="Q87" s="94"/>
      <c r="R87" s="20" t="s">
        <v>2877</v>
      </c>
      <c r="S87" s="20"/>
      <c r="T87" s="20" t="s">
        <v>2878</v>
      </c>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row>
    <row r="88" ht="25.5" customHeight="1">
      <c r="A88" s="11">
        <v>87.0</v>
      </c>
      <c r="B88" s="12">
        <v>45847.0</v>
      </c>
      <c r="C88" s="23"/>
      <c r="D88" s="14" t="s">
        <v>802</v>
      </c>
      <c r="E88" s="14" t="s">
        <v>398</v>
      </c>
      <c r="F88" s="61"/>
      <c r="G88" s="11" t="s">
        <v>29</v>
      </c>
      <c r="H88" s="26">
        <v>3.136288384E9</v>
      </c>
      <c r="I88" s="14" t="s">
        <v>31</v>
      </c>
      <c r="J88" s="11" t="s">
        <v>22</v>
      </c>
      <c r="K88" s="11" t="s">
        <v>95</v>
      </c>
      <c r="L88" s="11" t="s">
        <v>24</v>
      </c>
      <c r="M88" s="85"/>
      <c r="N88" s="18"/>
      <c r="O88" s="11"/>
      <c r="P88" s="11" t="s">
        <v>26</v>
      </c>
      <c r="Q88" s="94"/>
      <c r="R88" s="20" t="s">
        <v>2877</v>
      </c>
      <c r="S88" s="21"/>
      <c r="T88" s="20" t="s">
        <v>2879</v>
      </c>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row>
    <row r="89" ht="25.5" customHeight="1">
      <c r="A89" s="11">
        <v>88.0</v>
      </c>
      <c r="B89" s="12">
        <v>45847.0</v>
      </c>
      <c r="C89" s="23"/>
      <c r="D89" s="14" t="s">
        <v>2880</v>
      </c>
      <c r="E89" s="28"/>
      <c r="F89" s="61"/>
      <c r="G89" s="11" t="s">
        <v>29</v>
      </c>
      <c r="H89" s="26">
        <v>3.117890568E9</v>
      </c>
      <c r="I89" s="14" t="s">
        <v>31</v>
      </c>
      <c r="J89" s="11" t="s">
        <v>22</v>
      </c>
      <c r="K89" s="11" t="s">
        <v>95</v>
      </c>
      <c r="L89" s="11" t="s">
        <v>156</v>
      </c>
      <c r="M89" s="85"/>
      <c r="N89" s="18"/>
      <c r="O89" s="11"/>
      <c r="P89" s="11" t="s">
        <v>26</v>
      </c>
      <c r="Q89" s="94"/>
      <c r="R89" s="20" t="s">
        <v>2877</v>
      </c>
      <c r="S89" s="20"/>
      <c r="T89" s="20" t="s">
        <v>182</v>
      </c>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row>
    <row r="90" ht="25.5" customHeight="1">
      <c r="A90" s="11">
        <v>89.0</v>
      </c>
      <c r="B90" s="12">
        <v>45847.0</v>
      </c>
      <c r="C90" s="23"/>
      <c r="D90" s="14" t="s">
        <v>2881</v>
      </c>
      <c r="E90" s="14" t="s">
        <v>328</v>
      </c>
      <c r="F90" s="61"/>
      <c r="G90" s="11" t="s">
        <v>29</v>
      </c>
      <c r="H90" s="26">
        <v>3.192979638E9</v>
      </c>
      <c r="I90" s="14" t="s">
        <v>31</v>
      </c>
      <c r="J90" s="11" t="s">
        <v>22</v>
      </c>
      <c r="K90" s="11" t="s">
        <v>95</v>
      </c>
      <c r="L90" s="11" t="s">
        <v>50</v>
      </c>
      <c r="M90" s="85"/>
      <c r="N90" s="18"/>
      <c r="O90" s="11"/>
      <c r="P90" s="11" t="s">
        <v>26</v>
      </c>
      <c r="Q90" s="94"/>
      <c r="R90" s="20" t="s">
        <v>2877</v>
      </c>
      <c r="S90" s="21"/>
      <c r="T90" s="20" t="s">
        <v>2821</v>
      </c>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row>
    <row r="91" ht="25.5" customHeight="1">
      <c r="A91" s="11">
        <v>90.0</v>
      </c>
      <c r="B91" s="12">
        <v>45847.0</v>
      </c>
      <c r="C91" s="23"/>
      <c r="D91" s="14" t="s">
        <v>430</v>
      </c>
      <c r="E91" s="14"/>
      <c r="F91" s="70"/>
      <c r="G91" s="11" t="s">
        <v>20</v>
      </c>
      <c r="H91" s="26">
        <v>3.157006861E9</v>
      </c>
      <c r="I91" s="14" t="s">
        <v>31</v>
      </c>
      <c r="J91" s="11" t="s">
        <v>22</v>
      </c>
      <c r="K91" s="11" t="s">
        <v>95</v>
      </c>
      <c r="L91" s="11" t="s">
        <v>167</v>
      </c>
      <c r="M91" s="85"/>
      <c r="N91" s="18"/>
      <c r="O91" s="11"/>
      <c r="P91" s="11" t="s">
        <v>26</v>
      </c>
      <c r="Q91" s="94"/>
      <c r="R91" s="20" t="s">
        <v>2877</v>
      </c>
      <c r="S91" s="20"/>
      <c r="T91" s="20" t="s">
        <v>34</v>
      </c>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row>
    <row r="92" ht="25.5" customHeight="1">
      <c r="A92" s="11">
        <v>91.0</v>
      </c>
      <c r="B92" s="12">
        <v>45847.0</v>
      </c>
      <c r="C92" s="23"/>
      <c r="D92" s="14"/>
      <c r="E92" s="14"/>
      <c r="F92" s="70" t="s">
        <v>2882</v>
      </c>
      <c r="G92" s="11" t="s">
        <v>117</v>
      </c>
      <c r="H92" s="26">
        <v>3.012774022E9</v>
      </c>
      <c r="I92" s="14" t="s">
        <v>31</v>
      </c>
      <c r="J92" s="11" t="s">
        <v>22</v>
      </c>
      <c r="K92" s="11" t="s">
        <v>95</v>
      </c>
      <c r="L92" s="11" t="s">
        <v>86</v>
      </c>
      <c r="M92" s="85"/>
      <c r="N92" s="18"/>
      <c r="O92" s="11"/>
      <c r="P92" s="11" t="s">
        <v>26</v>
      </c>
      <c r="Q92" s="94"/>
      <c r="R92" s="20" t="s">
        <v>2877</v>
      </c>
      <c r="S92" s="20"/>
      <c r="T92" s="20" t="s">
        <v>69</v>
      </c>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row>
    <row r="93" ht="25.5" customHeight="1">
      <c r="A93" s="11">
        <v>92.0</v>
      </c>
      <c r="B93" s="12">
        <v>45847.0</v>
      </c>
      <c r="C93" s="23"/>
      <c r="D93" s="14" t="s">
        <v>1921</v>
      </c>
      <c r="E93" s="14" t="s">
        <v>947</v>
      </c>
      <c r="F93" s="61"/>
      <c r="G93" s="11" t="s">
        <v>29</v>
      </c>
      <c r="H93" s="26">
        <v>3.20830375E9</v>
      </c>
      <c r="I93" s="14" t="s">
        <v>31</v>
      </c>
      <c r="J93" s="11" t="s">
        <v>22</v>
      </c>
      <c r="K93" s="11" t="s">
        <v>95</v>
      </c>
      <c r="L93" s="11" t="s">
        <v>50</v>
      </c>
      <c r="M93" s="85"/>
      <c r="N93" s="18"/>
      <c r="O93" s="11"/>
      <c r="P93" s="11" t="s">
        <v>26</v>
      </c>
      <c r="Q93" s="94"/>
      <c r="R93" s="20" t="s">
        <v>2877</v>
      </c>
      <c r="S93" s="20"/>
      <c r="T93" s="20" t="s">
        <v>2883</v>
      </c>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row>
    <row r="94" ht="25.5" customHeight="1">
      <c r="A94" s="11">
        <v>93.0</v>
      </c>
      <c r="B94" s="12">
        <v>45847.0</v>
      </c>
      <c r="C94" s="30"/>
      <c r="D94" s="14"/>
      <c r="E94" s="14"/>
      <c r="F94" s="70" t="s">
        <v>2884</v>
      </c>
      <c r="G94" s="11" t="s">
        <v>29</v>
      </c>
      <c r="H94" s="26">
        <v>3.027443017E9</v>
      </c>
      <c r="I94" s="14" t="s">
        <v>31</v>
      </c>
      <c r="J94" s="11" t="s">
        <v>22</v>
      </c>
      <c r="K94" s="11" t="s">
        <v>95</v>
      </c>
      <c r="L94" s="11" t="s">
        <v>852</v>
      </c>
      <c r="M94" s="85"/>
      <c r="N94" s="18"/>
      <c r="O94" s="11"/>
      <c r="P94" s="11" t="s">
        <v>26</v>
      </c>
      <c r="Q94" s="94"/>
      <c r="R94" s="20" t="s">
        <v>2877</v>
      </c>
      <c r="S94" s="21"/>
      <c r="T94" s="20" t="s">
        <v>34</v>
      </c>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row>
    <row r="95" ht="25.5" customHeight="1">
      <c r="A95" s="11">
        <v>94.0</v>
      </c>
      <c r="B95" s="12">
        <v>45847.0</v>
      </c>
      <c r="C95" s="55">
        <v>14.0</v>
      </c>
      <c r="D95" s="14"/>
      <c r="E95" s="14"/>
      <c r="F95" s="70"/>
      <c r="G95" s="11" t="s">
        <v>29</v>
      </c>
      <c r="H95" s="26">
        <v>3.155472494E9</v>
      </c>
      <c r="I95" s="14" t="s">
        <v>31</v>
      </c>
      <c r="J95" s="11" t="s">
        <v>22</v>
      </c>
      <c r="K95" s="11" t="s">
        <v>95</v>
      </c>
      <c r="L95" s="11" t="s">
        <v>296</v>
      </c>
      <c r="M95" s="85"/>
      <c r="N95" s="18"/>
      <c r="O95" s="11"/>
      <c r="P95" s="11" t="s">
        <v>26</v>
      </c>
      <c r="Q95" s="94"/>
      <c r="R95" s="20" t="s">
        <v>2877</v>
      </c>
      <c r="S95" s="20"/>
      <c r="T95" s="20" t="s">
        <v>2840</v>
      </c>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row>
    <row r="96" ht="26.25" customHeight="1">
      <c r="A96" s="11">
        <v>95.0</v>
      </c>
      <c r="B96" s="12">
        <v>45847.0</v>
      </c>
      <c r="C96" s="23"/>
      <c r="D96" s="14" t="s">
        <v>2885</v>
      </c>
      <c r="E96" s="14"/>
      <c r="F96" s="61"/>
      <c r="G96" s="11" t="s">
        <v>29</v>
      </c>
      <c r="H96" s="26">
        <v>3.00283801E9</v>
      </c>
      <c r="I96" s="14" t="s">
        <v>31</v>
      </c>
      <c r="J96" s="11" t="s">
        <v>22</v>
      </c>
      <c r="K96" s="11" t="s">
        <v>23</v>
      </c>
      <c r="L96" s="11" t="s">
        <v>852</v>
      </c>
      <c r="M96" s="85">
        <v>9442.0</v>
      </c>
      <c r="N96" s="18">
        <v>2125438.0</v>
      </c>
      <c r="O96" s="11" t="s">
        <v>502</v>
      </c>
      <c r="P96" s="11" t="s">
        <v>26</v>
      </c>
      <c r="Q96" s="26" t="s">
        <v>2886</v>
      </c>
      <c r="R96" s="20" t="s">
        <v>2801</v>
      </c>
      <c r="S96" s="20"/>
      <c r="T96" s="20" t="s">
        <v>2821</v>
      </c>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row>
    <row r="97" ht="25.5" customHeight="1">
      <c r="A97" s="11">
        <v>96.0</v>
      </c>
      <c r="B97" s="12">
        <v>45847.0</v>
      </c>
      <c r="C97" s="23"/>
      <c r="D97" s="14" t="s">
        <v>1344</v>
      </c>
      <c r="E97" s="14" t="s">
        <v>708</v>
      </c>
      <c r="F97" s="70"/>
      <c r="G97" s="11" t="s">
        <v>29</v>
      </c>
      <c r="H97" s="26">
        <v>3.00591192E9</v>
      </c>
      <c r="I97" s="14" t="s">
        <v>31</v>
      </c>
      <c r="J97" s="11" t="s">
        <v>22</v>
      </c>
      <c r="K97" s="11" t="s">
        <v>95</v>
      </c>
      <c r="L97" s="11" t="s">
        <v>100</v>
      </c>
      <c r="M97" s="85"/>
      <c r="N97" s="18"/>
      <c r="O97" s="11"/>
      <c r="P97" s="11" t="s">
        <v>26</v>
      </c>
      <c r="Q97" s="94"/>
      <c r="R97" s="20" t="s">
        <v>2877</v>
      </c>
      <c r="S97" s="20"/>
      <c r="T97" s="20" t="s">
        <v>34</v>
      </c>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row>
    <row r="98" ht="25.5" customHeight="1">
      <c r="A98" s="11">
        <v>97.0</v>
      </c>
      <c r="B98" s="12">
        <v>45847.0</v>
      </c>
      <c r="C98" s="23"/>
      <c r="D98" s="14" t="s">
        <v>1243</v>
      </c>
      <c r="E98" s="14" t="s">
        <v>413</v>
      </c>
      <c r="F98" s="70" t="s">
        <v>2887</v>
      </c>
      <c r="G98" s="11" t="s">
        <v>20</v>
      </c>
      <c r="H98" s="26">
        <v>3.132295392E9</v>
      </c>
      <c r="I98" s="14" t="s">
        <v>31</v>
      </c>
      <c r="J98" s="11" t="s">
        <v>22</v>
      </c>
      <c r="K98" s="11" t="s">
        <v>95</v>
      </c>
      <c r="L98" s="11" t="s">
        <v>167</v>
      </c>
      <c r="M98" s="85"/>
      <c r="N98" s="18"/>
      <c r="O98" s="11"/>
      <c r="P98" s="11" t="s">
        <v>26</v>
      </c>
      <c r="Q98" s="94"/>
      <c r="R98" s="20" t="s">
        <v>2888</v>
      </c>
      <c r="S98" s="20"/>
      <c r="T98" s="20" t="s">
        <v>59</v>
      </c>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row>
    <row r="99" ht="25.5" customHeight="1">
      <c r="A99" s="11">
        <v>98.0</v>
      </c>
      <c r="B99" s="12">
        <v>45847.0</v>
      </c>
      <c r="C99" s="23"/>
      <c r="D99" s="14" t="s">
        <v>1872</v>
      </c>
      <c r="E99" s="14" t="s">
        <v>2889</v>
      </c>
      <c r="F99" s="70"/>
      <c r="G99" s="11" t="s">
        <v>29</v>
      </c>
      <c r="H99" s="26">
        <v>3.007641918E9</v>
      </c>
      <c r="I99" s="14" t="s">
        <v>31</v>
      </c>
      <c r="J99" s="11" t="s">
        <v>22</v>
      </c>
      <c r="K99" s="11" t="s">
        <v>23</v>
      </c>
      <c r="L99" s="11" t="s">
        <v>50</v>
      </c>
      <c r="M99" s="85">
        <v>9443.0</v>
      </c>
      <c r="N99" s="18">
        <v>1910404.0</v>
      </c>
      <c r="O99" s="11" t="s">
        <v>502</v>
      </c>
      <c r="P99" s="11" t="s">
        <v>26</v>
      </c>
      <c r="Q99" s="26" t="s">
        <v>2890</v>
      </c>
      <c r="R99" s="20" t="s">
        <v>2801</v>
      </c>
      <c r="S99" s="20"/>
      <c r="T99" s="20" t="s">
        <v>107</v>
      </c>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row>
    <row r="100" ht="25.5" customHeight="1">
      <c r="A100" s="11">
        <v>99.0</v>
      </c>
      <c r="B100" s="12">
        <v>45848.0</v>
      </c>
      <c r="C100" s="23"/>
      <c r="D100" s="14" t="s">
        <v>800</v>
      </c>
      <c r="E100" s="14"/>
      <c r="F100" s="61"/>
      <c r="G100" s="11" t="s">
        <v>29</v>
      </c>
      <c r="H100" s="26">
        <v>3.168675525E9</v>
      </c>
      <c r="I100" s="14" t="s">
        <v>31</v>
      </c>
      <c r="J100" s="11" t="s">
        <v>22</v>
      </c>
      <c r="K100" s="11" t="s">
        <v>95</v>
      </c>
      <c r="L100" s="11" t="s">
        <v>50</v>
      </c>
      <c r="M100" s="85"/>
      <c r="N100" s="18"/>
      <c r="O100" s="11"/>
      <c r="P100" s="11" t="s">
        <v>26</v>
      </c>
      <c r="Q100" s="94"/>
      <c r="R100" s="20" t="s">
        <v>2877</v>
      </c>
      <c r="S100" s="21"/>
      <c r="T100" s="20" t="s">
        <v>107</v>
      </c>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row>
    <row r="101" ht="25.5" customHeight="1">
      <c r="A101" s="11">
        <v>100.0</v>
      </c>
      <c r="B101" s="12">
        <v>45848.0</v>
      </c>
      <c r="C101" s="23"/>
      <c r="D101" s="14" t="s">
        <v>2042</v>
      </c>
      <c r="E101" s="14" t="s">
        <v>520</v>
      </c>
      <c r="F101" s="61"/>
      <c r="G101" s="11" t="s">
        <v>29</v>
      </c>
      <c r="H101" s="26">
        <v>3.154991999E9</v>
      </c>
      <c r="I101" s="14" t="s">
        <v>31</v>
      </c>
      <c r="J101" s="11" t="s">
        <v>1135</v>
      </c>
      <c r="K101" s="11" t="s">
        <v>95</v>
      </c>
      <c r="L101" s="11" t="s">
        <v>38</v>
      </c>
      <c r="M101" s="85"/>
      <c r="N101" s="18"/>
      <c r="O101" s="11"/>
      <c r="P101" s="11" t="s">
        <v>26</v>
      </c>
      <c r="Q101" s="94"/>
      <c r="R101" s="20" t="s">
        <v>2877</v>
      </c>
      <c r="S101" s="21"/>
      <c r="T101" s="21"/>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row>
    <row r="102" ht="25.5" customHeight="1">
      <c r="A102" s="11">
        <v>101.0</v>
      </c>
      <c r="B102" s="12">
        <v>45848.0</v>
      </c>
      <c r="C102" s="23"/>
      <c r="D102" s="14" t="s">
        <v>1561</v>
      </c>
      <c r="E102" s="14" t="s">
        <v>2891</v>
      </c>
      <c r="F102" s="70"/>
      <c r="G102" s="11" t="s">
        <v>29</v>
      </c>
      <c r="H102" s="26">
        <v>3.052617692E9</v>
      </c>
      <c r="I102" s="14" t="s">
        <v>31</v>
      </c>
      <c r="J102" s="11" t="s">
        <v>22</v>
      </c>
      <c r="K102" s="11" t="s">
        <v>23</v>
      </c>
      <c r="L102" s="11" t="s">
        <v>63</v>
      </c>
      <c r="M102" s="85">
        <v>9444.0</v>
      </c>
      <c r="N102" s="18">
        <v>4800000.0</v>
      </c>
      <c r="O102" s="11" t="s">
        <v>502</v>
      </c>
      <c r="P102" s="11" t="s">
        <v>26</v>
      </c>
      <c r="Q102" s="26" t="s">
        <v>2892</v>
      </c>
      <c r="R102" s="20" t="s">
        <v>2801</v>
      </c>
      <c r="S102" s="20"/>
      <c r="T102" s="20" t="s">
        <v>481</v>
      </c>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row>
    <row r="103" ht="25.5" customHeight="1">
      <c r="A103" s="11">
        <v>102.0</v>
      </c>
      <c r="B103" s="12">
        <v>45848.0</v>
      </c>
      <c r="C103" s="23"/>
      <c r="D103" s="14" t="s">
        <v>2110</v>
      </c>
      <c r="E103" s="14"/>
      <c r="F103" s="70" t="s">
        <v>2893</v>
      </c>
      <c r="G103" s="11" t="s">
        <v>29</v>
      </c>
      <c r="H103" s="26">
        <v>3.167659475E9</v>
      </c>
      <c r="I103" s="14" t="s">
        <v>31</v>
      </c>
      <c r="J103" s="11" t="s">
        <v>22</v>
      </c>
      <c r="K103" s="11" t="s">
        <v>23</v>
      </c>
      <c r="L103" s="11" t="s">
        <v>44</v>
      </c>
      <c r="M103" s="85"/>
      <c r="N103" s="18">
        <v>170000.0</v>
      </c>
      <c r="O103" s="11" t="s">
        <v>502</v>
      </c>
      <c r="P103" s="11" t="s">
        <v>26</v>
      </c>
      <c r="Q103" s="26" t="s">
        <v>2816</v>
      </c>
      <c r="R103" s="20" t="s">
        <v>2773</v>
      </c>
      <c r="S103" s="20"/>
      <c r="T103" s="20" t="s">
        <v>2821</v>
      </c>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row>
    <row r="104" ht="25.5" customHeight="1">
      <c r="A104" s="11">
        <v>103.0</v>
      </c>
      <c r="B104" s="12">
        <v>45848.0</v>
      </c>
      <c r="C104" s="23"/>
      <c r="D104" s="14" t="s">
        <v>2324</v>
      </c>
      <c r="E104" s="14" t="s">
        <v>2859</v>
      </c>
      <c r="F104" s="70" t="s">
        <v>2894</v>
      </c>
      <c r="G104" s="11" t="s">
        <v>29</v>
      </c>
      <c r="H104" s="26">
        <v>3.13666597E9</v>
      </c>
      <c r="I104" s="14" t="s">
        <v>31</v>
      </c>
      <c r="J104" s="11" t="s">
        <v>22</v>
      </c>
      <c r="K104" s="11" t="s">
        <v>23</v>
      </c>
      <c r="L104" s="11" t="s">
        <v>38</v>
      </c>
      <c r="M104" s="85"/>
      <c r="N104" s="18">
        <v>120000.0</v>
      </c>
      <c r="O104" s="11" t="s">
        <v>502</v>
      </c>
      <c r="P104" s="11" t="s">
        <v>26</v>
      </c>
      <c r="Q104" s="26" t="s">
        <v>2816</v>
      </c>
      <c r="R104" s="20" t="s">
        <v>2773</v>
      </c>
      <c r="S104" s="21"/>
      <c r="T104" s="20" t="s">
        <v>34</v>
      </c>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row>
    <row r="105" ht="25.5" customHeight="1">
      <c r="A105" s="11">
        <v>104.0</v>
      </c>
      <c r="B105" s="12">
        <v>45848.0</v>
      </c>
      <c r="C105" s="23"/>
      <c r="D105" s="14" t="s">
        <v>666</v>
      </c>
      <c r="E105" s="14" t="s">
        <v>1411</v>
      </c>
      <c r="F105" s="61"/>
      <c r="G105" s="11" t="s">
        <v>29</v>
      </c>
      <c r="H105" s="26">
        <v>3.015502353E9</v>
      </c>
      <c r="I105" s="14" t="s">
        <v>31</v>
      </c>
      <c r="J105" s="11" t="s">
        <v>22</v>
      </c>
      <c r="K105" s="11" t="s">
        <v>23</v>
      </c>
      <c r="L105" s="11" t="s">
        <v>2087</v>
      </c>
      <c r="M105" s="85"/>
      <c r="N105" s="18"/>
      <c r="O105" s="11"/>
      <c r="P105" s="11" t="s">
        <v>26</v>
      </c>
      <c r="Q105" s="94"/>
      <c r="R105" s="20" t="s">
        <v>2895</v>
      </c>
      <c r="S105" s="20"/>
      <c r="T105" s="20" t="s">
        <v>1674</v>
      </c>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row>
    <row r="106" ht="25.5" customHeight="1">
      <c r="A106" s="11">
        <v>105.0</v>
      </c>
      <c r="B106" s="12">
        <v>45848.0</v>
      </c>
      <c r="C106" s="23"/>
      <c r="D106" s="14" t="s">
        <v>2896</v>
      </c>
      <c r="E106" s="14" t="s">
        <v>732</v>
      </c>
      <c r="F106" s="61"/>
      <c r="G106" s="11" t="s">
        <v>232</v>
      </c>
      <c r="H106" s="26">
        <v>3.128832136E9</v>
      </c>
      <c r="I106" s="14" t="s">
        <v>31</v>
      </c>
      <c r="J106" s="11" t="s">
        <v>22</v>
      </c>
      <c r="K106" s="11" t="s">
        <v>23</v>
      </c>
      <c r="L106" s="11" t="s">
        <v>63</v>
      </c>
      <c r="M106" s="85">
        <v>9448.0</v>
      </c>
      <c r="N106" s="18">
        <v>2808949.0</v>
      </c>
      <c r="O106" s="11" t="s">
        <v>39</v>
      </c>
      <c r="P106" s="11" t="s">
        <v>26</v>
      </c>
      <c r="Q106" s="26"/>
      <c r="R106" s="20" t="s">
        <v>2801</v>
      </c>
      <c r="S106" s="20"/>
      <c r="T106" s="20" t="s">
        <v>2821</v>
      </c>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row>
    <row r="107" ht="25.5" customHeight="1">
      <c r="A107" s="11">
        <v>106.0</v>
      </c>
      <c r="B107" s="12">
        <v>45848.0</v>
      </c>
      <c r="C107" s="23"/>
      <c r="D107" s="14" t="s">
        <v>2232</v>
      </c>
      <c r="E107" s="14" t="s">
        <v>643</v>
      </c>
      <c r="F107" s="61"/>
      <c r="G107" s="11" t="s">
        <v>29</v>
      </c>
      <c r="H107" s="26">
        <v>3.128718803E9</v>
      </c>
      <c r="I107" s="14" t="s">
        <v>31</v>
      </c>
      <c r="J107" s="11" t="s">
        <v>22</v>
      </c>
      <c r="K107" s="11" t="s">
        <v>95</v>
      </c>
      <c r="L107" s="11" t="s">
        <v>167</v>
      </c>
      <c r="M107" s="85"/>
      <c r="N107" s="18"/>
      <c r="O107" s="11"/>
      <c r="P107" s="11" t="s">
        <v>26</v>
      </c>
      <c r="Q107" s="94"/>
      <c r="R107" s="20" t="s">
        <v>2897</v>
      </c>
      <c r="S107" s="20"/>
      <c r="T107" s="20" t="s">
        <v>2840</v>
      </c>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row>
    <row r="108" ht="25.5" customHeight="1">
      <c r="A108" s="11">
        <v>107.0</v>
      </c>
      <c r="B108" s="12">
        <v>45848.0</v>
      </c>
      <c r="C108" s="30"/>
      <c r="D108" s="14"/>
      <c r="E108" s="28"/>
      <c r="F108" s="61"/>
      <c r="G108" s="11"/>
      <c r="H108" s="26">
        <v>3.202222693E9</v>
      </c>
      <c r="I108" s="14" t="s">
        <v>31</v>
      </c>
      <c r="J108" s="11" t="s">
        <v>22</v>
      </c>
      <c r="K108" s="11" t="s">
        <v>95</v>
      </c>
      <c r="L108" s="11" t="s">
        <v>2087</v>
      </c>
      <c r="M108" s="85"/>
      <c r="N108" s="18"/>
      <c r="O108" s="11"/>
      <c r="P108" s="11" t="s">
        <v>26</v>
      </c>
      <c r="Q108" s="94"/>
      <c r="R108" s="20" t="s">
        <v>2898</v>
      </c>
      <c r="S108" s="20"/>
      <c r="T108" s="20" t="s">
        <v>2899</v>
      </c>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row>
    <row r="109" ht="25.5" customHeight="1">
      <c r="A109" s="11">
        <v>108.0</v>
      </c>
      <c r="B109" s="12">
        <v>45848.0</v>
      </c>
      <c r="C109" s="55">
        <v>11.0</v>
      </c>
      <c r="D109" s="14" t="s">
        <v>377</v>
      </c>
      <c r="E109" s="14"/>
      <c r="F109" s="61"/>
      <c r="G109" s="11" t="s">
        <v>29</v>
      </c>
      <c r="H109" s="26">
        <v>3.028528182E9</v>
      </c>
      <c r="I109" s="14" t="s">
        <v>31</v>
      </c>
      <c r="J109" s="11" t="s">
        <v>22</v>
      </c>
      <c r="K109" s="11" t="s">
        <v>23</v>
      </c>
      <c r="L109" s="11" t="s">
        <v>619</v>
      </c>
      <c r="M109" s="85"/>
      <c r="N109" s="18"/>
      <c r="O109" s="11"/>
      <c r="P109" s="11" t="s">
        <v>26</v>
      </c>
      <c r="Q109" s="94"/>
      <c r="R109" s="20" t="s">
        <v>2900</v>
      </c>
      <c r="S109" s="20"/>
      <c r="T109" s="20" t="s">
        <v>2901</v>
      </c>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row>
    <row r="110" ht="25.5" customHeight="1">
      <c r="A110" s="11">
        <v>109.0</v>
      </c>
      <c r="B110" s="12">
        <v>45848.0</v>
      </c>
      <c r="C110" s="23"/>
      <c r="D110" s="14" t="s">
        <v>986</v>
      </c>
      <c r="E110" s="14"/>
      <c r="F110" s="70"/>
      <c r="G110" s="11" t="s">
        <v>29</v>
      </c>
      <c r="H110" s="26">
        <v>3.022359303E9</v>
      </c>
      <c r="I110" s="14" t="s">
        <v>31</v>
      </c>
      <c r="J110" s="11" t="s">
        <v>22</v>
      </c>
      <c r="K110" s="11" t="s">
        <v>95</v>
      </c>
      <c r="L110" s="11" t="s">
        <v>100</v>
      </c>
      <c r="M110" s="85"/>
      <c r="N110" s="18"/>
      <c r="O110" s="11"/>
      <c r="P110" s="11" t="s">
        <v>26</v>
      </c>
      <c r="Q110" s="94"/>
      <c r="R110" s="20" t="s">
        <v>2902</v>
      </c>
      <c r="S110" s="21"/>
      <c r="T110" s="20" t="s">
        <v>2903</v>
      </c>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row>
    <row r="111" ht="25.5" customHeight="1">
      <c r="A111" s="11">
        <v>110.0</v>
      </c>
      <c r="B111" s="12">
        <v>45848.0</v>
      </c>
      <c r="C111" s="23"/>
      <c r="D111" s="14" t="s">
        <v>2904</v>
      </c>
      <c r="E111" s="14" t="s">
        <v>2905</v>
      </c>
      <c r="F111" s="61"/>
      <c r="G111" s="11" t="s">
        <v>20</v>
      </c>
      <c r="H111" s="26">
        <v>3.115950164E9</v>
      </c>
      <c r="I111" s="14" t="s">
        <v>31</v>
      </c>
      <c r="J111" s="11" t="s">
        <v>22</v>
      </c>
      <c r="K111" s="11" t="s">
        <v>23</v>
      </c>
      <c r="L111" s="11" t="s">
        <v>302</v>
      </c>
      <c r="M111" s="85">
        <v>9445.0</v>
      </c>
      <c r="N111" s="18">
        <v>6345141.0</v>
      </c>
      <c r="O111" s="11" t="s">
        <v>502</v>
      </c>
      <c r="P111" s="11" t="s">
        <v>26</v>
      </c>
      <c r="Q111" s="26" t="s">
        <v>2906</v>
      </c>
      <c r="R111" s="20" t="s">
        <v>2801</v>
      </c>
      <c r="S111" s="20"/>
      <c r="T111" s="20"/>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row>
    <row r="112" ht="25.5" customHeight="1">
      <c r="A112" s="11">
        <v>111.0</v>
      </c>
      <c r="B112" s="12">
        <v>45849.0</v>
      </c>
      <c r="C112" s="23"/>
      <c r="D112" s="14" t="s">
        <v>128</v>
      </c>
      <c r="E112" s="14"/>
      <c r="F112" s="61"/>
      <c r="G112" s="11" t="s">
        <v>117</v>
      </c>
      <c r="H112" s="26">
        <v>3.127547778E9</v>
      </c>
      <c r="I112" s="14" t="s">
        <v>31</v>
      </c>
      <c r="J112" s="11" t="s">
        <v>1135</v>
      </c>
      <c r="K112" s="11" t="s">
        <v>23</v>
      </c>
      <c r="L112" s="11" t="s">
        <v>38</v>
      </c>
      <c r="M112" s="85"/>
      <c r="N112" s="18">
        <v>820000.0</v>
      </c>
      <c r="O112" s="11" t="s">
        <v>57</v>
      </c>
      <c r="P112" s="11" t="s">
        <v>26</v>
      </c>
      <c r="Q112" s="94"/>
      <c r="R112" s="20" t="s">
        <v>2907</v>
      </c>
      <c r="S112" s="21"/>
      <c r="T112" s="20" t="s">
        <v>2908</v>
      </c>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row>
    <row r="113" ht="25.5" customHeight="1">
      <c r="A113" s="11">
        <v>112.0</v>
      </c>
      <c r="B113" s="12">
        <v>45849.0</v>
      </c>
      <c r="C113" s="23"/>
      <c r="D113" s="14" t="s">
        <v>2909</v>
      </c>
      <c r="E113" s="14"/>
      <c r="F113" s="61"/>
      <c r="G113" s="11" t="s">
        <v>29</v>
      </c>
      <c r="H113" s="26">
        <v>3.006498125E9</v>
      </c>
      <c r="I113" s="14" t="s">
        <v>31</v>
      </c>
      <c r="J113" s="11" t="s">
        <v>22</v>
      </c>
      <c r="K113" s="11" t="s">
        <v>23</v>
      </c>
      <c r="L113" s="11" t="s">
        <v>619</v>
      </c>
      <c r="M113" s="85"/>
      <c r="N113" s="18"/>
      <c r="O113" s="11" t="s">
        <v>564</v>
      </c>
      <c r="P113" s="11" t="s">
        <v>26</v>
      </c>
      <c r="Q113" s="94"/>
      <c r="R113" s="20" t="s">
        <v>2910</v>
      </c>
      <c r="S113" s="20"/>
      <c r="T113" s="20" t="s">
        <v>34</v>
      </c>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row>
    <row r="114" ht="25.5" customHeight="1">
      <c r="A114" s="11">
        <v>113.0</v>
      </c>
      <c r="B114" s="12">
        <v>45849.0</v>
      </c>
      <c r="C114" s="23"/>
      <c r="D114" s="14" t="s">
        <v>242</v>
      </c>
      <c r="E114" s="14" t="s">
        <v>104</v>
      </c>
      <c r="F114" s="70"/>
      <c r="G114" s="11" t="s">
        <v>20</v>
      </c>
      <c r="H114" s="26">
        <v>3.20726237E9</v>
      </c>
      <c r="I114" s="14" t="s">
        <v>31</v>
      </c>
      <c r="J114" s="11" t="s">
        <v>22</v>
      </c>
      <c r="K114" s="11" t="s">
        <v>23</v>
      </c>
      <c r="L114" s="11" t="s">
        <v>156</v>
      </c>
      <c r="M114" s="85">
        <v>9414.0</v>
      </c>
      <c r="N114" s="18">
        <v>1494106.0</v>
      </c>
      <c r="O114" s="11" t="s">
        <v>57</v>
      </c>
      <c r="P114" s="11" t="s">
        <v>26</v>
      </c>
      <c r="Q114" s="94"/>
      <c r="R114" s="20"/>
      <c r="S114" s="20"/>
      <c r="T114" s="20"/>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row>
    <row r="115" ht="25.5" customHeight="1">
      <c r="A115" s="11">
        <v>114.0</v>
      </c>
      <c r="B115" s="12">
        <v>45849.0</v>
      </c>
      <c r="C115" s="23"/>
      <c r="D115" s="14" t="s">
        <v>690</v>
      </c>
      <c r="E115" s="14" t="s">
        <v>910</v>
      </c>
      <c r="F115" s="70"/>
      <c r="G115" s="11" t="s">
        <v>29</v>
      </c>
      <c r="H115" s="26">
        <v>3.153490348E9</v>
      </c>
      <c r="I115" s="14" t="s">
        <v>31</v>
      </c>
      <c r="J115" s="11" t="s">
        <v>1135</v>
      </c>
      <c r="K115" s="11" t="s">
        <v>23</v>
      </c>
      <c r="L115" s="11" t="s">
        <v>38</v>
      </c>
      <c r="M115" s="85">
        <v>9421.0</v>
      </c>
      <c r="N115" s="18">
        <v>500000.0</v>
      </c>
      <c r="O115" s="11" t="s">
        <v>57</v>
      </c>
      <c r="P115" s="11" t="s">
        <v>26</v>
      </c>
      <c r="Q115" s="94"/>
      <c r="R115" s="20"/>
      <c r="S115" s="20"/>
      <c r="T115" s="20" t="s">
        <v>2911</v>
      </c>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row>
    <row r="116" ht="25.5" customHeight="1">
      <c r="A116" s="11">
        <v>115.0</v>
      </c>
      <c r="B116" s="12">
        <v>45849.0</v>
      </c>
      <c r="C116" s="23"/>
      <c r="D116" s="14" t="s">
        <v>245</v>
      </c>
      <c r="E116" s="14" t="s">
        <v>138</v>
      </c>
      <c r="F116" s="70"/>
      <c r="G116" s="11" t="s">
        <v>29</v>
      </c>
      <c r="H116" s="26">
        <v>3.175398472E9</v>
      </c>
      <c r="I116" s="14" t="s">
        <v>31</v>
      </c>
      <c r="J116" s="11" t="s">
        <v>22</v>
      </c>
      <c r="K116" s="11" t="s">
        <v>23</v>
      </c>
      <c r="L116" s="11" t="s">
        <v>50</v>
      </c>
      <c r="M116" s="85" t="s">
        <v>619</v>
      </c>
      <c r="N116" s="18"/>
      <c r="O116" s="11" t="s">
        <v>564</v>
      </c>
      <c r="P116" s="11" t="s">
        <v>26</v>
      </c>
      <c r="Q116" s="94"/>
      <c r="R116" s="20" t="s">
        <v>2912</v>
      </c>
      <c r="S116" s="21"/>
      <c r="T116" s="20" t="s">
        <v>107</v>
      </c>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row>
    <row r="117" ht="25.5" customHeight="1">
      <c r="A117" s="11">
        <v>116.0</v>
      </c>
      <c r="B117" s="12">
        <v>45849.0</v>
      </c>
      <c r="C117" s="23"/>
      <c r="D117" s="14" t="s">
        <v>28</v>
      </c>
      <c r="E117" s="14"/>
      <c r="F117" s="61"/>
      <c r="G117" s="11" t="s">
        <v>29</v>
      </c>
      <c r="H117" s="26">
        <v>3.113941534E9</v>
      </c>
      <c r="I117" s="14" t="s">
        <v>31</v>
      </c>
      <c r="J117" s="11" t="s">
        <v>22</v>
      </c>
      <c r="K117" s="11" t="s">
        <v>95</v>
      </c>
      <c r="L117" s="11" t="s">
        <v>50</v>
      </c>
      <c r="M117" s="85"/>
      <c r="N117" s="18"/>
      <c r="O117" s="11"/>
      <c r="P117" s="11" t="s">
        <v>26</v>
      </c>
      <c r="Q117" s="94"/>
      <c r="R117" s="20" t="s">
        <v>2913</v>
      </c>
      <c r="S117" s="21"/>
      <c r="T117" s="20" t="s">
        <v>2901</v>
      </c>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row>
    <row r="118" ht="25.5" customHeight="1">
      <c r="A118" s="11">
        <v>117.0</v>
      </c>
      <c r="B118" s="12">
        <v>45849.0</v>
      </c>
      <c r="C118" s="23"/>
      <c r="D118" s="14" t="s">
        <v>474</v>
      </c>
      <c r="E118" s="14"/>
      <c r="F118" s="61"/>
      <c r="G118" s="11" t="s">
        <v>29</v>
      </c>
      <c r="H118" s="26">
        <v>3.33725293E9</v>
      </c>
      <c r="I118" s="14" t="s">
        <v>31</v>
      </c>
      <c r="J118" s="11" t="s">
        <v>22</v>
      </c>
      <c r="K118" s="11" t="s">
        <v>23</v>
      </c>
      <c r="L118" s="11" t="s">
        <v>50</v>
      </c>
      <c r="M118" s="85"/>
      <c r="N118" s="18"/>
      <c r="O118" s="11"/>
      <c r="P118" s="11" t="s">
        <v>26</v>
      </c>
      <c r="Q118" s="94"/>
      <c r="R118" s="20" t="s">
        <v>2914</v>
      </c>
      <c r="S118" s="20"/>
      <c r="T118" s="20"/>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row>
    <row r="119" ht="25.5" customHeight="1">
      <c r="A119" s="11">
        <v>118.0</v>
      </c>
      <c r="B119" s="12">
        <v>45849.0</v>
      </c>
      <c r="C119" s="30"/>
      <c r="D119" s="14" t="s">
        <v>2915</v>
      </c>
      <c r="E119" s="14"/>
      <c r="F119" s="61"/>
      <c r="G119" s="11" t="s">
        <v>29</v>
      </c>
      <c r="H119" s="26">
        <v>3.12638467E9</v>
      </c>
      <c r="I119" s="14" t="s">
        <v>31</v>
      </c>
      <c r="J119" s="11" t="s">
        <v>22</v>
      </c>
      <c r="K119" s="11" t="s">
        <v>23</v>
      </c>
      <c r="L119" s="11" t="s">
        <v>2087</v>
      </c>
      <c r="M119" s="85"/>
      <c r="N119" s="18"/>
      <c r="O119" s="11"/>
      <c r="P119" s="11" t="s">
        <v>26</v>
      </c>
      <c r="Q119" s="94"/>
      <c r="R119" s="20" t="s">
        <v>2916</v>
      </c>
      <c r="S119" s="20"/>
      <c r="T119" s="20" t="s">
        <v>1674</v>
      </c>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row>
    <row r="120" ht="25.5" customHeight="1">
      <c r="A120" s="11">
        <v>119.0</v>
      </c>
      <c r="B120" s="12">
        <v>45849.0</v>
      </c>
      <c r="C120" s="55">
        <v>8.0</v>
      </c>
      <c r="D120" s="14" t="s">
        <v>1485</v>
      </c>
      <c r="E120" s="14" t="s">
        <v>312</v>
      </c>
      <c r="F120" s="61"/>
      <c r="G120" s="11" t="s">
        <v>29</v>
      </c>
      <c r="H120" s="26">
        <v>3.017913379E9</v>
      </c>
      <c r="I120" s="14" t="s">
        <v>31</v>
      </c>
      <c r="J120" s="11" t="s">
        <v>1135</v>
      </c>
      <c r="K120" s="11" t="s">
        <v>23</v>
      </c>
      <c r="L120" s="11" t="s">
        <v>316</v>
      </c>
      <c r="M120" s="85">
        <v>9463.0</v>
      </c>
      <c r="N120" s="18">
        <v>320548.0</v>
      </c>
      <c r="O120" s="11" t="s">
        <v>502</v>
      </c>
      <c r="P120" s="11" t="s">
        <v>26</v>
      </c>
      <c r="Q120" s="26" t="s">
        <v>2772</v>
      </c>
      <c r="R120" s="20" t="s">
        <v>2801</v>
      </c>
      <c r="S120" s="21"/>
      <c r="T120" s="20" t="s">
        <v>2917</v>
      </c>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row>
    <row r="121" ht="25.5" customHeight="1">
      <c r="A121" s="11">
        <v>120.0</v>
      </c>
      <c r="B121" s="12">
        <v>45849.0</v>
      </c>
      <c r="C121" s="23"/>
      <c r="D121" s="14" t="s">
        <v>83</v>
      </c>
      <c r="E121" s="14" t="s">
        <v>814</v>
      </c>
      <c r="F121" s="61"/>
      <c r="G121" s="11" t="s">
        <v>29</v>
      </c>
      <c r="H121" s="26">
        <v>3.14283382E9</v>
      </c>
      <c r="I121" s="14" t="s">
        <v>31</v>
      </c>
      <c r="J121" s="11" t="s">
        <v>22</v>
      </c>
      <c r="K121" s="11" t="s">
        <v>23</v>
      </c>
      <c r="L121" s="11" t="s">
        <v>50</v>
      </c>
      <c r="M121" s="85"/>
      <c r="N121" s="18">
        <v>700000.0</v>
      </c>
      <c r="O121" s="11" t="s">
        <v>502</v>
      </c>
      <c r="P121" s="11" t="s">
        <v>26</v>
      </c>
      <c r="Q121" s="26" t="s">
        <v>2772</v>
      </c>
      <c r="R121" s="20" t="s">
        <v>2801</v>
      </c>
      <c r="S121" s="21"/>
      <c r="T121" s="20" t="s">
        <v>107</v>
      </c>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row>
    <row r="122" ht="25.5" customHeight="1">
      <c r="A122" s="11">
        <v>121.0</v>
      </c>
      <c r="B122" s="12">
        <v>45849.0</v>
      </c>
      <c r="C122" s="23"/>
      <c r="D122" s="14" t="s">
        <v>2918</v>
      </c>
      <c r="E122" s="14" t="s">
        <v>2919</v>
      </c>
      <c r="F122" s="61"/>
      <c r="G122" s="11" t="s">
        <v>29</v>
      </c>
      <c r="H122" s="26">
        <v>3.104346254E9</v>
      </c>
      <c r="I122" s="14" t="s">
        <v>31</v>
      </c>
      <c r="J122" s="11" t="s">
        <v>22</v>
      </c>
      <c r="K122" s="11" t="s">
        <v>23</v>
      </c>
      <c r="L122" s="11" t="s">
        <v>38</v>
      </c>
      <c r="M122" s="85">
        <v>9396.0</v>
      </c>
      <c r="N122" s="18">
        <v>1886160.0</v>
      </c>
      <c r="O122" s="11" t="s">
        <v>57</v>
      </c>
      <c r="P122" s="11" t="s">
        <v>26</v>
      </c>
      <c r="Q122" s="94"/>
      <c r="R122" s="20" t="s">
        <v>2801</v>
      </c>
      <c r="S122" s="21"/>
      <c r="T122" s="20" t="s">
        <v>2920</v>
      </c>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row>
    <row r="123" ht="25.5" customHeight="1">
      <c r="A123" s="11">
        <v>122.0</v>
      </c>
      <c r="B123" s="12">
        <v>45850.0</v>
      </c>
      <c r="C123" s="23"/>
      <c r="D123" s="14" t="s">
        <v>2921</v>
      </c>
      <c r="E123" s="14" t="s">
        <v>398</v>
      </c>
      <c r="F123" s="61"/>
      <c r="G123" s="11" t="s">
        <v>29</v>
      </c>
      <c r="H123" s="26">
        <v>3.207505504E9</v>
      </c>
      <c r="I123" s="14" t="s">
        <v>31</v>
      </c>
      <c r="J123" s="11" t="s">
        <v>22</v>
      </c>
      <c r="K123" s="11" t="s">
        <v>23</v>
      </c>
      <c r="L123" s="11" t="s">
        <v>38</v>
      </c>
      <c r="M123" s="85">
        <v>9464.0</v>
      </c>
      <c r="N123" s="18">
        <v>3841677.0</v>
      </c>
      <c r="O123" s="11" t="s">
        <v>502</v>
      </c>
      <c r="P123" s="11" t="s">
        <v>26</v>
      </c>
      <c r="Q123" s="26" t="s">
        <v>2793</v>
      </c>
      <c r="R123" s="20" t="s">
        <v>2801</v>
      </c>
      <c r="S123" s="20"/>
      <c r="T123" s="20" t="s">
        <v>111</v>
      </c>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row>
    <row r="124" ht="25.5" customHeight="1">
      <c r="A124" s="11">
        <v>123.0</v>
      </c>
      <c r="B124" s="12">
        <v>45850.0</v>
      </c>
      <c r="C124" s="23"/>
      <c r="D124" s="14" t="s">
        <v>2922</v>
      </c>
      <c r="E124" s="14"/>
      <c r="F124" s="61"/>
      <c r="G124" s="11" t="s">
        <v>29</v>
      </c>
      <c r="H124" s="26">
        <v>3.022775928E9</v>
      </c>
      <c r="I124" s="14" t="s">
        <v>31</v>
      </c>
      <c r="J124" s="11" t="s">
        <v>22</v>
      </c>
      <c r="K124" s="11" t="s">
        <v>23</v>
      </c>
      <c r="L124" s="11" t="s">
        <v>852</v>
      </c>
      <c r="M124" s="85">
        <v>9465.0</v>
      </c>
      <c r="N124" s="18">
        <v>1227887.0</v>
      </c>
      <c r="O124" s="11" t="s">
        <v>39</v>
      </c>
      <c r="P124" s="11" t="s">
        <v>26</v>
      </c>
      <c r="Q124" s="88">
        <v>45876.0</v>
      </c>
      <c r="R124" s="20" t="s">
        <v>2923</v>
      </c>
      <c r="S124" s="20"/>
      <c r="T124" s="20" t="s">
        <v>34</v>
      </c>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row>
    <row r="125" ht="25.5" customHeight="1">
      <c r="A125" s="11">
        <v>124.0</v>
      </c>
      <c r="B125" s="12">
        <v>45850.0</v>
      </c>
      <c r="C125" s="23"/>
      <c r="D125" s="14" t="s">
        <v>2924</v>
      </c>
      <c r="E125" s="14"/>
      <c r="F125" s="61"/>
      <c r="G125" s="11" t="s">
        <v>29</v>
      </c>
      <c r="H125" s="26">
        <v>3.045595783E9</v>
      </c>
      <c r="I125" s="14" t="s">
        <v>31</v>
      </c>
      <c r="J125" s="11" t="s">
        <v>22</v>
      </c>
      <c r="K125" s="11" t="s">
        <v>23</v>
      </c>
      <c r="L125" s="11" t="s">
        <v>625</v>
      </c>
      <c r="M125" s="85"/>
      <c r="N125" s="18"/>
      <c r="O125" s="11" t="s">
        <v>564</v>
      </c>
      <c r="P125" s="11" t="s">
        <v>26</v>
      </c>
      <c r="Q125" s="94"/>
      <c r="R125" s="20" t="s">
        <v>2925</v>
      </c>
      <c r="S125" s="20"/>
      <c r="T125" s="20" t="s">
        <v>2926</v>
      </c>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row>
    <row r="126" ht="25.5" customHeight="1">
      <c r="A126" s="11">
        <v>125.0</v>
      </c>
      <c r="B126" s="12">
        <v>45850.0</v>
      </c>
      <c r="C126" s="23"/>
      <c r="D126" s="14" t="s">
        <v>2927</v>
      </c>
      <c r="E126" s="14"/>
      <c r="F126" s="61"/>
      <c r="G126" s="11" t="s">
        <v>29</v>
      </c>
      <c r="H126" s="26">
        <v>3.053425655E9</v>
      </c>
      <c r="I126" s="14" t="s">
        <v>31</v>
      </c>
      <c r="J126" s="11" t="s">
        <v>22</v>
      </c>
      <c r="K126" s="11" t="s">
        <v>23</v>
      </c>
      <c r="L126" s="11" t="s">
        <v>50</v>
      </c>
      <c r="M126" s="85"/>
      <c r="N126" s="18">
        <v>700000.0</v>
      </c>
      <c r="O126" s="11" t="s">
        <v>502</v>
      </c>
      <c r="P126" s="11" t="s">
        <v>26</v>
      </c>
      <c r="Q126" s="26" t="s">
        <v>2928</v>
      </c>
      <c r="R126" s="20" t="s">
        <v>2801</v>
      </c>
      <c r="S126" s="20"/>
      <c r="T126" s="20" t="s">
        <v>107</v>
      </c>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row>
    <row r="127" ht="25.5" customHeight="1">
      <c r="A127" s="11">
        <v>126.0</v>
      </c>
      <c r="B127" s="12">
        <v>45850.0</v>
      </c>
      <c r="C127" s="30"/>
      <c r="D127" s="14" t="s">
        <v>128</v>
      </c>
      <c r="E127" s="14" t="s">
        <v>457</v>
      </c>
      <c r="F127" s="61"/>
      <c r="G127" s="11" t="s">
        <v>29</v>
      </c>
      <c r="H127" s="26">
        <v>3.108317323E9</v>
      </c>
      <c r="I127" s="14" t="s">
        <v>31</v>
      </c>
      <c r="J127" s="11" t="s">
        <v>22</v>
      </c>
      <c r="K127" s="11" t="s">
        <v>23</v>
      </c>
      <c r="L127" s="11" t="s">
        <v>86</v>
      </c>
      <c r="M127" s="85"/>
      <c r="N127" s="18">
        <v>1400000.0</v>
      </c>
      <c r="O127" s="11" t="s">
        <v>502</v>
      </c>
      <c r="P127" s="11" t="s">
        <v>26</v>
      </c>
      <c r="Q127" s="26" t="s">
        <v>2929</v>
      </c>
      <c r="R127" s="20" t="s">
        <v>2801</v>
      </c>
      <c r="S127" s="20"/>
      <c r="T127" s="20" t="s">
        <v>2821</v>
      </c>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row>
    <row r="128" ht="25.5" customHeight="1">
      <c r="A128" s="11">
        <v>127.0</v>
      </c>
      <c r="B128" s="12">
        <v>45850.0</v>
      </c>
      <c r="C128" s="78"/>
      <c r="D128" s="14" t="s">
        <v>2930</v>
      </c>
      <c r="E128" s="14" t="s">
        <v>2931</v>
      </c>
      <c r="F128" s="61"/>
      <c r="G128" s="11" t="s">
        <v>29</v>
      </c>
      <c r="H128" s="26">
        <v>3.023550714E9</v>
      </c>
      <c r="I128" s="14" t="s">
        <v>31</v>
      </c>
      <c r="J128" s="11" t="s">
        <v>22</v>
      </c>
      <c r="K128" s="11" t="s">
        <v>23</v>
      </c>
      <c r="L128" s="11" t="s">
        <v>38</v>
      </c>
      <c r="M128" s="85"/>
      <c r="N128" s="18">
        <v>450000.0</v>
      </c>
      <c r="O128" s="11" t="s">
        <v>57</v>
      </c>
      <c r="P128" s="11" t="s">
        <v>26</v>
      </c>
      <c r="Q128" s="94"/>
      <c r="R128" s="20"/>
      <c r="S128" s="21"/>
      <c r="T128" s="21"/>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row>
    <row r="129" ht="25.5" customHeight="1">
      <c r="A129" s="11">
        <v>128.0</v>
      </c>
      <c r="B129" s="12">
        <v>45850.0</v>
      </c>
      <c r="C129" s="78"/>
      <c r="D129" s="14" t="s">
        <v>178</v>
      </c>
      <c r="E129" s="14" t="s">
        <v>1771</v>
      </c>
      <c r="F129" s="61"/>
      <c r="G129" s="11" t="s">
        <v>20</v>
      </c>
      <c r="H129" s="26">
        <v>3.007902983E9</v>
      </c>
      <c r="I129" s="14" t="s">
        <v>31</v>
      </c>
      <c r="J129" s="11" t="s">
        <v>22</v>
      </c>
      <c r="K129" s="11" t="s">
        <v>23</v>
      </c>
      <c r="L129" s="11" t="s">
        <v>24</v>
      </c>
      <c r="M129" s="85"/>
      <c r="N129" s="18">
        <v>490000.0</v>
      </c>
      <c r="O129" s="11" t="s">
        <v>502</v>
      </c>
      <c r="P129" s="11" t="s">
        <v>26</v>
      </c>
      <c r="Q129" s="26" t="s">
        <v>2932</v>
      </c>
      <c r="R129" s="20" t="s">
        <v>2801</v>
      </c>
      <c r="S129" s="20"/>
      <c r="T129" s="20" t="s">
        <v>34</v>
      </c>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row>
    <row r="130" ht="25.5" customHeight="1">
      <c r="A130" s="11">
        <v>129.0</v>
      </c>
      <c r="B130" s="12">
        <v>45850.0</v>
      </c>
      <c r="C130" s="78"/>
      <c r="D130" s="14" t="s">
        <v>1572</v>
      </c>
      <c r="E130" s="14" t="s">
        <v>2083</v>
      </c>
      <c r="F130" s="61"/>
      <c r="G130" s="11" t="s">
        <v>29</v>
      </c>
      <c r="H130" s="26">
        <v>3.006917263E9</v>
      </c>
      <c r="I130" s="14" t="s">
        <v>31</v>
      </c>
      <c r="J130" s="11" t="s">
        <v>22</v>
      </c>
      <c r="K130" s="11" t="s">
        <v>23</v>
      </c>
      <c r="L130" s="11" t="s">
        <v>302</v>
      </c>
      <c r="M130" s="85">
        <v>9468.0</v>
      </c>
      <c r="N130" s="18">
        <v>4062030.0</v>
      </c>
      <c r="O130" s="11" t="s">
        <v>502</v>
      </c>
      <c r="P130" s="11" t="s">
        <v>26</v>
      </c>
      <c r="Q130" s="26" t="s">
        <v>2933</v>
      </c>
      <c r="R130" s="20" t="s">
        <v>2801</v>
      </c>
      <c r="S130" s="20"/>
      <c r="T130" s="20" t="s">
        <v>182</v>
      </c>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row>
    <row r="131" ht="25.5" customHeight="1">
      <c r="A131" s="11">
        <v>130.0</v>
      </c>
      <c r="B131" s="12">
        <v>45850.0</v>
      </c>
      <c r="C131" s="78"/>
      <c r="D131" s="14" t="s">
        <v>2934</v>
      </c>
      <c r="E131" s="14"/>
      <c r="F131" s="61"/>
      <c r="G131" s="11" t="s">
        <v>29</v>
      </c>
      <c r="H131" s="26">
        <v>3.15641439E9</v>
      </c>
      <c r="I131" s="14" t="s">
        <v>31</v>
      </c>
      <c r="J131" s="11" t="s">
        <v>22</v>
      </c>
      <c r="K131" s="11" t="s">
        <v>23</v>
      </c>
      <c r="L131" s="11" t="s">
        <v>50</v>
      </c>
      <c r="M131" s="85"/>
      <c r="N131" s="18">
        <v>700000.0</v>
      </c>
      <c r="O131" s="11" t="s">
        <v>502</v>
      </c>
      <c r="P131" s="11" t="s">
        <v>26</v>
      </c>
      <c r="Q131" s="26" t="s">
        <v>2935</v>
      </c>
      <c r="R131" s="20" t="s">
        <v>2801</v>
      </c>
      <c r="S131" s="20"/>
      <c r="T131" s="20" t="s">
        <v>107</v>
      </c>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row>
    <row r="132" ht="25.5" customHeight="1">
      <c r="A132" s="11">
        <v>131.0</v>
      </c>
      <c r="B132" s="12">
        <v>45850.0</v>
      </c>
      <c r="C132" s="78"/>
      <c r="D132" s="14" t="s">
        <v>864</v>
      </c>
      <c r="E132" s="14" t="s">
        <v>2936</v>
      </c>
      <c r="F132" s="61"/>
      <c r="G132" s="11" t="s">
        <v>20</v>
      </c>
      <c r="H132" s="26">
        <v>3.507043814E9</v>
      </c>
      <c r="I132" s="14" t="s">
        <v>31</v>
      </c>
      <c r="J132" s="11" t="s">
        <v>22</v>
      </c>
      <c r="K132" s="11" t="s">
        <v>23</v>
      </c>
      <c r="L132" s="11" t="s">
        <v>38</v>
      </c>
      <c r="M132" s="85">
        <v>9469.0</v>
      </c>
      <c r="N132" s="18">
        <v>1801740.0</v>
      </c>
      <c r="O132" s="11" t="s">
        <v>502</v>
      </c>
      <c r="P132" s="11" t="s">
        <v>26</v>
      </c>
      <c r="Q132" s="26" t="s">
        <v>2937</v>
      </c>
      <c r="R132" s="20" t="s">
        <v>2801</v>
      </c>
      <c r="S132" s="20"/>
      <c r="T132" s="20"/>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row>
    <row r="133" ht="25.5" customHeight="1">
      <c r="A133" s="11">
        <v>132.0</v>
      </c>
      <c r="B133" s="12">
        <v>45850.0</v>
      </c>
      <c r="C133" s="78"/>
      <c r="D133" s="14" t="s">
        <v>2938</v>
      </c>
      <c r="E133" s="14" t="s">
        <v>2939</v>
      </c>
      <c r="F133" s="61"/>
      <c r="G133" s="11" t="s">
        <v>20</v>
      </c>
      <c r="H133" s="26">
        <v>3.15773224E9</v>
      </c>
      <c r="I133" s="14" t="s">
        <v>31</v>
      </c>
      <c r="J133" s="11" t="s">
        <v>22</v>
      </c>
      <c r="K133" s="11" t="s">
        <v>23</v>
      </c>
      <c r="L133" s="11" t="s">
        <v>2087</v>
      </c>
      <c r="M133" s="85">
        <v>9449.0</v>
      </c>
      <c r="N133" s="18">
        <v>490000.0</v>
      </c>
      <c r="O133" s="11" t="s">
        <v>57</v>
      </c>
      <c r="P133" s="11" t="s">
        <v>26</v>
      </c>
      <c r="Q133" s="94"/>
      <c r="S133" s="20"/>
      <c r="T133" s="20" t="s">
        <v>2940</v>
      </c>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row>
    <row r="134" ht="25.5" customHeight="1">
      <c r="A134" s="11">
        <v>133.0</v>
      </c>
      <c r="B134" s="12">
        <v>45852.0</v>
      </c>
      <c r="C134" s="78"/>
      <c r="D134" s="14" t="s">
        <v>2941</v>
      </c>
      <c r="E134" s="14" t="s">
        <v>732</v>
      </c>
      <c r="F134" s="70"/>
      <c r="G134" s="11" t="s">
        <v>29</v>
      </c>
      <c r="H134" s="26">
        <v>3.155909392E9</v>
      </c>
      <c r="I134" s="14" t="s">
        <v>31</v>
      </c>
      <c r="J134" s="11" t="s">
        <v>22</v>
      </c>
      <c r="K134" s="11" t="s">
        <v>95</v>
      </c>
      <c r="L134" s="11" t="s">
        <v>156</v>
      </c>
      <c r="M134" s="85"/>
      <c r="N134" s="18"/>
      <c r="O134" s="11"/>
      <c r="P134" s="11" t="s">
        <v>26</v>
      </c>
      <c r="Q134" s="94"/>
      <c r="R134" s="20" t="s">
        <v>2942</v>
      </c>
      <c r="S134" s="20"/>
      <c r="T134" s="20" t="s">
        <v>182</v>
      </c>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row>
    <row r="135" ht="25.5" customHeight="1">
      <c r="A135" s="11">
        <v>134.0</v>
      </c>
      <c r="B135" s="12">
        <v>45852.0</v>
      </c>
      <c r="C135" s="78"/>
      <c r="D135" s="14" t="s">
        <v>2943</v>
      </c>
      <c r="E135" s="14" t="s">
        <v>2944</v>
      </c>
      <c r="F135" s="61"/>
      <c r="G135" s="11" t="s">
        <v>29</v>
      </c>
      <c r="H135" s="26">
        <v>3.005122432E9</v>
      </c>
      <c r="I135" s="14" t="s">
        <v>31</v>
      </c>
      <c r="J135" s="11" t="s">
        <v>22</v>
      </c>
      <c r="K135" s="11" t="s">
        <v>95</v>
      </c>
      <c r="L135" s="11" t="s">
        <v>619</v>
      </c>
      <c r="M135" s="85"/>
      <c r="N135" s="18"/>
      <c r="O135" s="11"/>
      <c r="P135" s="11" t="s">
        <v>26</v>
      </c>
      <c r="Q135" s="94"/>
      <c r="R135" s="20" t="s">
        <v>2945</v>
      </c>
      <c r="S135" s="20"/>
      <c r="T135" s="20" t="s">
        <v>2946</v>
      </c>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row>
    <row r="136" ht="25.5" customHeight="1">
      <c r="A136" s="11">
        <v>135.0</v>
      </c>
      <c r="B136" s="12">
        <v>45852.0</v>
      </c>
      <c r="C136" s="78"/>
      <c r="D136" s="14" t="s">
        <v>242</v>
      </c>
      <c r="E136" s="14"/>
      <c r="F136" s="61"/>
      <c r="G136" s="11" t="s">
        <v>29</v>
      </c>
      <c r="H136" s="26">
        <v>3.026673355E9</v>
      </c>
      <c r="I136" s="14" t="s">
        <v>31</v>
      </c>
      <c r="J136" s="11" t="s">
        <v>22</v>
      </c>
      <c r="K136" s="11" t="s">
        <v>23</v>
      </c>
      <c r="L136" s="11" t="s">
        <v>316</v>
      </c>
      <c r="M136" s="85"/>
      <c r="N136" s="18"/>
      <c r="O136" s="11" t="s">
        <v>564</v>
      </c>
      <c r="P136" s="11" t="s">
        <v>26</v>
      </c>
      <c r="Q136" s="94"/>
      <c r="R136" s="20" t="s">
        <v>2947</v>
      </c>
      <c r="S136" s="20"/>
      <c r="T136" s="20" t="s">
        <v>34</v>
      </c>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row>
    <row r="137" ht="25.5" customHeight="1">
      <c r="A137" s="11">
        <v>136.0</v>
      </c>
      <c r="B137" s="12">
        <v>45852.0</v>
      </c>
      <c r="C137" s="78"/>
      <c r="D137" s="14" t="s">
        <v>128</v>
      </c>
      <c r="E137" s="14" t="s">
        <v>910</v>
      </c>
      <c r="F137" s="70"/>
      <c r="G137" s="11" t="s">
        <v>29</v>
      </c>
      <c r="H137" s="26">
        <v>3.168629388E9</v>
      </c>
      <c r="I137" s="14" t="s">
        <v>31</v>
      </c>
      <c r="J137" s="11" t="s">
        <v>22</v>
      </c>
      <c r="K137" s="11" t="s">
        <v>23</v>
      </c>
      <c r="L137" s="11" t="s">
        <v>619</v>
      </c>
      <c r="M137" s="85"/>
      <c r="N137" s="18"/>
      <c r="O137" s="11" t="s">
        <v>564</v>
      </c>
      <c r="P137" s="11" t="s">
        <v>26</v>
      </c>
      <c r="Q137" s="94"/>
      <c r="R137" s="20" t="s">
        <v>2948</v>
      </c>
      <c r="S137" s="20"/>
      <c r="T137" s="20" t="s">
        <v>111</v>
      </c>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row>
    <row r="138" ht="25.5" customHeight="1">
      <c r="A138" s="11">
        <v>137.0</v>
      </c>
      <c r="B138" s="12">
        <v>45852.0</v>
      </c>
      <c r="C138" s="78"/>
      <c r="D138" s="14" t="s">
        <v>474</v>
      </c>
      <c r="E138" s="14" t="s">
        <v>2949</v>
      </c>
      <c r="F138" s="61"/>
      <c r="G138" s="11" t="s">
        <v>29</v>
      </c>
      <c r="H138" s="26">
        <v>3.116240204E9</v>
      </c>
      <c r="I138" s="14" t="s">
        <v>31</v>
      </c>
      <c r="J138" s="11" t="s">
        <v>22</v>
      </c>
      <c r="K138" s="11" t="s">
        <v>95</v>
      </c>
      <c r="L138" s="11" t="s">
        <v>50</v>
      </c>
      <c r="M138" s="85"/>
      <c r="N138" s="18"/>
      <c r="O138" s="11"/>
      <c r="P138" s="11" t="s">
        <v>26</v>
      </c>
      <c r="Q138" s="94"/>
      <c r="R138" s="20"/>
      <c r="S138" s="20"/>
      <c r="T138" s="20" t="s">
        <v>2950</v>
      </c>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row>
    <row r="139" ht="25.5" customHeight="1">
      <c r="A139" s="11">
        <v>138.0</v>
      </c>
      <c r="B139" s="12">
        <v>45852.0</v>
      </c>
      <c r="C139" s="78"/>
      <c r="D139" s="14" t="s">
        <v>236</v>
      </c>
      <c r="E139" s="14" t="s">
        <v>712</v>
      </c>
      <c r="F139" s="19"/>
      <c r="G139" s="11" t="s">
        <v>29</v>
      </c>
      <c r="H139" s="26">
        <v>3.174983723E9</v>
      </c>
      <c r="I139" s="14" t="s">
        <v>31</v>
      </c>
      <c r="J139" s="11" t="s">
        <v>22</v>
      </c>
      <c r="K139" s="11" t="s">
        <v>23</v>
      </c>
      <c r="L139" s="11" t="s">
        <v>619</v>
      </c>
      <c r="M139" s="85"/>
      <c r="N139" s="18"/>
      <c r="O139" s="11" t="s">
        <v>564</v>
      </c>
      <c r="P139" s="11" t="s">
        <v>26</v>
      </c>
      <c r="Q139" s="89"/>
      <c r="R139" s="20"/>
      <c r="S139" s="20"/>
      <c r="T139" s="20" t="s">
        <v>2831</v>
      </c>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row>
    <row r="140" ht="25.5" customHeight="1">
      <c r="A140" s="11">
        <v>139.0</v>
      </c>
      <c r="B140" s="12">
        <v>45852.0</v>
      </c>
      <c r="C140" s="78"/>
      <c r="D140" s="14" t="s">
        <v>140</v>
      </c>
      <c r="E140" s="14"/>
      <c r="F140" s="11" t="s">
        <v>2951</v>
      </c>
      <c r="G140" s="11" t="s">
        <v>20</v>
      </c>
      <c r="H140" s="26">
        <v>3.013479164E9</v>
      </c>
      <c r="I140" s="14" t="s">
        <v>31</v>
      </c>
      <c r="J140" s="11" t="s">
        <v>1135</v>
      </c>
      <c r="K140" s="11" t="s">
        <v>23</v>
      </c>
      <c r="L140" s="11" t="s">
        <v>38</v>
      </c>
      <c r="M140" s="85"/>
      <c r="N140" s="18">
        <v>260000.0</v>
      </c>
      <c r="O140" s="11" t="s">
        <v>502</v>
      </c>
      <c r="P140" s="11" t="s">
        <v>26</v>
      </c>
      <c r="Q140" s="26" t="s">
        <v>2952</v>
      </c>
      <c r="R140" s="20" t="s">
        <v>2773</v>
      </c>
      <c r="S140" s="20"/>
      <c r="T140" s="20" t="s">
        <v>2953</v>
      </c>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row>
    <row r="141" ht="25.5" customHeight="1">
      <c r="A141" s="11">
        <v>140.0</v>
      </c>
      <c r="B141" s="12">
        <v>45852.0</v>
      </c>
      <c r="C141" s="78"/>
      <c r="D141" s="14" t="s">
        <v>1148</v>
      </c>
      <c r="E141" s="28"/>
      <c r="F141" s="19"/>
      <c r="G141" s="11" t="s">
        <v>29</v>
      </c>
      <c r="H141" s="26">
        <v>3.225082625E9</v>
      </c>
      <c r="I141" s="14" t="s">
        <v>31</v>
      </c>
      <c r="J141" s="11" t="s">
        <v>22</v>
      </c>
      <c r="K141" s="11" t="s">
        <v>23</v>
      </c>
      <c r="L141" s="11" t="s">
        <v>619</v>
      </c>
      <c r="M141" s="85"/>
      <c r="N141" s="18"/>
      <c r="O141" s="11" t="s">
        <v>564</v>
      </c>
      <c r="P141" s="11" t="s">
        <v>26</v>
      </c>
      <c r="Q141" s="94"/>
      <c r="R141" s="20"/>
      <c r="S141" s="20"/>
      <c r="T141" s="20"/>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row>
    <row r="142" ht="25.5" customHeight="1">
      <c r="A142" s="11">
        <v>141.0</v>
      </c>
      <c r="B142" s="12">
        <v>45852.0</v>
      </c>
      <c r="C142" s="78"/>
      <c r="D142" s="14" t="s">
        <v>1852</v>
      </c>
      <c r="E142" s="14" t="s">
        <v>2954</v>
      </c>
      <c r="F142" s="19"/>
      <c r="G142" s="11" t="s">
        <v>29</v>
      </c>
      <c r="H142" s="26">
        <v>3.122175939E9</v>
      </c>
      <c r="I142" s="14" t="s">
        <v>31</v>
      </c>
      <c r="J142" s="11" t="s">
        <v>22</v>
      </c>
      <c r="K142" s="11" t="s">
        <v>95</v>
      </c>
      <c r="L142" s="11" t="s">
        <v>619</v>
      </c>
      <c r="M142" s="85"/>
      <c r="N142" s="18"/>
      <c r="O142" s="11"/>
      <c r="P142" s="11" t="s">
        <v>26</v>
      </c>
      <c r="Q142" s="94"/>
      <c r="R142" s="20" t="s">
        <v>2060</v>
      </c>
      <c r="S142" s="20"/>
      <c r="T142" s="20" t="s">
        <v>115</v>
      </c>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row>
    <row r="143" ht="25.5" customHeight="1">
      <c r="A143" s="11">
        <v>142.0</v>
      </c>
      <c r="B143" s="12">
        <v>45852.0</v>
      </c>
      <c r="C143" s="78"/>
      <c r="D143" s="14" t="s">
        <v>599</v>
      </c>
      <c r="E143" s="14" t="s">
        <v>1866</v>
      </c>
      <c r="F143" s="19"/>
      <c r="G143" s="11" t="s">
        <v>29</v>
      </c>
      <c r="H143" s="26">
        <v>3.173007192E9</v>
      </c>
      <c r="I143" s="14" t="s">
        <v>31</v>
      </c>
      <c r="J143" s="11" t="s">
        <v>1135</v>
      </c>
      <c r="K143" s="11" t="s">
        <v>23</v>
      </c>
      <c r="L143" s="11" t="s">
        <v>50</v>
      </c>
      <c r="M143" s="85"/>
      <c r="N143" s="18">
        <v>360000.0</v>
      </c>
      <c r="O143" s="11" t="s">
        <v>57</v>
      </c>
      <c r="P143" s="11" t="s">
        <v>26</v>
      </c>
      <c r="Q143" s="89"/>
      <c r="R143" s="20"/>
      <c r="S143" s="20"/>
      <c r="T143" s="20"/>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row>
    <row r="144" ht="25.5" customHeight="1">
      <c r="A144" s="11">
        <v>143.0</v>
      </c>
      <c r="B144" s="12">
        <v>45853.0</v>
      </c>
      <c r="C144" s="78"/>
      <c r="D144" s="14" t="s">
        <v>986</v>
      </c>
      <c r="E144" s="14"/>
      <c r="F144" s="19"/>
      <c r="G144" s="11" t="s">
        <v>29</v>
      </c>
      <c r="H144" s="26">
        <v>3.136910812E9</v>
      </c>
      <c r="I144" s="14" t="s">
        <v>31</v>
      </c>
      <c r="J144" s="11" t="s">
        <v>22</v>
      </c>
      <c r="K144" s="11" t="s">
        <v>23</v>
      </c>
      <c r="L144" s="11" t="s">
        <v>619</v>
      </c>
      <c r="M144" s="85"/>
      <c r="N144" s="18"/>
      <c r="O144" s="11" t="s">
        <v>564</v>
      </c>
      <c r="P144" s="11" t="s">
        <v>26</v>
      </c>
      <c r="Q144" s="94"/>
      <c r="R144" s="20" t="s">
        <v>2955</v>
      </c>
      <c r="S144" s="20"/>
      <c r="T144" s="20" t="s">
        <v>111</v>
      </c>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row>
    <row r="145" ht="25.5" customHeight="1">
      <c r="A145" s="11">
        <v>144.0</v>
      </c>
      <c r="B145" s="12">
        <v>45853.0</v>
      </c>
      <c r="C145" s="78"/>
      <c r="D145" s="14" t="s">
        <v>54</v>
      </c>
      <c r="E145" s="14"/>
      <c r="F145" s="11"/>
      <c r="G145" s="11" t="s">
        <v>29</v>
      </c>
      <c r="H145" s="26">
        <v>3.148201207E9</v>
      </c>
      <c r="I145" s="14" t="s">
        <v>31</v>
      </c>
      <c r="J145" s="11" t="s">
        <v>22</v>
      </c>
      <c r="K145" s="11" t="s">
        <v>23</v>
      </c>
      <c r="L145" s="11" t="s">
        <v>619</v>
      </c>
      <c r="M145" s="85"/>
      <c r="N145" s="18"/>
      <c r="O145" s="11" t="s">
        <v>564</v>
      </c>
      <c r="P145" s="11" t="s">
        <v>26</v>
      </c>
      <c r="Q145" s="89"/>
      <c r="R145" s="20" t="s">
        <v>887</v>
      </c>
      <c r="S145" s="20"/>
      <c r="T145" s="20" t="s">
        <v>34</v>
      </c>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row>
    <row r="146" ht="25.5" customHeight="1">
      <c r="A146" s="11">
        <v>145.0</v>
      </c>
      <c r="B146" s="12">
        <v>45853.0</v>
      </c>
      <c r="C146" s="78"/>
      <c r="D146" s="14" t="s">
        <v>2766</v>
      </c>
      <c r="E146" s="14" t="s">
        <v>2859</v>
      </c>
      <c r="F146" s="19"/>
      <c r="G146" s="11" t="s">
        <v>29</v>
      </c>
      <c r="H146" s="26">
        <v>3.007590021E9</v>
      </c>
      <c r="I146" s="14" t="s">
        <v>31</v>
      </c>
      <c r="J146" s="11" t="s">
        <v>22</v>
      </c>
      <c r="K146" s="11" t="s">
        <v>95</v>
      </c>
      <c r="L146" s="11" t="s">
        <v>50</v>
      </c>
      <c r="M146" s="85"/>
      <c r="N146" s="18"/>
      <c r="O146" s="11"/>
      <c r="P146" s="11" t="s">
        <v>26</v>
      </c>
      <c r="Q146" s="94"/>
      <c r="R146" s="20" t="s">
        <v>2956</v>
      </c>
      <c r="S146" s="20"/>
      <c r="T146" s="20" t="s">
        <v>107</v>
      </c>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row>
    <row r="147" ht="25.5" customHeight="1">
      <c r="A147" s="11">
        <v>146.0</v>
      </c>
      <c r="B147" s="12">
        <v>45853.0</v>
      </c>
      <c r="C147" s="78"/>
      <c r="D147" s="14" t="s">
        <v>2957</v>
      </c>
      <c r="E147" s="14" t="s">
        <v>423</v>
      </c>
      <c r="F147" s="11"/>
      <c r="G147" s="11" t="s">
        <v>20</v>
      </c>
      <c r="H147" s="26">
        <v>3.245726181E9</v>
      </c>
      <c r="I147" s="14" t="s">
        <v>31</v>
      </c>
      <c r="J147" s="11" t="s">
        <v>22</v>
      </c>
      <c r="K147" s="11" t="s">
        <v>23</v>
      </c>
      <c r="L147" s="11" t="s">
        <v>44</v>
      </c>
      <c r="M147" s="85">
        <v>9400.0</v>
      </c>
      <c r="N147" s="18">
        <v>1827477.0</v>
      </c>
      <c r="O147" s="11" t="s">
        <v>57</v>
      </c>
      <c r="P147" s="11" t="s">
        <v>26</v>
      </c>
      <c r="Q147" s="94"/>
      <c r="R147" s="20" t="s">
        <v>2801</v>
      </c>
      <c r="S147" s="20"/>
      <c r="T147" s="20"/>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row>
    <row r="148" ht="25.5" customHeight="1">
      <c r="A148" s="11">
        <v>147.0</v>
      </c>
      <c r="B148" s="12">
        <v>45853.0</v>
      </c>
      <c r="C148" s="78"/>
      <c r="D148" s="14" t="s">
        <v>2958</v>
      </c>
      <c r="E148" s="14" t="s">
        <v>990</v>
      </c>
      <c r="F148" s="19"/>
      <c r="G148" s="11" t="s">
        <v>29</v>
      </c>
      <c r="H148" s="26">
        <v>3.174973608E9</v>
      </c>
      <c r="I148" s="14" t="s">
        <v>31</v>
      </c>
      <c r="J148" s="11" t="s">
        <v>22</v>
      </c>
      <c r="K148" s="11" t="s">
        <v>23</v>
      </c>
      <c r="L148" s="11" t="s">
        <v>50</v>
      </c>
      <c r="M148" s="85"/>
      <c r="N148" s="18">
        <v>350000.0</v>
      </c>
      <c r="O148" s="11" t="s">
        <v>39</v>
      </c>
      <c r="P148" s="11" t="s">
        <v>26</v>
      </c>
      <c r="Q148" s="26" t="s">
        <v>2959</v>
      </c>
      <c r="R148" s="20" t="s">
        <v>2773</v>
      </c>
      <c r="S148" s="20"/>
      <c r="T148" s="20"/>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row>
    <row r="149" ht="25.5" customHeight="1">
      <c r="A149" s="11">
        <v>148.0</v>
      </c>
      <c r="B149" s="12">
        <v>45853.0</v>
      </c>
      <c r="C149" s="78"/>
      <c r="D149" s="14" t="s">
        <v>2960</v>
      </c>
      <c r="E149" s="14"/>
      <c r="F149" s="11"/>
      <c r="G149" s="11" t="s">
        <v>29</v>
      </c>
      <c r="H149" s="26">
        <v>3.046402168E9</v>
      </c>
      <c r="I149" s="14" t="s">
        <v>31</v>
      </c>
      <c r="J149" s="11" t="s">
        <v>22</v>
      </c>
      <c r="K149" s="11" t="s">
        <v>23</v>
      </c>
      <c r="L149" s="11" t="s">
        <v>619</v>
      </c>
      <c r="M149" s="85"/>
      <c r="N149" s="18"/>
      <c r="O149" s="11" t="s">
        <v>564</v>
      </c>
      <c r="P149" s="11" t="s">
        <v>26</v>
      </c>
      <c r="Q149" s="96"/>
      <c r="R149" s="20" t="s">
        <v>1002</v>
      </c>
      <c r="S149" s="20"/>
      <c r="T149" s="20" t="s">
        <v>111</v>
      </c>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row>
    <row r="150" ht="25.5" customHeight="1">
      <c r="A150" s="11">
        <v>148.0</v>
      </c>
      <c r="B150" s="12">
        <v>45853.0</v>
      </c>
      <c r="C150" s="78"/>
      <c r="D150" s="14" t="s">
        <v>2961</v>
      </c>
      <c r="E150" s="14"/>
      <c r="F150" s="19"/>
      <c r="G150" s="11" t="s">
        <v>29</v>
      </c>
      <c r="H150" s="26">
        <v>3.16437057E9</v>
      </c>
      <c r="I150" s="14" t="s">
        <v>31</v>
      </c>
      <c r="J150" s="11" t="s">
        <v>22</v>
      </c>
      <c r="K150" s="11" t="s">
        <v>23</v>
      </c>
      <c r="L150" s="11" t="s">
        <v>38</v>
      </c>
      <c r="M150" s="85"/>
      <c r="N150" s="18">
        <v>420000.0</v>
      </c>
      <c r="O150" s="11" t="s">
        <v>502</v>
      </c>
      <c r="P150" s="11" t="s">
        <v>26</v>
      </c>
      <c r="Q150" s="26" t="s">
        <v>2929</v>
      </c>
      <c r="R150" s="20" t="s">
        <v>2773</v>
      </c>
      <c r="S150" s="20"/>
      <c r="T150" s="20" t="s">
        <v>182</v>
      </c>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row>
    <row r="151" ht="25.5" customHeight="1">
      <c r="A151" s="11">
        <v>149.0</v>
      </c>
      <c r="B151" s="12">
        <v>45853.0</v>
      </c>
      <c r="C151" s="78"/>
      <c r="D151" s="14" t="s">
        <v>1881</v>
      </c>
      <c r="E151" s="14" t="s">
        <v>762</v>
      </c>
      <c r="F151" s="11"/>
      <c r="G151" s="11" t="s">
        <v>29</v>
      </c>
      <c r="H151" s="26">
        <v>3.113708118E9</v>
      </c>
      <c r="I151" s="14" t="s">
        <v>31</v>
      </c>
      <c r="J151" s="11" t="s">
        <v>22</v>
      </c>
      <c r="K151" s="11" t="s">
        <v>23</v>
      </c>
      <c r="L151" s="11" t="s">
        <v>619</v>
      </c>
      <c r="M151" s="85"/>
      <c r="N151" s="18"/>
      <c r="O151" s="11" t="s">
        <v>564</v>
      </c>
      <c r="P151" s="11" t="s">
        <v>26</v>
      </c>
      <c r="Q151" s="89"/>
      <c r="R151" s="20" t="s">
        <v>2962</v>
      </c>
      <c r="S151" s="20"/>
      <c r="T151" s="20" t="s">
        <v>182</v>
      </c>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row>
    <row r="152" ht="25.5" customHeight="1">
      <c r="A152" s="11">
        <v>150.0</v>
      </c>
      <c r="B152" s="12">
        <v>45853.0</v>
      </c>
      <c r="C152" s="78"/>
      <c r="D152" s="14" t="s">
        <v>2963</v>
      </c>
      <c r="E152" s="14" t="s">
        <v>392</v>
      </c>
      <c r="F152" s="11"/>
      <c r="G152" s="11" t="s">
        <v>29</v>
      </c>
      <c r="H152" s="26">
        <v>3.194048228E9</v>
      </c>
      <c r="I152" s="14" t="s">
        <v>31</v>
      </c>
      <c r="J152" s="11" t="s">
        <v>22</v>
      </c>
      <c r="K152" s="11" t="s">
        <v>23</v>
      </c>
      <c r="L152" s="11" t="s">
        <v>100</v>
      </c>
      <c r="M152" s="85">
        <v>9484.0</v>
      </c>
      <c r="N152" s="18">
        <v>663006.0</v>
      </c>
      <c r="O152" s="11" t="s">
        <v>57</v>
      </c>
      <c r="P152" s="11" t="s">
        <v>26</v>
      </c>
      <c r="Q152" s="26"/>
      <c r="R152" s="20"/>
      <c r="S152" s="20"/>
      <c r="T152" s="20"/>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row>
    <row r="153" ht="25.5" customHeight="1">
      <c r="A153" s="11">
        <v>151.0</v>
      </c>
      <c r="B153" s="12">
        <v>45853.0</v>
      </c>
      <c r="C153" s="78"/>
      <c r="D153" s="14" t="s">
        <v>482</v>
      </c>
      <c r="E153" s="14" t="s">
        <v>649</v>
      </c>
      <c r="F153" s="19"/>
      <c r="G153" s="11" t="s">
        <v>20</v>
      </c>
      <c r="H153" s="26">
        <v>3.147727335E9</v>
      </c>
      <c r="I153" s="14" t="s">
        <v>31</v>
      </c>
      <c r="J153" s="11" t="s">
        <v>22</v>
      </c>
      <c r="K153" s="11" t="s">
        <v>23</v>
      </c>
      <c r="L153" s="11" t="s">
        <v>24</v>
      </c>
      <c r="M153" s="85">
        <v>9338.0</v>
      </c>
      <c r="N153" s="18">
        <v>1059998.0</v>
      </c>
      <c r="O153" s="11" t="s">
        <v>57</v>
      </c>
      <c r="P153" s="11" t="s">
        <v>26</v>
      </c>
      <c r="Q153" s="89"/>
      <c r="R153" s="20"/>
      <c r="S153" s="20"/>
      <c r="T153" s="20" t="s">
        <v>182</v>
      </c>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row>
    <row r="154" ht="25.5" customHeight="1">
      <c r="A154" s="11">
        <v>152.0</v>
      </c>
      <c r="B154" s="12">
        <v>45853.0</v>
      </c>
      <c r="C154" s="78"/>
      <c r="D154" s="14" t="s">
        <v>2964</v>
      </c>
      <c r="E154" s="14"/>
      <c r="F154" s="11"/>
      <c r="G154" s="11" t="s">
        <v>29</v>
      </c>
      <c r="H154" s="26">
        <v>3.21640031E9</v>
      </c>
      <c r="I154" s="14" t="s">
        <v>31</v>
      </c>
      <c r="J154" s="11" t="s">
        <v>22</v>
      </c>
      <c r="K154" s="11" t="s">
        <v>95</v>
      </c>
      <c r="L154" s="11" t="s">
        <v>75</v>
      </c>
      <c r="M154" s="85"/>
      <c r="N154" s="18"/>
      <c r="O154" s="11"/>
      <c r="P154" s="11" t="s">
        <v>26</v>
      </c>
      <c r="Q154" s="89"/>
      <c r="R154" s="20" t="s">
        <v>2965</v>
      </c>
      <c r="S154" s="20"/>
      <c r="T154" s="20" t="s">
        <v>481</v>
      </c>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row>
    <row r="155" ht="25.5" customHeight="1">
      <c r="A155" s="11">
        <v>153.0</v>
      </c>
      <c r="B155" s="12">
        <v>45853.0</v>
      </c>
      <c r="C155" s="78"/>
      <c r="D155" s="14" t="s">
        <v>2966</v>
      </c>
      <c r="E155" s="14"/>
      <c r="F155" s="19"/>
      <c r="G155" s="11" t="s">
        <v>29</v>
      </c>
      <c r="H155" s="26">
        <v>3.222639645E9</v>
      </c>
      <c r="I155" s="14" t="s">
        <v>31</v>
      </c>
      <c r="J155" s="11" t="s">
        <v>22</v>
      </c>
      <c r="K155" s="11" t="s">
        <v>23</v>
      </c>
      <c r="L155" s="11" t="s">
        <v>50</v>
      </c>
      <c r="M155" s="85">
        <v>9487.0</v>
      </c>
      <c r="N155" s="18">
        <v>2065389.0</v>
      </c>
      <c r="O155" s="11" t="s">
        <v>39</v>
      </c>
      <c r="P155" s="11" t="s">
        <v>26</v>
      </c>
      <c r="Q155" s="26" t="s">
        <v>2967</v>
      </c>
      <c r="R155" s="20" t="s">
        <v>2801</v>
      </c>
      <c r="S155" s="21"/>
      <c r="T155" s="20" t="s">
        <v>2968</v>
      </c>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row>
    <row r="156" ht="25.5" customHeight="1">
      <c r="A156" s="11">
        <v>154.0</v>
      </c>
      <c r="B156" s="12">
        <v>45853.0</v>
      </c>
      <c r="C156" s="78"/>
      <c r="D156" s="14"/>
      <c r="E156" s="14"/>
      <c r="F156" s="19"/>
      <c r="G156" s="11" t="s">
        <v>29</v>
      </c>
      <c r="H156" s="26">
        <v>3.003813138E9</v>
      </c>
      <c r="I156" s="14" t="s">
        <v>31</v>
      </c>
      <c r="J156" s="11" t="s">
        <v>22</v>
      </c>
      <c r="K156" s="11" t="s">
        <v>95</v>
      </c>
      <c r="L156" s="11" t="s">
        <v>619</v>
      </c>
      <c r="M156" s="85"/>
      <c r="N156" s="18"/>
      <c r="O156" s="11"/>
      <c r="P156" s="11" t="s">
        <v>26</v>
      </c>
      <c r="Q156" s="89"/>
      <c r="R156" s="20" t="s">
        <v>2969</v>
      </c>
      <c r="S156" s="20"/>
      <c r="T156" s="20" t="s">
        <v>111</v>
      </c>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row>
    <row r="157" ht="25.5" customHeight="1">
      <c r="A157" s="11">
        <v>155.0</v>
      </c>
      <c r="B157" s="12">
        <v>45853.0</v>
      </c>
      <c r="C157" s="78"/>
      <c r="D157" s="14" t="s">
        <v>276</v>
      </c>
      <c r="E157" s="14" t="s">
        <v>71</v>
      </c>
      <c r="F157" s="19"/>
      <c r="G157" s="11" t="s">
        <v>29</v>
      </c>
      <c r="H157" s="26">
        <v>3.196496731E9</v>
      </c>
      <c r="I157" s="14" t="s">
        <v>31</v>
      </c>
      <c r="J157" s="11" t="s">
        <v>22</v>
      </c>
      <c r="K157" s="11" t="s">
        <v>23</v>
      </c>
      <c r="L157" s="11" t="s">
        <v>316</v>
      </c>
      <c r="M157" s="85"/>
      <c r="N157" s="18"/>
      <c r="O157" s="11" t="s">
        <v>564</v>
      </c>
      <c r="P157" s="11" t="s">
        <v>26</v>
      </c>
      <c r="Q157" s="94"/>
      <c r="R157" s="20" t="s">
        <v>2970</v>
      </c>
      <c r="S157" s="20"/>
      <c r="T157" s="20" t="s">
        <v>34</v>
      </c>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row>
    <row r="158" ht="25.5" customHeight="1">
      <c r="A158" s="11">
        <v>156.0</v>
      </c>
      <c r="B158" s="12">
        <v>45853.0</v>
      </c>
      <c r="C158" s="78"/>
      <c r="D158" s="14" t="s">
        <v>488</v>
      </c>
      <c r="E158" s="14" t="s">
        <v>491</v>
      </c>
      <c r="F158" s="11"/>
      <c r="G158" s="11" t="s">
        <v>29</v>
      </c>
      <c r="H158" s="26">
        <v>3.054378004E9</v>
      </c>
      <c r="I158" s="14" t="s">
        <v>31</v>
      </c>
      <c r="J158" s="11" t="s">
        <v>22</v>
      </c>
      <c r="K158" s="11" t="s">
        <v>95</v>
      </c>
      <c r="L158" s="11" t="s">
        <v>38</v>
      </c>
      <c r="M158" s="85"/>
      <c r="N158" s="18"/>
      <c r="O158" s="11"/>
      <c r="P158" s="11" t="s">
        <v>26</v>
      </c>
      <c r="Q158" s="94"/>
      <c r="R158" s="20" t="s">
        <v>2877</v>
      </c>
      <c r="S158" s="20"/>
      <c r="T158" s="20"/>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row>
    <row r="159" ht="25.5" customHeight="1">
      <c r="A159" s="11">
        <v>157.0</v>
      </c>
      <c r="B159" s="12">
        <v>45853.0</v>
      </c>
      <c r="C159" s="78"/>
      <c r="D159" s="14" t="s">
        <v>2971</v>
      </c>
      <c r="E159" s="14" t="s">
        <v>1959</v>
      </c>
      <c r="F159" s="19"/>
      <c r="G159" s="11" t="s">
        <v>29</v>
      </c>
      <c r="H159" s="26" t="s">
        <v>2972</v>
      </c>
      <c r="I159" s="14" t="s">
        <v>31</v>
      </c>
      <c r="J159" s="11" t="s">
        <v>22</v>
      </c>
      <c r="K159" s="11" t="s">
        <v>23</v>
      </c>
      <c r="L159" s="11" t="s">
        <v>156</v>
      </c>
      <c r="M159" s="85"/>
      <c r="N159" s="18"/>
      <c r="O159" s="11" t="s">
        <v>39</v>
      </c>
      <c r="P159" s="11" t="s">
        <v>26</v>
      </c>
      <c r="Q159" s="96">
        <v>45855.0</v>
      </c>
      <c r="R159" s="20" t="s">
        <v>2973</v>
      </c>
      <c r="S159" s="20"/>
      <c r="T159" s="20"/>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row>
    <row r="160" ht="50.25" customHeight="1">
      <c r="A160" s="11">
        <v>158.0</v>
      </c>
      <c r="B160" s="12">
        <v>45853.0</v>
      </c>
      <c r="C160" s="78"/>
      <c r="D160" s="14" t="s">
        <v>2974</v>
      </c>
      <c r="E160" s="14" t="s">
        <v>2975</v>
      </c>
      <c r="F160" s="11"/>
      <c r="G160" s="11" t="s">
        <v>29</v>
      </c>
      <c r="H160" s="26" t="s">
        <v>2976</v>
      </c>
      <c r="I160" s="14" t="s">
        <v>31</v>
      </c>
      <c r="J160" s="11" t="s">
        <v>22</v>
      </c>
      <c r="K160" s="11" t="s">
        <v>23</v>
      </c>
      <c r="L160" s="11" t="s">
        <v>119</v>
      </c>
      <c r="M160" s="85"/>
      <c r="N160" s="18"/>
      <c r="O160" s="11" t="s">
        <v>564</v>
      </c>
      <c r="P160" s="11" t="s">
        <v>26</v>
      </c>
      <c r="Q160" s="96">
        <v>45855.0</v>
      </c>
      <c r="R160" s="20" t="s">
        <v>2977</v>
      </c>
      <c r="S160" s="21"/>
      <c r="T160" s="21"/>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row>
    <row r="161" ht="57.0" customHeight="1">
      <c r="A161" s="11">
        <v>159.0</v>
      </c>
      <c r="B161" s="12">
        <v>45853.0</v>
      </c>
      <c r="C161" s="78"/>
      <c r="D161" s="14" t="s">
        <v>1906</v>
      </c>
      <c r="E161" s="14" t="s">
        <v>2978</v>
      </c>
      <c r="F161" s="11" t="s">
        <v>2979</v>
      </c>
      <c r="G161" s="11" t="s">
        <v>20</v>
      </c>
      <c r="H161" s="26" t="s">
        <v>2980</v>
      </c>
      <c r="I161" s="14" t="s">
        <v>31</v>
      </c>
      <c r="J161" s="11" t="s">
        <v>22</v>
      </c>
      <c r="K161" s="11" t="s">
        <v>23</v>
      </c>
      <c r="L161" s="11" t="s">
        <v>44</v>
      </c>
      <c r="M161" s="85">
        <v>9489.0</v>
      </c>
      <c r="N161" s="18">
        <v>1185509.0</v>
      </c>
      <c r="O161" s="11" t="s">
        <v>39</v>
      </c>
      <c r="P161" s="11" t="s">
        <v>26</v>
      </c>
      <c r="Q161" s="94"/>
      <c r="R161" s="20" t="s">
        <v>2981</v>
      </c>
      <c r="S161" s="20"/>
      <c r="T161" s="20"/>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row>
    <row r="162" ht="51.75" customHeight="1">
      <c r="A162" s="11">
        <v>160.0</v>
      </c>
      <c r="B162" s="12">
        <v>45853.0</v>
      </c>
      <c r="C162" s="78"/>
      <c r="D162" s="14" t="s">
        <v>829</v>
      </c>
      <c r="E162" s="14" t="s">
        <v>2083</v>
      </c>
      <c r="F162" s="11" t="s">
        <v>2982</v>
      </c>
      <c r="G162" s="11" t="s">
        <v>29</v>
      </c>
      <c r="H162" s="26" t="s">
        <v>2983</v>
      </c>
      <c r="I162" s="14" t="s">
        <v>31</v>
      </c>
      <c r="J162" s="11" t="s">
        <v>22</v>
      </c>
      <c r="K162" s="11" t="s">
        <v>95</v>
      </c>
      <c r="L162" s="11" t="s">
        <v>63</v>
      </c>
      <c r="M162" s="85"/>
      <c r="N162" s="18"/>
      <c r="O162" s="11" t="s">
        <v>502</v>
      </c>
      <c r="P162" s="11" t="s">
        <v>26</v>
      </c>
      <c r="Q162" s="89"/>
      <c r="R162" s="20" t="s">
        <v>2984</v>
      </c>
      <c r="S162" s="20"/>
      <c r="T162" s="20"/>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row>
    <row r="163" ht="51.0" customHeight="1">
      <c r="A163" s="11">
        <v>161.0</v>
      </c>
      <c r="B163" s="12">
        <v>45853.0</v>
      </c>
      <c r="C163" s="78"/>
      <c r="D163" s="14" t="s">
        <v>2985</v>
      </c>
      <c r="E163" s="14" t="s">
        <v>435</v>
      </c>
      <c r="F163" s="19"/>
      <c r="G163" s="11" t="s">
        <v>29</v>
      </c>
      <c r="H163" s="26" t="s">
        <v>2986</v>
      </c>
      <c r="I163" s="14" t="s">
        <v>31</v>
      </c>
      <c r="J163" s="11" t="s">
        <v>22</v>
      </c>
      <c r="K163" s="11" t="s">
        <v>23</v>
      </c>
      <c r="L163" s="11" t="s">
        <v>119</v>
      </c>
      <c r="M163" s="85"/>
      <c r="N163" s="18"/>
      <c r="O163" s="11" t="s">
        <v>564</v>
      </c>
      <c r="P163" s="11" t="s">
        <v>26</v>
      </c>
      <c r="Q163" s="94"/>
      <c r="R163" s="20" t="s">
        <v>2987</v>
      </c>
      <c r="S163" s="20"/>
      <c r="T163" s="20"/>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row>
    <row r="164" ht="57.0" customHeight="1">
      <c r="A164" s="11">
        <v>162.0</v>
      </c>
      <c r="B164" s="12">
        <v>45853.0</v>
      </c>
      <c r="C164" s="78"/>
      <c r="D164" s="14" t="s">
        <v>35</v>
      </c>
      <c r="E164" s="14" t="s">
        <v>2988</v>
      </c>
      <c r="F164" s="11"/>
      <c r="G164" s="11" t="s">
        <v>29</v>
      </c>
      <c r="H164" s="26" t="s">
        <v>2989</v>
      </c>
      <c r="I164" s="14" t="s">
        <v>31</v>
      </c>
      <c r="J164" s="11" t="s">
        <v>22</v>
      </c>
      <c r="K164" s="11" t="s">
        <v>23</v>
      </c>
      <c r="L164" s="11" t="s">
        <v>86</v>
      </c>
      <c r="M164" s="85">
        <v>9503.0</v>
      </c>
      <c r="N164" s="18">
        <v>5454998.0</v>
      </c>
      <c r="O164" s="11" t="s">
        <v>502</v>
      </c>
      <c r="P164" s="11" t="s">
        <v>26</v>
      </c>
      <c r="Q164" s="26" t="s">
        <v>2990</v>
      </c>
      <c r="R164" s="20" t="s">
        <v>2991</v>
      </c>
      <c r="S164" s="20"/>
      <c r="T164" s="20" t="s">
        <v>2992</v>
      </c>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row>
    <row r="165" ht="125.25" customHeight="1">
      <c r="A165" s="11">
        <v>163.0</v>
      </c>
      <c r="B165" s="12">
        <v>45853.0</v>
      </c>
      <c r="C165" s="78"/>
      <c r="D165" s="14" t="s">
        <v>1074</v>
      </c>
      <c r="E165" s="14" t="s">
        <v>2993</v>
      </c>
      <c r="F165" s="19"/>
      <c r="G165" s="11" t="s">
        <v>29</v>
      </c>
      <c r="H165" s="26" t="s">
        <v>2994</v>
      </c>
      <c r="I165" s="14" t="s">
        <v>31</v>
      </c>
      <c r="J165" s="11" t="s">
        <v>22</v>
      </c>
      <c r="K165" s="11" t="s">
        <v>23</v>
      </c>
      <c r="L165" s="11" t="s">
        <v>50</v>
      </c>
      <c r="M165" s="85"/>
      <c r="N165" s="18"/>
      <c r="O165" s="11" t="s">
        <v>502</v>
      </c>
      <c r="P165" s="11" t="s">
        <v>26</v>
      </c>
      <c r="Q165" s="26" t="s">
        <v>2995</v>
      </c>
      <c r="R165" s="20" t="s">
        <v>2996</v>
      </c>
      <c r="S165" s="20"/>
      <c r="T165" s="20"/>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row>
    <row r="166" ht="113.25" customHeight="1">
      <c r="A166" s="11">
        <v>164.0</v>
      </c>
      <c r="B166" s="12">
        <v>45854.0</v>
      </c>
      <c r="C166" s="78"/>
      <c r="D166" s="14" t="s">
        <v>300</v>
      </c>
      <c r="E166" s="14" t="s">
        <v>483</v>
      </c>
      <c r="F166" s="19"/>
      <c r="G166" s="11" t="s">
        <v>29</v>
      </c>
      <c r="H166" s="26">
        <v>3.177057492E9</v>
      </c>
      <c r="I166" s="14" t="s">
        <v>31</v>
      </c>
      <c r="J166" s="11" t="s">
        <v>22</v>
      </c>
      <c r="K166" s="11" t="s">
        <v>23</v>
      </c>
      <c r="L166" s="11" t="s">
        <v>2087</v>
      </c>
      <c r="M166" s="85">
        <v>9490.0</v>
      </c>
      <c r="N166" s="18">
        <v>1.1466E7</v>
      </c>
      <c r="O166" s="11" t="s">
        <v>502</v>
      </c>
      <c r="P166" s="11" t="s">
        <v>26</v>
      </c>
      <c r="Q166" s="26" t="s">
        <v>2997</v>
      </c>
      <c r="R166" s="20" t="s">
        <v>2801</v>
      </c>
      <c r="S166" s="20"/>
      <c r="T166" s="20" t="s">
        <v>2998</v>
      </c>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row>
    <row r="167" ht="43.5" customHeight="1">
      <c r="A167" s="11">
        <v>165.0</v>
      </c>
      <c r="B167" s="12">
        <v>45854.0</v>
      </c>
      <c r="C167" s="78"/>
      <c r="D167" s="14" t="s">
        <v>2999</v>
      </c>
      <c r="E167" s="14"/>
      <c r="F167" s="19"/>
      <c r="G167" s="11" t="s">
        <v>29</v>
      </c>
      <c r="H167" s="26">
        <v>3.106632533E9</v>
      </c>
      <c r="I167" s="14" t="s">
        <v>31</v>
      </c>
      <c r="J167" s="11" t="s">
        <v>1135</v>
      </c>
      <c r="K167" s="11" t="s">
        <v>23</v>
      </c>
      <c r="L167" s="11" t="s">
        <v>38</v>
      </c>
      <c r="M167" s="85"/>
      <c r="N167" s="18">
        <v>120000.0</v>
      </c>
      <c r="O167" s="11" t="s">
        <v>57</v>
      </c>
      <c r="P167" s="11" t="s">
        <v>26</v>
      </c>
      <c r="Q167" s="89"/>
      <c r="R167" s="20"/>
      <c r="S167" s="20"/>
      <c r="T167" s="20"/>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row>
    <row r="168" ht="25.5" customHeight="1">
      <c r="A168" s="11">
        <v>166.0</v>
      </c>
      <c r="B168" s="12">
        <v>45854.0</v>
      </c>
      <c r="C168" s="78"/>
      <c r="D168" s="14" t="s">
        <v>245</v>
      </c>
      <c r="E168" s="14" t="s">
        <v>669</v>
      </c>
      <c r="F168" s="11"/>
      <c r="G168" s="11" t="s">
        <v>29</v>
      </c>
      <c r="H168" s="26">
        <v>3.003197624E9</v>
      </c>
      <c r="I168" s="14" t="s">
        <v>31</v>
      </c>
      <c r="J168" s="11" t="s">
        <v>22</v>
      </c>
      <c r="K168" s="11" t="s">
        <v>23</v>
      </c>
      <c r="L168" s="11" t="s">
        <v>38</v>
      </c>
      <c r="M168" s="85">
        <v>9492.0</v>
      </c>
      <c r="N168" s="18">
        <v>2.499E7</v>
      </c>
      <c r="O168" s="11" t="s">
        <v>502</v>
      </c>
      <c r="P168" s="11" t="s">
        <v>26</v>
      </c>
      <c r="Q168" s="26" t="s">
        <v>3000</v>
      </c>
      <c r="R168" s="20" t="s">
        <v>2801</v>
      </c>
      <c r="S168" s="20"/>
      <c r="T168" s="20" t="s">
        <v>111</v>
      </c>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row>
    <row r="169" ht="25.5" customHeight="1">
      <c r="A169" s="11">
        <v>167.0</v>
      </c>
      <c r="B169" s="12">
        <v>45854.0</v>
      </c>
      <c r="C169" s="78"/>
      <c r="D169" s="14" t="s">
        <v>377</v>
      </c>
      <c r="E169" s="14"/>
      <c r="F169" s="11"/>
      <c r="G169" s="11" t="s">
        <v>29</v>
      </c>
      <c r="H169" s="26">
        <v>3.243630194E9</v>
      </c>
      <c r="I169" s="14" t="s">
        <v>31</v>
      </c>
      <c r="J169" s="11" t="s">
        <v>22</v>
      </c>
      <c r="K169" s="11" t="s">
        <v>23</v>
      </c>
      <c r="L169" s="11" t="s">
        <v>38</v>
      </c>
      <c r="M169" s="85">
        <v>9493.0</v>
      </c>
      <c r="N169" s="18">
        <v>2944792.0</v>
      </c>
      <c r="O169" s="11" t="s">
        <v>502</v>
      </c>
      <c r="P169" s="11" t="s">
        <v>26</v>
      </c>
      <c r="Q169" s="26" t="s">
        <v>3001</v>
      </c>
      <c r="R169" s="20" t="s">
        <v>2801</v>
      </c>
      <c r="S169" s="20"/>
      <c r="T169" s="20" t="s">
        <v>107</v>
      </c>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row>
    <row r="170" ht="25.5" customHeight="1">
      <c r="A170" s="11">
        <v>168.0</v>
      </c>
      <c r="B170" s="12">
        <v>45854.0</v>
      </c>
      <c r="C170" s="78"/>
      <c r="D170" s="14" t="s">
        <v>686</v>
      </c>
      <c r="E170" s="14" t="s">
        <v>2557</v>
      </c>
      <c r="F170" s="19"/>
      <c r="G170" s="11" t="s">
        <v>29</v>
      </c>
      <c r="H170" s="26">
        <v>3.247656022E9</v>
      </c>
      <c r="I170" s="14" t="s">
        <v>31</v>
      </c>
      <c r="J170" s="11" t="s">
        <v>22</v>
      </c>
      <c r="K170" s="11" t="s">
        <v>95</v>
      </c>
      <c r="L170" s="11" t="s">
        <v>346</v>
      </c>
      <c r="M170" s="85"/>
      <c r="N170" s="18"/>
      <c r="O170" s="11"/>
      <c r="P170" s="11" t="s">
        <v>26</v>
      </c>
      <c r="Q170" s="94"/>
      <c r="R170" s="20" t="s">
        <v>2877</v>
      </c>
      <c r="S170" s="20"/>
      <c r="T170" s="20" t="s">
        <v>3002</v>
      </c>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row>
    <row r="171" ht="25.5" customHeight="1">
      <c r="A171" s="11">
        <v>169.0</v>
      </c>
      <c r="B171" s="12">
        <v>45854.0</v>
      </c>
      <c r="C171" s="78"/>
      <c r="D171" s="14" t="s">
        <v>1738</v>
      </c>
      <c r="E171" s="14" t="s">
        <v>3003</v>
      </c>
      <c r="F171" s="11"/>
      <c r="G171" s="11" t="s">
        <v>29</v>
      </c>
      <c r="H171" s="26">
        <v>3.136804063E9</v>
      </c>
      <c r="I171" s="14" t="s">
        <v>31</v>
      </c>
      <c r="J171" s="11" t="s">
        <v>22</v>
      </c>
      <c r="K171" s="11" t="s">
        <v>23</v>
      </c>
      <c r="L171" s="11" t="s">
        <v>24</v>
      </c>
      <c r="M171" s="85"/>
      <c r="N171" s="18"/>
      <c r="O171" s="11" t="s">
        <v>564</v>
      </c>
      <c r="P171" s="11" t="s">
        <v>26</v>
      </c>
      <c r="Q171" s="89"/>
      <c r="R171" s="20" t="s">
        <v>3004</v>
      </c>
      <c r="S171" s="20"/>
      <c r="T171" s="20" t="s">
        <v>34</v>
      </c>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row>
    <row r="172" ht="25.5" customHeight="1">
      <c r="A172" s="11">
        <v>170.0</v>
      </c>
      <c r="B172" s="12">
        <v>45854.0</v>
      </c>
      <c r="C172" s="78"/>
      <c r="D172" s="14" t="s">
        <v>129</v>
      </c>
      <c r="E172" s="14" t="s">
        <v>1959</v>
      </c>
      <c r="F172" s="19"/>
      <c r="G172" s="11" t="s">
        <v>29</v>
      </c>
      <c r="H172" s="26">
        <v>3.216254625E9</v>
      </c>
      <c r="I172" s="14" t="s">
        <v>31</v>
      </c>
      <c r="J172" s="11" t="s">
        <v>22</v>
      </c>
      <c r="K172" s="11" t="s">
        <v>23</v>
      </c>
      <c r="L172" s="11" t="s">
        <v>50</v>
      </c>
      <c r="M172" s="85">
        <v>9452.0</v>
      </c>
      <c r="N172" s="18">
        <v>1277221.0</v>
      </c>
      <c r="O172" s="11" t="s">
        <v>57</v>
      </c>
      <c r="P172" s="11" t="s">
        <v>26</v>
      </c>
      <c r="Q172" s="94"/>
      <c r="S172" s="20"/>
      <c r="T172" s="20" t="s">
        <v>107</v>
      </c>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row>
    <row r="173" ht="25.5" customHeight="1">
      <c r="A173" s="11">
        <v>171.0</v>
      </c>
      <c r="B173" s="12">
        <v>45854.0</v>
      </c>
      <c r="C173" s="78"/>
      <c r="D173" s="14" t="s">
        <v>1143</v>
      </c>
      <c r="E173" s="14" t="s">
        <v>80</v>
      </c>
      <c r="F173" s="19"/>
      <c r="G173" s="11" t="s">
        <v>29</v>
      </c>
      <c r="H173" s="26">
        <v>3.052783936E9</v>
      </c>
      <c r="I173" s="14" t="s">
        <v>31</v>
      </c>
      <c r="J173" s="11" t="s">
        <v>22</v>
      </c>
      <c r="K173" s="11" t="s">
        <v>23</v>
      </c>
      <c r="L173" s="11" t="s">
        <v>619</v>
      </c>
      <c r="M173" s="85"/>
      <c r="N173" s="18"/>
      <c r="O173" s="11" t="s">
        <v>564</v>
      </c>
      <c r="P173" s="11" t="s">
        <v>26</v>
      </c>
      <c r="Q173" s="89"/>
      <c r="R173" s="20" t="s">
        <v>3005</v>
      </c>
      <c r="S173" s="20"/>
      <c r="T173" s="20" t="s">
        <v>69</v>
      </c>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row>
    <row r="174" ht="25.5" customHeight="1">
      <c r="A174" s="11">
        <v>172.0</v>
      </c>
      <c r="B174" s="12">
        <v>45854.0</v>
      </c>
      <c r="C174" s="78"/>
      <c r="D174" s="14" t="s">
        <v>2472</v>
      </c>
      <c r="E174" s="14" t="s">
        <v>1508</v>
      </c>
      <c r="F174" s="19"/>
      <c r="G174" s="11" t="s">
        <v>29</v>
      </c>
      <c r="H174" s="26">
        <v>3.104141394E9</v>
      </c>
      <c r="I174" s="14" t="s">
        <v>31</v>
      </c>
      <c r="J174" s="11" t="s">
        <v>22</v>
      </c>
      <c r="K174" s="11" t="s">
        <v>95</v>
      </c>
      <c r="L174" s="11" t="s">
        <v>38</v>
      </c>
      <c r="M174" s="85"/>
      <c r="N174" s="18"/>
      <c r="O174" s="11"/>
      <c r="P174" s="11" t="s">
        <v>26</v>
      </c>
      <c r="Q174" s="89"/>
      <c r="R174" s="20" t="s">
        <v>2877</v>
      </c>
      <c r="S174" s="20"/>
      <c r="T174" s="20" t="s">
        <v>1674</v>
      </c>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row>
    <row r="175" ht="25.5" customHeight="1">
      <c r="A175" s="11">
        <v>173.0</v>
      </c>
      <c r="B175" s="12">
        <v>45854.0</v>
      </c>
      <c r="C175" s="78"/>
      <c r="D175" s="14" t="s">
        <v>342</v>
      </c>
      <c r="E175" s="14" t="s">
        <v>193</v>
      </c>
      <c r="F175" s="19"/>
      <c r="G175" s="11" t="s">
        <v>29</v>
      </c>
      <c r="H175" s="26">
        <v>3.113690576E9</v>
      </c>
      <c r="I175" s="14" t="s">
        <v>31</v>
      </c>
      <c r="J175" s="11" t="s">
        <v>22</v>
      </c>
      <c r="K175" s="11" t="s">
        <v>23</v>
      </c>
      <c r="L175" s="11" t="s">
        <v>44</v>
      </c>
      <c r="M175" s="85">
        <v>9495.0</v>
      </c>
      <c r="N175" s="18">
        <v>2182277.0</v>
      </c>
      <c r="O175" s="11" t="s">
        <v>502</v>
      </c>
      <c r="P175" s="11" t="s">
        <v>26</v>
      </c>
      <c r="Q175" s="26" t="s">
        <v>3006</v>
      </c>
      <c r="R175" s="20" t="s">
        <v>2801</v>
      </c>
      <c r="S175" s="21"/>
      <c r="T175" s="20" t="s">
        <v>34</v>
      </c>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row>
    <row r="176" ht="25.5" customHeight="1">
      <c r="A176" s="11">
        <v>174.0</v>
      </c>
      <c r="B176" s="12">
        <v>45854.0</v>
      </c>
      <c r="C176" s="78"/>
      <c r="D176" s="14" t="s">
        <v>97</v>
      </c>
      <c r="E176" s="14"/>
      <c r="F176" s="11"/>
      <c r="G176" s="11" t="s">
        <v>29</v>
      </c>
      <c r="H176" s="26">
        <v>3.002644142E9</v>
      </c>
      <c r="I176" s="14" t="s">
        <v>31</v>
      </c>
      <c r="J176" s="11" t="s">
        <v>22</v>
      </c>
      <c r="K176" s="11" t="s">
        <v>23</v>
      </c>
      <c r="L176" s="11" t="s">
        <v>24</v>
      </c>
      <c r="M176" s="85"/>
      <c r="N176" s="18"/>
      <c r="O176" s="11" t="s">
        <v>564</v>
      </c>
      <c r="P176" s="11" t="s">
        <v>26</v>
      </c>
      <c r="Q176" s="94"/>
      <c r="R176" s="20"/>
      <c r="S176" s="21"/>
      <c r="T176" s="20" t="s">
        <v>3007</v>
      </c>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row>
    <row r="177" ht="25.5" customHeight="1">
      <c r="A177" s="11">
        <v>175.0</v>
      </c>
      <c r="B177" s="12">
        <v>45854.0</v>
      </c>
      <c r="C177" s="78"/>
      <c r="D177" s="14" t="s">
        <v>1618</v>
      </c>
      <c r="E177" s="14" t="s">
        <v>154</v>
      </c>
      <c r="F177" s="11"/>
      <c r="G177" s="11" t="s">
        <v>20</v>
      </c>
      <c r="H177" s="26">
        <v>3.148934299E9</v>
      </c>
      <c r="I177" s="14" t="s">
        <v>31</v>
      </c>
      <c r="J177" s="11" t="s">
        <v>22</v>
      </c>
      <c r="K177" s="11" t="s">
        <v>23</v>
      </c>
      <c r="L177" s="11" t="s">
        <v>44</v>
      </c>
      <c r="M177" s="85">
        <v>9491.0</v>
      </c>
      <c r="N177" s="18">
        <v>627753.0</v>
      </c>
      <c r="O177" s="11" t="s">
        <v>502</v>
      </c>
      <c r="P177" s="11" t="s">
        <v>26</v>
      </c>
      <c r="Q177" s="26" t="s">
        <v>3008</v>
      </c>
      <c r="R177" s="20" t="s">
        <v>3009</v>
      </c>
      <c r="S177" s="20"/>
      <c r="T177" s="20" t="s">
        <v>34</v>
      </c>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row>
    <row r="178" ht="25.5" customHeight="1">
      <c r="A178" s="11">
        <v>176.0</v>
      </c>
      <c r="B178" s="12">
        <v>45854.0</v>
      </c>
      <c r="C178" s="78"/>
      <c r="D178" s="14"/>
      <c r="E178" s="14"/>
      <c r="F178" s="11" t="s">
        <v>3010</v>
      </c>
      <c r="G178" s="11" t="s">
        <v>29</v>
      </c>
      <c r="H178" s="26">
        <v>3.123252011E9</v>
      </c>
      <c r="I178" s="14" t="s">
        <v>31</v>
      </c>
      <c r="J178" s="11" t="s">
        <v>22</v>
      </c>
      <c r="K178" s="11" t="s">
        <v>23</v>
      </c>
      <c r="L178" s="11" t="s">
        <v>44</v>
      </c>
      <c r="M178" s="85"/>
      <c r="N178" s="18">
        <v>450000.0</v>
      </c>
      <c r="O178" s="11" t="s">
        <v>502</v>
      </c>
      <c r="P178" s="11" t="s">
        <v>26</v>
      </c>
      <c r="Q178" s="26" t="s">
        <v>2875</v>
      </c>
      <c r="R178" s="20" t="s">
        <v>2877</v>
      </c>
      <c r="S178" s="20"/>
      <c r="T178" s="20" t="s">
        <v>2953</v>
      </c>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row>
    <row r="179" ht="25.5" customHeight="1">
      <c r="A179" s="11">
        <v>177.0</v>
      </c>
      <c r="B179" s="12">
        <v>45854.0</v>
      </c>
      <c r="C179" s="78"/>
      <c r="D179" s="14" t="s">
        <v>1162</v>
      </c>
      <c r="E179" s="14" t="s">
        <v>910</v>
      </c>
      <c r="F179" s="11"/>
      <c r="G179" s="11" t="s">
        <v>20</v>
      </c>
      <c r="H179" s="26">
        <v>3.103582375E9</v>
      </c>
      <c r="I179" s="14" t="s">
        <v>31</v>
      </c>
      <c r="J179" s="11" t="s">
        <v>22</v>
      </c>
      <c r="K179" s="11" t="s">
        <v>23</v>
      </c>
      <c r="L179" s="11" t="s">
        <v>86</v>
      </c>
      <c r="M179" s="85"/>
      <c r="N179" s="18">
        <v>350000.0</v>
      </c>
      <c r="O179" s="11" t="s">
        <v>39</v>
      </c>
      <c r="P179" s="11" t="s">
        <v>26</v>
      </c>
      <c r="Q179" s="26" t="s">
        <v>3011</v>
      </c>
      <c r="R179" s="20" t="s">
        <v>2801</v>
      </c>
      <c r="S179" s="20"/>
      <c r="T179" s="20" t="s">
        <v>34</v>
      </c>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row>
    <row r="180" ht="25.5" customHeight="1">
      <c r="A180" s="11">
        <v>178.0</v>
      </c>
      <c r="B180" s="12">
        <v>45854.0</v>
      </c>
      <c r="C180" s="78"/>
      <c r="D180" s="14" t="s">
        <v>1238</v>
      </c>
      <c r="E180" s="14"/>
      <c r="F180" s="11"/>
      <c r="G180" s="11" t="s">
        <v>29</v>
      </c>
      <c r="H180" s="26">
        <v>3.103889794E9</v>
      </c>
      <c r="I180" s="14" t="s">
        <v>31</v>
      </c>
      <c r="J180" s="11" t="s">
        <v>22</v>
      </c>
      <c r="K180" s="11" t="s">
        <v>23</v>
      </c>
      <c r="L180" s="11" t="s">
        <v>50</v>
      </c>
      <c r="M180" s="85"/>
      <c r="N180" s="18">
        <v>270000.0</v>
      </c>
      <c r="O180" s="11" t="s">
        <v>502</v>
      </c>
      <c r="P180" s="11" t="s">
        <v>26</v>
      </c>
      <c r="Q180" s="26" t="s">
        <v>3012</v>
      </c>
      <c r="R180" s="20" t="s">
        <v>2801</v>
      </c>
      <c r="S180" s="20"/>
      <c r="T180" s="20" t="s">
        <v>3013</v>
      </c>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row>
    <row r="181" ht="25.5" customHeight="1">
      <c r="A181" s="11">
        <v>179.0</v>
      </c>
      <c r="B181" s="12">
        <v>45854.0</v>
      </c>
      <c r="C181" s="78"/>
      <c r="D181" s="14" t="s">
        <v>2643</v>
      </c>
      <c r="E181" s="14" t="s">
        <v>916</v>
      </c>
      <c r="F181" s="11"/>
      <c r="G181" s="11" t="s">
        <v>29</v>
      </c>
      <c r="H181" s="26">
        <v>3.125031837E9</v>
      </c>
      <c r="I181" s="14" t="s">
        <v>31</v>
      </c>
      <c r="J181" s="11" t="s">
        <v>22</v>
      </c>
      <c r="K181" s="11" t="s">
        <v>23</v>
      </c>
      <c r="L181" s="11" t="s">
        <v>619</v>
      </c>
      <c r="M181" s="85"/>
      <c r="N181" s="18"/>
      <c r="O181" s="11" t="s">
        <v>564</v>
      </c>
      <c r="P181" s="11" t="s">
        <v>26</v>
      </c>
      <c r="Q181" s="94"/>
      <c r="R181" s="20" t="s">
        <v>3014</v>
      </c>
      <c r="S181" s="20"/>
      <c r="T181" s="20" t="s">
        <v>3015</v>
      </c>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row>
    <row r="182" ht="25.5" customHeight="1">
      <c r="A182" s="11">
        <v>180.0</v>
      </c>
      <c r="B182" s="12">
        <v>45854.0</v>
      </c>
      <c r="C182" s="78"/>
      <c r="D182" s="14" t="s">
        <v>1143</v>
      </c>
      <c r="E182" s="14"/>
      <c r="F182" s="11" t="s">
        <v>3016</v>
      </c>
      <c r="G182" s="11" t="s">
        <v>29</v>
      </c>
      <c r="H182" s="26">
        <v>3.044542995E9</v>
      </c>
      <c r="I182" s="14" t="s">
        <v>31</v>
      </c>
      <c r="J182" s="11" t="s">
        <v>22</v>
      </c>
      <c r="K182" s="11" t="s">
        <v>23</v>
      </c>
      <c r="L182" s="11" t="s">
        <v>86</v>
      </c>
      <c r="M182" s="85">
        <v>9422.0</v>
      </c>
      <c r="N182" s="18">
        <v>704706.0</v>
      </c>
      <c r="O182" s="11" t="s">
        <v>502</v>
      </c>
      <c r="P182" s="11" t="s">
        <v>26</v>
      </c>
      <c r="Q182" s="26" t="s">
        <v>3017</v>
      </c>
      <c r="R182" s="20" t="s">
        <v>2801</v>
      </c>
      <c r="S182" s="20"/>
      <c r="T182" s="20" t="s">
        <v>3018</v>
      </c>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row>
    <row r="183" ht="25.5" customHeight="1">
      <c r="A183" s="11">
        <v>181.0</v>
      </c>
      <c r="B183" s="12">
        <v>45854.0</v>
      </c>
      <c r="C183" s="78"/>
      <c r="D183" s="14" t="s">
        <v>128</v>
      </c>
      <c r="E183" s="14"/>
      <c r="F183" s="11"/>
      <c r="G183" s="11" t="s">
        <v>29</v>
      </c>
      <c r="H183" s="26">
        <v>3.146088651E9</v>
      </c>
      <c r="I183" s="14" t="s">
        <v>31</v>
      </c>
      <c r="J183" s="11" t="s">
        <v>22</v>
      </c>
      <c r="K183" s="11" t="s">
        <v>23</v>
      </c>
      <c r="L183" s="11" t="s">
        <v>38</v>
      </c>
      <c r="M183" s="85"/>
      <c r="N183" s="18">
        <v>2970000.0</v>
      </c>
      <c r="O183" s="11" t="s">
        <v>502</v>
      </c>
      <c r="P183" s="11" t="s">
        <v>26</v>
      </c>
      <c r="Q183" s="94"/>
      <c r="R183" s="20" t="s">
        <v>3019</v>
      </c>
      <c r="S183" s="20"/>
      <c r="T183" s="20" t="s">
        <v>481</v>
      </c>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row>
    <row r="184" ht="25.5" customHeight="1">
      <c r="A184" s="11">
        <v>182.0</v>
      </c>
      <c r="B184" s="12">
        <v>45854.0</v>
      </c>
      <c r="C184" s="78"/>
      <c r="D184" s="14" t="s">
        <v>1238</v>
      </c>
      <c r="E184" s="14"/>
      <c r="F184" s="11" t="s">
        <v>3020</v>
      </c>
      <c r="G184" s="11" t="s">
        <v>20</v>
      </c>
      <c r="H184" s="26">
        <v>3.21636221E9</v>
      </c>
      <c r="I184" s="14" t="s">
        <v>31</v>
      </c>
      <c r="J184" s="11" t="s">
        <v>22</v>
      </c>
      <c r="K184" s="11" t="s">
        <v>23</v>
      </c>
      <c r="L184" s="11" t="s">
        <v>38</v>
      </c>
      <c r="M184" s="85"/>
      <c r="N184" s="18">
        <v>450000.0</v>
      </c>
      <c r="O184" s="11" t="s">
        <v>502</v>
      </c>
      <c r="P184" s="11" t="s">
        <v>26</v>
      </c>
      <c r="Q184" s="26" t="s">
        <v>3021</v>
      </c>
      <c r="R184" s="20" t="s">
        <v>2801</v>
      </c>
      <c r="S184" s="20"/>
      <c r="T184" s="20" t="s">
        <v>3022</v>
      </c>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row>
    <row r="185" ht="25.5" customHeight="1">
      <c r="A185" s="11">
        <v>183.0</v>
      </c>
      <c r="B185" s="12">
        <v>45854.0</v>
      </c>
      <c r="C185" s="78"/>
      <c r="D185" s="14" t="s">
        <v>60</v>
      </c>
      <c r="E185" s="14"/>
      <c r="F185" s="19"/>
      <c r="G185" s="11" t="s">
        <v>29</v>
      </c>
      <c r="H185" s="26">
        <v>3.003423999E9</v>
      </c>
      <c r="I185" s="14" t="s">
        <v>31</v>
      </c>
      <c r="J185" s="11" t="s">
        <v>22</v>
      </c>
      <c r="K185" s="11" t="s">
        <v>23</v>
      </c>
      <c r="L185" s="11" t="s">
        <v>100</v>
      </c>
      <c r="M185" s="85">
        <v>9499.0</v>
      </c>
      <c r="N185" s="18">
        <v>338358.0</v>
      </c>
      <c r="O185" s="11" t="s">
        <v>502</v>
      </c>
      <c r="P185" s="11" t="s">
        <v>26</v>
      </c>
      <c r="Q185" s="26" t="s">
        <v>3023</v>
      </c>
      <c r="R185" s="20" t="s">
        <v>2801</v>
      </c>
      <c r="S185" s="20"/>
      <c r="T185" s="20" t="s">
        <v>3024</v>
      </c>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row>
    <row r="186" ht="25.5" customHeight="1">
      <c r="A186" s="11">
        <v>184.0</v>
      </c>
      <c r="B186" s="12">
        <v>45854.0</v>
      </c>
      <c r="C186" s="78"/>
      <c r="D186" s="14" t="s">
        <v>3025</v>
      </c>
      <c r="E186" s="14" t="s">
        <v>2523</v>
      </c>
      <c r="F186" s="11" t="s">
        <v>3026</v>
      </c>
      <c r="G186" s="11" t="s">
        <v>117</v>
      </c>
      <c r="H186" s="26">
        <v>3.126331365E9</v>
      </c>
      <c r="I186" s="14" t="s">
        <v>31</v>
      </c>
      <c r="J186" s="11" t="s">
        <v>22</v>
      </c>
      <c r="K186" s="11" t="s">
        <v>23</v>
      </c>
      <c r="L186" s="11" t="s">
        <v>38</v>
      </c>
      <c r="M186" s="85"/>
      <c r="N186" s="18">
        <v>1620000.0</v>
      </c>
      <c r="O186" s="11" t="s">
        <v>502</v>
      </c>
      <c r="P186" s="11" t="s">
        <v>26</v>
      </c>
      <c r="Q186" s="26" t="s">
        <v>3023</v>
      </c>
      <c r="R186" s="20" t="s">
        <v>2801</v>
      </c>
      <c r="S186" s="20"/>
      <c r="T186" s="20" t="s">
        <v>481</v>
      </c>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row>
    <row r="187" ht="25.5" customHeight="1">
      <c r="A187" s="11">
        <v>185.0</v>
      </c>
      <c r="B187" s="12">
        <v>45854.0</v>
      </c>
      <c r="C187" s="78"/>
      <c r="D187" s="14" t="s">
        <v>3027</v>
      </c>
      <c r="E187" s="14"/>
      <c r="F187" s="19"/>
      <c r="G187" s="11" t="s">
        <v>29</v>
      </c>
      <c r="H187" s="26">
        <v>3.145104941E9</v>
      </c>
      <c r="I187" s="14" t="s">
        <v>31</v>
      </c>
      <c r="J187" s="11" t="s">
        <v>22</v>
      </c>
      <c r="K187" s="11" t="s">
        <v>23</v>
      </c>
      <c r="L187" s="11" t="s">
        <v>50</v>
      </c>
      <c r="M187" s="85"/>
      <c r="N187" s="18">
        <v>780000.0</v>
      </c>
      <c r="O187" s="11" t="s">
        <v>502</v>
      </c>
      <c r="P187" s="11" t="s">
        <v>26</v>
      </c>
      <c r="Q187" s="26" t="s">
        <v>3028</v>
      </c>
      <c r="R187" s="20" t="s">
        <v>2801</v>
      </c>
      <c r="S187" s="20"/>
      <c r="T187" s="20" t="s">
        <v>2840</v>
      </c>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row>
    <row r="188" ht="25.5" customHeight="1">
      <c r="A188" s="11">
        <v>187.0</v>
      </c>
      <c r="B188" s="12">
        <v>45854.0</v>
      </c>
      <c r="C188" s="78"/>
      <c r="D188" s="14" t="s">
        <v>175</v>
      </c>
      <c r="E188" s="14"/>
      <c r="F188" s="19"/>
      <c r="G188" s="11" t="s">
        <v>29</v>
      </c>
      <c r="H188" s="26">
        <v>3.004220532E9</v>
      </c>
      <c r="I188" s="14" t="s">
        <v>31</v>
      </c>
      <c r="J188" s="11" t="s">
        <v>22</v>
      </c>
      <c r="K188" s="11" t="s">
        <v>23</v>
      </c>
      <c r="L188" s="11" t="s">
        <v>50</v>
      </c>
      <c r="M188" s="85"/>
      <c r="N188" s="18">
        <v>490000.0</v>
      </c>
      <c r="O188" s="11" t="s">
        <v>502</v>
      </c>
      <c r="P188" s="11" t="s">
        <v>26</v>
      </c>
      <c r="Q188" s="26" t="s">
        <v>3021</v>
      </c>
      <c r="R188" s="20" t="s">
        <v>2801</v>
      </c>
      <c r="S188" s="21"/>
      <c r="T188" s="20" t="s">
        <v>107</v>
      </c>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row>
    <row r="189" ht="39.75" customHeight="1">
      <c r="A189" s="11">
        <v>188.0</v>
      </c>
      <c r="B189" s="12">
        <v>45854.0</v>
      </c>
      <c r="C189" s="78"/>
      <c r="D189" s="14"/>
      <c r="E189" s="28"/>
      <c r="F189" s="19"/>
      <c r="G189" s="11" t="s">
        <v>29</v>
      </c>
      <c r="H189" s="26">
        <v>3.023496608E9</v>
      </c>
      <c r="I189" s="14" t="s">
        <v>31</v>
      </c>
      <c r="J189" s="11" t="s">
        <v>22</v>
      </c>
      <c r="K189" s="11" t="s">
        <v>95</v>
      </c>
      <c r="L189" s="11" t="s">
        <v>86</v>
      </c>
      <c r="M189" s="85"/>
      <c r="N189" s="18"/>
      <c r="O189" s="11"/>
      <c r="P189" s="11" t="s">
        <v>26</v>
      </c>
      <c r="Q189" s="26"/>
      <c r="R189" s="20" t="s">
        <v>3029</v>
      </c>
      <c r="S189" s="20"/>
      <c r="T189" s="20" t="s">
        <v>69</v>
      </c>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row>
    <row r="190" ht="25.5" customHeight="1">
      <c r="A190" s="11">
        <v>189.0</v>
      </c>
      <c r="B190" s="12">
        <v>45854.0</v>
      </c>
      <c r="C190" s="19"/>
      <c r="D190" s="14" t="s">
        <v>3030</v>
      </c>
      <c r="E190" s="14" t="s">
        <v>916</v>
      </c>
      <c r="F190" s="19"/>
      <c r="G190" s="11" t="s">
        <v>117</v>
      </c>
      <c r="H190" s="26" t="s">
        <v>3031</v>
      </c>
      <c r="I190" s="14" t="s">
        <v>31</v>
      </c>
      <c r="J190" s="11" t="s">
        <v>1135</v>
      </c>
      <c r="K190" s="11" t="s">
        <v>23</v>
      </c>
      <c r="L190" s="11" t="s">
        <v>625</v>
      </c>
      <c r="M190" s="85">
        <v>9501.0</v>
      </c>
      <c r="N190" s="25" t="s">
        <v>3032</v>
      </c>
      <c r="O190" s="11" t="s">
        <v>502</v>
      </c>
      <c r="P190" s="11" t="s">
        <v>26</v>
      </c>
      <c r="Q190" s="26" t="s">
        <v>3021</v>
      </c>
      <c r="R190" s="20" t="s">
        <v>2801</v>
      </c>
      <c r="S190" s="21"/>
      <c r="T190" s="20" t="s">
        <v>3033</v>
      </c>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row>
    <row r="191" ht="25.5" customHeight="1">
      <c r="A191" s="11">
        <v>190.0</v>
      </c>
      <c r="B191" s="12">
        <v>45854.0</v>
      </c>
      <c r="C191" s="19"/>
      <c r="D191" s="14"/>
      <c r="E191" s="14"/>
      <c r="F191" s="11" t="s">
        <v>3034</v>
      </c>
      <c r="G191" s="11" t="s">
        <v>29</v>
      </c>
      <c r="H191" s="26" t="s">
        <v>3035</v>
      </c>
      <c r="I191" s="14" t="s">
        <v>31</v>
      </c>
      <c r="J191" s="11" t="s">
        <v>22</v>
      </c>
      <c r="K191" s="11" t="s">
        <v>23</v>
      </c>
      <c r="L191" s="11" t="s">
        <v>625</v>
      </c>
      <c r="M191" s="85"/>
      <c r="N191" s="18"/>
      <c r="O191" s="11" t="s">
        <v>502</v>
      </c>
      <c r="P191" s="11" t="s">
        <v>26</v>
      </c>
      <c r="Q191" s="89"/>
      <c r="R191" s="20" t="s">
        <v>3036</v>
      </c>
      <c r="S191" s="21"/>
      <c r="T191" s="20"/>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row>
    <row r="192" ht="25.5" customHeight="1">
      <c r="A192" s="11">
        <v>191.0</v>
      </c>
      <c r="B192" s="12">
        <v>45854.0</v>
      </c>
      <c r="C192" s="19"/>
      <c r="D192" s="14" t="s">
        <v>2960</v>
      </c>
      <c r="E192" s="14"/>
      <c r="F192" s="11" t="s">
        <v>3037</v>
      </c>
      <c r="G192" s="11" t="s">
        <v>29</v>
      </c>
      <c r="H192" s="26" t="s">
        <v>3038</v>
      </c>
      <c r="I192" s="14" t="s">
        <v>31</v>
      </c>
      <c r="J192" s="11" t="s">
        <v>22</v>
      </c>
      <c r="K192" s="11" t="s">
        <v>23</v>
      </c>
      <c r="L192" s="11" t="s">
        <v>100</v>
      </c>
      <c r="M192" s="85"/>
      <c r="N192" s="18">
        <v>210084.0</v>
      </c>
      <c r="O192" s="11" t="s">
        <v>502</v>
      </c>
      <c r="P192" s="11" t="s">
        <v>26</v>
      </c>
      <c r="Q192" s="26" t="s">
        <v>3021</v>
      </c>
      <c r="R192" s="20" t="s">
        <v>2801</v>
      </c>
      <c r="S192" s="20"/>
      <c r="T192" s="20" t="s">
        <v>3039</v>
      </c>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row>
    <row r="193" ht="25.5" customHeight="1">
      <c r="A193" s="11">
        <v>192.0</v>
      </c>
      <c r="B193" s="12">
        <v>45854.0</v>
      </c>
      <c r="C193" s="19"/>
      <c r="D193" s="14" t="s">
        <v>1857</v>
      </c>
      <c r="E193" s="14"/>
      <c r="F193" s="11"/>
      <c r="G193" s="11" t="s">
        <v>20</v>
      </c>
      <c r="H193" s="26" t="s">
        <v>3040</v>
      </c>
      <c r="I193" s="14" t="s">
        <v>31</v>
      </c>
      <c r="J193" s="11" t="s">
        <v>22</v>
      </c>
      <c r="K193" s="11" t="s">
        <v>23</v>
      </c>
      <c r="L193" s="11" t="s">
        <v>346</v>
      </c>
      <c r="M193" s="85">
        <v>9502.0</v>
      </c>
      <c r="N193" s="25" t="s">
        <v>3041</v>
      </c>
      <c r="O193" s="11" t="s">
        <v>502</v>
      </c>
      <c r="P193" s="11" t="s">
        <v>26</v>
      </c>
      <c r="Q193" s="26" t="s">
        <v>3021</v>
      </c>
      <c r="R193" s="20" t="s">
        <v>2801</v>
      </c>
      <c r="S193" s="20"/>
      <c r="T193" s="20" t="s">
        <v>3042</v>
      </c>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row>
    <row r="194" ht="25.5" customHeight="1">
      <c r="A194" s="11">
        <v>193.0</v>
      </c>
      <c r="B194" s="12">
        <v>45854.0</v>
      </c>
      <c r="C194" s="19"/>
      <c r="D194" s="14" t="s">
        <v>752</v>
      </c>
      <c r="E194" s="14"/>
      <c r="F194" s="11" t="s">
        <v>3043</v>
      </c>
      <c r="G194" s="11" t="s">
        <v>29</v>
      </c>
      <c r="H194" s="26" t="s">
        <v>3044</v>
      </c>
      <c r="I194" s="14" t="s">
        <v>31</v>
      </c>
      <c r="J194" s="11" t="s">
        <v>1135</v>
      </c>
      <c r="K194" s="11" t="s">
        <v>23</v>
      </c>
      <c r="L194" s="11" t="s">
        <v>44</v>
      </c>
      <c r="M194" s="85">
        <v>9497.0</v>
      </c>
      <c r="N194" s="18" t="s">
        <v>3045</v>
      </c>
      <c r="O194" s="11" t="s">
        <v>502</v>
      </c>
      <c r="P194" s="11" t="s">
        <v>26</v>
      </c>
      <c r="Q194" s="26" t="s">
        <v>3046</v>
      </c>
      <c r="R194" s="20" t="s">
        <v>2801</v>
      </c>
      <c r="S194" s="20"/>
      <c r="T194" s="20" t="s">
        <v>3042</v>
      </c>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row>
    <row r="195" ht="42.75" customHeight="1">
      <c r="A195" s="11">
        <v>194.0</v>
      </c>
      <c r="B195" s="12">
        <v>45854.0</v>
      </c>
      <c r="C195" s="19"/>
      <c r="D195" s="14" t="s">
        <v>986</v>
      </c>
      <c r="E195" s="14" t="s">
        <v>2924</v>
      </c>
      <c r="F195" s="19"/>
      <c r="G195" s="11" t="s">
        <v>1654</v>
      </c>
      <c r="H195" s="95" t="s">
        <v>3047</v>
      </c>
      <c r="I195" s="14" t="s">
        <v>31</v>
      </c>
      <c r="J195" s="11" t="s">
        <v>1135</v>
      </c>
      <c r="K195" s="11" t="s">
        <v>23</v>
      </c>
      <c r="L195" s="11" t="s">
        <v>86</v>
      </c>
      <c r="M195" s="85">
        <v>9506.0</v>
      </c>
      <c r="N195" s="25" t="s">
        <v>3048</v>
      </c>
      <c r="O195" s="11" t="s">
        <v>502</v>
      </c>
      <c r="P195" s="11" t="s">
        <v>26</v>
      </c>
      <c r="Q195" s="26" t="s">
        <v>3049</v>
      </c>
      <c r="R195" s="20" t="s">
        <v>2801</v>
      </c>
      <c r="S195" s="20"/>
      <c r="T195" s="20" t="s">
        <v>3050</v>
      </c>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row>
    <row r="196" ht="25.5" customHeight="1">
      <c r="A196" s="11">
        <v>195.0</v>
      </c>
      <c r="B196" s="12">
        <v>45855.0</v>
      </c>
      <c r="C196" s="19"/>
      <c r="D196" s="14"/>
      <c r="E196" s="28"/>
      <c r="F196" s="19"/>
      <c r="G196" s="11" t="s">
        <v>29</v>
      </c>
      <c r="H196" s="26" t="s">
        <v>3051</v>
      </c>
      <c r="I196" s="14" t="s">
        <v>31</v>
      </c>
      <c r="J196" s="11" t="s">
        <v>1135</v>
      </c>
      <c r="K196" s="11" t="s">
        <v>95</v>
      </c>
      <c r="L196" s="11"/>
      <c r="M196" s="85"/>
      <c r="N196" s="18"/>
      <c r="O196" s="11"/>
      <c r="P196" s="11" t="s">
        <v>26</v>
      </c>
      <c r="Q196" s="26"/>
      <c r="R196" s="20" t="s">
        <v>3052</v>
      </c>
      <c r="S196" s="20"/>
      <c r="T196" s="20" t="s">
        <v>107</v>
      </c>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row>
    <row r="197" ht="25.5" customHeight="1">
      <c r="A197" s="11">
        <v>196.0</v>
      </c>
      <c r="B197" s="12">
        <v>45855.0</v>
      </c>
      <c r="C197" s="19"/>
      <c r="D197" s="14" t="s">
        <v>3053</v>
      </c>
      <c r="E197" s="14" t="s">
        <v>321</v>
      </c>
      <c r="F197" s="19"/>
      <c r="G197" s="11" t="s">
        <v>29</v>
      </c>
      <c r="H197" s="26" t="s">
        <v>3054</v>
      </c>
      <c r="I197" s="14" t="s">
        <v>31</v>
      </c>
      <c r="J197" s="11" t="s">
        <v>22</v>
      </c>
      <c r="K197" s="11" t="s">
        <v>23</v>
      </c>
      <c r="L197" s="11" t="s">
        <v>24</v>
      </c>
      <c r="M197" s="85"/>
      <c r="N197" s="18">
        <v>218487.0</v>
      </c>
      <c r="O197" s="11" t="s">
        <v>502</v>
      </c>
      <c r="P197" s="11" t="s">
        <v>26</v>
      </c>
      <c r="Q197" s="26" t="s">
        <v>3055</v>
      </c>
      <c r="R197" s="20" t="s">
        <v>3052</v>
      </c>
      <c r="S197" s="20"/>
      <c r="T197" s="20"/>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row>
    <row r="198" ht="25.5" customHeight="1">
      <c r="A198" s="11">
        <v>197.0</v>
      </c>
      <c r="B198" s="12">
        <v>45855.0</v>
      </c>
      <c r="C198" s="19"/>
      <c r="D198" s="14" t="s">
        <v>3056</v>
      </c>
      <c r="E198" s="28"/>
      <c r="F198" s="19"/>
      <c r="G198" s="11" t="s">
        <v>29</v>
      </c>
      <c r="H198" s="26">
        <v>3.117498425E9</v>
      </c>
      <c r="I198" s="14" t="s">
        <v>31</v>
      </c>
      <c r="J198" s="11" t="s">
        <v>22</v>
      </c>
      <c r="K198" s="11" t="s">
        <v>23</v>
      </c>
      <c r="L198" s="11" t="s">
        <v>316</v>
      </c>
      <c r="M198" s="85"/>
      <c r="N198" s="18"/>
      <c r="O198" s="11"/>
      <c r="P198" s="11" t="s">
        <v>26</v>
      </c>
      <c r="Q198" s="26"/>
      <c r="R198" s="20" t="s">
        <v>2877</v>
      </c>
      <c r="S198" s="20"/>
      <c r="T198" s="20" t="s">
        <v>3057</v>
      </c>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row>
    <row r="199" ht="25.5" customHeight="1">
      <c r="A199" s="11">
        <v>198.0</v>
      </c>
      <c r="B199" s="12">
        <v>45855.0</v>
      </c>
      <c r="C199" s="19"/>
      <c r="D199" s="14"/>
      <c r="E199" s="28"/>
      <c r="F199" s="11" t="s">
        <v>3058</v>
      </c>
      <c r="G199" s="11" t="s">
        <v>29</v>
      </c>
      <c r="H199" s="26">
        <v>3.017795564E9</v>
      </c>
      <c r="I199" s="14" t="s">
        <v>31</v>
      </c>
      <c r="J199" s="11" t="s">
        <v>22</v>
      </c>
      <c r="K199" s="11" t="s">
        <v>23</v>
      </c>
      <c r="L199" s="11" t="s">
        <v>38</v>
      </c>
      <c r="M199" s="85">
        <v>9511.0</v>
      </c>
      <c r="N199" s="18">
        <v>2957860.0</v>
      </c>
      <c r="O199" s="11" t="s">
        <v>39</v>
      </c>
      <c r="P199" s="11" t="s">
        <v>26</v>
      </c>
      <c r="Q199" s="26" t="s">
        <v>3059</v>
      </c>
      <c r="R199" s="20" t="s">
        <v>2801</v>
      </c>
      <c r="S199" s="20"/>
      <c r="T199" s="20" t="s">
        <v>2821</v>
      </c>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row>
    <row r="200" ht="25.5" customHeight="1">
      <c r="A200" s="11">
        <v>199.0</v>
      </c>
      <c r="B200" s="12">
        <v>45855.0</v>
      </c>
      <c r="C200" s="19"/>
      <c r="D200" s="14" t="s">
        <v>488</v>
      </c>
      <c r="E200" s="14"/>
      <c r="F200" s="19"/>
      <c r="G200" s="11" t="s">
        <v>29</v>
      </c>
      <c r="H200" s="26">
        <v>3.10368479E9</v>
      </c>
      <c r="I200" s="14" t="s">
        <v>31</v>
      </c>
      <c r="J200" s="11" t="s">
        <v>22</v>
      </c>
      <c r="K200" s="11" t="s">
        <v>95</v>
      </c>
      <c r="L200" s="11" t="s">
        <v>50</v>
      </c>
      <c r="M200" s="85"/>
      <c r="N200" s="18"/>
      <c r="O200" s="11" t="s">
        <v>502</v>
      </c>
      <c r="P200" s="11" t="s">
        <v>26</v>
      </c>
      <c r="Q200" s="89"/>
      <c r="R200" s="20" t="s">
        <v>3060</v>
      </c>
      <c r="S200" s="21"/>
      <c r="T200" s="20" t="s">
        <v>107</v>
      </c>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row>
    <row r="201" ht="25.5" customHeight="1">
      <c r="A201" s="11">
        <v>200.0</v>
      </c>
      <c r="B201" s="12">
        <v>45855.0</v>
      </c>
      <c r="C201" s="19"/>
      <c r="D201" s="14" t="s">
        <v>3061</v>
      </c>
      <c r="E201" s="14" t="s">
        <v>3062</v>
      </c>
      <c r="F201" s="19"/>
      <c r="G201" s="11" t="s">
        <v>29</v>
      </c>
      <c r="H201" s="26">
        <v>3.136312764E9</v>
      </c>
      <c r="I201" s="14" t="s">
        <v>31</v>
      </c>
      <c r="J201" s="11" t="s">
        <v>22</v>
      </c>
      <c r="K201" s="11" t="s">
        <v>23</v>
      </c>
      <c r="L201" s="11" t="s">
        <v>63</v>
      </c>
      <c r="M201" s="85">
        <v>9512.0</v>
      </c>
      <c r="N201" s="18">
        <v>2293591.0</v>
      </c>
      <c r="O201" s="11" t="s">
        <v>502</v>
      </c>
      <c r="P201" s="11" t="s">
        <v>26</v>
      </c>
      <c r="Q201" s="26" t="s">
        <v>3063</v>
      </c>
      <c r="R201" s="20" t="s">
        <v>2801</v>
      </c>
      <c r="S201" s="20"/>
      <c r="T201" s="20" t="s">
        <v>182</v>
      </c>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row>
    <row r="202" ht="25.5" customHeight="1">
      <c r="A202" s="11">
        <v>201.0</v>
      </c>
      <c r="B202" s="12">
        <v>45855.0</v>
      </c>
      <c r="C202" s="19"/>
      <c r="D202" s="14" t="s">
        <v>741</v>
      </c>
      <c r="E202" s="14" t="s">
        <v>1791</v>
      </c>
      <c r="F202" s="19"/>
      <c r="G202" s="11" t="s">
        <v>29</v>
      </c>
      <c r="H202" s="26">
        <v>3.154204836E9</v>
      </c>
      <c r="I202" s="14" t="s">
        <v>31</v>
      </c>
      <c r="J202" s="11" t="s">
        <v>22</v>
      </c>
      <c r="K202" s="11" t="s">
        <v>23</v>
      </c>
      <c r="L202" s="11" t="s">
        <v>50</v>
      </c>
      <c r="M202" s="85"/>
      <c r="N202" s="18">
        <v>700000.0</v>
      </c>
      <c r="O202" s="11" t="s">
        <v>39</v>
      </c>
      <c r="P202" s="11" t="s">
        <v>26</v>
      </c>
      <c r="Q202" s="26" t="s">
        <v>3064</v>
      </c>
      <c r="R202" s="20" t="s">
        <v>2801</v>
      </c>
      <c r="S202" s="21"/>
      <c r="T202" s="20" t="s">
        <v>111</v>
      </c>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row>
    <row r="203" ht="25.5" customHeight="1">
      <c r="A203" s="11">
        <v>202.0</v>
      </c>
      <c r="B203" s="12">
        <v>45855.0</v>
      </c>
      <c r="C203" s="19"/>
      <c r="D203" s="14" t="s">
        <v>3065</v>
      </c>
      <c r="E203" s="14" t="s">
        <v>246</v>
      </c>
      <c r="F203" s="19"/>
      <c r="G203" s="11" t="s">
        <v>29</v>
      </c>
      <c r="H203" s="26">
        <v>3.016332551E9</v>
      </c>
      <c r="I203" s="14" t="s">
        <v>31</v>
      </c>
      <c r="J203" s="11" t="s">
        <v>22</v>
      </c>
      <c r="K203" s="11" t="s">
        <v>95</v>
      </c>
      <c r="L203" s="11" t="s">
        <v>24</v>
      </c>
      <c r="M203" s="85"/>
      <c r="N203" s="18"/>
      <c r="O203" s="11"/>
      <c r="P203" s="11" t="s">
        <v>26</v>
      </c>
      <c r="Q203" s="89"/>
      <c r="R203" s="20" t="s">
        <v>3060</v>
      </c>
      <c r="S203" s="21"/>
      <c r="T203" s="20" t="s">
        <v>3066</v>
      </c>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row>
    <row r="204" ht="25.5" customHeight="1">
      <c r="A204" s="11">
        <v>203.0</v>
      </c>
      <c r="B204" s="12">
        <v>45855.0</v>
      </c>
      <c r="C204" s="19"/>
      <c r="D204" s="14" t="s">
        <v>3067</v>
      </c>
      <c r="E204" s="14" t="s">
        <v>84</v>
      </c>
      <c r="F204" s="19"/>
      <c r="G204" s="11" t="s">
        <v>29</v>
      </c>
      <c r="H204" s="26">
        <v>3.015874049E9</v>
      </c>
      <c r="I204" s="14" t="s">
        <v>31</v>
      </c>
      <c r="J204" s="11" t="s">
        <v>22</v>
      </c>
      <c r="K204" s="11" t="s">
        <v>23</v>
      </c>
      <c r="L204" s="11" t="s">
        <v>619</v>
      </c>
      <c r="M204" s="85"/>
      <c r="N204" s="18"/>
      <c r="O204" s="11" t="s">
        <v>564</v>
      </c>
      <c r="P204" s="11" t="s">
        <v>26</v>
      </c>
      <c r="Q204" s="26"/>
      <c r="R204" s="20" t="s">
        <v>3068</v>
      </c>
      <c r="S204" s="20"/>
      <c r="T204" s="20" t="s">
        <v>182</v>
      </c>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row>
    <row r="205" ht="25.5" customHeight="1">
      <c r="A205" s="11">
        <v>204.0</v>
      </c>
      <c r="B205" s="12">
        <v>45855.0</v>
      </c>
      <c r="C205" s="19"/>
      <c r="D205" s="14" t="s">
        <v>3069</v>
      </c>
      <c r="E205" s="14" t="s">
        <v>3070</v>
      </c>
      <c r="F205" s="19"/>
      <c r="G205" s="11" t="s">
        <v>29</v>
      </c>
      <c r="H205" s="26">
        <v>3.137515577E9</v>
      </c>
      <c r="I205" s="14" t="s">
        <v>31</v>
      </c>
      <c r="J205" s="11" t="s">
        <v>22</v>
      </c>
      <c r="K205" s="11" t="s">
        <v>23</v>
      </c>
      <c r="L205" s="11" t="s">
        <v>38</v>
      </c>
      <c r="M205" s="85"/>
      <c r="N205" s="18">
        <v>600000.0</v>
      </c>
      <c r="O205" s="11" t="s">
        <v>502</v>
      </c>
      <c r="P205" s="11" t="s">
        <v>26</v>
      </c>
      <c r="Q205" s="26" t="s">
        <v>2995</v>
      </c>
      <c r="R205" s="20" t="s">
        <v>2801</v>
      </c>
      <c r="S205" s="21"/>
      <c r="T205" s="20" t="s">
        <v>182</v>
      </c>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row>
    <row r="206" ht="25.5" customHeight="1">
      <c r="A206" s="11">
        <v>205.0</v>
      </c>
      <c r="B206" s="12">
        <v>45855.0</v>
      </c>
      <c r="C206" s="19"/>
      <c r="D206" s="14" t="s">
        <v>300</v>
      </c>
      <c r="E206" s="14" t="s">
        <v>1687</v>
      </c>
      <c r="F206" s="19"/>
      <c r="G206" s="11" t="s">
        <v>29</v>
      </c>
      <c r="H206" s="26">
        <v>3.006523314E9</v>
      </c>
      <c r="I206" s="14" t="s">
        <v>31</v>
      </c>
      <c r="J206" s="11" t="s">
        <v>22</v>
      </c>
      <c r="K206" s="11" t="s">
        <v>23</v>
      </c>
      <c r="L206" s="11" t="s">
        <v>100</v>
      </c>
      <c r="M206" s="85"/>
      <c r="N206" s="18">
        <v>450000.0</v>
      </c>
      <c r="O206" s="11" t="s">
        <v>502</v>
      </c>
      <c r="P206" s="11" t="s">
        <v>26</v>
      </c>
      <c r="Q206" s="26" t="s">
        <v>2995</v>
      </c>
      <c r="R206" s="20" t="s">
        <v>2801</v>
      </c>
      <c r="S206" s="20"/>
      <c r="T206" s="20" t="s">
        <v>3071</v>
      </c>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row>
    <row r="207" ht="25.5" customHeight="1">
      <c r="A207" s="11">
        <v>206.0</v>
      </c>
      <c r="B207" s="12">
        <v>45856.0</v>
      </c>
      <c r="C207" s="19"/>
      <c r="D207" s="14" t="s">
        <v>599</v>
      </c>
      <c r="E207" s="14" t="s">
        <v>824</v>
      </c>
      <c r="F207" s="19"/>
      <c r="G207" s="11" t="s">
        <v>29</v>
      </c>
      <c r="H207" s="26">
        <f>17864269045</f>
        <v>17864269045</v>
      </c>
      <c r="I207" s="14" t="s">
        <v>31</v>
      </c>
      <c r="J207" s="11" t="s">
        <v>22</v>
      </c>
      <c r="K207" s="11" t="s">
        <v>23</v>
      </c>
      <c r="L207" s="11" t="s">
        <v>38</v>
      </c>
      <c r="M207" s="85"/>
      <c r="N207" s="18"/>
      <c r="O207" s="11" t="s">
        <v>564</v>
      </c>
      <c r="P207" s="11" t="s">
        <v>26</v>
      </c>
      <c r="Q207" s="94"/>
      <c r="R207" s="20" t="s">
        <v>3072</v>
      </c>
      <c r="S207" s="20"/>
      <c r="T207" s="20" t="s">
        <v>2821</v>
      </c>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row>
    <row r="208" ht="25.5" customHeight="1">
      <c r="A208" s="11">
        <v>207.0</v>
      </c>
      <c r="B208" s="12">
        <v>45856.0</v>
      </c>
      <c r="C208" s="19"/>
      <c r="D208" s="14" t="s">
        <v>209</v>
      </c>
      <c r="E208" s="14"/>
      <c r="F208" s="19"/>
      <c r="G208" s="11" t="s">
        <v>29</v>
      </c>
      <c r="H208" s="26">
        <v>3.505037491E9</v>
      </c>
      <c r="I208" s="14" t="s">
        <v>31</v>
      </c>
      <c r="J208" s="11" t="s">
        <v>22</v>
      </c>
      <c r="K208" s="11" t="s">
        <v>23</v>
      </c>
      <c r="L208" s="11" t="s">
        <v>50</v>
      </c>
      <c r="M208" s="85"/>
      <c r="N208" s="18">
        <v>700000.0</v>
      </c>
      <c r="O208" s="11" t="s">
        <v>502</v>
      </c>
      <c r="P208" s="11" t="s">
        <v>26</v>
      </c>
      <c r="Q208" s="26" t="s">
        <v>3073</v>
      </c>
      <c r="R208" s="20" t="s">
        <v>2801</v>
      </c>
      <c r="S208" s="20"/>
      <c r="T208" s="20" t="s">
        <v>107</v>
      </c>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row>
    <row r="209" ht="25.5" customHeight="1">
      <c r="A209" s="11">
        <v>208.0</v>
      </c>
      <c r="B209" s="12">
        <v>45856.0</v>
      </c>
      <c r="C209" s="19"/>
      <c r="D209" s="14" t="s">
        <v>3074</v>
      </c>
      <c r="E209" s="14" t="s">
        <v>3075</v>
      </c>
      <c r="F209" s="19"/>
      <c r="G209" s="11" t="s">
        <v>29</v>
      </c>
      <c r="H209" s="26">
        <v>3.116450045E9</v>
      </c>
      <c r="I209" s="14" t="s">
        <v>31</v>
      </c>
      <c r="J209" s="11" t="s">
        <v>22</v>
      </c>
      <c r="K209" s="11" t="s">
        <v>23</v>
      </c>
      <c r="L209" s="11" t="s">
        <v>619</v>
      </c>
      <c r="M209" s="85"/>
      <c r="N209" s="18"/>
      <c r="O209" s="11" t="s">
        <v>564</v>
      </c>
      <c r="P209" s="11" t="s">
        <v>26</v>
      </c>
      <c r="Q209" s="94"/>
      <c r="R209" s="20" t="s">
        <v>3076</v>
      </c>
      <c r="S209" s="20"/>
      <c r="T209" s="20" t="s">
        <v>107</v>
      </c>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row>
    <row r="210" ht="25.5" customHeight="1">
      <c r="A210" s="11">
        <v>209.0</v>
      </c>
      <c r="B210" s="12">
        <v>45856.0</v>
      </c>
      <c r="C210" s="19"/>
      <c r="D210" s="14" t="s">
        <v>3077</v>
      </c>
      <c r="E210" s="14" t="s">
        <v>3078</v>
      </c>
      <c r="F210" s="11"/>
      <c r="G210" s="11" t="s">
        <v>29</v>
      </c>
      <c r="H210" s="26">
        <v>3.128471821E9</v>
      </c>
      <c r="I210" s="14" t="s">
        <v>31</v>
      </c>
      <c r="J210" s="11" t="s">
        <v>22</v>
      </c>
      <c r="K210" s="11" t="s">
        <v>23</v>
      </c>
      <c r="L210" s="11" t="s">
        <v>156</v>
      </c>
      <c r="M210" s="85">
        <v>9521.0</v>
      </c>
      <c r="N210" s="18">
        <v>756456.0</v>
      </c>
      <c r="O210" s="11" t="s">
        <v>502</v>
      </c>
      <c r="P210" s="11" t="s">
        <v>26</v>
      </c>
      <c r="Q210" s="26" t="s">
        <v>3073</v>
      </c>
      <c r="R210" s="20" t="s">
        <v>2801</v>
      </c>
      <c r="S210" s="21"/>
      <c r="T210" s="20" t="s">
        <v>481</v>
      </c>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row>
    <row r="211" ht="25.5" customHeight="1">
      <c r="A211" s="11">
        <v>210.0</v>
      </c>
      <c r="B211" s="12">
        <v>45856.0</v>
      </c>
      <c r="C211" s="19"/>
      <c r="D211" s="14" t="s">
        <v>3079</v>
      </c>
      <c r="E211" s="28"/>
      <c r="F211" s="19"/>
      <c r="G211" s="11" t="s">
        <v>29</v>
      </c>
      <c r="H211" s="26">
        <v>3.505217354E9</v>
      </c>
      <c r="I211" s="14" t="s">
        <v>31</v>
      </c>
      <c r="J211" s="11" t="s">
        <v>22</v>
      </c>
      <c r="K211" s="11" t="s">
        <v>95</v>
      </c>
      <c r="L211" s="11" t="s">
        <v>316</v>
      </c>
      <c r="M211" s="85"/>
      <c r="N211" s="18"/>
      <c r="O211" s="11" t="s">
        <v>564</v>
      </c>
      <c r="P211" s="11" t="s">
        <v>26</v>
      </c>
      <c r="Q211" s="89"/>
      <c r="R211" s="20" t="s">
        <v>3080</v>
      </c>
      <c r="S211" s="20"/>
      <c r="T211" s="20" t="s">
        <v>34</v>
      </c>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row>
    <row r="212" ht="25.5" customHeight="1">
      <c r="A212" s="11">
        <v>211.0</v>
      </c>
      <c r="B212" s="12">
        <v>45856.0</v>
      </c>
      <c r="C212" s="19"/>
      <c r="D212" s="14" t="s">
        <v>896</v>
      </c>
      <c r="E212" s="14" t="s">
        <v>109</v>
      </c>
      <c r="F212" s="19"/>
      <c r="G212" s="11" t="s">
        <v>29</v>
      </c>
      <c r="H212" s="26">
        <v>3.117387031E9</v>
      </c>
      <c r="I212" s="14" t="s">
        <v>31</v>
      </c>
      <c r="J212" s="11" t="s">
        <v>22</v>
      </c>
      <c r="K212" s="11" t="s">
        <v>23</v>
      </c>
      <c r="L212" s="11" t="s">
        <v>619</v>
      </c>
      <c r="M212" s="85"/>
      <c r="N212" s="18"/>
      <c r="O212" s="11" t="s">
        <v>564</v>
      </c>
      <c r="P212" s="11" t="s">
        <v>26</v>
      </c>
      <c r="Q212" s="89"/>
      <c r="R212" s="20" t="s">
        <v>887</v>
      </c>
      <c r="S212" s="20"/>
      <c r="T212" s="20" t="s">
        <v>3081</v>
      </c>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row>
    <row r="213" ht="25.5" customHeight="1">
      <c r="A213" s="11">
        <v>212.0</v>
      </c>
      <c r="B213" s="12">
        <v>45856.0</v>
      </c>
      <c r="C213" s="19"/>
      <c r="D213" s="14" t="s">
        <v>54</v>
      </c>
      <c r="E213" s="14" t="s">
        <v>3082</v>
      </c>
      <c r="F213" s="19"/>
      <c r="G213" s="11" t="s">
        <v>29</v>
      </c>
      <c r="H213" s="26">
        <v>3.116078351E9</v>
      </c>
      <c r="I213" s="14" t="s">
        <v>31</v>
      </c>
      <c r="J213" s="11" t="s">
        <v>22</v>
      </c>
      <c r="K213" s="11" t="s">
        <v>23</v>
      </c>
      <c r="L213" s="11" t="s">
        <v>619</v>
      </c>
      <c r="M213" s="85"/>
      <c r="N213" s="18"/>
      <c r="O213" s="11" t="s">
        <v>564</v>
      </c>
      <c r="P213" s="11" t="s">
        <v>26</v>
      </c>
      <c r="Q213" s="94"/>
      <c r="R213" s="20" t="s">
        <v>3083</v>
      </c>
      <c r="S213" s="20"/>
      <c r="T213" s="20" t="s">
        <v>34</v>
      </c>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row>
    <row r="214" ht="25.5" customHeight="1">
      <c r="A214" s="11">
        <v>213.0</v>
      </c>
      <c r="B214" s="12">
        <v>45856.0</v>
      </c>
      <c r="C214" s="19"/>
      <c r="D214" s="14" t="s">
        <v>3084</v>
      </c>
      <c r="E214" s="14"/>
      <c r="F214" s="19"/>
      <c r="G214" s="11" t="s">
        <v>29</v>
      </c>
      <c r="H214" s="26">
        <v>3.172561324E9</v>
      </c>
      <c r="I214" s="14" t="s">
        <v>31</v>
      </c>
      <c r="J214" s="11" t="s">
        <v>22</v>
      </c>
      <c r="K214" s="11" t="s">
        <v>95</v>
      </c>
      <c r="L214" s="11" t="s">
        <v>50</v>
      </c>
      <c r="M214" s="85"/>
      <c r="N214" s="18"/>
      <c r="O214" s="11"/>
      <c r="P214" s="11" t="s">
        <v>26</v>
      </c>
      <c r="Q214" s="89"/>
      <c r="R214" s="20" t="s">
        <v>3085</v>
      </c>
      <c r="S214" s="21"/>
      <c r="T214" s="20" t="s">
        <v>182</v>
      </c>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row>
    <row r="215" ht="25.5" customHeight="1">
      <c r="A215" s="11">
        <v>214.0</v>
      </c>
      <c r="B215" s="12">
        <v>45857.0</v>
      </c>
      <c r="C215" s="19"/>
      <c r="D215" s="14"/>
      <c r="E215" s="28"/>
      <c r="F215" s="11" t="s">
        <v>3086</v>
      </c>
      <c r="G215" s="11" t="s">
        <v>29</v>
      </c>
      <c r="H215" s="26">
        <v>3.014530519E9</v>
      </c>
      <c r="I215" s="14" t="s">
        <v>31</v>
      </c>
      <c r="J215" s="11" t="s">
        <v>22</v>
      </c>
      <c r="K215" s="11" t="s">
        <v>23</v>
      </c>
      <c r="L215" s="11" t="s">
        <v>167</v>
      </c>
      <c r="M215" s="85">
        <v>9526.0</v>
      </c>
      <c r="N215" s="18">
        <v>2973283.0</v>
      </c>
      <c r="O215" s="11" t="s">
        <v>39</v>
      </c>
      <c r="P215" s="11" t="s">
        <v>26</v>
      </c>
      <c r="Q215" s="26" t="s">
        <v>2995</v>
      </c>
      <c r="R215" s="20" t="s">
        <v>2801</v>
      </c>
      <c r="S215" s="20"/>
      <c r="T215" s="20"/>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row>
    <row r="216" ht="25.5" customHeight="1">
      <c r="A216" s="11">
        <v>215.0</v>
      </c>
      <c r="B216" s="12">
        <v>45857.0</v>
      </c>
      <c r="C216" s="19"/>
      <c r="D216" s="14" t="s">
        <v>3087</v>
      </c>
      <c r="E216" s="14" t="s">
        <v>93</v>
      </c>
      <c r="F216" s="11"/>
      <c r="G216" s="11" t="s">
        <v>29</v>
      </c>
      <c r="H216" s="26">
        <v>3.165568597E9</v>
      </c>
      <c r="I216" s="14" t="s">
        <v>31</v>
      </c>
      <c r="J216" s="11" t="s">
        <v>22</v>
      </c>
      <c r="K216" s="11" t="s">
        <v>23</v>
      </c>
      <c r="L216" s="11" t="s">
        <v>50</v>
      </c>
      <c r="M216" s="85"/>
      <c r="N216" s="18">
        <v>1250000.0</v>
      </c>
      <c r="O216" s="11" t="s">
        <v>39</v>
      </c>
      <c r="P216" s="11" t="s">
        <v>26</v>
      </c>
      <c r="Q216" s="26" t="s">
        <v>3088</v>
      </c>
      <c r="R216" s="20" t="s">
        <v>2801</v>
      </c>
      <c r="S216" s="21"/>
      <c r="T216" s="20" t="s">
        <v>107</v>
      </c>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row>
    <row r="217" ht="25.5" customHeight="1">
      <c r="A217" s="11">
        <v>216.0</v>
      </c>
      <c r="B217" s="12">
        <v>45857.0</v>
      </c>
      <c r="C217" s="19"/>
      <c r="D217" s="14" t="s">
        <v>172</v>
      </c>
      <c r="E217" s="14" t="s">
        <v>770</v>
      </c>
      <c r="F217" s="19"/>
      <c r="G217" s="11" t="s">
        <v>29</v>
      </c>
      <c r="H217" s="26">
        <v>3.20320002E9</v>
      </c>
      <c r="I217" s="14" t="s">
        <v>31</v>
      </c>
      <c r="J217" s="11" t="s">
        <v>22</v>
      </c>
      <c r="K217" s="11" t="s">
        <v>23</v>
      </c>
      <c r="L217" s="11" t="s">
        <v>100</v>
      </c>
      <c r="M217" s="85"/>
      <c r="N217" s="18">
        <v>226100.0</v>
      </c>
      <c r="O217" s="11" t="s">
        <v>39</v>
      </c>
      <c r="P217" s="11" t="s">
        <v>26</v>
      </c>
      <c r="Q217" s="26" t="s">
        <v>3089</v>
      </c>
      <c r="R217" s="20" t="s">
        <v>2801</v>
      </c>
      <c r="S217" s="21"/>
      <c r="T217" s="20" t="s">
        <v>2862</v>
      </c>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row>
    <row r="218" ht="25.5" customHeight="1">
      <c r="A218" s="11">
        <v>217.0</v>
      </c>
      <c r="B218" s="12">
        <v>45857.0</v>
      </c>
      <c r="C218" s="19"/>
      <c r="D218" s="14" t="s">
        <v>1872</v>
      </c>
      <c r="E218" s="14"/>
      <c r="F218" s="19"/>
      <c r="G218" s="11" t="s">
        <v>29</v>
      </c>
      <c r="H218" s="26">
        <v>3.123166711E9</v>
      </c>
      <c r="I218" s="14" t="s">
        <v>31</v>
      </c>
      <c r="J218" s="11" t="s">
        <v>22</v>
      </c>
      <c r="K218" s="11" t="s">
        <v>23</v>
      </c>
      <c r="L218" s="11" t="s">
        <v>302</v>
      </c>
      <c r="M218" s="85">
        <v>9528.0</v>
      </c>
      <c r="N218" s="18">
        <v>1899624.0</v>
      </c>
      <c r="O218" s="11" t="s">
        <v>57</v>
      </c>
      <c r="P218" s="11" t="s">
        <v>26</v>
      </c>
      <c r="Q218" s="89"/>
      <c r="R218" s="20" t="s">
        <v>2801</v>
      </c>
      <c r="S218" s="20"/>
      <c r="T218" s="20" t="s">
        <v>3090</v>
      </c>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row>
    <row r="219" ht="25.5" customHeight="1">
      <c r="A219" s="11">
        <v>218.0</v>
      </c>
      <c r="B219" s="12">
        <v>45857.0</v>
      </c>
      <c r="C219" s="19"/>
      <c r="D219" s="14" t="s">
        <v>2852</v>
      </c>
      <c r="E219" s="14" t="s">
        <v>2123</v>
      </c>
      <c r="F219" s="19"/>
      <c r="G219" s="11" t="s">
        <v>29</v>
      </c>
      <c r="H219" s="26">
        <v>3.007267169E9</v>
      </c>
      <c r="I219" s="14" t="s">
        <v>31</v>
      </c>
      <c r="J219" s="11" t="s">
        <v>22</v>
      </c>
      <c r="K219" s="11" t="s">
        <v>23</v>
      </c>
      <c r="L219" s="11" t="s">
        <v>44</v>
      </c>
      <c r="M219" s="85"/>
      <c r="N219" s="18">
        <v>400000.0</v>
      </c>
      <c r="O219" s="11" t="s">
        <v>39</v>
      </c>
      <c r="P219" s="11" t="s">
        <v>26</v>
      </c>
      <c r="Q219" s="88">
        <v>45868.0</v>
      </c>
      <c r="R219" s="20" t="s">
        <v>2801</v>
      </c>
      <c r="S219" s="20"/>
      <c r="T219" s="20" t="s">
        <v>34</v>
      </c>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row>
    <row r="220" ht="25.5" customHeight="1">
      <c r="A220" s="11">
        <v>219.0</v>
      </c>
      <c r="B220" s="12">
        <v>45857.0</v>
      </c>
      <c r="C220" s="19"/>
      <c r="D220" s="14" t="s">
        <v>3091</v>
      </c>
      <c r="E220" s="14" t="s">
        <v>3092</v>
      </c>
      <c r="F220" s="19"/>
      <c r="G220" s="11" t="s">
        <v>29</v>
      </c>
      <c r="H220" s="26">
        <v>3.148171679E9</v>
      </c>
      <c r="I220" s="14" t="s">
        <v>31</v>
      </c>
      <c r="J220" s="11" t="s">
        <v>22</v>
      </c>
      <c r="K220" s="11" t="s">
        <v>23</v>
      </c>
      <c r="L220" s="11" t="s">
        <v>346</v>
      </c>
      <c r="M220" s="85">
        <v>9533.0</v>
      </c>
      <c r="N220" s="18">
        <v>1123870.0</v>
      </c>
      <c r="O220" s="11" t="s">
        <v>502</v>
      </c>
      <c r="P220" s="11" t="s">
        <v>26</v>
      </c>
      <c r="Q220" s="26" t="s">
        <v>3063</v>
      </c>
      <c r="R220" s="20" t="s">
        <v>2801</v>
      </c>
      <c r="S220" s="20"/>
      <c r="T220" s="20"/>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row>
    <row r="221" ht="25.5" customHeight="1">
      <c r="A221" s="11">
        <v>220.0</v>
      </c>
      <c r="B221" s="12">
        <v>45859.0</v>
      </c>
      <c r="C221" s="19"/>
      <c r="D221" s="14" t="s">
        <v>656</v>
      </c>
      <c r="E221" s="14" t="s">
        <v>3093</v>
      </c>
      <c r="F221" s="19"/>
      <c r="G221" s="11" t="s">
        <v>29</v>
      </c>
      <c r="H221" s="26">
        <v>3.122498126E9</v>
      </c>
      <c r="I221" s="14" t="s">
        <v>31</v>
      </c>
      <c r="J221" s="11" t="s">
        <v>22</v>
      </c>
      <c r="K221" s="11" t="s">
        <v>95</v>
      </c>
      <c r="L221" s="11" t="s">
        <v>86</v>
      </c>
      <c r="M221" s="85"/>
      <c r="N221" s="18"/>
      <c r="O221" s="11"/>
      <c r="P221" s="11" t="s">
        <v>26</v>
      </c>
      <c r="Q221" s="89"/>
      <c r="R221" s="20" t="s">
        <v>3094</v>
      </c>
      <c r="S221" s="21"/>
      <c r="T221" s="20" t="s">
        <v>2831</v>
      </c>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row>
    <row r="222" ht="25.5" customHeight="1">
      <c r="A222" s="11">
        <v>221.0</v>
      </c>
      <c r="B222" s="12">
        <v>45859.0</v>
      </c>
      <c r="C222" s="19"/>
      <c r="D222" s="14" t="s">
        <v>3095</v>
      </c>
      <c r="E222" s="14"/>
      <c r="F222" s="19"/>
      <c r="G222" s="11" t="s">
        <v>29</v>
      </c>
      <c r="H222" s="26">
        <v>3.006109236E9</v>
      </c>
      <c r="I222" s="14" t="s">
        <v>31</v>
      </c>
      <c r="J222" s="11" t="s">
        <v>22</v>
      </c>
      <c r="K222" s="11" t="s">
        <v>23</v>
      </c>
      <c r="L222" s="11" t="s">
        <v>619</v>
      </c>
      <c r="M222" s="85"/>
      <c r="N222" s="18">
        <v>1100000.0</v>
      </c>
      <c r="O222" s="11" t="s">
        <v>502</v>
      </c>
      <c r="P222" s="11" t="s">
        <v>26</v>
      </c>
      <c r="Q222" s="89"/>
      <c r="R222" s="20" t="s">
        <v>3096</v>
      </c>
      <c r="S222" s="20"/>
      <c r="T222" s="20" t="s">
        <v>34</v>
      </c>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row>
    <row r="223" ht="25.5" customHeight="1">
      <c r="A223" s="11">
        <v>222.0</v>
      </c>
      <c r="B223" s="12">
        <v>45859.0</v>
      </c>
      <c r="C223" s="19"/>
      <c r="D223" s="14" t="s">
        <v>3097</v>
      </c>
      <c r="E223" s="14"/>
      <c r="F223" s="19"/>
      <c r="G223" s="11" t="s">
        <v>117</v>
      </c>
      <c r="H223" s="26">
        <v>3.147777006E9</v>
      </c>
      <c r="I223" s="14" t="s">
        <v>31</v>
      </c>
      <c r="J223" s="11" t="s">
        <v>22</v>
      </c>
      <c r="K223" s="11" t="s">
        <v>23</v>
      </c>
      <c r="L223" s="11" t="s">
        <v>38</v>
      </c>
      <c r="M223" s="85"/>
      <c r="N223" s="18">
        <v>348000.0</v>
      </c>
      <c r="O223" s="11" t="s">
        <v>57</v>
      </c>
      <c r="P223" s="11" t="s">
        <v>26</v>
      </c>
      <c r="Q223" s="89"/>
      <c r="R223" s="20" t="s">
        <v>3098</v>
      </c>
      <c r="S223" s="20"/>
      <c r="T223" s="20"/>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row>
    <row r="224" ht="25.5" customHeight="1">
      <c r="A224" s="11">
        <v>223.0</v>
      </c>
      <c r="B224" s="12">
        <v>45859.0</v>
      </c>
      <c r="C224" s="19"/>
      <c r="D224" s="14" t="s">
        <v>245</v>
      </c>
      <c r="E224" s="28"/>
      <c r="F224" s="11" t="s">
        <v>2483</v>
      </c>
      <c r="G224" s="11" t="s">
        <v>20</v>
      </c>
      <c r="H224" s="26">
        <v>3.127981143E9</v>
      </c>
      <c r="I224" s="14" t="s">
        <v>31</v>
      </c>
      <c r="J224" s="11" t="s">
        <v>1135</v>
      </c>
      <c r="K224" s="11" t="s">
        <v>23</v>
      </c>
      <c r="L224" s="11" t="s">
        <v>44</v>
      </c>
      <c r="M224" s="85">
        <v>9504.0</v>
      </c>
      <c r="N224" s="18">
        <v>1940449.0</v>
      </c>
      <c r="O224" s="11" t="s">
        <v>57</v>
      </c>
      <c r="P224" s="11" t="s">
        <v>26</v>
      </c>
      <c r="Q224" s="89"/>
      <c r="R224" s="20"/>
      <c r="S224" s="21"/>
      <c r="T224" s="20" t="s">
        <v>3099</v>
      </c>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row>
    <row r="225" ht="25.5" customHeight="1">
      <c r="A225" s="11">
        <v>223.0</v>
      </c>
      <c r="B225" s="12">
        <v>45859.0</v>
      </c>
      <c r="C225" s="19"/>
      <c r="D225" s="14" t="s">
        <v>3100</v>
      </c>
      <c r="E225" s="14" t="s">
        <v>328</v>
      </c>
      <c r="F225" s="19"/>
      <c r="G225" s="11" t="s">
        <v>29</v>
      </c>
      <c r="H225" s="26">
        <v>3.136233014E9</v>
      </c>
      <c r="I225" s="14" t="s">
        <v>31</v>
      </c>
      <c r="J225" s="11" t="s">
        <v>22</v>
      </c>
      <c r="K225" s="11" t="s">
        <v>23</v>
      </c>
      <c r="L225" s="11" t="s">
        <v>50</v>
      </c>
      <c r="M225" s="85"/>
      <c r="N225" s="18">
        <v>1100000.0</v>
      </c>
      <c r="O225" s="11" t="s">
        <v>502</v>
      </c>
      <c r="P225" s="11" t="s">
        <v>26</v>
      </c>
      <c r="Q225" s="26" t="s">
        <v>3101</v>
      </c>
      <c r="R225" s="20" t="s">
        <v>2801</v>
      </c>
      <c r="S225" s="21"/>
      <c r="T225" s="20" t="s">
        <v>34</v>
      </c>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row>
    <row r="226" ht="25.5" customHeight="1">
      <c r="A226" s="11">
        <v>224.0</v>
      </c>
      <c r="B226" s="12">
        <v>45859.0</v>
      </c>
      <c r="C226" s="19"/>
      <c r="D226" s="14" t="s">
        <v>2042</v>
      </c>
      <c r="E226" s="28"/>
      <c r="F226" s="19"/>
      <c r="G226" s="11" t="s">
        <v>29</v>
      </c>
      <c r="H226" s="26">
        <v>3.005676775E9</v>
      </c>
      <c r="I226" s="14" t="s">
        <v>31</v>
      </c>
      <c r="J226" s="11" t="s">
        <v>22</v>
      </c>
      <c r="K226" s="11" t="s">
        <v>23</v>
      </c>
      <c r="L226" s="11" t="s">
        <v>50</v>
      </c>
      <c r="M226" s="85"/>
      <c r="N226" s="18">
        <v>880000.0</v>
      </c>
      <c r="O226" s="11" t="s">
        <v>39</v>
      </c>
      <c r="P226" s="11" t="s">
        <v>26</v>
      </c>
      <c r="Q226" s="89"/>
      <c r="R226" s="20" t="s">
        <v>2801</v>
      </c>
      <c r="S226" s="20"/>
      <c r="T226" s="20" t="s">
        <v>107</v>
      </c>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row>
    <row r="227" ht="25.5" customHeight="1">
      <c r="A227" s="11">
        <v>225.0</v>
      </c>
      <c r="B227" s="12">
        <v>45859.0</v>
      </c>
      <c r="C227" s="19"/>
      <c r="D227" s="14" t="s">
        <v>2381</v>
      </c>
      <c r="E227" s="14" t="s">
        <v>732</v>
      </c>
      <c r="F227" s="19"/>
      <c r="G227" s="11" t="s">
        <v>29</v>
      </c>
      <c r="H227" s="26">
        <v>3.222379052E9</v>
      </c>
      <c r="I227" s="14" t="s">
        <v>31</v>
      </c>
      <c r="J227" s="11" t="s">
        <v>22</v>
      </c>
      <c r="K227" s="11" t="s">
        <v>23</v>
      </c>
      <c r="L227" s="11" t="s">
        <v>38</v>
      </c>
      <c r="M227" s="85"/>
      <c r="N227" s="18"/>
      <c r="O227" s="11"/>
      <c r="P227" s="11" t="s">
        <v>26</v>
      </c>
      <c r="Q227" s="89"/>
      <c r="R227" s="20" t="s">
        <v>3102</v>
      </c>
      <c r="S227" s="20"/>
      <c r="T227" s="20" t="s">
        <v>34</v>
      </c>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row>
    <row r="228" ht="25.5" customHeight="1">
      <c r="A228" s="11">
        <v>226.0</v>
      </c>
      <c r="B228" s="12">
        <v>45859.0</v>
      </c>
      <c r="C228" s="19"/>
      <c r="D228" s="14" t="s">
        <v>200</v>
      </c>
      <c r="E228" s="28"/>
      <c r="F228" s="19"/>
      <c r="G228" s="11" t="s">
        <v>29</v>
      </c>
      <c r="H228" s="26">
        <v>3.104932875E9</v>
      </c>
      <c r="I228" s="14" t="s">
        <v>31</v>
      </c>
      <c r="J228" s="11" t="s">
        <v>22</v>
      </c>
      <c r="K228" s="11" t="s">
        <v>23</v>
      </c>
      <c r="L228" s="11" t="s">
        <v>38</v>
      </c>
      <c r="M228" s="85">
        <v>9520.0</v>
      </c>
      <c r="N228" s="18">
        <v>1040008.0</v>
      </c>
      <c r="O228" s="11" t="s">
        <v>502</v>
      </c>
      <c r="P228" s="11" t="s">
        <v>26</v>
      </c>
      <c r="Q228" s="26" t="s">
        <v>3103</v>
      </c>
      <c r="R228" s="20" t="s">
        <v>2801</v>
      </c>
      <c r="S228" s="20"/>
      <c r="T228" s="20" t="s">
        <v>2821</v>
      </c>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row>
    <row r="229" ht="25.5" customHeight="1">
      <c r="A229" s="11">
        <v>227.0</v>
      </c>
      <c r="B229" s="12">
        <v>45859.0</v>
      </c>
      <c r="C229" s="19"/>
      <c r="D229" s="14" t="s">
        <v>474</v>
      </c>
      <c r="E229" s="14" t="s">
        <v>3104</v>
      </c>
      <c r="F229" s="19"/>
      <c r="G229" s="11" t="s">
        <v>29</v>
      </c>
      <c r="H229" s="26">
        <v>3.146176321E9</v>
      </c>
      <c r="I229" s="14" t="s">
        <v>31</v>
      </c>
      <c r="J229" s="11" t="s">
        <v>22</v>
      </c>
      <c r="K229" s="11" t="s">
        <v>23</v>
      </c>
      <c r="L229" s="11" t="s">
        <v>50</v>
      </c>
      <c r="M229" s="85"/>
      <c r="N229" s="18">
        <v>1100000.0</v>
      </c>
      <c r="O229" s="11" t="s">
        <v>502</v>
      </c>
      <c r="P229" s="11" t="s">
        <v>26</v>
      </c>
      <c r="Q229" s="26" t="s">
        <v>2995</v>
      </c>
      <c r="R229" s="20" t="s">
        <v>2801</v>
      </c>
      <c r="S229" s="20"/>
      <c r="T229" s="20" t="s">
        <v>34</v>
      </c>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row>
    <row r="230" ht="25.5" customHeight="1">
      <c r="A230" s="11">
        <v>228.0</v>
      </c>
      <c r="B230" s="12">
        <v>45859.0</v>
      </c>
      <c r="C230" s="19"/>
      <c r="D230" s="14" t="s">
        <v>1352</v>
      </c>
      <c r="E230" s="14"/>
      <c r="F230" s="19"/>
      <c r="G230" s="11" t="s">
        <v>117</v>
      </c>
      <c r="H230" s="26">
        <v>3.005772688E9</v>
      </c>
      <c r="I230" s="14" t="s">
        <v>31</v>
      </c>
      <c r="J230" s="11" t="s">
        <v>22</v>
      </c>
      <c r="K230" s="11" t="s">
        <v>23</v>
      </c>
      <c r="L230" s="11" t="s">
        <v>619</v>
      </c>
      <c r="M230" s="85"/>
      <c r="N230" s="18"/>
      <c r="O230" s="11" t="s">
        <v>564</v>
      </c>
      <c r="P230" s="11" t="s">
        <v>26</v>
      </c>
      <c r="Q230" s="89"/>
      <c r="R230" s="20" t="s">
        <v>3105</v>
      </c>
      <c r="S230" s="21"/>
      <c r="T230" s="20" t="s">
        <v>34</v>
      </c>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row>
    <row r="231" ht="25.5" customHeight="1">
      <c r="A231" s="11">
        <v>229.0</v>
      </c>
      <c r="B231" s="12">
        <v>45859.0</v>
      </c>
      <c r="C231" s="19"/>
      <c r="D231" s="14" t="s">
        <v>2958</v>
      </c>
      <c r="E231" s="14" t="s">
        <v>1265</v>
      </c>
      <c r="F231" s="19"/>
      <c r="G231" s="11" t="s">
        <v>29</v>
      </c>
      <c r="H231" s="26">
        <v>3.114507573E9</v>
      </c>
      <c r="I231" s="14" t="s">
        <v>31</v>
      </c>
      <c r="J231" s="11" t="s">
        <v>22</v>
      </c>
      <c r="K231" s="11" t="s">
        <v>23</v>
      </c>
      <c r="L231" s="11" t="s">
        <v>38</v>
      </c>
      <c r="M231" s="85"/>
      <c r="N231" s="18">
        <v>370000.0</v>
      </c>
      <c r="O231" s="11" t="s">
        <v>502</v>
      </c>
      <c r="P231" s="11" t="s">
        <v>26</v>
      </c>
      <c r="Q231" s="26" t="s">
        <v>3106</v>
      </c>
      <c r="R231" s="20" t="s">
        <v>2801</v>
      </c>
      <c r="S231" s="21"/>
      <c r="T231" s="20" t="s">
        <v>34</v>
      </c>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row>
    <row r="232" ht="25.5" customHeight="1">
      <c r="A232" s="11">
        <v>230.0</v>
      </c>
      <c r="B232" s="12">
        <v>45859.0</v>
      </c>
      <c r="C232" s="19"/>
      <c r="D232" s="14" t="s">
        <v>1344</v>
      </c>
      <c r="E232" s="14" t="s">
        <v>3107</v>
      </c>
      <c r="F232" s="19"/>
      <c r="G232" s="11" t="s">
        <v>29</v>
      </c>
      <c r="H232" s="26">
        <v>3.022437898E9</v>
      </c>
      <c r="I232" s="14" t="s">
        <v>31</v>
      </c>
      <c r="J232" s="11" t="s">
        <v>22</v>
      </c>
      <c r="K232" s="11" t="s">
        <v>95</v>
      </c>
      <c r="L232" s="11"/>
      <c r="M232" s="85"/>
      <c r="N232" s="18"/>
      <c r="O232" s="11"/>
      <c r="P232" s="11" t="s">
        <v>26</v>
      </c>
      <c r="Q232" s="89"/>
      <c r="R232" s="20"/>
      <c r="S232" s="20"/>
      <c r="T232" s="20" t="s">
        <v>107</v>
      </c>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row>
    <row r="233" ht="25.5" customHeight="1">
      <c r="A233" s="11">
        <v>231.0</v>
      </c>
      <c r="B233" s="12">
        <v>45859.0</v>
      </c>
      <c r="C233" s="19"/>
      <c r="D233" s="14" t="s">
        <v>940</v>
      </c>
      <c r="E233" s="14" t="s">
        <v>3108</v>
      </c>
      <c r="F233" s="11" t="s">
        <v>3109</v>
      </c>
      <c r="G233" s="11" t="s">
        <v>20</v>
      </c>
      <c r="H233" s="26">
        <v>3.205663347E9</v>
      </c>
      <c r="I233" s="14" t="s">
        <v>31</v>
      </c>
      <c r="J233" s="11" t="s">
        <v>22</v>
      </c>
      <c r="K233" s="11" t="s">
        <v>23</v>
      </c>
      <c r="L233" s="11" t="s">
        <v>167</v>
      </c>
      <c r="M233" s="85">
        <v>9539.0</v>
      </c>
      <c r="N233" s="18">
        <v>1.2639246E7</v>
      </c>
      <c r="O233" s="11" t="s">
        <v>502</v>
      </c>
      <c r="P233" s="11" t="s">
        <v>26</v>
      </c>
      <c r="Q233" s="26" t="s">
        <v>3110</v>
      </c>
      <c r="R233" s="20" t="s">
        <v>2801</v>
      </c>
      <c r="S233" s="20"/>
      <c r="T233" s="20" t="s">
        <v>111</v>
      </c>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row>
    <row r="234" ht="25.5" customHeight="1">
      <c r="A234" s="11">
        <v>232.0</v>
      </c>
      <c r="B234" s="12">
        <v>45860.0</v>
      </c>
      <c r="C234" s="19"/>
      <c r="D234" s="14" t="s">
        <v>3111</v>
      </c>
      <c r="E234" s="14"/>
      <c r="F234" s="11"/>
      <c r="G234" s="11" t="s">
        <v>29</v>
      </c>
      <c r="H234" s="26">
        <v>3.136998259E9</v>
      </c>
      <c r="I234" s="14" t="s">
        <v>31</v>
      </c>
      <c r="J234" s="11" t="s">
        <v>22</v>
      </c>
      <c r="K234" s="11" t="s">
        <v>23</v>
      </c>
      <c r="L234" s="11" t="s">
        <v>302</v>
      </c>
      <c r="M234" s="85">
        <v>9536.0</v>
      </c>
      <c r="N234" s="18">
        <v>1980655.0</v>
      </c>
      <c r="O234" s="11" t="s">
        <v>502</v>
      </c>
      <c r="P234" s="11" t="s">
        <v>26</v>
      </c>
      <c r="Q234" s="26" t="s">
        <v>3103</v>
      </c>
      <c r="R234" s="20" t="s">
        <v>2801</v>
      </c>
      <c r="S234" s="21"/>
      <c r="T234" s="20" t="s">
        <v>182</v>
      </c>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row>
    <row r="235" ht="25.5" customHeight="1">
      <c r="A235" s="11">
        <v>233.0</v>
      </c>
      <c r="B235" s="12">
        <v>45860.0</v>
      </c>
      <c r="C235" s="19"/>
      <c r="D235" s="14" t="s">
        <v>1223</v>
      </c>
      <c r="E235" s="14" t="s">
        <v>423</v>
      </c>
      <c r="F235" s="11" t="s">
        <v>3112</v>
      </c>
      <c r="G235" s="11" t="s">
        <v>20</v>
      </c>
      <c r="H235" s="26">
        <v>3.246691307E9</v>
      </c>
      <c r="I235" s="14" t="s">
        <v>31</v>
      </c>
      <c r="J235" s="11" t="s">
        <v>22</v>
      </c>
      <c r="K235" s="11" t="s">
        <v>23</v>
      </c>
      <c r="L235" s="11" t="s">
        <v>24</v>
      </c>
      <c r="M235" s="85">
        <v>9542.0</v>
      </c>
      <c r="N235" s="18">
        <v>1037637.0</v>
      </c>
      <c r="O235" s="11" t="s">
        <v>502</v>
      </c>
      <c r="P235" s="11" t="s">
        <v>26</v>
      </c>
      <c r="Q235" s="26" t="s">
        <v>3113</v>
      </c>
      <c r="R235" s="20" t="s">
        <v>2801</v>
      </c>
      <c r="S235" s="21"/>
      <c r="T235" s="20" t="s">
        <v>3050</v>
      </c>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row>
    <row r="236" ht="25.5" customHeight="1">
      <c r="A236" s="11">
        <v>234.0</v>
      </c>
      <c r="B236" s="12">
        <v>45860.0</v>
      </c>
      <c r="C236" s="19"/>
      <c r="D236" s="14" t="s">
        <v>3114</v>
      </c>
      <c r="E236" s="14" t="s">
        <v>3115</v>
      </c>
      <c r="F236" s="19"/>
      <c r="G236" s="11" t="s">
        <v>29</v>
      </c>
      <c r="H236" s="26">
        <v>3.046662115E9</v>
      </c>
      <c r="I236" s="14" t="s">
        <v>31</v>
      </c>
      <c r="J236" s="11" t="s">
        <v>22</v>
      </c>
      <c r="K236" s="11" t="s">
        <v>23</v>
      </c>
      <c r="L236" s="11" t="s">
        <v>50</v>
      </c>
      <c r="M236" s="85">
        <v>9545.0</v>
      </c>
      <c r="N236" s="18">
        <v>1363989.0</v>
      </c>
      <c r="O236" s="11" t="s">
        <v>57</v>
      </c>
      <c r="P236" s="11" t="s">
        <v>26</v>
      </c>
      <c r="Q236" s="26" t="s">
        <v>3116</v>
      </c>
      <c r="R236" s="20" t="s">
        <v>2801</v>
      </c>
      <c r="S236" s="21"/>
      <c r="T236" s="20" t="s">
        <v>107</v>
      </c>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row>
    <row r="237" ht="25.5" customHeight="1">
      <c r="A237" s="11">
        <v>235.0</v>
      </c>
      <c r="B237" s="12">
        <v>45860.0</v>
      </c>
      <c r="C237" s="19"/>
      <c r="D237" s="14" t="s">
        <v>1162</v>
      </c>
      <c r="E237" s="28"/>
      <c r="F237" s="19"/>
      <c r="G237" s="11" t="s">
        <v>29</v>
      </c>
      <c r="H237" s="26">
        <v>3.127376271E9</v>
      </c>
      <c r="I237" s="14" t="s">
        <v>31</v>
      </c>
      <c r="J237" s="11" t="s">
        <v>22</v>
      </c>
      <c r="K237" s="11" t="s">
        <v>23</v>
      </c>
      <c r="L237" s="11" t="s">
        <v>38</v>
      </c>
      <c r="M237" s="85"/>
      <c r="N237" s="18">
        <v>300000.0</v>
      </c>
      <c r="O237" s="11" t="s">
        <v>57</v>
      </c>
      <c r="P237" s="11" t="s">
        <v>26</v>
      </c>
      <c r="Q237" s="89"/>
      <c r="R237" s="20"/>
      <c r="S237" s="21"/>
      <c r="T237" s="21"/>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row>
    <row r="238" ht="25.5" customHeight="1">
      <c r="A238" s="11">
        <v>236.0</v>
      </c>
      <c r="B238" s="12">
        <v>45860.0</v>
      </c>
      <c r="C238" s="19"/>
      <c r="D238" s="14" t="s">
        <v>3117</v>
      </c>
      <c r="E238" s="14" t="s">
        <v>3118</v>
      </c>
      <c r="F238" s="67" t="s">
        <v>3119</v>
      </c>
      <c r="G238" s="11" t="s">
        <v>20</v>
      </c>
      <c r="H238" s="26">
        <v>3.003261639E9</v>
      </c>
      <c r="I238" s="14" t="s">
        <v>31</v>
      </c>
      <c r="J238" s="11" t="s">
        <v>22</v>
      </c>
      <c r="K238" s="11" t="s">
        <v>23</v>
      </c>
      <c r="L238" s="11" t="s">
        <v>100</v>
      </c>
      <c r="M238" s="85">
        <v>9549.0</v>
      </c>
      <c r="N238" s="18">
        <v>285714.0</v>
      </c>
      <c r="O238" s="11" t="s">
        <v>502</v>
      </c>
      <c r="P238" s="11" t="s">
        <v>26</v>
      </c>
      <c r="Q238" s="26" t="s">
        <v>3120</v>
      </c>
      <c r="R238" s="20" t="s">
        <v>2801</v>
      </c>
      <c r="S238" s="20"/>
      <c r="T238" s="20" t="s">
        <v>3121</v>
      </c>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row>
    <row r="239" ht="25.5" customHeight="1">
      <c r="A239" s="11">
        <v>237.0</v>
      </c>
      <c r="B239" s="12">
        <v>45860.0</v>
      </c>
      <c r="C239" s="19"/>
      <c r="D239" s="14" t="s">
        <v>128</v>
      </c>
      <c r="E239" s="14" t="s">
        <v>990</v>
      </c>
      <c r="F239" s="11" t="s">
        <v>3122</v>
      </c>
      <c r="G239" s="11" t="s">
        <v>29</v>
      </c>
      <c r="H239" s="26">
        <v>3.193035551E9</v>
      </c>
      <c r="I239" s="14" t="s">
        <v>31</v>
      </c>
      <c r="J239" s="11" t="s">
        <v>22</v>
      </c>
      <c r="K239" s="11" t="s">
        <v>23</v>
      </c>
      <c r="L239" s="11" t="s">
        <v>38</v>
      </c>
      <c r="M239" s="85"/>
      <c r="N239" s="18">
        <v>316416.0</v>
      </c>
      <c r="O239" s="11" t="s">
        <v>39</v>
      </c>
      <c r="P239" s="11" t="s">
        <v>26</v>
      </c>
      <c r="Q239" s="26" t="s">
        <v>3123</v>
      </c>
      <c r="R239" s="20" t="s">
        <v>2801</v>
      </c>
      <c r="S239" s="20"/>
      <c r="T239" s="20" t="s">
        <v>3124</v>
      </c>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row>
    <row r="240" ht="25.5" customHeight="1">
      <c r="A240" s="11">
        <v>238.0</v>
      </c>
      <c r="B240" s="12">
        <v>45860.0</v>
      </c>
      <c r="C240" s="19"/>
      <c r="D240" s="14" t="s">
        <v>245</v>
      </c>
      <c r="E240" s="14" t="s">
        <v>3125</v>
      </c>
      <c r="F240" s="11" t="s">
        <v>3126</v>
      </c>
      <c r="G240" s="11" t="s">
        <v>20</v>
      </c>
      <c r="H240" s="26">
        <v>3.008645044E9</v>
      </c>
      <c r="I240" s="14" t="s">
        <v>31</v>
      </c>
      <c r="J240" s="11" t="s">
        <v>22</v>
      </c>
      <c r="K240" s="11" t="s">
        <v>23</v>
      </c>
      <c r="L240" s="11" t="s">
        <v>167</v>
      </c>
      <c r="M240" s="85">
        <v>9540.0</v>
      </c>
      <c r="N240" s="18">
        <v>5019440.0</v>
      </c>
      <c r="O240" s="11" t="s">
        <v>502</v>
      </c>
      <c r="P240" s="11" t="s">
        <v>26</v>
      </c>
      <c r="Q240" s="26" t="s">
        <v>3127</v>
      </c>
      <c r="R240" s="20" t="s">
        <v>2801</v>
      </c>
      <c r="S240" s="20"/>
      <c r="T240" s="20" t="s">
        <v>34</v>
      </c>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row>
    <row r="241" ht="25.5" customHeight="1">
      <c r="A241" s="11">
        <v>239.0</v>
      </c>
      <c r="B241" s="12">
        <v>45860.0</v>
      </c>
      <c r="C241" s="19"/>
      <c r="D241" s="14" t="s">
        <v>192</v>
      </c>
      <c r="E241" s="14" t="s">
        <v>762</v>
      </c>
      <c r="F241" s="11" t="s">
        <v>3128</v>
      </c>
      <c r="G241" s="11" t="s">
        <v>20</v>
      </c>
      <c r="H241" s="26">
        <v>3.127459901E9</v>
      </c>
      <c r="I241" s="14" t="s">
        <v>31</v>
      </c>
      <c r="J241" s="11" t="s">
        <v>1135</v>
      </c>
      <c r="K241" s="11" t="s">
        <v>23</v>
      </c>
      <c r="L241" s="11" t="s">
        <v>24</v>
      </c>
      <c r="M241" s="85">
        <v>9530.0</v>
      </c>
      <c r="N241" s="18">
        <v>220000.0</v>
      </c>
      <c r="O241" s="11" t="s">
        <v>57</v>
      </c>
      <c r="P241" s="11" t="s">
        <v>26</v>
      </c>
      <c r="Q241" s="26" t="s">
        <v>2604</v>
      </c>
      <c r="R241" s="21"/>
      <c r="S241" s="20"/>
      <c r="T241" s="20"/>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row>
    <row r="242" ht="25.5" customHeight="1">
      <c r="A242" s="11">
        <v>240.0</v>
      </c>
      <c r="B242" s="12">
        <v>45860.0</v>
      </c>
      <c r="C242" s="19"/>
      <c r="D242" s="14" t="s">
        <v>3129</v>
      </c>
      <c r="E242" s="28"/>
      <c r="F242" s="19"/>
      <c r="G242" s="11" t="s">
        <v>29</v>
      </c>
      <c r="H242" s="26">
        <v>3.113276954E9</v>
      </c>
      <c r="I242" s="14" t="s">
        <v>31</v>
      </c>
      <c r="J242" s="11" t="s">
        <v>22</v>
      </c>
      <c r="K242" s="11" t="s">
        <v>23</v>
      </c>
      <c r="L242" s="11" t="s">
        <v>38</v>
      </c>
      <c r="M242" s="85"/>
      <c r="N242" s="18">
        <v>480000.0</v>
      </c>
      <c r="O242" s="11" t="s">
        <v>57</v>
      </c>
      <c r="P242" s="11" t="s">
        <v>26</v>
      </c>
      <c r="Q242" s="89"/>
      <c r="R242" s="21"/>
      <c r="S242" s="20"/>
      <c r="T242" s="20" t="s">
        <v>2840</v>
      </c>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row>
    <row r="243" ht="25.5" customHeight="1">
      <c r="A243" s="11">
        <v>241.0</v>
      </c>
      <c r="B243" s="12">
        <v>45860.0</v>
      </c>
      <c r="C243" s="19"/>
      <c r="D243" s="14" t="s">
        <v>3130</v>
      </c>
      <c r="E243" s="14" t="s">
        <v>824</v>
      </c>
      <c r="F243" s="19"/>
      <c r="G243" s="11" t="s">
        <v>29</v>
      </c>
      <c r="H243" s="26">
        <v>3.102697562E9</v>
      </c>
      <c r="I243" s="14" t="s">
        <v>31</v>
      </c>
      <c r="J243" s="11" t="s">
        <v>22</v>
      </c>
      <c r="K243" s="11" t="s">
        <v>23</v>
      </c>
      <c r="L243" s="11" t="s">
        <v>86</v>
      </c>
      <c r="M243" s="85"/>
      <c r="N243" s="18">
        <v>530859.0</v>
      </c>
      <c r="O243" s="11" t="s">
        <v>502</v>
      </c>
      <c r="P243" s="11" t="s">
        <v>26</v>
      </c>
      <c r="Q243" s="26" t="s">
        <v>3131</v>
      </c>
      <c r="R243" s="20" t="s">
        <v>2801</v>
      </c>
      <c r="S243" s="20"/>
      <c r="T243" s="20" t="s">
        <v>2789</v>
      </c>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row>
    <row r="244" ht="25.5" customHeight="1">
      <c r="A244" s="11">
        <v>242.0</v>
      </c>
      <c r="B244" s="12">
        <v>45860.0</v>
      </c>
      <c r="C244" s="19"/>
      <c r="D244" s="14" t="s">
        <v>3132</v>
      </c>
      <c r="E244" s="28"/>
      <c r="F244" s="19"/>
      <c r="G244" s="11" t="s">
        <v>29</v>
      </c>
      <c r="H244" s="26">
        <v>3.222616675E9</v>
      </c>
      <c r="I244" s="14" t="s">
        <v>31</v>
      </c>
      <c r="J244" s="11" t="s">
        <v>22</v>
      </c>
      <c r="K244" s="11" t="s">
        <v>95</v>
      </c>
      <c r="L244" s="11" t="s">
        <v>86</v>
      </c>
      <c r="M244" s="85"/>
      <c r="N244" s="18"/>
      <c r="O244" s="11"/>
      <c r="P244" s="11" t="s">
        <v>26</v>
      </c>
      <c r="Q244" s="89"/>
      <c r="R244" s="20" t="s">
        <v>3133</v>
      </c>
      <c r="S244" s="20"/>
      <c r="T244" s="20" t="s">
        <v>3134</v>
      </c>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row>
    <row r="245" ht="25.5" customHeight="1">
      <c r="A245" s="11">
        <v>243.0</v>
      </c>
      <c r="B245" s="12">
        <v>45860.0</v>
      </c>
      <c r="C245" s="19"/>
      <c r="D245" s="14" t="s">
        <v>252</v>
      </c>
      <c r="E245" s="14" t="s">
        <v>3135</v>
      </c>
      <c r="F245" s="11" t="s">
        <v>3136</v>
      </c>
      <c r="G245" s="11" t="s">
        <v>20</v>
      </c>
      <c r="H245" s="26">
        <v>3.024232248E9</v>
      </c>
      <c r="I245" s="14" t="s">
        <v>31</v>
      </c>
      <c r="J245" s="11" t="s">
        <v>22</v>
      </c>
      <c r="K245" s="11" t="s">
        <v>23</v>
      </c>
      <c r="L245" s="11" t="s">
        <v>316</v>
      </c>
      <c r="M245" s="85">
        <v>9554.0</v>
      </c>
      <c r="N245" s="18">
        <v>1050388.0</v>
      </c>
      <c r="O245" s="11" t="s">
        <v>502</v>
      </c>
      <c r="P245" s="11" t="s">
        <v>26</v>
      </c>
      <c r="Q245" s="26" t="s">
        <v>3137</v>
      </c>
      <c r="R245" s="20" t="s">
        <v>2801</v>
      </c>
      <c r="S245" s="21"/>
      <c r="T245" s="20" t="s">
        <v>481</v>
      </c>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row>
    <row r="246" ht="25.5" customHeight="1">
      <c r="A246" s="11">
        <v>244.0</v>
      </c>
      <c r="B246" s="12">
        <v>45860.0</v>
      </c>
      <c r="C246" s="19"/>
      <c r="D246" s="14" t="s">
        <v>132</v>
      </c>
      <c r="E246" s="14" t="s">
        <v>3138</v>
      </c>
      <c r="F246" s="19"/>
      <c r="G246" s="11" t="s">
        <v>20</v>
      </c>
      <c r="H246" s="26">
        <v>3.106731885E9</v>
      </c>
      <c r="I246" s="14" t="s">
        <v>31</v>
      </c>
      <c r="J246" s="11" t="s">
        <v>22</v>
      </c>
      <c r="K246" s="11" t="s">
        <v>95</v>
      </c>
      <c r="L246" s="11" t="s">
        <v>167</v>
      </c>
      <c r="M246" s="85"/>
      <c r="N246" s="18"/>
      <c r="O246" s="11"/>
      <c r="P246" s="11" t="s">
        <v>26</v>
      </c>
      <c r="Q246" s="89"/>
      <c r="R246" s="20" t="s">
        <v>3139</v>
      </c>
      <c r="S246" s="21"/>
      <c r="T246" s="20" t="s">
        <v>3140</v>
      </c>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row>
    <row r="247" ht="25.5" customHeight="1">
      <c r="A247" s="11">
        <v>245.0</v>
      </c>
      <c r="B247" s="12">
        <v>45860.0</v>
      </c>
      <c r="C247" s="19"/>
      <c r="D247" s="14" t="s">
        <v>597</v>
      </c>
      <c r="E247" s="14" t="s">
        <v>418</v>
      </c>
      <c r="F247" s="11" t="s">
        <v>3141</v>
      </c>
      <c r="G247" s="11" t="s">
        <v>29</v>
      </c>
      <c r="H247" s="26">
        <v>3.137044416E9</v>
      </c>
      <c r="I247" s="14" t="s">
        <v>31</v>
      </c>
      <c r="J247" s="11" t="s">
        <v>22</v>
      </c>
      <c r="K247" s="11" t="s">
        <v>23</v>
      </c>
      <c r="L247" s="11" t="s">
        <v>50</v>
      </c>
      <c r="M247" s="85">
        <v>9556.0</v>
      </c>
      <c r="N247" s="18">
        <v>827118.0</v>
      </c>
      <c r="O247" s="11" t="s">
        <v>502</v>
      </c>
      <c r="P247" s="11" t="s">
        <v>26</v>
      </c>
      <c r="Q247" s="26" t="s">
        <v>3120</v>
      </c>
      <c r="R247" s="20" t="s">
        <v>2801</v>
      </c>
      <c r="S247" s="20"/>
      <c r="T247" s="20" t="s">
        <v>107</v>
      </c>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row>
    <row r="248" ht="25.5" customHeight="1">
      <c r="A248" s="11">
        <v>246.0</v>
      </c>
      <c r="B248" s="12">
        <v>45860.0</v>
      </c>
      <c r="C248" s="19"/>
      <c r="D248" s="14" t="s">
        <v>1383</v>
      </c>
      <c r="E248" s="14" t="s">
        <v>109</v>
      </c>
      <c r="F248" s="19"/>
      <c r="G248" s="11" t="s">
        <v>29</v>
      </c>
      <c r="H248" s="26">
        <v>3.117645225E9</v>
      </c>
      <c r="I248" s="14" t="s">
        <v>31</v>
      </c>
      <c r="J248" s="11" t="s">
        <v>22</v>
      </c>
      <c r="K248" s="11" t="s">
        <v>95</v>
      </c>
      <c r="L248" s="11" t="s">
        <v>50</v>
      </c>
      <c r="M248" s="85"/>
      <c r="N248" s="18"/>
      <c r="O248" s="11"/>
      <c r="P248" s="11" t="s">
        <v>26</v>
      </c>
      <c r="Q248" s="89"/>
      <c r="R248" s="20" t="s">
        <v>3142</v>
      </c>
      <c r="S248" s="21"/>
      <c r="T248" s="20" t="s">
        <v>182</v>
      </c>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row>
    <row r="249" ht="25.5" customHeight="1">
      <c r="A249" s="11">
        <v>247.0</v>
      </c>
      <c r="B249" s="12">
        <v>45860.0</v>
      </c>
      <c r="C249" s="19"/>
      <c r="D249" s="14" t="s">
        <v>656</v>
      </c>
      <c r="E249" s="14" t="s">
        <v>210</v>
      </c>
      <c r="F249" s="19"/>
      <c r="G249" s="11" t="s">
        <v>29</v>
      </c>
      <c r="H249" s="26">
        <v>3.005491687E9</v>
      </c>
      <c r="I249" s="14" t="s">
        <v>31</v>
      </c>
      <c r="J249" s="11" t="s">
        <v>22</v>
      </c>
      <c r="K249" s="11" t="s">
        <v>95</v>
      </c>
      <c r="L249" s="11"/>
      <c r="M249" s="85"/>
      <c r="N249" s="18"/>
      <c r="O249" s="11"/>
      <c r="P249" s="11" t="s">
        <v>26</v>
      </c>
      <c r="Q249" s="89"/>
      <c r="R249" s="20"/>
      <c r="S249" s="20"/>
      <c r="T249" s="20" t="s">
        <v>107</v>
      </c>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row>
    <row r="250" ht="25.5" customHeight="1">
      <c r="A250" s="11">
        <v>248.0</v>
      </c>
      <c r="B250" s="12">
        <v>45861.0</v>
      </c>
      <c r="C250" s="19"/>
      <c r="D250" s="14" t="s">
        <v>3143</v>
      </c>
      <c r="E250" s="28"/>
      <c r="F250" s="19"/>
      <c r="G250" s="11" t="s">
        <v>29</v>
      </c>
      <c r="H250" s="26">
        <v>3.14627544E9</v>
      </c>
      <c r="I250" s="14" t="s">
        <v>31</v>
      </c>
      <c r="J250" s="11" t="s">
        <v>22</v>
      </c>
      <c r="K250" s="11" t="s">
        <v>95</v>
      </c>
      <c r="L250" s="11" t="s">
        <v>24</v>
      </c>
      <c r="M250" s="85"/>
      <c r="N250" s="18"/>
      <c r="O250" s="11"/>
      <c r="P250" s="11" t="s">
        <v>26</v>
      </c>
      <c r="Q250" s="89"/>
      <c r="R250" s="20" t="s">
        <v>3144</v>
      </c>
      <c r="S250" s="20"/>
      <c r="T250" s="20" t="s">
        <v>2821</v>
      </c>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row>
    <row r="251" ht="25.5" customHeight="1">
      <c r="A251" s="11">
        <v>249.0</v>
      </c>
      <c r="B251" s="12">
        <v>45861.0</v>
      </c>
      <c r="C251" s="19"/>
      <c r="D251" s="14" t="s">
        <v>3145</v>
      </c>
      <c r="E251" s="28"/>
      <c r="F251" s="19"/>
      <c r="G251" s="11" t="s">
        <v>20</v>
      </c>
      <c r="H251" s="26">
        <v>3.116896761E9</v>
      </c>
      <c r="I251" s="14" t="s">
        <v>31</v>
      </c>
      <c r="J251" s="11" t="s">
        <v>22</v>
      </c>
      <c r="K251" s="11" t="s">
        <v>95</v>
      </c>
      <c r="L251" s="11" t="s">
        <v>296</v>
      </c>
      <c r="M251" s="85"/>
      <c r="N251" s="18"/>
      <c r="O251" s="11"/>
      <c r="P251" s="11" t="s">
        <v>26</v>
      </c>
      <c r="Q251" s="89"/>
      <c r="R251" s="20" t="s">
        <v>3146</v>
      </c>
      <c r="S251" s="20"/>
      <c r="T251" s="20" t="s">
        <v>3147</v>
      </c>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row>
    <row r="252" ht="25.5" customHeight="1">
      <c r="A252" s="11">
        <v>250.0</v>
      </c>
      <c r="B252" s="12">
        <v>45861.0</v>
      </c>
      <c r="C252" s="19"/>
      <c r="D252" s="14" t="s">
        <v>3148</v>
      </c>
      <c r="E252" s="14"/>
      <c r="F252" s="11" t="s">
        <v>3149</v>
      </c>
      <c r="G252" s="11" t="s">
        <v>20</v>
      </c>
      <c r="H252" s="26">
        <v>3.126743141E9</v>
      </c>
      <c r="I252" s="14" t="s">
        <v>31</v>
      </c>
      <c r="J252" s="11" t="s">
        <v>22</v>
      </c>
      <c r="K252" s="11" t="s">
        <v>23</v>
      </c>
      <c r="L252" s="11" t="s">
        <v>44</v>
      </c>
      <c r="M252" s="85">
        <v>9560.0</v>
      </c>
      <c r="N252" s="18">
        <v>838854.0</v>
      </c>
      <c r="O252" s="11" t="s">
        <v>502</v>
      </c>
      <c r="P252" s="11" t="s">
        <v>26</v>
      </c>
      <c r="Q252" s="26" t="s">
        <v>3150</v>
      </c>
      <c r="R252" s="20" t="s">
        <v>2801</v>
      </c>
      <c r="S252" s="20"/>
      <c r="T252" s="20"/>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row>
    <row r="253" ht="25.5" customHeight="1">
      <c r="A253" s="11">
        <v>251.0</v>
      </c>
      <c r="B253" s="12">
        <v>45861.0</v>
      </c>
      <c r="C253" s="19"/>
      <c r="D253" s="14" t="s">
        <v>200</v>
      </c>
      <c r="E253" s="28"/>
      <c r="F253" s="19"/>
      <c r="G253" s="11" t="s">
        <v>29</v>
      </c>
      <c r="H253" s="26">
        <v>3.214558454E9</v>
      </c>
      <c r="I253" s="14" t="s">
        <v>31</v>
      </c>
      <c r="J253" s="11" t="s">
        <v>22</v>
      </c>
      <c r="K253" s="11" t="s">
        <v>23</v>
      </c>
      <c r="L253" s="11" t="s">
        <v>86</v>
      </c>
      <c r="M253" s="85"/>
      <c r="N253" s="18">
        <v>1.0846176E7</v>
      </c>
      <c r="O253" s="11" t="s">
        <v>39</v>
      </c>
      <c r="P253" s="11" t="s">
        <v>26</v>
      </c>
      <c r="Q253" s="26" t="s">
        <v>3151</v>
      </c>
      <c r="R253" s="20" t="s">
        <v>3152</v>
      </c>
      <c r="S253" s="21"/>
      <c r="T253" s="20" t="s">
        <v>2926</v>
      </c>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row>
    <row r="254" ht="25.5" customHeight="1">
      <c r="A254" s="11">
        <v>252.0</v>
      </c>
      <c r="B254" s="12">
        <v>45861.0</v>
      </c>
      <c r="C254" s="19"/>
      <c r="D254" s="14" t="s">
        <v>1714</v>
      </c>
      <c r="E254" s="14" t="s">
        <v>910</v>
      </c>
      <c r="F254" s="19"/>
      <c r="G254" s="11" t="s">
        <v>29</v>
      </c>
      <c r="H254" s="26">
        <v>3.00118776E9</v>
      </c>
      <c r="I254" s="14" t="s">
        <v>31</v>
      </c>
      <c r="J254" s="11" t="s">
        <v>22</v>
      </c>
      <c r="K254" s="11" t="s">
        <v>23</v>
      </c>
      <c r="L254" s="11" t="s">
        <v>38</v>
      </c>
      <c r="M254" s="85"/>
      <c r="N254" s="18">
        <v>570000.0</v>
      </c>
      <c r="O254" s="11" t="s">
        <v>502</v>
      </c>
      <c r="P254" s="11" t="s">
        <v>26</v>
      </c>
      <c r="Q254" s="26" t="s">
        <v>3153</v>
      </c>
      <c r="R254" s="20" t="s">
        <v>2801</v>
      </c>
      <c r="S254" s="20"/>
      <c r="T254" s="20" t="s">
        <v>111</v>
      </c>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row>
    <row r="255" ht="25.5" customHeight="1">
      <c r="A255" s="11">
        <v>253.0</v>
      </c>
      <c r="B255" s="12">
        <v>45861.0</v>
      </c>
      <c r="C255" s="19"/>
      <c r="D255" s="14" t="s">
        <v>1148</v>
      </c>
      <c r="E255" s="28"/>
      <c r="F255" s="11" t="s">
        <v>3154</v>
      </c>
      <c r="G255" s="11" t="s">
        <v>20</v>
      </c>
      <c r="H255" s="26">
        <v>3.128064676E9</v>
      </c>
      <c r="I255" s="14" t="s">
        <v>31</v>
      </c>
      <c r="J255" s="11" t="s">
        <v>22</v>
      </c>
      <c r="K255" s="11" t="s">
        <v>23</v>
      </c>
      <c r="L255" s="11" t="s">
        <v>619</v>
      </c>
      <c r="M255" s="85"/>
      <c r="N255" s="18"/>
      <c r="O255" s="11" t="s">
        <v>564</v>
      </c>
      <c r="P255" s="11" t="s">
        <v>26</v>
      </c>
      <c r="Q255" s="89"/>
      <c r="R255" s="20" t="s">
        <v>3155</v>
      </c>
      <c r="S255" s="20"/>
      <c r="T255" s="20"/>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row>
    <row r="256" ht="25.5" customHeight="1">
      <c r="A256" s="11">
        <v>254.0</v>
      </c>
      <c r="B256" s="12">
        <v>45861.0</v>
      </c>
      <c r="C256" s="19"/>
      <c r="D256" s="14" t="s">
        <v>519</v>
      </c>
      <c r="E256" s="14"/>
      <c r="F256" s="19"/>
      <c r="G256" s="11" t="s">
        <v>29</v>
      </c>
      <c r="H256" s="26">
        <v>3.234223648E9</v>
      </c>
      <c r="I256" s="14" t="s">
        <v>31</v>
      </c>
      <c r="J256" s="11" t="s">
        <v>22</v>
      </c>
      <c r="K256" s="11" t="s">
        <v>23</v>
      </c>
      <c r="L256" s="11" t="s">
        <v>50</v>
      </c>
      <c r="M256" s="85"/>
      <c r="N256" s="18">
        <v>750000.0</v>
      </c>
      <c r="O256" s="11" t="s">
        <v>502</v>
      </c>
      <c r="P256" s="11" t="s">
        <v>26</v>
      </c>
      <c r="Q256" s="26" t="s">
        <v>3156</v>
      </c>
      <c r="R256" s="20" t="s">
        <v>2801</v>
      </c>
      <c r="S256" s="20"/>
      <c r="T256" s="20" t="s">
        <v>3157</v>
      </c>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row>
    <row r="257" ht="25.5" customHeight="1">
      <c r="A257" s="11">
        <v>255.0</v>
      </c>
      <c r="B257" s="12">
        <v>45861.0</v>
      </c>
      <c r="C257" s="19"/>
      <c r="D257" s="14" t="s">
        <v>2205</v>
      </c>
      <c r="E257" s="14" t="s">
        <v>770</v>
      </c>
      <c r="F257" s="19"/>
      <c r="G257" s="11" t="s">
        <v>20</v>
      </c>
      <c r="H257" s="26">
        <v>3.113379391E9</v>
      </c>
      <c r="I257" s="14" t="s">
        <v>31</v>
      </c>
      <c r="J257" s="11" t="s">
        <v>22</v>
      </c>
      <c r="K257" s="11" t="s">
        <v>23</v>
      </c>
      <c r="L257" s="11" t="s">
        <v>38</v>
      </c>
      <c r="M257" s="85">
        <v>9561.0</v>
      </c>
      <c r="N257" s="18">
        <v>4154151.0</v>
      </c>
      <c r="O257" s="11" t="s">
        <v>39</v>
      </c>
      <c r="P257" s="11" t="s">
        <v>26</v>
      </c>
      <c r="Q257" s="26" t="s">
        <v>3158</v>
      </c>
      <c r="R257" s="20" t="s">
        <v>2801</v>
      </c>
      <c r="S257" s="20"/>
      <c r="T257" s="20" t="s">
        <v>182</v>
      </c>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row>
    <row r="258" ht="25.5" customHeight="1">
      <c r="A258" s="11">
        <v>256.0</v>
      </c>
      <c r="B258" s="12">
        <v>45861.0</v>
      </c>
      <c r="C258" s="19"/>
      <c r="D258" s="14" t="s">
        <v>1383</v>
      </c>
      <c r="E258" s="14"/>
      <c r="F258" s="19"/>
      <c r="G258" s="11" t="s">
        <v>29</v>
      </c>
      <c r="H258" s="26">
        <v>3.045706953E9</v>
      </c>
      <c r="I258" s="14" t="s">
        <v>31</v>
      </c>
      <c r="J258" s="11" t="s">
        <v>22</v>
      </c>
      <c r="K258" s="11" t="s">
        <v>23</v>
      </c>
      <c r="L258" s="11" t="s">
        <v>50</v>
      </c>
      <c r="M258" s="85">
        <v>9524.0</v>
      </c>
      <c r="N258" s="18">
        <v>616481.0</v>
      </c>
      <c r="O258" s="11" t="s">
        <v>57</v>
      </c>
      <c r="P258" s="11" t="s">
        <v>26</v>
      </c>
      <c r="Q258" s="89"/>
      <c r="R258" s="21"/>
      <c r="S258" s="21"/>
      <c r="T258" s="21"/>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row>
    <row r="259" ht="25.5" customHeight="1">
      <c r="A259" s="11">
        <v>257.0</v>
      </c>
      <c r="B259" s="12">
        <v>45861.0</v>
      </c>
      <c r="C259" s="19"/>
      <c r="D259" s="14" t="s">
        <v>3159</v>
      </c>
      <c r="E259" s="14"/>
      <c r="F259" s="19"/>
      <c r="G259" s="11" t="s">
        <v>29</v>
      </c>
      <c r="H259" s="26">
        <v>3.046525538E9</v>
      </c>
      <c r="I259" s="14" t="s">
        <v>31</v>
      </c>
      <c r="J259" s="11" t="s">
        <v>22</v>
      </c>
      <c r="K259" s="11" t="s">
        <v>23</v>
      </c>
      <c r="L259" s="11" t="s">
        <v>619</v>
      </c>
      <c r="M259" s="85"/>
      <c r="N259" s="18"/>
      <c r="O259" s="11" t="s">
        <v>564</v>
      </c>
      <c r="P259" s="11" t="s">
        <v>26</v>
      </c>
      <c r="Q259" s="89"/>
      <c r="R259" s="20" t="s">
        <v>2065</v>
      </c>
      <c r="S259" s="21"/>
      <c r="T259" s="20" t="s">
        <v>111</v>
      </c>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row>
    <row r="260" ht="25.5" customHeight="1">
      <c r="A260" s="11">
        <v>258.0</v>
      </c>
      <c r="B260" s="12">
        <v>45861.0</v>
      </c>
      <c r="C260" s="19"/>
      <c r="D260" s="14" t="s">
        <v>3160</v>
      </c>
      <c r="E260" s="28"/>
      <c r="F260" s="19"/>
      <c r="G260" s="11" t="s">
        <v>20</v>
      </c>
      <c r="H260" s="26">
        <v>3.113199187E9</v>
      </c>
      <c r="I260" s="14" t="s">
        <v>31</v>
      </c>
      <c r="J260" s="11" t="s">
        <v>22</v>
      </c>
      <c r="K260" s="11" t="s">
        <v>23</v>
      </c>
      <c r="L260" s="11" t="s">
        <v>619</v>
      </c>
      <c r="M260" s="85"/>
      <c r="N260" s="18"/>
      <c r="O260" s="11" t="s">
        <v>564</v>
      </c>
      <c r="P260" s="11" t="s">
        <v>26</v>
      </c>
      <c r="Q260" s="89"/>
      <c r="R260" s="20" t="s">
        <v>3161</v>
      </c>
      <c r="S260" s="20"/>
      <c r="T260" s="20" t="s">
        <v>59</v>
      </c>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row>
    <row r="261" ht="25.5" customHeight="1">
      <c r="A261" s="11">
        <v>259.0</v>
      </c>
      <c r="B261" s="12">
        <v>45861.0</v>
      </c>
      <c r="C261" s="19"/>
      <c r="D261" s="14" t="s">
        <v>2852</v>
      </c>
      <c r="E261" s="14" t="s">
        <v>3162</v>
      </c>
      <c r="F261" s="19"/>
      <c r="G261" s="11" t="s">
        <v>20</v>
      </c>
      <c r="H261" s="26">
        <v>3.01780836E9</v>
      </c>
      <c r="I261" s="14" t="s">
        <v>31</v>
      </c>
      <c r="J261" s="11" t="s">
        <v>22</v>
      </c>
      <c r="K261" s="11" t="s">
        <v>23</v>
      </c>
      <c r="L261" s="11" t="s">
        <v>38</v>
      </c>
      <c r="M261" s="85"/>
      <c r="N261" s="18">
        <v>3406250.0</v>
      </c>
      <c r="O261" s="11" t="s">
        <v>39</v>
      </c>
      <c r="P261" s="11" t="s">
        <v>26</v>
      </c>
      <c r="Q261" s="89"/>
      <c r="R261" s="20" t="s">
        <v>3163</v>
      </c>
      <c r="S261" s="21"/>
      <c r="T261" s="20" t="s">
        <v>3164</v>
      </c>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row>
    <row r="262" ht="25.5" customHeight="1">
      <c r="A262" s="11">
        <v>260.0</v>
      </c>
      <c r="B262" s="12">
        <v>45861.0</v>
      </c>
      <c r="C262" s="19"/>
      <c r="D262" s="14" t="s">
        <v>2766</v>
      </c>
      <c r="E262" s="14" t="s">
        <v>2083</v>
      </c>
      <c r="F262" s="19"/>
      <c r="G262" s="11" t="s">
        <v>29</v>
      </c>
      <c r="H262" s="26">
        <v>3.102142975E9</v>
      </c>
      <c r="I262" s="14" t="s">
        <v>31</v>
      </c>
      <c r="J262" s="11" t="s">
        <v>22</v>
      </c>
      <c r="K262" s="11" t="s">
        <v>23</v>
      </c>
      <c r="L262" s="11" t="s">
        <v>346</v>
      </c>
      <c r="M262" s="85">
        <v>9569.0</v>
      </c>
      <c r="N262" s="18">
        <v>990330.0</v>
      </c>
      <c r="O262" s="11" t="s">
        <v>502</v>
      </c>
      <c r="P262" s="11" t="s">
        <v>26</v>
      </c>
      <c r="Q262" s="26" t="s">
        <v>3165</v>
      </c>
      <c r="R262" s="20" t="s">
        <v>2801</v>
      </c>
      <c r="S262" s="20"/>
      <c r="T262" s="20" t="s">
        <v>182</v>
      </c>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row>
    <row r="263" ht="28.5" customHeight="1">
      <c r="A263" s="11">
        <v>261.0</v>
      </c>
      <c r="B263" s="12">
        <v>45862.0</v>
      </c>
      <c r="C263" s="19"/>
      <c r="D263" s="14" t="s">
        <v>209</v>
      </c>
      <c r="E263" s="14" t="s">
        <v>93</v>
      </c>
      <c r="F263" s="11" t="s">
        <v>3166</v>
      </c>
      <c r="G263" s="11" t="s">
        <v>20</v>
      </c>
      <c r="H263" s="26">
        <v>3.207779169E9</v>
      </c>
      <c r="I263" s="14" t="s">
        <v>31</v>
      </c>
      <c r="J263" s="11" t="s">
        <v>22</v>
      </c>
      <c r="K263" s="11" t="s">
        <v>23</v>
      </c>
      <c r="L263" s="11" t="s">
        <v>44</v>
      </c>
      <c r="M263" s="85">
        <v>9573.0</v>
      </c>
      <c r="N263" s="18">
        <v>1841628.0</v>
      </c>
      <c r="O263" s="11" t="s">
        <v>502</v>
      </c>
      <c r="P263" s="11" t="s">
        <v>26</v>
      </c>
      <c r="Q263" s="26" t="s">
        <v>3167</v>
      </c>
      <c r="R263" s="20" t="s">
        <v>2801</v>
      </c>
      <c r="S263" s="21"/>
      <c r="T263" s="20" t="s">
        <v>115</v>
      </c>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row>
    <row r="264" ht="17.25" customHeight="1">
      <c r="A264" s="11">
        <v>262.0</v>
      </c>
      <c r="B264" s="12">
        <v>45862.0</v>
      </c>
      <c r="C264" s="19"/>
      <c r="D264" s="14" t="s">
        <v>2460</v>
      </c>
      <c r="E264" s="14" t="s">
        <v>3168</v>
      </c>
      <c r="F264" s="19"/>
      <c r="G264" s="11" t="s">
        <v>29</v>
      </c>
      <c r="H264" s="26">
        <v>3.116057043E9</v>
      </c>
      <c r="I264" s="14" t="s">
        <v>31</v>
      </c>
      <c r="J264" s="11" t="s">
        <v>22</v>
      </c>
      <c r="K264" s="11" t="s">
        <v>23</v>
      </c>
      <c r="L264" s="11" t="s">
        <v>619</v>
      </c>
      <c r="M264" s="85"/>
      <c r="N264" s="18"/>
      <c r="O264" s="11" t="s">
        <v>564</v>
      </c>
      <c r="P264" s="11" t="s">
        <v>26</v>
      </c>
      <c r="Q264" s="89"/>
      <c r="R264" s="20" t="s">
        <v>2065</v>
      </c>
      <c r="S264" s="21"/>
      <c r="T264" s="20" t="s">
        <v>182</v>
      </c>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row>
    <row r="265" ht="17.25" customHeight="1">
      <c r="A265" s="11">
        <v>263.0</v>
      </c>
      <c r="B265" s="12">
        <v>45862.0</v>
      </c>
      <c r="C265" s="19"/>
      <c r="D265" s="14" t="s">
        <v>305</v>
      </c>
      <c r="E265" s="28"/>
      <c r="F265" s="19"/>
      <c r="G265" s="11" t="s">
        <v>29</v>
      </c>
      <c r="H265" s="26">
        <v>3.02431352E9</v>
      </c>
      <c r="I265" s="14" t="s">
        <v>31</v>
      </c>
      <c r="J265" s="11" t="s">
        <v>22</v>
      </c>
      <c r="K265" s="11" t="s">
        <v>23</v>
      </c>
      <c r="L265" s="11" t="s">
        <v>50</v>
      </c>
      <c r="M265" s="85">
        <v>9574.0</v>
      </c>
      <c r="N265" s="18">
        <v>971924.0</v>
      </c>
      <c r="O265" s="11" t="s">
        <v>502</v>
      </c>
      <c r="P265" s="11" t="s">
        <v>26</v>
      </c>
      <c r="Q265" s="26" t="s">
        <v>3169</v>
      </c>
      <c r="R265" s="20" t="s">
        <v>2801</v>
      </c>
      <c r="S265" s="21"/>
      <c r="T265" s="20" t="s">
        <v>3170</v>
      </c>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row>
    <row r="266" ht="17.25" customHeight="1">
      <c r="A266" s="11">
        <v>264.0</v>
      </c>
      <c r="B266" s="12">
        <v>45862.0</v>
      </c>
      <c r="C266" s="19"/>
      <c r="D266" s="14"/>
      <c r="E266" s="28"/>
      <c r="F266" s="19"/>
      <c r="G266" s="11" t="s">
        <v>29</v>
      </c>
      <c r="H266" s="26">
        <v>3.003260821E9</v>
      </c>
      <c r="I266" s="14" t="s">
        <v>31</v>
      </c>
      <c r="J266" s="11" t="s">
        <v>22</v>
      </c>
      <c r="K266" s="11" t="s">
        <v>23</v>
      </c>
      <c r="L266" s="11" t="s">
        <v>619</v>
      </c>
      <c r="M266" s="85"/>
      <c r="N266" s="18"/>
      <c r="O266" s="11"/>
      <c r="P266" s="11" t="s">
        <v>26</v>
      </c>
      <c r="Q266" s="89"/>
      <c r="R266" s="20" t="s">
        <v>3171</v>
      </c>
      <c r="S266" s="21"/>
      <c r="T266" s="21"/>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row>
    <row r="267" ht="17.25" customHeight="1">
      <c r="A267" s="11">
        <v>265.0</v>
      </c>
      <c r="B267" s="12">
        <v>45862.0</v>
      </c>
      <c r="C267" s="19"/>
      <c r="D267" s="14" t="s">
        <v>3172</v>
      </c>
      <c r="E267" s="14" t="s">
        <v>3173</v>
      </c>
      <c r="F267" s="19"/>
      <c r="G267" s="11" t="s">
        <v>29</v>
      </c>
      <c r="H267" s="26">
        <v>3.207934983E9</v>
      </c>
      <c r="I267" s="14" t="s">
        <v>31</v>
      </c>
      <c r="J267" s="11" t="s">
        <v>22</v>
      </c>
      <c r="K267" s="11" t="s">
        <v>23</v>
      </c>
      <c r="L267" s="11" t="s">
        <v>50</v>
      </c>
      <c r="M267" s="85"/>
      <c r="N267" s="18">
        <v>910000.0</v>
      </c>
      <c r="O267" s="11" t="s">
        <v>39</v>
      </c>
      <c r="P267" s="11" t="s">
        <v>26</v>
      </c>
      <c r="Q267" s="26" t="s">
        <v>3174</v>
      </c>
      <c r="R267" s="20" t="s">
        <v>2801</v>
      </c>
      <c r="S267" s="21"/>
      <c r="T267" s="20" t="s">
        <v>34</v>
      </c>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row>
    <row r="268" ht="17.25" customHeight="1">
      <c r="A268" s="11">
        <v>266.0</v>
      </c>
      <c r="B268" s="12">
        <v>45862.0</v>
      </c>
      <c r="C268" s="19"/>
      <c r="D268" s="14" t="s">
        <v>3175</v>
      </c>
      <c r="E268" s="14" t="s">
        <v>1470</v>
      </c>
      <c r="F268" s="67" t="s">
        <v>3176</v>
      </c>
      <c r="G268" s="11" t="s">
        <v>20</v>
      </c>
      <c r="H268" s="26">
        <v>3.148769391E9</v>
      </c>
      <c r="I268" s="14" t="s">
        <v>31</v>
      </c>
      <c r="J268" s="11" t="s">
        <v>1135</v>
      </c>
      <c r="K268" s="11" t="s">
        <v>23</v>
      </c>
      <c r="L268" s="11" t="s">
        <v>86</v>
      </c>
      <c r="M268" s="85">
        <v>9575.0</v>
      </c>
      <c r="N268" s="18">
        <v>1002269.0</v>
      </c>
      <c r="O268" s="11" t="s">
        <v>57</v>
      </c>
      <c r="P268" s="11" t="s">
        <v>26</v>
      </c>
      <c r="Q268" s="26" t="s">
        <v>3177</v>
      </c>
      <c r="R268" s="20" t="s">
        <v>2801</v>
      </c>
      <c r="S268" s="21"/>
      <c r="T268" s="20" t="s">
        <v>3178</v>
      </c>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row>
    <row r="269" ht="17.25" customHeight="1">
      <c r="A269" s="11">
        <v>267.0</v>
      </c>
      <c r="B269" s="12">
        <v>45862.0</v>
      </c>
      <c r="C269" s="19"/>
      <c r="D269" s="14" t="s">
        <v>2189</v>
      </c>
      <c r="E269" s="28"/>
      <c r="F269" s="19"/>
      <c r="G269" s="11" t="s">
        <v>29</v>
      </c>
      <c r="H269" s="26">
        <v>3.205029374E9</v>
      </c>
      <c r="I269" s="14" t="s">
        <v>31</v>
      </c>
      <c r="J269" s="11" t="s">
        <v>22</v>
      </c>
      <c r="K269" s="11" t="s">
        <v>95</v>
      </c>
      <c r="L269" s="11" t="s">
        <v>302</v>
      </c>
      <c r="M269" s="85"/>
      <c r="N269" s="18"/>
      <c r="O269" s="11"/>
      <c r="P269" s="11" t="s">
        <v>26</v>
      </c>
      <c r="Q269" s="89"/>
      <c r="R269" s="20" t="s">
        <v>3144</v>
      </c>
      <c r="S269" s="21"/>
      <c r="T269" s="20" t="s">
        <v>3179</v>
      </c>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row>
    <row r="270" ht="17.25" customHeight="1">
      <c r="A270" s="11">
        <v>268.0</v>
      </c>
      <c r="B270" s="12">
        <v>45862.0</v>
      </c>
      <c r="C270" s="19"/>
      <c r="D270" s="14" t="s">
        <v>3180</v>
      </c>
      <c r="E270" s="14" t="s">
        <v>3181</v>
      </c>
      <c r="F270" s="19"/>
      <c r="G270" s="11" t="s">
        <v>29</v>
      </c>
      <c r="H270" s="26">
        <v>3.156930347E9</v>
      </c>
      <c r="I270" s="14" t="s">
        <v>31</v>
      </c>
      <c r="J270" s="11" t="s">
        <v>22</v>
      </c>
      <c r="K270" s="11" t="s">
        <v>23</v>
      </c>
      <c r="L270" s="11" t="s">
        <v>316</v>
      </c>
      <c r="M270" s="85">
        <v>9576.0</v>
      </c>
      <c r="N270" s="18">
        <v>4839688.0</v>
      </c>
      <c r="O270" s="11" t="s">
        <v>39</v>
      </c>
      <c r="P270" s="11" t="s">
        <v>26</v>
      </c>
      <c r="Q270" s="26" t="s">
        <v>3182</v>
      </c>
      <c r="R270" s="20" t="s">
        <v>2801</v>
      </c>
      <c r="S270" s="21"/>
      <c r="T270" s="20" t="s">
        <v>34</v>
      </c>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row>
    <row r="271" ht="17.25" customHeight="1">
      <c r="A271" s="11">
        <v>269.0</v>
      </c>
      <c r="B271" s="12">
        <v>45862.0</v>
      </c>
      <c r="C271" s="19"/>
      <c r="D271" s="14" t="s">
        <v>597</v>
      </c>
      <c r="E271" s="28"/>
      <c r="F271" s="19"/>
      <c r="G271" s="11" t="s">
        <v>29</v>
      </c>
      <c r="H271" s="26">
        <v>3.168876492E9</v>
      </c>
      <c r="I271" s="14" t="s">
        <v>31</v>
      </c>
      <c r="J271" s="11" t="s">
        <v>22</v>
      </c>
      <c r="K271" s="11" t="s">
        <v>23</v>
      </c>
      <c r="L271" s="11" t="s">
        <v>24</v>
      </c>
      <c r="M271" s="85"/>
      <c r="N271" s="18">
        <v>95200.0</v>
      </c>
      <c r="O271" s="11" t="s">
        <v>502</v>
      </c>
      <c r="P271" s="11" t="s">
        <v>26</v>
      </c>
      <c r="Q271" s="26" t="s">
        <v>3183</v>
      </c>
      <c r="R271" s="20" t="s">
        <v>2801</v>
      </c>
      <c r="S271" s="21"/>
      <c r="T271" s="20" t="s">
        <v>3184</v>
      </c>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row>
    <row r="272" ht="17.25" customHeight="1">
      <c r="A272" s="11">
        <v>270.0</v>
      </c>
      <c r="B272" s="12">
        <v>45862.0</v>
      </c>
      <c r="C272" s="19"/>
      <c r="D272" s="14" t="s">
        <v>1205</v>
      </c>
      <c r="E272" s="28"/>
      <c r="F272" s="19"/>
      <c r="G272" s="11" t="s">
        <v>29</v>
      </c>
      <c r="H272" s="26">
        <v>3.104496991E9</v>
      </c>
      <c r="I272" s="14" t="s">
        <v>31</v>
      </c>
      <c r="J272" s="11" t="s">
        <v>22</v>
      </c>
      <c r="K272" s="11" t="s">
        <v>23</v>
      </c>
      <c r="L272" s="11" t="s">
        <v>619</v>
      </c>
      <c r="M272" s="85"/>
      <c r="N272" s="18"/>
      <c r="O272" s="11" t="s">
        <v>564</v>
      </c>
      <c r="P272" s="11" t="s">
        <v>26</v>
      </c>
      <c r="Q272" s="89"/>
      <c r="R272" s="20" t="s">
        <v>2065</v>
      </c>
      <c r="S272" s="21"/>
      <c r="T272" s="20" t="s">
        <v>3185</v>
      </c>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row>
    <row r="273" ht="17.25" customHeight="1">
      <c r="A273" s="11">
        <v>271.0</v>
      </c>
      <c r="B273" s="12">
        <v>45862.0</v>
      </c>
      <c r="C273" s="19"/>
      <c r="D273" s="14" t="s">
        <v>453</v>
      </c>
      <c r="E273" s="14" t="s">
        <v>312</v>
      </c>
      <c r="F273" s="19"/>
      <c r="G273" s="11" t="s">
        <v>29</v>
      </c>
      <c r="H273" s="26">
        <v>3.00213615E9</v>
      </c>
      <c r="I273" s="14" t="s">
        <v>31</v>
      </c>
      <c r="J273" s="11" t="s">
        <v>22</v>
      </c>
      <c r="K273" s="11" t="s">
        <v>23</v>
      </c>
      <c r="L273" s="11" t="s">
        <v>38</v>
      </c>
      <c r="M273" s="85"/>
      <c r="N273" s="18">
        <v>252101.0</v>
      </c>
      <c r="O273" s="11" t="s">
        <v>57</v>
      </c>
      <c r="P273" s="11" t="s">
        <v>26</v>
      </c>
      <c r="Q273" s="89"/>
      <c r="R273" s="21"/>
      <c r="S273" s="21"/>
      <c r="T273" s="21"/>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row>
    <row r="274" ht="17.25" customHeight="1">
      <c r="A274" s="11">
        <v>272.0</v>
      </c>
      <c r="B274" s="12">
        <v>45863.0</v>
      </c>
      <c r="C274" s="19"/>
      <c r="D274" s="14" t="s">
        <v>342</v>
      </c>
      <c r="E274" s="14" t="s">
        <v>343</v>
      </c>
      <c r="F274" s="19"/>
      <c r="G274" s="11" t="s">
        <v>29</v>
      </c>
      <c r="H274" s="26">
        <v>3.045578359E9</v>
      </c>
      <c r="I274" s="14" t="s">
        <v>31</v>
      </c>
      <c r="J274" s="11" t="s">
        <v>22</v>
      </c>
      <c r="K274" s="11" t="s">
        <v>23</v>
      </c>
      <c r="L274" s="11" t="s">
        <v>619</v>
      </c>
      <c r="M274" s="85"/>
      <c r="N274" s="18"/>
      <c r="O274" s="11" t="s">
        <v>564</v>
      </c>
      <c r="P274" s="11" t="s">
        <v>26</v>
      </c>
      <c r="Q274" s="89"/>
      <c r="R274" s="20" t="s">
        <v>3186</v>
      </c>
      <c r="S274" s="21"/>
      <c r="T274" s="20" t="s">
        <v>3187</v>
      </c>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row>
    <row r="275" ht="39.0" customHeight="1">
      <c r="A275" s="11">
        <v>273.0</v>
      </c>
      <c r="B275" s="12">
        <v>45863.0</v>
      </c>
      <c r="C275" s="19"/>
      <c r="D275" s="14" t="s">
        <v>3188</v>
      </c>
      <c r="E275" s="14" t="s">
        <v>3189</v>
      </c>
      <c r="F275" s="19"/>
      <c r="G275" s="11" t="s">
        <v>20</v>
      </c>
      <c r="H275" s="26">
        <v>3.147375373E9</v>
      </c>
      <c r="I275" s="14" t="s">
        <v>31</v>
      </c>
      <c r="J275" s="11" t="s">
        <v>22</v>
      </c>
      <c r="K275" s="11" t="s">
        <v>23</v>
      </c>
      <c r="L275" s="11" t="s">
        <v>2087</v>
      </c>
      <c r="M275" s="85">
        <v>9581.0</v>
      </c>
      <c r="N275" s="18">
        <v>2.1211426E7</v>
      </c>
      <c r="O275" s="11" t="s">
        <v>502</v>
      </c>
      <c r="P275" s="11" t="s">
        <v>26</v>
      </c>
      <c r="Q275" s="26" t="s">
        <v>3190</v>
      </c>
      <c r="R275" s="20" t="s">
        <v>2801</v>
      </c>
      <c r="S275" s="21"/>
      <c r="T275" s="20" t="s">
        <v>34</v>
      </c>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row>
    <row r="276" ht="30.0" customHeight="1">
      <c r="A276" s="11">
        <v>274.0</v>
      </c>
      <c r="B276" s="12">
        <v>45866.0</v>
      </c>
      <c r="C276" s="19"/>
      <c r="D276" s="14" t="s">
        <v>3191</v>
      </c>
      <c r="E276" s="14" t="s">
        <v>3192</v>
      </c>
      <c r="F276" s="11" t="s">
        <v>3193</v>
      </c>
      <c r="G276" s="11" t="s">
        <v>20</v>
      </c>
      <c r="H276" s="26" t="s">
        <v>3194</v>
      </c>
      <c r="I276" s="14" t="s">
        <v>31</v>
      </c>
      <c r="J276" s="11" t="s">
        <v>22</v>
      </c>
      <c r="K276" s="11" t="s">
        <v>23</v>
      </c>
      <c r="L276" s="11"/>
      <c r="M276" s="85"/>
      <c r="N276" s="18"/>
      <c r="O276" s="11" t="s">
        <v>39</v>
      </c>
      <c r="P276" s="11" t="s">
        <v>58</v>
      </c>
      <c r="Q276" s="26" t="s">
        <v>3195</v>
      </c>
      <c r="R276" s="20" t="s">
        <v>3196</v>
      </c>
      <c r="S276" s="21"/>
      <c r="T276" s="20" t="s">
        <v>3197</v>
      </c>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row>
    <row r="277" ht="30.0" customHeight="1">
      <c r="A277" s="11">
        <v>275.0</v>
      </c>
      <c r="B277" s="12">
        <v>45863.0</v>
      </c>
      <c r="C277" s="19"/>
      <c r="D277" s="14" t="s">
        <v>2324</v>
      </c>
      <c r="E277" s="14" t="s">
        <v>672</v>
      </c>
      <c r="F277" s="11" t="s">
        <v>3198</v>
      </c>
      <c r="G277" s="11" t="s">
        <v>20</v>
      </c>
      <c r="H277" s="26">
        <v>3.003581817E9</v>
      </c>
      <c r="I277" s="14" t="s">
        <v>31</v>
      </c>
      <c r="J277" s="11" t="s">
        <v>22</v>
      </c>
      <c r="K277" s="11" t="s">
        <v>23</v>
      </c>
      <c r="L277" s="11" t="s">
        <v>167</v>
      </c>
      <c r="M277" s="85">
        <v>9580.0</v>
      </c>
      <c r="N277" s="18">
        <v>2.3108489E7</v>
      </c>
      <c r="O277" s="11" t="s">
        <v>502</v>
      </c>
      <c r="P277" s="11" t="s">
        <v>26</v>
      </c>
      <c r="Q277" s="26" t="s">
        <v>3199</v>
      </c>
      <c r="R277" s="20" t="s">
        <v>2801</v>
      </c>
      <c r="S277" s="21"/>
      <c r="T277" s="20" t="s">
        <v>59</v>
      </c>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row>
    <row r="278" ht="17.25" customHeight="1">
      <c r="A278" s="11">
        <v>276.0</v>
      </c>
      <c r="B278" s="12">
        <v>45863.0</v>
      </c>
      <c r="C278" s="19"/>
      <c r="D278" s="14" t="s">
        <v>3200</v>
      </c>
      <c r="E278" s="14" t="s">
        <v>3201</v>
      </c>
      <c r="F278" s="19"/>
      <c r="G278" s="11" t="s">
        <v>20</v>
      </c>
      <c r="H278" s="89">
        <f>5215522991587</f>
        <v>5215522991587</v>
      </c>
      <c r="I278" s="14" t="s">
        <v>31</v>
      </c>
      <c r="J278" s="11" t="s">
        <v>22</v>
      </c>
      <c r="K278" s="11" t="s">
        <v>23</v>
      </c>
      <c r="L278" s="11" t="s">
        <v>38</v>
      </c>
      <c r="M278" s="85"/>
      <c r="N278" s="18"/>
      <c r="O278" s="11"/>
      <c r="P278" s="11" t="s">
        <v>26</v>
      </c>
      <c r="Q278" s="89"/>
      <c r="R278" s="20" t="s">
        <v>3202</v>
      </c>
      <c r="S278" s="21"/>
      <c r="T278" s="20" t="s">
        <v>34</v>
      </c>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row>
    <row r="279" ht="17.25" customHeight="1">
      <c r="A279" s="11">
        <v>277.0</v>
      </c>
      <c r="B279" s="12">
        <v>45863.0</v>
      </c>
      <c r="C279" s="19"/>
      <c r="D279" s="14" t="s">
        <v>1608</v>
      </c>
      <c r="E279" s="14" t="s">
        <v>3203</v>
      </c>
      <c r="F279" s="19"/>
      <c r="G279" s="11" t="s">
        <v>29</v>
      </c>
      <c r="H279" s="26">
        <v>3.217741724E9</v>
      </c>
      <c r="I279" s="14" t="s">
        <v>31</v>
      </c>
      <c r="J279" s="11" t="s">
        <v>22</v>
      </c>
      <c r="K279" s="11" t="s">
        <v>23</v>
      </c>
      <c r="L279" s="11" t="s">
        <v>167</v>
      </c>
      <c r="M279" s="85"/>
      <c r="N279" s="18"/>
      <c r="O279" s="11"/>
      <c r="P279" s="11" t="s">
        <v>26</v>
      </c>
      <c r="Q279" s="89"/>
      <c r="R279" s="20" t="s">
        <v>3204</v>
      </c>
      <c r="S279" s="21"/>
      <c r="T279" s="20" t="s">
        <v>111</v>
      </c>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row>
    <row r="280" ht="17.25" customHeight="1">
      <c r="A280" s="11">
        <v>278.0</v>
      </c>
      <c r="B280" s="12">
        <v>45863.0</v>
      </c>
      <c r="C280" s="19"/>
      <c r="D280" s="14" t="s">
        <v>1030</v>
      </c>
      <c r="E280" s="14" t="s">
        <v>71</v>
      </c>
      <c r="F280" s="11" t="s">
        <v>3205</v>
      </c>
      <c r="G280" s="11" t="s">
        <v>20</v>
      </c>
      <c r="H280" s="26">
        <v>3.184278871E9</v>
      </c>
      <c r="I280" s="14" t="s">
        <v>31</v>
      </c>
      <c r="J280" s="11" t="s">
        <v>22</v>
      </c>
      <c r="K280" s="11" t="s">
        <v>95</v>
      </c>
      <c r="L280" s="11" t="s">
        <v>167</v>
      </c>
      <c r="M280" s="85"/>
      <c r="N280" s="18"/>
      <c r="O280" s="11"/>
      <c r="P280" s="11" t="s">
        <v>26</v>
      </c>
      <c r="Q280" s="89"/>
      <c r="R280" s="20" t="s">
        <v>3204</v>
      </c>
      <c r="S280" s="21"/>
      <c r="T280" s="20" t="s">
        <v>59</v>
      </c>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row>
    <row r="281" ht="17.25" customHeight="1">
      <c r="A281" s="11">
        <v>279.0</v>
      </c>
      <c r="B281" s="12">
        <v>45863.0</v>
      </c>
      <c r="C281" s="19"/>
      <c r="D281" s="14" t="s">
        <v>3206</v>
      </c>
      <c r="E281" s="14" t="s">
        <v>392</v>
      </c>
      <c r="F281" s="19"/>
      <c r="G281" s="11" t="s">
        <v>29</v>
      </c>
      <c r="H281" s="26">
        <v>3.246577042E9</v>
      </c>
      <c r="I281" s="14" t="s">
        <v>31</v>
      </c>
      <c r="J281" s="11" t="s">
        <v>22</v>
      </c>
      <c r="K281" s="11" t="s">
        <v>23</v>
      </c>
      <c r="L281" s="11" t="s">
        <v>50</v>
      </c>
      <c r="M281" s="85"/>
      <c r="N281" s="18">
        <v>800000.0</v>
      </c>
      <c r="O281" s="11" t="s">
        <v>502</v>
      </c>
      <c r="P281" s="11" t="s">
        <v>26</v>
      </c>
      <c r="Q281" s="26" t="s">
        <v>3207</v>
      </c>
      <c r="R281" s="20" t="s">
        <v>2801</v>
      </c>
      <c r="S281" s="21"/>
      <c r="T281" s="20" t="s">
        <v>3157</v>
      </c>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row>
    <row r="282" ht="17.25" customHeight="1">
      <c r="A282" s="11">
        <v>280.0</v>
      </c>
      <c r="B282" s="12">
        <v>45863.0</v>
      </c>
      <c r="C282" s="19"/>
      <c r="D282" s="14"/>
      <c r="E282" s="28"/>
      <c r="F282" s="19"/>
      <c r="G282" s="11" t="s">
        <v>29</v>
      </c>
      <c r="H282" s="26">
        <v>3.126016901E9</v>
      </c>
      <c r="I282" s="14" t="s">
        <v>31</v>
      </c>
      <c r="J282" s="11" t="s">
        <v>22</v>
      </c>
      <c r="K282" s="11" t="s">
        <v>95</v>
      </c>
      <c r="L282" s="11"/>
      <c r="M282" s="85"/>
      <c r="N282" s="18"/>
      <c r="O282" s="11" t="s">
        <v>564</v>
      </c>
      <c r="P282" s="11" t="s">
        <v>26</v>
      </c>
      <c r="Q282" s="89"/>
      <c r="R282" s="20" t="s">
        <v>3208</v>
      </c>
      <c r="S282" s="21"/>
      <c r="T282" s="20" t="s">
        <v>3209</v>
      </c>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row>
    <row r="283" ht="17.25" customHeight="1">
      <c r="A283" s="11">
        <v>281.0</v>
      </c>
      <c r="B283" s="12">
        <v>45863.0</v>
      </c>
      <c r="C283" s="19"/>
      <c r="D283" s="14"/>
      <c r="E283" s="28"/>
      <c r="F283" s="19"/>
      <c r="G283" s="11" t="s">
        <v>29</v>
      </c>
      <c r="H283" s="26">
        <v>3.104268425E9</v>
      </c>
      <c r="I283" s="14" t="s">
        <v>31</v>
      </c>
      <c r="J283" s="11" t="s">
        <v>22</v>
      </c>
      <c r="K283" s="11" t="s">
        <v>95</v>
      </c>
      <c r="L283" s="11" t="s">
        <v>38</v>
      </c>
      <c r="M283" s="85"/>
      <c r="N283" s="18"/>
      <c r="O283" s="11"/>
      <c r="P283" s="11" t="s">
        <v>26</v>
      </c>
      <c r="Q283" s="89"/>
      <c r="R283" s="20" t="s">
        <v>2801</v>
      </c>
      <c r="S283" s="21"/>
      <c r="T283" s="20" t="s">
        <v>2831</v>
      </c>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row>
    <row r="284" ht="17.25" customHeight="1">
      <c r="A284" s="11">
        <v>282.0</v>
      </c>
      <c r="B284" s="12">
        <v>45863.0</v>
      </c>
      <c r="C284" s="19"/>
      <c r="D284" s="14" t="s">
        <v>169</v>
      </c>
      <c r="E284" s="14" t="s">
        <v>3210</v>
      </c>
      <c r="F284" s="19"/>
      <c r="G284" s="11" t="s">
        <v>29</v>
      </c>
      <c r="H284" s="26">
        <v>3.113114806E9</v>
      </c>
      <c r="I284" s="14" t="s">
        <v>31</v>
      </c>
      <c r="J284" s="11" t="s">
        <v>22</v>
      </c>
      <c r="K284" s="11" t="s">
        <v>23</v>
      </c>
      <c r="L284" s="11" t="s">
        <v>86</v>
      </c>
      <c r="M284" s="85">
        <v>9584.0</v>
      </c>
      <c r="N284" s="18">
        <v>3485000.0</v>
      </c>
      <c r="O284" s="11" t="s">
        <v>502</v>
      </c>
      <c r="P284" s="11" t="s">
        <v>26</v>
      </c>
      <c r="Q284" s="26" t="s">
        <v>3211</v>
      </c>
      <c r="R284" s="20" t="s">
        <v>2801</v>
      </c>
      <c r="S284" s="21"/>
      <c r="T284" s="20" t="s">
        <v>2821</v>
      </c>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row>
    <row r="285" ht="17.25" customHeight="1">
      <c r="A285" s="11">
        <v>283.0</v>
      </c>
      <c r="B285" s="12">
        <v>45863.0</v>
      </c>
      <c r="C285" s="19"/>
      <c r="D285" s="14" t="s">
        <v>28</v>
      </c>
      <c r="E285" s="28"/>
      <c r="F285" s="19"/>
      <c r="G285" s="11" t="s">
        <v>29</v>
      </c>
      <c r="H285" s="26">
        <v>3.104596258E9</v>
      </c>
      <c r="I285" s="14" t="s">
        <v>31</v>
      </c>
      <c r="J285" s="11" t="s">
        <v>22</v>
      </c>
      <c r="K285" s="11" t="s">
        <v>23</v>
      </c>
      <c r="L285" s="11" t="s">
        <v>619</v>
      </c>
      <c r="M285" s="85"/>
      <c r="N285" s="18"/>
      <c r="O285" s="11" t="s">
        <v>564</v>
      </c>
      <c r="P285" s="11" t="s">
        <v>26</v>
      </c>
      <c r="Q285" s="89"/>
      <c r="R285" s="20" t="s">
        <v>3212</v>
      </c>
      <c r="S285" s="21"/>
      <c r="T285" s="20" t="s">
        <v>3213</v>
      </c>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row>
    <row r="286" ht="17.25" customHeight="1">
      <c r="A286" s="11">
        <v>284.0</v>
      </c>
      <c r="B286" s="12">
        <v>45863.0</v>
      </c>
      <c r="C286" s="19"/>
      <c r="D286" s="14" t="s">
        <v>3214</v>
      </c>
      <c r="E286" s="14" t="s">
        <v>3215</v>
      </c>
      <c r="F286" s="19"/>
      <c r="G286" s="11" t="s">
        <v>29</v>
      </c>
      <c r="H286" s="26">
        <v>3.122706942E9</v>
      </c>
      <c r="I286" s="14" t="s">
        <v>31</v>
      </c>
      <c r="J286" s="11" t="s">
        <v>22</v>
      </c>
      <c r="K286" s="11" t="s">
        <v>23</v>
      </c>
      <c r="L286" s="11" t="s">
        <v>619</v>
      </c>
      <c r="M286" s="85"/>
      <c r="N286" s="18"/>
      <c r="O286" s="11" t="s">
        <v>564</v>
      </c>
      <c r="P286" s="11" t="s">
        <v>26</v>
      </c>
      <c r="Q286" s="89"/>
      <c r="R286" s="20" t="s">
        <v>3216</v>
      </c>
      <c r="S286" s="21"/>
      <c r="T286" s="20" t="s">
        <v>34</v>
      </c>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row>
    <row r="287" ht="17.25" customHeight="1">
      <c r="A287" s="11">
        <v>285.0</v>
      </c>
      <c r="B287" s="12">
        <v>45863.0</v>
      </c>
      <c r="C287" s="19"/>
      <c r="D287" s="14" t="s">
        <v>373</v>
      </c>
      <c r="E287" s="14" t="s">
        <v>1465</v>
      </c>
      <c r="F287" s="19"/>
      <c r="G287" s="11" t="s">
        <v>29</v>
      </c>
      <c r="H287" s="26">
        <v>3.208068183E9</v>
      </c>
      <c r="I287" s="14" t="s">
        <v>31</v>
      </c>
      <c r="J287" s="11" t="s">
        <v>22</v>
      </c>
      <c r="K287" s="11" t="s">
        <v>23</v>
      </c>
      <c r="L287" s="11" t="s">
        <v>100</v>
      </c>
      <c r="M287" s="85"/>
      <c r="N287" s="18">
        <v>398592.0</v>
      </c>
      <c r="O287" s="11" t="s">
        <v>502</v>
      </c>
      <c r="P287" s="11" t="s">
        <v>26</v>
      </c>
      <c r="Q287" s="26" t="s">
        <v>3217</v>
      </c>
      <c r="R287" s="20" t="s">
        <v>2801</v>
      </c>
      <c r="S287" s="21"/>
      <c r="T287" s="21"/>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row>
    <row r="288" ht="17.25" customHeight="1">
      <c r="A288" s="11">
        <v>286.0</v>
      </c>
      <c r="B288" s="12">
        <v>45863.0</v>
      </c>
      <c r="C288" s="19"/>
      <c r="D288" s="14" t="s">
        <v>3218</v>
      </c>
      <c r="E288" s="14" t="s">
        <v>423</v>
      </c>
      <c r="F288" s="19"/>
      <c r="G288" s="11" t="s">
        <v>20</v>
      </c>
      <c r="H288" s="26">
        <v>3.246691307E9</v>
      </c>
      <c r="I288" s="14" t="s">
        <v>31</v>
      </c>
      <c r="J288" s="11" t="s">
        <v>22</v>
      </c>
      <c r="K288" s="11" t="s">
        <v>23</v>
      </c>
      <c r="L288" s="11" t="s">
        <v>24</v>
      </c>
      <c r="M288" s="85">
        <v>9542.0</v>
      </c>
      <c r="N288" s="18">
        <v>1037637.0</v>
      </c>
      <c r="O288" s="11" t="s">
        <v>502</v>
      </c>
      <c r="P288" s="11" t="s">
        <v>26</v>
      </c>
      <c r="Q288" s="26" t="s">
        <v>3207</v>
      </c>
      <c r="R288" s="20" t="s">
        <v>2801</v>
      </c>
      <c r="S288" s="21"/>
      <c r="T288" s="21"/>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row>
    <row r="289" ht="17.25" customHeight="1">
      <c r="A289" s="11">
        <v>287.0</v>
      </c>
      <c r="B289" s="12">
        <v>45863.0</v>
      </c>
      <c r="C289" s="19"/>
      <c r="D289" s="14" t="s">
        <v>1162</v>
      </c>
      <c r="E289" s="14" t="s">
        <v>1581</v>
      </c>
      <c r="F289" s="19"/>
      <c r="G289" s="11" t="s">
        <v>29</v>
      </c>
      <c r="H289" s="26">
        <v>3.214966549E9</v>
      </c>
      <c r="I289" s="14" t="s">
        <v>31</v>
      </c>
      <c r="J289" s="11" t="s">
        <v>22</v>
      </c>
      <c r="K289" s="11" t="s">
        <v>23</v>
      </c>
      <c r="L289" s="11" t="s">
        <v>619</v>
      </c>
      <c r="M289" s="85"/>
      <c r="N289" s="18"/>
      <c r="O289" s="11" t="s">
        <v>564</v>
      </c>
      <c r="P289" s="11" t="s">
        <v>26</v>
      </c>
      <c r="Q289" s="89"/>
      <c r="R289" s="20" t="s">
        <v>1002</v>
      </c>
      <c r="S289" s="21"/>
      <c r="T289" s="20" t="s">
        <v>111</v>
      </c>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row>
    <row r="290" ht="17.25" customHeight="1">
      <c r="A290" s="11">
        <v>288.0</v>
      </c>
      <c r="B290" s="12">
        <v>45863.0</v>
      </c>
      <c r="C290" s="19"/>
      <c r="D290" s="14" t="s">
        <v>603</v>
      </c>
      <c r="E290" s="14" t="s">
        <v>3219</v>
      </c>
      <c r="F290" s="19"/>
      <c r="G290" s="11" t="s">
        <v>29</v>
      </c>
      <c r="H290" s="26">
        <v>3.214193159E9</v>
      </c>
      <c r="I290" s="14" t="s">
        <v>31</v>
      </c>
      <c r="J290" s="11" t="s">
        <v>22</v>
      </c>
      <c r="K290" s="11" t="s">
        <v>23</v>
      </c>
      <c r="L290" s="11" t="s">
        <v>50</v>
      </c>
      <c r="M290" s="85"/>
      <c r="N290" s="18">
        <v>1880000.0</v>
      </c>
      <c r="O290" s="11" t="s">
        <v>502</v>
      </c>
      <c r="P290" s="11" t="s">
        <v>26</v>
      </c>
      <c r="Q290" s="26" t="s">
        <v>3220</v>
      </c>
      <c r="R290" s="20" t="s">
        <v>2801</v>
      </c>
      <c r="S290" s="21"/>
      <c r="T290" s="20" t="s">
        <v>107</v>
      </c>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row>
    <row r="291" ht="17.25" customHeight="1">
      <c r="A291" s="11">
        <v>289.0</v>
      </c>
      <c r="B291" s="12">
        <v>45863.0</v>
      </c>
      <c r="C291" s="19"/>
      <c r="D291" s="14" t="s">
        <v>3221</v>
      </c>
      <c r="E291" s="14" t="s">
        <v>944</v>
      </c>
      <c r="F291" s="19"/>
      <c r="G291" s="11" t="s">
        <v>29</v>
      </c>
      <c r="H291" s="26">
        <v>3.014187439E9</v>
      </c>
      <c r="I291" s="14" t="s">
        <v>31</v>
      </c>
      <c r="J291" s="11" t="s">
        <v>22</v>
      </c>
      <c r="K291" s="11" t="s">
        <v>23</v>
      </c>
      <c r="L291" s="11" t="s">
        <v>50</v>
      </c>
      <c r="M291" s="85">
        <v>9582.0</v>
      </c>
      <c r="N291" s="18">
        <v>1674897.0</v>
      </c>
      <c r="O291" s="11" t="s">
        <v>502</v>
      </c>
      <c r="P291" s="11" t="s">
        <v>26</v>
      </c>
      <c r="Q291" s="26" t="s">
        <v>3222</v>
      </c>
      <c r="R291" s="20" t="s">
        <v>2801</v>
      </c>
      <c r="S291" s="21"/>
      <c r="T291" s="21"/>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row>
    <row r="292" ht="17.25" customHeight="1">
      <c r="A292" s="11">
        <v>290.0</v>
      </c>
      <c r="B292" s="12">
        <v>45864.0</v>
      </c>
      <c r="C292" s="19"/>
      <c r="D292" s="14" t="s">
        <v>1738</v>
      </c>
      <c r="E292" s="14" t="s">
        <v>1100</v>
      </c>
      <c r="F292" s="19"/>
      <c r="G292" s="11" t="s">
        <v>20</v>
      </c>
      <c r="H292" s="26">
        <v>3.126915667E9</v>
      </c>
      <c r="I292" s="14" t="s">
        <v>31</v>
      </c>
      <c r="J292" s="11" t="s">
        <v>22</v>
      </c>
      <c r="K292" s="11" t="s">
        <v>23</v>
      </c>
      <c r="L292" s="11" t="s">
        <v>44</v>
      </c>
      <c r="M292" s="85"/>
      <c r="N292" s="18">
        <v>380000.0</v>
      </c>
      <c r="O292" s="11" t="s">
        <v>57</v>
      </c>
      <c r="P292" s="11" t="s">
        <v>26</v>
      </c>
      <c r="Q292" s="26" t="s">
        <v>3223</v>
      </c>
      <c r="R292" s="20" t="s">
        <v>2801</v>
      </c>
      <c r="S292" s="21"/>
      <c r="T292" s="20" t="s">
        <v>2953</v>
      </c>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row>
    <row r="293" ht="17.25" customHeight="1">
      <c r="A293" s="11">
        <v>291.0</v>
      </c>
      <c r="B293" s="12">
        <v>45864.0</v>
      </c>
      <c r="C293" s="19"/>
      <c r="D293" s="14" t="s">
        <v>986</v>
      </c>
      <c r="E293" s="14" t="s">
        <v>230</v>
      </c>
      <c r="F293" s="19"/>
      <c r="G293" s="11" t="s">
        <v>29</v>
      </c>
      <c r="H293" s="26">
        <v>3.108493156E9</v>
      </c>
      <c r="I293" s="14" t="s">
        <v>31</v>
      </c>
      <c r="J293" s="11" t="s">
        <v>22</v>
      </c>
      <c r="K293" s="11" t="s">
        <v>23</v>
      </c>
      <c r="L293" s="11" t="s">
        <v>75</v>
      </c>
      <c r="M293" s="85"/>
      <c r="N293" s="18">
        <v>285921.0</v>
      </c>
      <c r="O293" s="11" t="s">
        <v>502</v>
      </c>
      <c r="P293" s="11" t="s">
        <v>26</v>
      </c>
      <c r="Q293" s="26" t="s">
        <v>3207</v>
      </c>
      <c r="R293" s="20" t="s">
        <v>2801</v>
      </c>
      <c r="S293" s="21"/>
      <c r="T293" s="21"/>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row>
    <row r="294">
      <c r="A294" s="11">
        <v>292.0</v>
      </c>
      <c r="B294" s="12">
        <v>45864.0</v>
      </c>
      <c r="C294" s="19"/>
      <c r="D294" s="14" t="s">
        <v>338</v>
      </c>
      <c r="E294" s="14"/>
      <c r="F294" s="19"/>
      <c r="G294" s="11" t="s">
        <v>29</v>
      </c>
      <c r="H294" s="26">
        <v>3.1145796837E10</v>
      </c>
      <c r="I294" s="14" t="s">
        <v>31</v>
      </c>
      <c r="J294" s="11" t="s">
        <v>22</v>
      </c>
      <c r="K294" s="11" t="s">
        <v>23</v>
      </c>
      <c r="L294" s="11" t="s">
        <v>75</v>
      </c>
      <c r="M294" s="85">
        <v>9583.0</v>
      </c>
      <c r="N294" s="18">
        <v>2632500.0</v>
      </c>
      <c r="O294" s="11" t="s">
        <v>39</v>
      </c>
      <c r="P294" s="11" t="s">
        <v>26</v>
      </c>
      <c r="Q294" s="26" t="s">
        <v>3224</v>
      </c>
      <c r="R294" s="20" t="s">
        <v>2801</v>
      </c>
      <c r="S294" s="21"/>
      <c r="T294" s="20" t="s">
        <v>111</v>
      </c>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row>
    <row r="295">
      <c r="A295" s="11">
        <v>293.0</v>
      </c>
      <c r="B295" s="12">
        <v>45864.0</v>
      </c>
      <c r="C295" s="19"/>
      <c r="D295" s="14" t="s">
        <v>3225</v>
      </c>
      <c r="E295" s="14" t="s">
        <v>3226</v>
      </c>
      <c r="F295" s="19"/>
      <c r="G295" s="11" t="s">
        <v>29</v>
      </c>
      <c r="H295" s="26">
        <v>3.108604196E9</v>
      </c>
      <c r="I295" s="14" t="s">
        <v>31</v>
      </c>
      <c r="J295" s="11" t="s">
        <v>22</v>
      </c>
      <c r="K295" s="11" t="s">
        <v>95</v>
      </c>
      <c r="L295" s="11" t="s">
        <v>75</v>
      </c>
      <c r="M295" s="85"/>
      <c r="N295" s="18"/>
      <c r="O295" s="11"/>
      <c r="P295" s="11" t="s">
        <v>26</v>
      </c>
      <c r="Q295" s="89"/>
      <c r="R295" s="20" t="s">
        <v>3227</v>
      </c>
      <c r="S295" s="21"/>
      <c r="T295" s="20" t="s">
        <v>69</v>
      </c>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row>
    <row r="296" ht="32.25" customHeight="1">
      <c r="A296" s="11">
        <v>294.0</v>
      </c>
      <c r="B296" s="12">
        <v>45864.0</v>
      </c>
      <c r="C296" s="19"/>
      <c r="D296" s="14" t="s">
        <v>1205</v>
      </c>
      <c r="E296" s="14"/>
      <c r="F296" s="19"/>
      <c r="G296" s="11" t="s">
        <v>29</v>
      </c>
      <c r="H296" s="26">
        <f>61477597486</f>
        <v>61477597486</v>
      </c>
      <c r="I296" s="14" t="s">
        <v>31</v>
      </c>
      <c r="J296" s="11" t="s">
        <v>22</v>
      </c>
      <c r="K296" s="11" t="s">
        <v>23</v>
      </c>
      <c r="L296" s="11" t="s">
        <v>50</v>
      </c>
      <c r="M296" s="85"/>
      <c r="N296" s="18">
        <v>1550000.0</v>
      </c>
      <c r="O296" s="11" t="s">
        <v>57</v>
      </c>
      <c r="P296" s="11" t="s">
        <v>26</v>
      </c>
      <c r="Q296" s="89"/>
      <c r="R296" s="20" t="s">
        <v>2801</v>
      </c>
      <c r="S296" s="21"/>
      <c r="T296" s="20" t="s">
        <v>107</v>
      </c>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row>
    <row r="297" ht="30.75" customHeight="1">
      <c r="A297" s="11">
        <v>295.0</v>
      </c>
      <c r="B297" s="12">
        <v>45866.0</v>
      </c>
      <c r="C297" s="19"/>
      <c r="D297" s="14" t="s">
        <v>3228</v>
      </c>
      <c r="E297" s="14" t="s">
        <v>3192</v>
      </c>
      <c r="F297" s="19"/>
      <c r="G297" s="11" t="s">
        <v>29</v>
      </c>
      <c r="H297" s="26" t="s">
        <v>3194</v>
      </c>
      <c r="I297" s="14" t="s">
        <v>31</v>
      </c>
      <c r="J297" s="11" t="s">
        <v>22</v>
      </c>
      <c r="K297" s="11" t="s">
        <v>23</v>
      </c>
      <c r="L297" s="11"/>
      <c r="M297" s="85"/>
      <c r="N297" s="18"/>
      <c r="O297" s="11" t="s">
        <v>39</v>
      </c>
      <c r="P297" s="11" t="s">
        <v>58</v>
      </c>
      <c r="Q297" s="26" t="s">
        <v>3195</v>
      </c>
      <c r="R297" s="20" t="s">
        <v>3229</v>
      </c>
      <c r="S297" s="21"/>
      <c r="T297" s="20" t="s">
        <v>2840</v>
      </c>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row>
    <row r="298" ht="30.75" customHeight="1">
      <c r="A298" s="11">
        <v>296.0</v>
      </c>
      <c r="B298" s="73">
        <v>45866.0</v>
      </c>
      <c r="C298" s="19"/>
      <c r="D298" s="14" t="s">
        <v>60</v>
      </c>
      <c r="E298" s="14"/>
      <c r="F298" s="19"/>
      <c r="G298" s="11" t="s">
        <v>29</v>
      </c>
      <c r="H298" s="26" t="s">
        <v>3230</v>
      </c>
      <c r="I298" s="14" t="s">
        <v>31</v>
      </c>
      <c r="J298" s="11" t="s">
        <v>22</v>
      </c>
      <c r="K298" s="11" t="s">
        <v>23</v>
      </c>
      <c r="L298" s="11" t="s">
        <v>50</v>
      </c>
      <c r="M298" s="85"/>
      <c r="N298" s="18">
        <v>1400000.0</v>
      </c>
      <c r="O298" s="11" t="s">
        <v>502</v>
      </c>
      <c r="P298" s="11" t="s">
        <v>58</v>
      </c>
      <c r="Q298" s="26" t="s">
        <v>2816</v>
      </c>
      <c r="R298" s="20" t="s">
        <v>2801</v>
      </c>
      <c r="S298" s="21"/>
      <c r="T298" s="20" t="s">
        <v>2901</v>
      </c>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row>
    <row r="299" ht="27.0" customHeight="1">
      <c r="A299" s="11">
        <v>297.0</v>
      </c>
      <c r="B299" s="12">
        <v>45866.0</v>
      </c>
      <c r="C299" s="19"/>
      <c r="D299" s="14" t="s">
        <v>1154</v>
      </c>
      <c r="E299" s="14"/>
      <c r="F299" s="19"/>
      <c r="G299" s="11" t="s">
        <v>29</v>
      </c>
      <c r="H299" s="26" t="s">
        <v>3231</v>
      </c>
      <c r="I299" s="14" t="s">
        <v>31</v>
      </c>
      <c r="J299" s="11" t="s">
        <v>22</v>
      </c>
      <c r="K299" s="11" t="s">
        <v>23</v>
      </c>
      <c r="L299" s="11" t="s">
        <v>50</v>
      </c>
      <c r="M299" s="85"/>
      <c r="N299" s="18">
        <v>556256.0</v>
      </c>
      <c r="O299" s="11" t="s">
        <v>502</v>
      </c>
      <c r="P299" s="11" t="s">
        <v>58</v>
      </c>
      <c r="Q299" s="26" t="s">
        <v>2816</v>
      </c>
      <c r="R299" s="20" t="s">
        <v>2801</v>
      </c>
      <c r="S299" s="21"/>
      <c r="T299" s="20" t="s">
        <v>3232</v>
      </c>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row>
    <row r="300" ht="29.25" customHeight="1">
      <c r="A300" s="11">
        <v>298.0</v>
      </c>
      <c r="B300" s="12">
        <v>45866.0</v>
      </c>
      <c r="C300" s="19"/>
      <c r="D300" s="14" t="s">
        <v>3233</v>
      </c>
      <c r="E300" s="14" t="s">
        <v>283</v>
      </c>
      <c r="F300" s="11" t="s">
        <v>3234</v>
      </c>
      <c r="G300" s="11" t="s">
        <v>20</v>
      </c>
      <c r="H300" s="26" t="s">
        <v>3235</v>
      </c>
      <c r="I300" s="14" t="s">
        <v>31</v>
      </c>
      <c r="J300" s="11" t="s">
        <v>22</v>
      </c>
      <c r="K300" s="11" t="s">
        <v>23</v>
      </c>
      <c r="L300" s="11" t="s">
        <v>44</v>
      </c>
      <c r="M300" s="85">
        <v>9602.0</v>
      </c>
      <c r="N300" s="25">
        <v>1802537.0</v>
      </c>
      <c r="O300" s="11" t="s">
        <v>39</v>
      </c>
      <c r="P300" s="11" t="s">
        <v>58</v>
      </c>
      <c r="Q300" s="88">
        <v>45875.0</v>
      </c>
      <c r="R300" s="20" t="s">
        <v>2801</v>
      </c>
      <c r="S300" s="21"/>
      <c r="T300" s="20" t="s">
        <v>3236</v>
      </c>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row>
    <row r="301" ht="45.75" customHeight="1">
      <c r="A301" s="11">
        <v>299.0</v>
      </c>
      <c r="B301" s="12">
        <v>45866.0</v>
      </c>
      <c r="C301" s="19"/>
      <c r="D301" s="14"/>
      <c r="E301" s="14"/>
      <c r="F301" s="11" t="s">
        <v>3237</v>
      </c>
      <c r="G301" s="11" t="s">
        <v>20</v>
      </c>
      <c r="H301" s="26" t="s">
        <v>3238</v>
      </c>
      <c r="I301" s="14" t="s">
        <v>31</v>
      </c>
      <c r="J301" s="11" t="s">
        <v>22</v>
      </c>
      <c r="K301" s="11" t="s">
        <v>95</v>
      </c>
      <c r="L301" s="11" t="s">
        <v>38</v>
      </c>
      <c r="M301" s="85"/>
      <c r="N301" s="18"/>
      <c r="O301" s="11"/>
      <c r="P301" s="11" t="s">
        <v>64</v>
      </c>
      <c r="Q301" s="89"/>
      <c r="R301" s="20" t="s">
        <v>3239</v>
      </c>
      <c r="S301" s="21"/>
      <c r="T301" s="20" t="s">
        <v>34</v>
      </c>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row>
    <row r="302" ht="36.75" customHeight="1">
      <c r="A302" s="11">
        <v>300.0</v>
      </c>
      <c r="B302" s="73">
        <v>45866.0</v>
      </c>
      <c r="C302" s="19"/>
      <c r="D302" s="14" t="s">
        <v>169</v>
      </c>
      <c r="E302" s="14"/>
      <c r="F302" s="19"/>
      <c r="G302" s="11" t="s">
        <v>29</v>
      </c>
      <c r="H302" s="26" t="s">
        <v>3240</v>
      </c>
      <c r="I302" s="14" t="s">
        <v>31</v>
      </c>
      <c r="J302" s="11" t="s">
        <v>22</v>
      </c>
      <c r="K302" s="11" t="s">
        <v>23</v>
      </c>
      <c r="L302" s="11" t="s">
        <v>38</v>
      </c>
      <c r="M302" s="85"/>
      <c r="N302" s="18"/>
      <c r="O302" s="11"/>
      <c r="P302" s="11" t="s">
        <v>26</v>
      </c>
      <c r="Q302" s="89"/>
      <c r="R302" s="20" t="s">
        <v>3241</v>
      </c>
      <c r="S302" s="21"/>
      <c r="T302" s="20" t="s">
        <v>111</v>
      </c>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row>
    <row r="303" ht="30.0" customHeight="1">
      <c r="A303" s="11">
        <v>301.0</v>
      </c>
      <c r="B303" s="12">
        <v>45866.0</v>
      </c>
      <c r="C303" s="19"/>
      <c r="D303" s="14"/>
      <c r="E303" s="14"/>
      <c r="F303" s="36" t="s">
        <v>3242</v>
      </c>
      <c r="G303" s="11" t="s">
        <v>29</v>
      </c>
      <c r="H303" s="26" t="s">
        <v>3243</v>
      </c>
      <c r="I303" s="14" t="s">
        <v>31</v>
      </c>
      <c r="J303" s="11" t="s">
        <v>22</v>
      </c>
      <c r="K303" s="11" t="s">
        <v>95</v>
      </c>
      <c r="L303" s="11" t="s">
        <v>50</v>
      </c>
      <c r="M303" s="85"/>
      <c r="N303" s="18"/>
      <c r="O303" s="11" t="s">
        <v>502</v>
      </c>
      <c r="P303" s="11" t="s">
        <v>58</v>
      </c>
      <c r="Q303" s="26" t="s">
        <v>3244</v>
      </c>
      <c r="R303" s="20" t="s">
        <v>3245</v>
      </c>
      <c r="S303" s="21"/>
      <c r="T303" s="20" t="s">
        <v>2821</v>
      </c>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row>
    <row r="304" ht="55.5" customHeight="1">
      <c r="A304" s="11">
        <v>302.0</v>
      </c>
      <c r="B304" s="12">
        <v>45866.0</v>
      </c>
      <c r="C304" s="19"/>
      <c r="D304" s="14" t="s">
        <v>3246</v>
      </c>
      <c r="E304" s="14" t="s">
        <v>3247</v>
      </c>
      <c r="F304" s="19"/>
      <c r="G304" s="11" t="s">
        <v>29</v>
      </c>
      <c r="H304" s="26" t="s">
        <v>3248</v>
      </c>
      <c r="I304" s="14" t="s">
        <v>31</v>
      </c>
      <c r="J304" s="11" t="s">
        <v>22</v>
      </c>
      <c r="K304" s="11" t="s">
        <v>95</v>
      </c>
      <c r="L304" s="11" t="s">
        <v>2087</v>
      </c>
      <c r="M304" s="85"/>
      <c r="N304" s="18"/>
      <c r="O304" s="11" t="s">
        <v>502</v>
      </c>
      <c r="P304" s="11" t="s">
        <v>58</v>
      </c>
      <c r="Q304" s="26" t="s">
        <v>3249</v>
      </c>
      <c r="R304" s="20" t="s">
        <v>3250</v>
      </c>
      <c r="S304" s="21"/>
      <c r="T304" s="20" t="s">
        <v>3251</v>
      </c>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row>
    <row r="305" ht="33.0" customHeight="1">
      <c r="A305" s="11">
        <v>303.0</v>
      </c>
      <c r="B305" s="12">
        <v>45866.0</v>
      </c>
      <c r="C305" s="19"/>
      <c r="D305" s="14" t="s">
        <v>3252</v>
      </c>
      <c r="E305" s="14" t="s">
        <v>3253</v>
      </c>
      <c r="F305" s="19"/>
      <c r="G305" s="11" t="s">
        <v>29</v>
      </c>
      <c r="H305" s="26" t="s">
        <v>3254</v>
      </c>
      <c r="I305" s="14" t="s">
        <v>31</v>
      </c>
      <c r="J305" s="11" t="s">
        <v>22</v>
      </c>
      <c r="K305" s="11" t="s">
        <v>23</v>
      </c>
      <c r="L305" s="11" t="s">
        <v>100</v>
      </c>
      <c r="M305" s="85"/>
      <c r="N305" s="18">
        <v>332845.0</v>
      </c>
      <c r="O305" s="11" t="s">
        <v>502</v>
      </c>
      <c r="P305" s="11" t="s">
        <v>58</v>
      </c>
      <c r="Q305" s="26" t="s">
        <v>3255</v>
      </c>
      <c r="R305" s="20" t="s">
        <v>2801</v>
      </c>
      <c r="S305" s="21"/>
      <c r="T305" s="20" t="s">
        <v>107</v>
      </c>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row>
    <row r="306" ht="30.75" customHeight="1">
      <c r="A306" s="11">
        <v>304.0</v>
      </c>
      <c r="B306" s="12">
        <v>45866.0</v>
      </c>
      <c r="C306" s="19"/>
      <c r="D306" s="34" t="s">
        <v>3256</v>
      </c>
      <c r="E306" s="14" t="s">
        <v>3257</v>
      </c>
      <c r="F306" s="11" t="s">
        <v>3258</v>
      </c>
      <c r="G306" s="11" t="s">
        <v>20</v>
      </c>
      <c r="H306" s="26" t="s">
        <v>3259</v>
      </c>
      <c r="I306" s="14" t="s">
        <v>31</v>
      </c>
      <c r="J306" s="11" t="s">
        <v>22</v>
      </c>
      <c r="K306" s="11" t="s">
        <v>95</v>
      </c>
      <c r="L306" s="11"/>
      <c r="M306" s="85"/>
      <c r="N306" s="18"/>
      <c r="O306" s="11"/>
      <c r="P306" s="11" t="s">
        <v>26</v>
      </c>
      <c r="Q306" s="89"/>
      <c r="R306" s="20" t="s">
        <v>3260</v>
      </c>
      <c r="S306" s="21"/>
      <c r="T306" s="20" t="s">
        <v>34</v>
      </c>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row>
    <row r="307" ht="17.25" customHeight="1">
      <c r="A307" s="11">
        <v>305.0</v>
      </c>
      <c r="B307" s="73">
        <v>45866.0</v>
      </c>
      <c r="C307" s="19"/>
      <c r="D307" s="14" t="s">
        <v>2339</v>
      </c>
      <c r="E307" s="14"/>
      <c r="F307" s="11" t="s">
        <v>3261</v>
      </c>
      <c r="G307" s="11" t="s">
        <v>29</v>
      </c>
      <c r="H307" s="26" t="s">
        <v>2341</v>
      </c>
      <c r="I307" s="14" t="s">
        <v>31</v>
      </c>
      <c r="J307" s="11" t="s">
        <v>22</v>
      </c>
      <c r="K307" s="11" t="s">
        <v>95</v>
      </c>
      <c r="L307" s="11" t="s">
        <v>167</v>
      </c>
      <c r="M307" s="85"/>
      <c r="N307" s="18"/>
      <c r="O307" s="11"/>
      <c r="P307" s="11" t="s">
        <v>58</v>
      </c>
      <c r="Q307" s="26" t="s">
        <v>3262</v>
      </c>
      <c r="R307" s="21"/>
      <c r="S307" s="21"/>
      <c r="T307" s="21"/>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row>
    <row r="308" ht="17.25" customHeight="1">
      <c r="A308" s="11">
        <v>306.0</v>
      </c>
      <c r="B308" s="12">
        <v>45866.0</v>
      </c>
      <c r="C308" s="19"/>
      <c r="D308" s="14" t="s">
        <v>3263</v>
      </c>
      <c r="E308" s="14"/>
      <c r="F308" s="11" t="s">
        <v>3264</v>
      </c>
      <c r="G308" s="11" t="s">
        <v>20</v>
      </c>
      <c r="H308" s="26" t="s">
        <v>3265</v>
      </c>
      <c r="I308" s="14" t="s">
        <v>31</v>
      </c>
      <c r="J308" s="11" t="s">
        <v>22</v>
      </c>
      <c r="K308" s="11" t="s">
        <v>23</v>
      </c>
      <c r="L308" s="11" t="s">
        <v>44</v>
      </c>
      <c r="M308" s="85">
        <v>9610.0</v>
      </c>
      <c r="N308" s="18">
        <v>839179.0</v>
      </c>
      <c r="O308" s="11" t="s">
        <v>57</v>
      </c>
      <c r="P308" s="11" t="s">
        <v>58</v>
      </c>
      <c r="Q308" s="26" t="s">
        <v>57</v>
      </c>
      <c r="R308" s="21"/>
      <c r="S308" s="21"/>
      <c r="T308" s="21"/>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row>
    <row r="309" ht="17.25" customHeight="1">
      <c r="A309" s="11">
        <v>307.0</v>
      </c>
      <c r="B309" s="12">
        <v>45867.0</v>
      </c>
      <c r="C309" s="19"/>
      <c r="D309" s="14" t="s">
        <v>2938</v>
      </c>
      <c r="E309" s="14" t="s">
        <v>2123</v>
      </c>
      <c r="F309" s="19"/>
      <c r="G309" s="11" t="s">
        <v>29</v>
      </c>
      <c r="H309" s="26" t="s">
        <v>3266</v>
      </c>
      <c r="I309" s="14" t="s">
        <v>31</v>
      </c>
      <c r="J309" s="11" t="s">
        <v>22</v>
      </c>
      <c r="K309" s="11" t="s">
        <v>23</v>
      </c>
      <c r="L309" s="11" t="s">
        <v>86</v>
      </c>
      <c r="M309" s="85"/>
      <c r="N309" s="18">
        <v>1471564.0</v>
      </c>
      <c r="O309" s="11" t="s">
        <v>39</v>
      </c>
      <c r="P309" s="11" t="s">
        <v>58</v>
      </c>
      <c r="Q309" s="26" t="s">
        <v>3267</v>
      </c>
      <c r="R309" s="21"/>
      <c r="S309" s="21"/>
      <c r="T309" s="21"/>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row>
    <row r="310" ht="17.25" customHeight="1">
      <c r="A310" s="11">
        <v>308.0</v>
      </c>
      <c r="B310" s="12">
        <v>45867.0</v>
      </c>
      <c r="C310" s="19"/>
      <c r="D310" s="14" t="s">
        <v>1623</v>
      </c>
      <c r="E310" s="14"/>
      <c r="F310" s="19"/>
      <c r="G310" s="11" t="s">
        <v>29</v>
      </c>
      <c r="H310" s="26" t="s">
        <v>3268</v>
      </c>
      <c r="I310" s="14" t="s">
        <v>31</v>
      </c>
      <c r="J310" s="11" t="s">
        <v>22</v>
      </c>
      <c r="K310" s="11" t="s">
        <v>23</v>
      </c>
      <c r="L310" s="11" t="s">
        <v>24</v>
      </c>
      <c r="M310" s="85"/>
      <c r="N310" s="18">
        <v>261800.0</v>
      </c>
      <c r="O310" s="11" t="s">
        <v>502</v>
      </c>
      <c r="P310" s="11" t="s">
        <v>58</v>
      </c>
      <c r="Q310" s="26" t="s">
        <v>3269</v>
      </c>
      <c r="R310" s="21"/>
      <c r="S310" s="21"/>
      <c r="T310" s="21"/>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row>
    <row r="311" ht="17.25" customHeight="1">
      <c r="A311" s="11">
        <v>309.0</v>
      </c>
      <c r="B311" s="12">
        <v>45867.0</v>
      </c>
      <c r="C311" s="19"/>
      <c r="D311" s="14" t="s">
        <v>989</v>
      </c>
      <c r="E311" s="14"/>
      <c r="F311" s="19"/>
      <c r="G311" s="11" t="s">
        <v>29</v>
      </c>
      <c r="H311" s="26" t="s">
        <v>3270</v>
      </c>
      <c r="I311" s="14" t="s">
        <v>31</v>
      </c>
      <c r="J311" s="11" t="s">
        <v>22</v>
      </c>
      <c r="K311" s="11" t="s">
        <v>95</v>
      </c>
      <c r="L311" s="11" t="s">
        <v>86</v>
      </c>
      <c r="M311" s="85"/>
      <c r="N311" s="18"/>
      <c r="O311" s="11"/>
      <c r="P311" s="11" t="s">
        <v>26</v>
      </c>
      <c r="Q311" s="89"/>
      <c r="R311" s="21"/>
      <c r="S311" s="21"/>
      <c r="T311" s="20" t="s">
        <v>34</v>
      </c>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row>
    <row r="312" ht="17.25" customHeight="1">
      <c r="A312" s="11">
        <v>310.0</v>
      </c>
      <c r="B312" s="12">
        <v>45867.0</v>
      </c>
      <c r="C312" s="19"/>
      <c r="D312" s="14" t="s">
        <v>3271</v>
      </c>
      <c r="E312" s="14"/>
      <c r="F312" s="19"/>
      <c r="G312" s="11" t="s">
        <v>29</v>
      </c>
      <c r="H312" s="26" t="s">
        <v>3272</v>
      </c>
      <c r="I312" s="14" t="s">
        <v>31</v>
      </c>
      <c r="J312" s="11" t="s">
        <v>22</v>
      </c>
      <c r="K312" s="11" t="s">
        <v>95</v>
      </c>
      <c r="L312" s="11"/>
      <c r="M312" s="85"/>
      <c r="N312" s="18"/>
      <c r="O312" s="11"/>
      <c r="P312" s="11" t="s">
        <v>26</v>
      </c>
      <c r="Q312" s="89"/>
      <c r="R312" s="21"/>
      <c r="S312" s="21"/>
      <c r="T312" s="20" t="s">
        <v>34</v>
      </c>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row>
    <row r="313" ht="17.25" customHeight="1">
      <c r="A313" s="11">
        <v>311.0</v>
      </c>
      <c r="B313" s="12">
        <v>45867.0</v>
      </c>
      <c r="C313" s="19"/>
      <c r="D313" s="14" t="s">
        <v>83</v>
      </c>
      <c r="E313" s="14" t="s">
        <v>1075</v>
      </c>
      <c r="F313" s="19"/>
      <c r="G313" s="11" t="s">
        <v>20</v>
      </c>
      <c r="H313" s="26" t="s">
        <v>3273</v>
      </c>
      <c r="I313" s="14" t="s">
        <v>31</v>
      </c>
      <c r="J313" s="11" t="s">
        <v>22</v>
      </c>
      <c r="K313" s="11" t="s">
        <v>95</v>
      </c>
      <c r="L313" s="11"/>
      <c r="M313" s="85"/>
      <c r="N313" s="18"/>
      <c r="O313" s="11"/>
      <c r="P313" s="11" t="s">
        <v>26</v>
      </c>
      <c r="Q313" s="89"/>
      <c r="R313" s="20" t="s">
        <v>3274</v>
      </c>
      <c r="S313" s="21"/>
      <c r="T313" s="21"/>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row>
    <row r="314" ht="17.25" customHeight="1">
      <c r="A314" s="11">
        <v>312.0</v>
      </c>
      <c r="B314" s="12">
        <v>45867.0</v>
      </c>
      <c r="C314" s="19"/>
      <c r="D314" s="14" t="s">
        <v>1857</v>
      </c>
      <c r="E314" s="14" t="s">
        <v>3275</v>
      </c>
      <c r="F314" s="19"/>
      <c r="G314" s="11" t="s">
        <v>29</v>
      </c>
      <c r="H314" s="26" t="s">
        <v>3276</v>
      </c>
      <c r="I314" s="14" t="s">
        <v>31</v>
      </c>
      <c r="J314" s="11" t="s">
        <v>22</v>
      </c>
      <c r="K314" s="11" t="s">
        <v>95</v>
      </c>
      <c r="L314" s="11" t="s">
        <v>86</v>
      </c>
      <c r="M314" s="85"/>
      <c r="N314" s="18"/>
      <c r="O314" s="11"/>
      <c r="P314" s="11" t="s">
        <v>26</v>
      </c>
      <c r="Q314" s="89"/>
      <c r="R314" s="21"/>
      <c r="S314" s="21"/>
      <c r="T314" s="20" t="s">
        <v>69</v>
      </c>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row>
    <row r="315" ht="17.25" customHeight="1">
      <c r="A315" s="11">
        <v>313.0</v>
      </c>
      <c r="B315" s="12">
        <v>45867.0</v>
      </c>
      <c r="C315" s="19"/>
      <c r="D315" s="14" t="s">
        <v>132</v>
      </c>
      <c r="E315" s="14" t="s">
        <v>197</v>
      </c>
      <c r="F315" s="19"/>
      <c r="G315" s="11" t="s">
        <v>29</v>
      </c>
      <c r="H315" s="26" t="s">
        <v>3277</v>
      </c>
      <c r="I315" s="14" t="s">
        <v>31</v>
      </c>
      <c r="J315" s="11" t="s">
        <v>22</v>
      </c>
      <c r="K315" s="11" t="s">
        <v>95</v>
      </c>
      <c r="L315" s="11" t="s">
        <v>50</v>
      </c>
      <c r="M315" s="85"/>
      <c r="N315" s="18"/>
      <c r="O315" s="11"/>
      <c r="P315" s="11" t="s">
        <v>26</v>
      </c>
      <c r="Q315" s="89"/>
      <c r="R315" s="20" t="s">
        <v>2060</v>
      </c>
      <c r="S315" s="21"/>
      <c r="T315" s="20" t="s">
        <v>111</v>
      </c>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row>
    <row r="316" ht="17.25" customHeight="1">
      <c r="A316" s="11">
        <v>314.0</v>
      </c>
      <c r="B316" s="12">
        <v>45867.0</v>
      </c>
      <c r="C316" s="19"/>
      <c r="D316" s="14" t="s">
        <v>3087</v>
      </c>
      <c r="E316" s="14" t="s">
        <v>312</v>
      </c>
      <c r="F316" s="19"/>
      <c r="G316" s="11" t="s">
        <v>29</v>
      </c>
      <c r="H316" s="26" t="s">
        <v>3278</v>
      </c>
      <c r="I316" s="14" t="s">
        <v>31</v>
      </c>
      <c r="J316" s="11" t="s">
        <v>22</v>
      </c>
      <c r="K316" s="11" t="s">
        <v>23</v>
      </c>
      <c r="L316" s="11" t="s">
        <v>100</v>
      </c>
      <c r="M316" s="85"/>
      <c r="N316" s="18">
        <v>437226.0</v>
      </c>
      <c r="O316" s="11" t="s">
        <v>502</v>
      </c>
      <c r="P316" s="11" t="s">
        <v>58</v>
      </c>
      <c r="Q316" s="26" t="s">
        <v>3279</v>
      </c>
      <c r="R316" s="21"/>
      <c r="S316" s="21"/>
      <c r="T316" s="21"/>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row>
    <row r="317" ht="17.25" customHeight="1">
      <c r="A317" s="11">
        <v>315.0</v>
      </c>
      <c r="B317" s="12">
        <v>45867.0</v>
      </c>
      <c r="C317" s="19"/>
      <c r="D317" s="14" t="s">
        <v>276</v>
      </c>
      <c r="E317" s="14"/>
      <c r="F317" s="19"/>
      <c r="G317" s="11" t="s">
        <v>29</v>
      </c>
      <c r="H317" s="26" t="s">
        <v>3280</v>
      </c>
      <c r="I317" s="14" t="s">
        <v>31</v>
      </c>
      <c r="J317" s="11" t="s">
        <v>22</v>
      </c>
      <c r="K317" s="11" t="s">
        <v>95</v>
      </c>
      <c r="L317" s="11" t="s">
        <v>625</v>
      </c>
      <c r="M317" s="85"/>
      <c r="N317" s="18"/>
      <c r="O317" s="11"/>
      <c r="P317" s="11" t="s">
        <v>26</v>
      </c>
      <c r="Q317" s="89"/>
      <c r="R317" s="21"/>
      <c r="S317" s="21"/>
      <c r="T317" s="20" t="s">
        <v>3281</v>
      </c>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row>
    <row r="318" ht="17.25" customHeight="1">
      <c r="A318" s="11">
        <v>316.0</v>
      </c>
      <c r="B318" s="12">
        <v>45867.0</v>
      </c>
      <c r="C318" s="19"/>
      <c r="D318" s="14" t="s">
        <v>169</v>
      </c>
      <c r="E318" s="14" t="s">
        <v>643</v>
      </c>
      <c r="F318" s="19"/>
      <c r="G318" s="11" t="s">
        <v>29</v>
      </c>
      <c r="H318" s="26" t="s">
        <v>3282</v>
      </c>
      <c r="I318" s="14" t="s">
        <v>31</v>
      </c>
      <c r="J318" s="11" t="s">
        <v>22</v>
      </c>
      <c r="K318" s="11" t="s">
        <v>95</v>
      </c>
      <c r="L318" s="11" t="s">
        <v>302</v>
      </c>
      <c r="M318" s="85"/>
      <c r="N318" s="18"/>
      <c r="O318" s="11"/>
      <c r="P318" s="11" t="s">
        <v>26</v>
      </c>
      <c r="Q318" s="89"/>
      <c r="R318" s="21"/>
      <c r="S318" s="21"/>
      <c r="T318" s="20" t="s">
        <v>34</v>
      </c>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row>
    <row r="319" ht="17.25" customHeight="1">
      <c r="A319" s="11">
        <v>317.0</v>
      </c>
      <c r="B319" s="12">
        <v>45867.0</v>
      </c>
      <c r="C319" s="19"/>
      <c r="D319" s="14" t="s">
        <v>311</v>
      </c>
      <c r="E319" s="14" t="s">
        <v>280</v>
      </c>
      <c r="F319" s="19"/>
      <c r="G319" s="11" t="s">
        <v>29</v>
      </c>
      <c r="H319" s="26" t="s">
        <v>3283</v>
      </c>
      <c r="I319" s="14" t="s">
        <v>31</v>
      </c>
      <c r="J319" s="11" t="s">
        <v>22</v>
      </c>
      <c r="K319" s="11" t="s">
        <v>23</v>
      </c>
      <c r="L319" s="11" t="s">
        <v>625</v>
      </c>
      <c r="M319" s="85"/>
      <c r="N319" s="18">
        <v>120000.0</v>
      </c>
      <c r="O319" s="11" t="s">
        <v>57</v>
      </c>
      <c r="P319" s="11" t="s">
        <v>26</v>
      </c>
      <c r="Q319" s="89"/>
      <c r="R319" s="21"/>
      <c r="S319" s="21"/>
      <c r="T319" s="21"/>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row>
    <row r="320" ht="17.25" customHeight="1">
      <c r="A320" s="11">
        <v>318.0</v>
      </c>
      <c r="B320" s="12">
        <v>45867.0</v>
      </c>
      <c r="C320" s="19"/>
      <c r="D320" s="14" t="s">
        <v>3284</v>
      </c>
      <c r="E320" s="14"/>
      <c r="F320" s="19"/>
      <c r="G320" s="11" t="s">
        <v>29</v>
      </c>
      <c r="H320" s="26" t="s">
        <v>3285</v>
      </c>
      <c r="I320" s="14" t="s">
        <v>31</v>
      </c>
      <c r="J320" s="11" t="s">
        <v>22</v>
      </c>
      <c r="K320" s="11" t="s">
        <v>23</v>
      </c>
      <c r="L320" s="11" t="s">
        <v>86</v>
      </c>
      <c r="M320" s="85">
        <v>9619.0</v>
      </c>
      <c r="N320" s="18">
        <v>4266636.0</v>
      </c>
      <c r="O320" s="11" t="s">
        <v>502</v>
      </c>
      <c r="P320" s="11" t="s">
        <v>58</v>
      </c>
      <c r="Q320" s="26" t="s">
        <v>3286</v>
      </c>
      <c r="R320" s="21"/>
      <c r="S320" s="21"/>
      <c r="T320" s="20" t="s">
        <v>69</v>
      </c>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row>
    <row r="321" ht="17.25" customHeight="1">
      <c r="A321" s="11">
        <v>319.0</v>
      </c>
      <c r="B321" s="12">
        <v>45867.0</v>
      </c>
      <c r="C321" s="19"/>
      <c r="D321" s="14" t="s">
        <v>300</v>
      </c>
      <c r="E321" s="14" t="s">
        <v>708</v>
      </c>
      <c r="F321" s="19"/>
      <c r="G321" s="11" t="s">
        <v>29</v>
      </c>
      <c r="H321" s="26" t="s">
        <v>3287</v>
      </c>
      <c r="I321" s="14" t="s">
        <v>31</v>
      </c>
      <c r="J321" s="11" t="s">
        <v>22</v>
      </c>
      <c r="K321" s="11" t="s">
        <v>23</v>
      </c>
      <c r="L321" s="11" t="s">
        <v>2087</v>
      </c>
      <c r="M321" s="85">
        <v>9623.0</v>
      </c>
      <c r="N321" s="18">
        <v>3405000.0</v>
      </c>
      <c r="O321" s="11" t="s">
        <v>39</v>
      </c>
      <c r="P321" s="11" t="s">
        <v>58</v>
      </c>
      <c r="Q321" s="26" t="s">
        <v>3288</v>
      </c>
      <c r="R321" s="21"/>
      <c r="S321" s="21"/>
      <c r="T321" s="21"/>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row>
    <row r="322" ht="17.25" customHeight="1">
      <c r="A322" s="11">
        <v>320.0</v>
      </c>
      <c r="B322" s="12">
        <v>45868.0</v>
      </c>
      <c r="C322" s="19"/>
      <c r="D322" s="14" t="s">
        <v>3289</v>
      </c>
      <c r="E322" s="14"/>
      <c r="F322" s="19"/>
      <c r="G322" s="11" t="s">
        <v>29</v>
      </c>
      <c r="H322" s="26" t="s">
        <v>3290</v>
      </c>
      <c r="I322" s="14" t="s">
        <v>31</v>
      </c>
      <c r="J322" s="11" t="s">
        <v>22</v>
      </c>
      <c r="K322" s="11" t="s">
        <v>23</v>
      </c>
      <c r="L322" s="11" t="s">
        <v>346</v>
      </c>
      <c r="M322" s="85">
        <v>9625.0</v>
      </c>
      <c r="N322" s="18">
        <v>1405894.0</v>
      </c>
      <c r="O322" s="11" t="s">
        <v>39</v>
      </c>
      <c r="P322" s="11" t="s">
        <v>58</v>
      </c>
      <c r="Q322" s="26" t="s">
        <v>3291</v>
      </c>
      <c r="R322" s="21"/>
      <c r="S322" s="21"/>
      <c r="T322" s="20" t="s">
        <v>182</v>
      </c>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row>
    <row r="323" ht="17.25" customHeight="1">
      <c r="A323" s="11">
        <v>321.0</v>
      </c>
      <c r="B323" s="12">
        <v>45868.0</v>
      </c>
      <c r="C323" s="19"/>
      <c r="D323" s="14" t="s">
        <v>3219</v>
      </c>
      <c r="E323" s="14"/>
      <c r="F323" s="19"/>
      <c r="G323" s="11" t="s">
        <v>29</v>
      </c>
      <c r="H323" s="26" t="s">
        <v>3292</v>
      </c>
      <c r="I323" s="14" t="s">
        <v>31</v>
      </c>
      <c r="J323" s="11" t="s">
        <v>22</v>
      </c>
      <c r="K323" s="11" t="s">
        <v>23</v>
      </c>
      <c r="L323" s="11" t="s">
        <v>86</v>
      </c>
      <c r="M323" s="85"/>
      <c r="N323" s="18"/>
      <c r="O323" s="11" t="s">
        <v>39</v>
      </c>
      <c r="P323" s="11" t="s">
        <v>58</v>
      </c>
      <c r="Q323" s="26" t="s">
        <v>3293</v>
      </c>
      <c r="R323" s="20" t="s">
        <v>3294</v>
      </c>
      <c r="S323" s="21"/>
      <c r="T323" s="20" t="s">
        <v>69</v>
      </c>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row>
    <row r="324" ht="17.25" customHeight="1">
      <c r="A324" s="11">
        <v>322.0</v>
      </c>
      <c r="B324" s="12">
        <v>45868.0</v>
      </c>
      <c r="C324" s="19"/>
      <c r="D324" s="14" t="s">
        <v>616</v>
      </c>
      <c r="E324" s="14" t="s">
        <v>910</v>
      </c>
      <c r="F324" s="19"/>
      <c r="G324" s="11" t="s">
        <v>29</v>
      </c>
      <c r="H324" s="26" t="s">
        <v>3295</v>
      </c>
      <c r="I324" s="14" t="s">
        <v>31</v>
      </c>
      <c r="J324" s="11" t="s">
        <v>22</v>
      </c>
      <c r="K324" s="11" t="s">
        <v>95</v>
      </c>
      <c r="L324" s="11"/>
      <c r="M324" s="85"/>
      <c r="N324" s="18"/>
      <c r="O324" s="11" t="s">
        <v>502</v>
      </c>
      <c r="P324" s="11" t="s">
        <v>58</v>
      </c>
      <c r="Q324" s="26" t="s">
        <v>3296</v>
      </c>
      <c r="R324" s="21"/>
      <c r="S324" s="21"/>
      <c r="T324" s="20" t="s">
        <v>59</v>
      </c>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row>
    <row r="325" ht="17.25" customHeight="1">
      <c r="A325" s="11">
        <v>323.0</v>
      </c>
      <c r="B325" s="12">
        <v>45868.0</v>
      </c>
      <c r="C325" s="19"/>
      <c r="D325" s="14" t="s">
        <v>678</v>
      </c>
      <c r="E325" s="14" t="s">
        <v>708</v>
      </c>
      <c r="F325" s="19"/>
      <c r="G325" s="11" t="s">
        <v>29</v>
      </c>
      <c r="H325" s="26" t="s">
        <v>3297</v>
      </c>
      <c r="I325" s="14" t="s">
        <v>31</v>
      </c>
      <c r="J325" s="11" t="s">
        <v>22</v>
      </c>
      <c r="K325" s="11" t="s">
        <v>95</v>
      </c>
      <c r="L325" s="11"/>
      <c r="M325" s="85"/>
      <c r="N325" s="18">
        <v>6172321.0</v>
      </c>
      <c r="O325" s="11" t="s">
        <v>502</v>
      </c>
      <c r="P325" s="11" t="s">
        <v>58</v>
      </c>
      <c r="Q325" s="26" t="s">
        <v>3298</v>
      </c>
      <c r="R325" s="21"/>
      <c r="S325" s="21"/>
      <c r="T325" s="21"/>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row>
    <row r="326" ht="17.25" customHeight="1">
      <c r="A326" s="11">
        <v>324.0</v>
      </c>
      <c r="B326" s="12">
        <v>45868.0</v>
      </c>
      <c r="C326" s="19"/>
      <c r="D326" s="14" t="s">
        <v>1162</v>
      </c>
      <c r="E326" s="14" t="s">
        <v>712</v>
      </c>
      <c r="F326" s="19"/>
      <c r="G326" s="11" t="s">
        <v>29</v>
      </c>
      <c r="H326" s="26" t="s">
        <v>3299</v>
      </c>
      <c r="I326" s="14" t="s">
        <v>31</v>
      </c>
      <c r="J326" s="11" t="s">
        <v>22</v>
      </c>
      <c r="K326" s="11" t="s">
        <v>23</v>
      </c>
      <c r="L326" s="11" t="s">
        <v>50</v>
      </c>
      <c r="M326" s="85">
        <v>9630.0</v>
      </c>
      <c r="N326" s="18">
        <v>301242.0</v>
      </c>
      <c r="O326" s="11" t="s">
        <v>502</v>
      </c>
      <c r="P326" s="11" t="s">
        <v>58</v>
      </c>
      <c r="Q326" s="26" t="s">
        <v>3300</v>
      </c>
      <c r="R326" s="21"/>
      <c r="S326" s="21"/>
      <c r="T326" s="21"/>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row>
    <row r="327" ht="17.25" customHeight="1">
      <c r="A327" s="11">
        <v>325.0</v>
      </c>
      <c r="B327" s="12">
        <v>45868.0</v>
      </c>
      <c r="C327" s="19"/>
      <c r="D327" s="14" t="s">
        <v>1162</v>
      </c>
      <c r="E327" s="14" t="s">
        <v>491</v>
      </c>
      <c r="F327" s="19"/>
      <c r="G327" s="11" t="s">
        <v>29</v>
      </c>
      <c r="H327" s="26" t="s">
        <v>3301</v>
      </c>
      <c r="I327" s="14" t="s">
        <v>31</v>
      </c>
      <c r="J327" s="11" t="s">
        <v>22</v>
      </c>
      <c r="K327" s="11" t="s">
        <v>23</v>
      </c>
      <c r="L327" s="11" t="s">
        <v>296</v>
      </c>
      <c r="M327" s="85"/>
      <c r="N327" s="18">
        <v>326400.0</v>
      </c>
      <c r="O327" s="11" t="s">
        <v>502</v>
      </c>
      <c r="P327" s="11" t="s">
        <v>58</v>
      </c>
      <c r="Q327" s="26" t="s">
        <v>3300</v>
      </c>
      <c r="R327" s="21"/>
      <c r="S327" s="21"/>
      <c r="T327" s="20" t="s">
        <v>3302</v>
      </c>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row>
    <row r="328" ht="17.25" customHeight="1">
      <c r="A328" s="11">
        <v>326.0</v>
      </c>
      <c r="B328" s="12">
        <v>45868.0</v>
      </c>
      <c r="C328" s="19"/>
      <c r="D328" s="14" t="s">
        <v>3303</v>
      </c>
      <c r="E328" s="14" t="s">
        <v>2697</v>
      </c>
      <c r="F328" s="19"/>
      <c r="G328" s="11" t="s">
        <v>29</v>
      </c>
      <c r="H328" s="26" t="s">
        <v>3304</v>
      </c>
      <c r="I328" s="14" t="s">
        <v>31</v>
      </c>
      <c r="J328" s="11" t="s">
        <v>22</v>
      </c>
      <c r="K328" s="11" t="s">
        <v>23</v>
      </c>
      <c r="L328" s="11" t="s">
        <v>570</v>
      </c>
      <c r="M328" s="85">
        <v>9632.0</v>
      </c>
      <c r="N328" s="18">
        <v>833574.0</v>
      </c>
      <c r="O328" s="11" t="s">
        <v>502</v>
      </c>
      <c r="P328" s="11" t="s">
        <v>58</v>
      </c>
      <c r="Q328" s="26" t="s">
        <v>3286</v>
      </c>
      <c r="R328" s="21"/>
      <c r="S328" s="21"/>
      <c r="T328" s="21"/>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row>
    <row r="329" ht="17.25" customHeight="1">
      <c r="A329" s="11">
        <v>327.0</v>
      </c>
      <c r="B329" s="12">
        <v>45868.0</v>
      </c>
      <c r="C329" s="19"/>
      <c r="D329" s="14" t="s">
        <v>178</v>
      </c>
      <c r="E329" s="14"/>
      <c r="F329" s="19"/>
      <c r="G329" s="11" t="s">
        <v>29</v>
      </c>
      <c r="H329" s="26" t="s">
        <v>3305</v>
      </c>
      <c r="I329" s="14" t="s">
        <v>31</v>
      </c>
      <c r="J329" s="11" t="s">
        <v>22</v>
      </c>
      <c r="K329" s="11" t="s">
        <v>23</v>
      </c>
      <c r="L329" s="11" t="s">
        <v>50</v>
      </c>
      <c r="M329" s="85"/>
      <c r="N329" s="18">
        <v>1500000.0</v>
      </c>
      <c r="O329" s="11" t="s">
        <v>502</v>
      </c>
      <c r="P329" s="11" t="s">
        <v>26</v>
      </c>
      <c r="Q329" s="88">
        <v>45877.0</v>
      </c>
      <c r="R329" s="20" t="s">
        <v>3306</v>
      </c>
      <c r="S329" s="21"/>
      <c r="T329" s="21"/>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row>
    <row r="330" ht="17.25" customHeight="1">
      <c r="A330" s="11">
        <v>328.0</v>
      </c>
      <c r="B330" s="12">
        <v>45868.0</v>
      </c>
      <c r="C330" s="19"/>
      <c r="D330" s="14" t="s">
        <v>97</v>
      </c>
      <c r="E330" s="14" t="s">
        <v>292</v>
      </c>
      <c r="F330" s="19"/>
      <c r="G330" s="11" t="s">
        <v>20</v>
      </c>
      <c r="H330" s="26" t="s">
        <v>3307</v>
      </c>
      <c r="I330" s="14" t="s">
        <v>31</v>
      </c>
      <c r="J330" s="11" t="s">
        <v>22</v>
      </c>
      <c r="K330" s="11" t="s">
        <v>23</v>
      </c>
      <c r="L330" s="11" t="s">
        <v>100</v>
      </c>
      <c r="M330" s="85"/>
      <c r="N330" s="18">
        <v>198650.0</v>
      </c>
      <c r="O330" s="11" t="s">
        <v>502</v>
      </c>
      <c r="P330" s="11" t="s">
        <v>58</v>
      </c>
      <c r="Q330" s="26" t="s">
        <v>3308</v>
      </c>
      <c r="R330" s="21"/>
      <c r="S330" s="21"/>
      <c r="T330" s="21"/>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row>
    <row r="331" ht="17.25" customHeight="1">
      <c r="A331" s="11">
        <v>329.0</v>
      </c>
      <c r="B331" s="12">
        <v>45868.0</v>
      </c>
      <c r="C331" s="19"/>
      <c r="D331" s="14" t="s">
        <v>989</v>
      </c>
      <c r="E331" s="14"/>
      <c r="F331" s="19"/>
      <c r="G331" s="11" t="s">
        <v>29</v>
      </c>
      <c r="H331" s="26" t="s">
        <v>3309</v>
      </c>
      <c r="I331" s="14" t="s">
        <v>31</v>
      </c>
      <c r="J331" s="11" t="s">
        <v>22</v>
      </c>
      <c r="K331" s="11" t="s">
        <v>23</v>
      </c>
      <c r="L331" s="11" t="s">
        <v>625</v>
      </c>
      <c r="M331" s="85"/>
      <c r="N331" s="18">
        <v>421400.0</v>
      </c>
      <c r="O331" s="11" t="s">
        <v>502</v>
      </c>
      <c r="P331" s="11" t="s">
        <v>58</v>
      </c>
      <c r="Q331" s="26" t="s">
        <v>3286</v>
      </c>
      <c r="R331" s="20" t="s">
        <v>3310</v>
      </c>
      <c r="S331" s="21"/>
      <c r="T331" s="21"/>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row>
    <row r="332" ht="17.25" customHeight="1">
      <c r="A332" s="11">
        <v>330.0</v>
      </c>
      <c r="B332" s="12">
        <v>45868.0</v>
      </c>
      <c r="C332" s="19"/>
      <c r="D332" s="14" t="s">
        <v>3311</v>
      </c>
      <c r="E332" s="14"/>
      <c r="F332" s="19"/>
      <c r="G332" s="11" t="s">
        <v>29</v>
      </c>
      <c r="H332" s="26" t="s">
        <v>3312</v>
      </c>
      <c r="I332" s="14" t="s">
        <v>31</v>
      </c>
      <c r="J332" s="11" t="s">
        <v>22</v>
      </c>
      <c r="K332" s="11" t="s">
        <v>23</v>
      </c>
      <c r="L332" s="11" t="s">
        <v>296</v>
      </c>
      <c r="M332" s="85"/>
      <c r="N332" s="18">
        <v>296700.0</v>
      </c>
      <c r="O332" s="11" t="s">
        <v>502</v>
      </c>
      <c r="P332" s="11" t="s">
        <v>58</v>
      </c>
      <c r="Q332" s="26" t="s">
        <v>3286</v>
      </c>
      <c r="R332" s="21"/>
      <c r="S332" s="21"/>
      <c r="T332" s="21"/>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row>
    <row r="333" ht="17.25" customHeight="1">
      <c r="A333" s="11">
        <v>331.0</v>
      </c>
      <c r="B333" s="12">
        <v>45868.0</v>
      </c>
      <c r="C333" s="19"/>
      <c r="D333" s="14" t="s">
        <v>3313</v>
      </c>
      <c r="E333" s="14" t="s">
        <v>2796</v>
      </c>
      <c r="F333" s="19"/>
      <c r="G333" s="11" t="s">
        <v>29</v>
      </c>
      <c r="H333" s="26" t="s">
        <v>3314</v>
      </c>
      <c r="I333" s="14" t="s">
        <v>31</v>
      </c>
      <c r="J333" s="11" t="s">
        <v>22</v>
      </c>
      <c r="K333" s="11" t="s">
        <v>23</v>
      </c>
      <c r="L333" s="11" t="s">
        <v>100</v>
      </c>
      <c r="M333" s="85"/>
      <c r="N333" s="18">
        <v>339800.0</v>
      </c>
      <c r="O333" s="11" t="s">
        <v>502</v>
      </c>
      <c r="P333" s="11" t="s">
        <v>58</v>
      </c>
      <c r="Q333" s="26" t="s">
        <v>3315</v>
      </c>
      <c r="R333" s="21"/>
      <c r="S333" s="21"/>
      <c r="T333" s="21"/>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row>
    <row r="334" ht="17.25" customHeight="1">
      <c r="A334" s="11">
        <v>332.0</v>
      </c>
      <c r="B334" s="12">
        <v>45869.0</v>
      </c>
      <c r="C334" s="19"/>
      <c r="D334" s="14" t="s">
        <v>2324</v>
      </c>
      <c r="E334" s="14"/>
      <c r="F334" s="19"/>
      <c r="G334" s="11" t="s">
        <v>29</v>
      </c>
      <c r="H334" s="26" t="s">
        <v>3316</v>
      </c>
      <c r="I334" s="14" t="s">
        <v>31</v>
      </c>
      <c r="J334" s="11" t="s">
        <v>22</v>
      </c>
      <c r="K334" s="11" t="s">
        <v>23</v>
      </c>
      <c r="L334" s="11" t="s">
        <v>625</v>
      </c>
      <c r="M334" s="85"/>
      <c r="N334" s="18">
        <v>270300.0</v>
      </c>
      <c r="O334" s="11" t="s">
        <v>39</v>
      </c>
      <c r="P334" s="11" t="s">
        <v>58</v>
      </c>
      <c r="Q334" s="26" t="s">
        <v>3317</v>
      </c>
      <c r="R334" s="21"/>
      <c r="S334" s="21"/>
      <c r="T334" s="20" t="s">
        <v>111</v>
      </c>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row>
    <row r="335" ht="40.5" customHeight="1">
      <c r="A335" s="11">
        <v>333.0</v>
      </c>
      <c r="B335" s="12">
        <v>45869.0</v>
      </c>
      <c r="C335" s="19"/>
      <c r="D335" s="14" t="s">
        <v>1283</v>
      </c>
      <c r="E335" s="14" t="s">
        <v>418</v>
      </c>
      <c r="F335" s="11" t="s">
        <v>3318</v>
      </c>
      <c r="G335" s="11"/>
      <c r="H335" s="26" t="s">
        <v>2343</v>
      </c>
      <c r="I335" s="14" t="s">
        <v>31</v>
      </c>
      <c r="J335" s="11" t="s">
        <v>22</v>
      </c>
      <c r="K335" s="11" t="s">
        <v>23</v>
      </c>
      <c r="L335" s="11" t="s">
        <v>100</v>
      </c>
      <c r="M335" s="85"/>
      <c r="N335" s="18">
        <v>692600.0</v>
      </c>
      <c r="O335" s="11" t="s">
        <v>502</v>
      </c>
      <c r="P335" s="11" t="s">
        <v>58</v>
      </c>
      <c r="Q335" s="26" t="s">
        <v>3319</v>
      </c>
      <c r="R335" s="20" t="s">
        <v>3320</v>
      </c>
      <c r="S335" s="21"/>
      <c r="T335" s="21"/>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row>
    <row r="336" ht="17.25" customHeight="1">
      <c r="A336" s="11">
        <v>334.0</v>
      </c>
      <c r="B336" s="12">
        <v>45869.0</v>
      </c>
      <c r="C336" s="19"/>
      <c r="D336" s="14" t="s">
        <v>442</v>
      </c>
      <c r="E336" s="14" t="s">
        <v>93</v>
      </c>
      <c r="F336" s="19"/>
      <c r="G336" s="11" t="s">
        <v>29</v>
      </c>
      <c r="H336" s="26" t="s">
        <v>3321</v>
      </c>
      <c r="I336" s="14" t="s">
        <v>31</v>
      </c>
      <c r="J336" s="11" t="s">
        <v>22</v>
      </c>
      <c r="K336" s="11" t="s">
        <v>95</v>
      </c>
      <c r="L336" s="11"/>
      <c r="M336" s="85"/>
      <c r="N336" s="18"/>
      <c r="O336" s="11" t="s">
        <v>502</v>
      </c>
      <c r="P336" s="11" t="s">
        <v>58</v>
      </c>
      <c r="Q336" s="26" t="s">
        <v>3322</v>
      </c>
      <c r="R336" s="20" t="s">
        <v>2060</v>
      </c>
      <c r="S336" s="21"/>
      <c r="T336" s="20" t="s">
        <v>59</v>
      </c>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row>
    <row r="337" ht="35.25" customHeight="1">
      <c r="A337" s="11">
        <v>335.0</v>
      </c>
      <c r="B337" s="12">
        <v>45869.0</v>
      </c>
      <c r="C337" s="19"/>
      <c r="D337" s="14" t="s">
        <v>298</v>
      </c>
      <c r="E337" s="14" t="s">
        <v>3323</v>
      </c>
      <c r="F337" s="19"/>
      <c r="G337" s="11" t="s">
        <v>20</v>
      </c>
      <c r="H337" s="26" t="s">
        <v>3324</v>
      </c>
      <c r="I337" s="14" t="s">
        <v>31</v>
      </c>
      <c r="J337" s="11" t="s">
        <v>22</v>
      </c>
      <c r="K337" s="11" t="s">
        <v>23</v>
      </c>
      <c r="L337" s="11" t="s">
        <v>167</v>
      </c>
      <c r="M337" s="85">
        <v>9640.0</v>
      </c>
      <c r="N337" s="18">
        <v>2837269.0</v>
      </c>
      <c r="O337" s="11" t="s">
        <v>502</v>
      </c>
      <c r="P337" s="11" t="s">
        <v>58</v>
      </c>
      <c r="Q337" s="26" t="s">
        <v>3325</v>
      </c>
      <c r="R337" s="20" t="s">
        <v>3326</v>
      </c>
      <c r="S337" s="21"/>
      <c r="T337" s="20" t="s">
        <v>182</v>
      </c>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row>
    <row r="338" ht="17.25" customHeight="1">
      <c r="A338" s="11">
        <v>336.0</v>
      </c>
      <c r="B338" s="12">
        <v>45869.0</v>
      </c>
      <c r="C338" s="19"/>
      <c r="D338" s="14" t="s">
        <v>3327</v>
      </c>
      <c r="E338" s="14" t="s">
        <v>712</v>
      </c>
      <c r="F338" s="11" t="s">
        <v>3328</v>
      </c>
      <c r="G338" s="11" t="s">
        <v>232</v>
      </c>
      <c r="H338" s="26" t="s">
        <v>3329</v>
      </c>
      <c r="I338" s="14" t="s">
        <v>31</v>
      </c>
      <c r="J338" s="11" t="s">
        <v>1135</v>
      </c>
      <c r="K338" s="11" t="s">
        <v>23</v>
      </c>
      <c r="L338" s="11" t="s">
        <v>570</v>
      </c>
      <c r="M338" s="85">
        <v>9642.0</v>
      </c>
      <c r="N338" s="18">
        <v>3654936.0</v>
      </c>
      <c r="O338" s="11" t="s">
        <v>502</v>
      </c>
      <c r="P338" s="11" t="s">
        <v>26</v>
      </c>
      <c r="Q338" s="88">
        <v>45877.0</v>
      </c>
      <c r="R338" s="20" t="s">
        <v>3330</v>
      </c>
      <c r="S338" s="21"/>
      <c r="T338" s="21"/>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row>
    <row r="339" ht="72.75" customHeight="1">
      <c r="A339" s="11">
        <v>337.0</v>
      </c>
      <c r="B339" s="12">
        <v>45869.0</v>
      </c>
      <c r="C339" s="19"/>
      <c r="D339" s="14" t="s">
        <v>79</v>
      </c>
      <c r="E339" s="14" t="s">
        <v>2856</v>
      </c>
      <c r="F339" s="11" t="s">
        <v>3331</v>
      </c>
      <c r="G339" s="11" t="s">
        <v>232</v>
      </c>
      <c r="H339" s="26" t="s">
        <v>3332</v>
      </c>
      <c r="I339" s="14" t="s">
        <v>31</v>
      </c>
      <c r="J339" s="11" t="s">
        <v>22</v>
      </c>
      <c r="K339" s="11" t="s">
        <v>23</v>
      </c>
      <c r="L339" s="11" t="s">
        <v>2087</v>
      </c>
      <c r="M339" s="85">
        <v>9343.0</v>
      </c>
      <c r="N339" s="18">
        <v>2.1672537E7</v>
      </c>
      <c r="O339" s="11" t="s">
        <v>502</v>
      </c>
      <c r="P339" s="11" t="s">
        <v>26</v>
      </c>
      <c r="Q339" s="26" t="s">
        <v>3325</v>
      </c>
      <c r="R339" s="20" t="s">
        <v>3333</v>
      </c>
      <c r="S339" s="21"/>
      <c r="T339" s="21"/>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row>
    <row r="340" ht="17.25" customHeight="1">
      <c r="A340" s="11">
        <v>338.0</v>
      </c>
      <c r="B340" s="12">
        <v>45869.0</v>
      </c>
      <c r="C340" s="19"/>
      <c r="D340" s="14" t="s">
        <v>2643</v>
      </c>
      <c r="E340" s="14"/>
      <c r="F340" s="19"/>
      <c r="G340" s="11" t="s">
        <v>29</v>
      </c>
      <c r="H340" s="26" t="s">
        <v>3334</v>
      </c>
      <c r="I340" s="14" t="s">
        <v>31</v>
      </c>
      <c r="J340" s="11" t="s">
        <v>22</v>
      </c>
      <c r="K340" s="11" t="s">
        <v>95</v>
      </c>
      <c r="L340" s="11"/>
      <c r="M340" s="85"/>
      <c r="N340" s="18"/>
      <c r="O340" s="11"/>
      <c r="P340" s="11" t="s">
        <v>26</v>
      </c>
      <c r="Q340" s="89"/>
      <c r="R340" s="20" t="s">
        <v>2060</v>
      </c>
      <c r="S340" s="21"/>
      <c r="T340" s="20" t="s">
        <v>3335</v>
      </c>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row>
    <row r="341" ht="17.25" customHeight="1">
      <c r="A341" s="11">
        <v>339.0</v>
      </c>
      <c r="B341" s="12">
        <v>45869.0</v>
      </c>
      <c r="C341" s="19"/>
      <c r="D341" s="14" t="s">
        <v>1881</v>
      </c>
      <c r="E341" s="14"/>
      <c r="F341" s="19"/>
      <c r="G341" s="11" t="s">
        <v>29</v>
      </c>
      <c r="H341" s="26" t="s">
        <v>3336</v>
      </c>
      <c r="I341" s="14" t="s">
        <v>31</v>
      </c>
      <c r="J341" s="11" t="s">
        <v>22</v>
      </c>
      <c r="K341" s="11" t="s">
        <v>95</v>
      </c>
      <c r="L341" s="11" t="s">
        <v>86</v>
      </c>
      <c r="M341" s="85"/>
      <c r="N341" s="18"/>
      <c r="O341" s="11" t="s">
        <v>39</v>
      </c>
      <c r="P341" s="11" t="s">
        <v>58</v>
      </c>
      <c r="Q341" s="26" t="s">
        <v>3337</v>
      </c>
      <c r="R341" s="20" t="s">
        <v>2060</v>
      </c>
      <c r="S341" s="21"/>
      <c r="T341" s="20" t="s">
        <v>69</v>
      </c>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row>
    <row r="342" ht="17.25" customHeight="1">
      <c r="A342" s="11">
        <v>340.0</v>
      </c>
      <c r="B342" s="12">
        <v>45869.0</v>
      </c>
      <c r="C342" s="19"/>
      <c r="D342" s="14" t="s">
        <v>647</v>
      </c>
      <c r="E342" s="14" t="s">
        <v>321</v>
      </c>
      <c r="F342" s="19"/>
      <c r="G342" s="11" t="s">
        <v>29</v>
      </c>
      <c r="H342" s="26" t="s">
        <v>3338</v>
      </c>
      <c r="I342" s="14" t="s">
        <v>31</v>
      </c>
      <c r="J342" s="11" t="s">
        <v>22</v>
      </c>
      <c r="K342" s="11" t="s">
        <v>95</v>
      </c>
      <c r="L342" s="11" t="s">
        <v>24</v>
      </c>
      <c r="M342" s="85"/>
      <c r="N342" s="18"/>
      <c r="O342" s="11"/>
      <c r="P342" s="11" t="s">
        <v>26</v>
      </c>
      <c r="Q342" s="89"/>
      <c r="R342" s="20" t="s">
        <v>2060</v>
      </c>
      <c r="S342" s="21"/>
      <c r="T342" s="21"/>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row>
    <row r="343" ht="17.25" customHeight="1">
      <c r="A343" s="11">
        <v>341.0</v>
      </c>
      <c r="B343" s="12">
        <v>45869.0</v>
      </c>
      <c r="C343" s="19"/>
      <c r="D343" s="14" t="s">
        <v>3339</v>
      </c>
      <c r="E343" s="14" t="s">
        <v>431</v>
      </c>
      <c r="F343" s="19"/>
      <c r="G343" s="11" t="s">
        <v>29</v>
      </c>
      <c r="H343" s="26" t="s">
        <v>3340</v>
      </c>
      <c r="I343" s="14" t="s">
        <v>31</v>
      </c>
      <c r="J343" s="11" t="s">
        <v>22</v>
      </c>
      <c r="K343" s="11" t="s">
        <v>95</v>
      </c>
      <c r="L343" s="11"/>
      <c r="M343" s="85"/>
      <c r="N343" s="18"/>
      <c r="O343" s="11"/>
      <c r="P343" s="11" t="s">
        <v>26</v>
      </c>
      <c r="Q343" s="89"/>
      <c r="R343" s="20" t="s">
        <v>2060</v>
      </c>
      <c r="S343" s="21"/>
      <c r="T343" s="21"/>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row>
    <row r="344" ht="17.25" customHeight="1">
      <c r="A344" s="11">
        <v>342.0</v>
      </c>
      <c r="B344" s="12">
        <v>45869.0</v>
      </c>
      <c r="C344" s="19"/>
      <c r="D344" s="14" t="s">
        <v>3341</v>
      </c>
      <c r="E344" s="14" t="s">
        <v>93</v>
      </c>
      <c r="F344" s="19"/>
      <c r="G344" s="11" t="s">
        <v>29</v>
      </c>
      <c r="H344" s="26" t="s">
        <v>3342</v>
      </c>
      <c r="I344" s="14" t="s">
        <v>31</v>
      </c>
      <c r="J344" s="11" t="s">
        <v>22</v>
      </c>
      <c r="K344" s="11" t="s">
        <v>95</v>
      </c>
      <c r="L344" s="11"/>
      <c r="M344" s="85"/>
      <c r="N344" s="18"/>
      <c r="O344" s="11"/>
      <c r="P344" s="11" t="s">
        <v>26</v>
      </c>
      <c r="Q344" s="89"/>
      <c r="R344" s="20" t="s">
        <v>2060</v>
      </c>
      <c r="S344" s="21"/>
      <c r="T344" s="21"/>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row>
    <row r="345" ht="17.25" customHeight="1">
      <c r="A345" s="11">
        <v>343.0</v>
      </c>
      <c r="B345" s="12">
        <v>45869.0</v>
      </c>
      <c r="C345" s="19"/>
      <c r="D345" s="14" t="s">
        <v>592</v>
      </c>
      <c r="E345" s="14" t="s">
        <v>679</v>
      </c>
      <c r="F345" s="19"/>
      <c r="G345" s="11" t="s">
        <v>20</v>
      </c>
      <c r="H345" s="26" t="s">
        <v>3343</v>
      </c>
      <c r="I345" s="14" t="s">
        <v>31</v>
      </c>
      <c r="J345" s="11" t="s">
        <v>22</v>
      </c>
      <c r="K345" s="11" t="s">
        <v>95</v>
      </c>
      <c r="L345" s="11" t="s">
        <v>100</v>
      </c>
      <c r="M345" s="85"/>
      <c r="N345" s="18"/>
      <c r="O345" s="11"/>
      <c r="P345" s="11" t="s">
        <v>26</v>
      </c>
      <c r="Q345" s="89"/>
      <c r="R345" s="20" t="s">
        <v>2060</v>
      </c>
      <c r="S345" s="21"/>
      <c r="T345" s="20" t="s">
        <v>34</v>
      </c>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row>
    <row r="346" ht="17.25" customHeight="1">
      <c r="A346" s="11">
        <v>344.0</v>
      </c>
      <c r="B346" s="12">
        <v>45869.0</v>
      </c>
      <c r="C346" s="19"/>
      <c r="D346" s="14" t="s">
        <v>989</v>
      </c>
      <c r="E346" s="14"/>
      <c r="F346" s="19"/>
      <c r="G346" s="11" t="s">
        <v>29</v>
      </c>
      <c r="H346" s="26" t="s">
        <v>3344</v>
      </c>
      <c r="I346" s="14" t="s">
        <v>31</v>
      </c>
      <c r="J346" s="11" t="s">
        <v>22</v>
      </c>
      <c r="K346" s="11" t="s">
        <v>95</v>
      </c>
      <c r="L346" s="11" t="s">
        <v>24</v>
      </c>
      <c r="M346" s="85"/>
      <c r="N346" s="18"/>
      <c r="O346" s="11"/>
      <c r="P346" s="11" t="s">
        <v>26</v>
      </c>
      <c r="Q346" s="89"/>
      <c r="R346" s="20" t="s">
        <v>2060</v>
      </c>
      <c r="S346" s="21"/>
      <c r="T346" s="20" t="s">
        <v>3345</v>
      </c>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row>
    <row r="347" ht="86.25" customHeight="1">
      <c r="A347" s="11">
        <v>345.0</v>
      </c>
      <c r="B347" s="12">
        <v>45869.0</v>
      </c>
      <c r="C347" s="19"/>
      <c r="D347" s="14" t="s">
        <v>1572</v>
      </c>
      <c r="E347" s="14" t="s">
        <v>1040</v>
      </c>
      <c r="F347" s="19"/>
      <c r="G347" s="11" t="s">
        <v>20</v>
      </c>
      <c r="H347" s="26" t="s">
        <v>3346</v>
      </c>
      <c r="I347" s="14" t="s">
        <v>31</v>
      </c>
      <c r="J347" s="11" t="s">
        <v>22</v>
      </c>
      <c r="K347" s="11" t="s">
        <v>95</v>
      </c>
      <c r="L347" s="11" t="s">
        <v>167</v>
      </c>
      <c r="M347" s="85">
        <v>9647.0</v>
      </c>
      <c r="N347" s="18">
        <v>4315578.0</v>
      </c>
      <c r="O347" s="11" t="s">
        <v>57</v>
      </c>
      <c r="P347" s="11" t="s">
        <v>26</v>
      </c>
      <c r="Q347" s="88">
        <v>45877.0</v>
      </c>
      <c r="R347" s="20" t="s">
        <v>3347</v>
      </c>
      <c r="S347" s="21"/>
      <c r="T347" s="20" t="s">
        <v>59</v>
      </c>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row>
    <row r="348" ht="17.25" customHeight="1">
      <c r="A348" s="11">
        <v>346.0</v>
      </c>
      <c r="B348" s="12">
        <v>45869.0</v>
      </c>
      <c r="C348" s="19"/>
      <c r="D348" s="14" t="s">
        <v>714</v>
      </c>
      <c r="E348" s="14" t="s">
        <v>392</v>
      </c>
      <c r="F348" s="19"/>
      <c r="G348" s="11" t="s">
        <v>29</v>
      </c>
      <c r="H348" s="26" t="s">
        <v>3348</v>
      </c>
      <c r="I348" s="14" t="s">
        <v>31</v>
      </c>
      <c r="J348" s="11" t="s">
        <v>22</v>
      </c>
      <c r="K348" s="11" t="s">
        <v>95</v>
      </c>
      <c r="L348" s="11" t="s">
        <v>2087</v>
      </c>
      <c r="M348" s="85">
        <v>9647.0</v>
      </c>
      <c r="N348" s="18">
        <v>3998046.0</v>
      </c>
      <c r="O348" s="11" t="s">
        <v>502</v>
      </c>
      <c r="P348" s="11" t="s">
        <v>26</v>
      </c>
      <c r="Q348" s="26" t="s">
        <v>3349</v>
      </c>
      <c r="R348" s="20" t="s">
        <v>3350</v>
      </c>
      <c r="S348" s="21"/>
      <c r="T348" s="20" t="s">
        <v>111</v>
      </c>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row>
    <row r="349" ht="17.25" customHeight="1">
      <c r="A349" s="11">
        <v>347.0</v>
      </c>
      <c r="B349" s="12"/>
      <c r="C349" s="19"/>
      <c r="D349" s="14"/>
      <c r="E349" s="14"/>
      <c r="F349" s="19"/>
      <c r="G349" s="11"/>
      <c r="H349" s="26"/>
      <c r="I349" s="14"/>
      <c r="J349" s="11"/>
      <c r="K349" s="11"/>
      <c r="L349" s="11"/>
      <c r="M349" s="85"/>
      <c r="N349" s="18"/>
      <c r="O349" s="11"/>
      <c r="P349" s="11"/>
      <c r="Q349" s="89"/>
      <c r="R349" s="21"/>
      <c r="S349" s="21"/>
      <c r="T349" s="21"/>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row>
    <row r="350" ht="17.25" customHeight="1">
      <c r="A350" s="41"/>
      <c r="B350" s="42"/>
      <c r="C350" s="41"/>
      <c r="D350" s="43"/>
      <c r="E350" s="43"/>
      <c r="F350" s="41"/>
      <c r="G350" s="46"/>
      <c r="H350" s="97"/>
      <c r="I350" s="43"/>
      <c r="J350" s="46"/>
      <c r="K350" s="46"/>
      <c r="L350" s="46"/>
      <c r="M350" s="98"/>
      <c r="N350" s="49"/>
      <c r="O350" s="46"/>
      <c r="P350" s="46"/>
      <c r="Q350" s="99"/>
      <c r="R350" s="10"/>
      <c r="S350" s="10"/>
      <c r="T350" s="10"/>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row>
    <row r="351" ht="17.25" customHeight="1">
      <c r="A351" s="41"/>
      <c r="B351" s="42"/>
      <c r="C351" s="41"/>
      <c r="D351" s="43"/>
      <c r="E351" s="43"/>
      <c r="F351" s="41"/>
      <c r="G351" s="46"/>
      <c r="H351" s="97"/>
      <c r="I351" s="43"/>
      <c r="J351" s="46"/>
      <c r="K351" s="46"/>
      <c r="L351" s="46"/>
      <c r="M351" s="98"/>
      <c r="N351" s="49"/>
      <c r="O351" s="46"/>
      <c r="P351" s="46"/>
      <c r="Q351" s="99"/>
      <c r="R351" s="10"/>
      <c r="S351" s="10"/>
      <c r="T351" s="10"/>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row>
    <row r="352" ht="17.25" customHeight="1">
      <c r="A352" s="41"/>
      <c r="B352" s="42"/>
      <c r="C352" s="41"/>
      <c r="D352" s="43"/>
      <c r="E352" s="43"/>
      <c r="F352" s="41"/>
      <c r="G352" s="46"/>
      <c r="H352" s="97"/>
      <c r="I352" s="43"/>
      <c r="J352" s="46"/>
      <c r="K352" s="46"/>
      <c r="L352" s="46"/>
      <c r="M352" s="98"/>
      <c r="N352" s="49"/>
      <c r="O352" s="46"/>
      <c r="P352" s="46"/>
      <c r="Q352" s="99"/>
      <c r="R352" s="10"/>
      <c r="S352" s="10"/>
      <c r="T352" s="10"/>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row>
    <row r="353" ht="17.25" customHeight="1">
      <c r="A353" s="41"/>
      <c r="B353" s="42"/>
      <c r="C353" s="41"/>
      <c r="D353" s="43"/>
      <c r="E353" s="43"/>
      <c r="F353" s="41"/>
      <c r="G353" s="46"/>
      <c r="H353" s="97"/>
      <c r="I353" s="43"/>
      <c r="J353" s="46"/>
      <c r="K353" s="46"/>
      <c r="L353" s="46"/>
      <c r="M353" s="98"/>
      <c r="N353" s="49"/>
      <c r="O353" s="46"/>
      <c r="P353" s="46"/>
      <c r="Q353" s="99"/>
      <c r="R353" s="10"/>
      <c r="S353" s="10"/>
      <c r="T353" s="10"/>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row>
    <row r="354" ht="17.25" customHeight="1">
      <c r="A354" s="41"/>
      <c r="B354" s="42"/>
      <c r="C354" s="41"/>
      <c r="D354" s="43"/>
      <c r="E354" s="43"/>
      <c r="F354" s="41"/>
      <c r="G354" s="46"/>
      <c r="H354" s="97"/>
      <c r="I354" s="43"/>
      <c r="J354" s="46"/>
      <c r="K354" s="46"/>
      <c r="L354" s="46"/>
      <c r="M354" s="98"/>
      <c r="N354" s="49"/>
      <c r="O354" s="46"/>
      <c r="P354" s="46"/>
      <c r="Q354" s="99"/>
      <c r="R354" s="10"/>
      <c r="S354" s="10"/>
      <c r="T354" s="10"/>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row>
    <row r="355" ht="17.25" customHeight="1">
      <c r="A355" s="41"/>
      <c r="B355" s="42"/>
      <c r="C355" s="41"/>
      <c r="D355" s="43"/>
      <c r="E355" s="43"/>
      <c r="F355" s="41"/>
      <c r="G355" s="46"/>
      <c r="H355" s="97"/>
      <c r="I355" s="43"/>
      <c r="J355" s="46"/>
      <c r="K355" s="46"/>
      <c r="L355" s="46"/>
      <c r="M355" s="98"/>
      <c r="N355" s="49"/>
      <c r="O355" s="46"/>
      <c r="P355" s="46"/>
      <c r="Q355" s="99"/>
      <c r="R355" s="10"/>
      <c r="S355" s="10"/>
      <c r="T355" s="10"/>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row>
    <row r="356" ht="17.25" customHeight="1">
      <c r="A356" s="41"/>
      <c r="B356" s="42"/>
      <c r="C356" s="41"/>
      <c r="D356" s="43"/>
      <c r="E356" s="43"/>
      <c r="F356" s="41"/>
      <c r="G356" s="46"/>
      <c r="H356" s="97"/>
      <c r="I356" s="43"/>
      <c r="J356" s="46"/>
      <c r="K356" s="46"/>
      <c r="L356" s="46"/>
      <c r="M356" s="98"/>
      <c r="N356" s="49"/>
      <c r="O356" s="46"/>
      <c r="P356" s="46"/>
      <c r="Q356" s="99"/>
      <c r="R356" s="10"/>
      <c r="S356" s="10"/>
      <c r="T356" s="10"/>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row>
    <row r="357" ht="17.25" customHeight="1">
      <c r="A357" s="41"/>
      <c r="B357" s="42"/>
      <c r="C357" s="41"/>
      <c r="D357" s="43"/>
      <c r="E357" s="43"/>
      <c r="F357" s="41"/>
      <c r="G357" s="46"/>
      <c r="H357" s="97"/>
      <c r="I357" s="43"/>
      <c r="J357" s="46"/>
      <c r="K357" s="46"/>
      <c r="L357" s="46"/>
      <c r="M357" s="98"/>
      <c r="N357" s="49"/>
      <c r="O357" s="46"/>
      <c r="P357" s="46"/>
      <c r="Q357" s="99"/>
      <c r="R357" s="10"/>
      <c r="S357" s="10"/>
      <c r="T357" s="10"/>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row>
    <row r="358" ht="17.25" customHeight="1">
      <c r="A358" s="41"/>
      <c r="B358" s="42"/>
      <c r="C358" s="41"/>
      <c r="D358" s="43"/>
      <c r="E358" s="43"/>
      <c r="F358" s="41"/>
      <c r="G358" s="46"/>
      <c r="H358" s="97"/>
      <c r="I358" s="43"/>
      <c r="J358" s="46"/>
      <c r="K358" s="46"/>
      <c r="L358" s="46"/>
      <c r="M358" s="98"/>
      <c r="N358" s="49"/>
      <c r="O358" s="46"/>
      <c r="P358" s="46"/>
      <c r="Q358" s="99"/>
      <c r="R358" s="10"/>
      <c r="S358" s="10"/>
      <c r="T358" s="10"/>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row>
    <row r="359" ht="17.25" customHeight="1">
      <c r="A359" s="41"/>
      <c r="B359" s="42"/>
      <c r="C359" s="41"/>
      <c r="D359" s="43"/>
      <c r="E359" s="43"/>
      <c r="F359" s="41"/>
      <c r="G359" s="46"/>
      <c r="H359" s="97"/>
      <c r="I359" s="43"/>
      <c r="J359" s="46"/>
      <c r="K359" s="46"/>
      <c r="L359" s="46"/>
      <c r="M359" s="98"/>
      <c r="N359" s="49"/>
      <c r="O359" s="46"/>
      <c r="P359" s="46"/>
      <c r="Q359" s="99"/>
      <c r="R359" s="10"/>
      <c r="S359" s="10"/>
      <c r="T359" s="10"/>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row>
    <row r="360" ht="17.25" customHeight="1">
      <c r="A360" s="41"/>
      <c r="B360" s="42"/>
      <c r="C360" s="41"/>
      <c r="D360" s="43"/>
      <c r="E360" s="43"/>
      <c r="F360" s="41"/>
      <c r="G360" s="46"/>
      <c r="H360" s="97"/>
      <c r="I360" s="43"/>
      <c r="J360" s="46"/>
      <c r="K360" s="46"/>
      <c r="L360" s="46"/>
      <c r="M360" s="98"/>
      <c r="N360" s="49"/>
      <c r="O360" s="46"/>
      <c r="P360" s="46"/>
      <c r="Q360" s="99"/>
      <c r="R360" s="10"/>
      <c r="S360" s="10"/>
      <c r="T360" s="10"/>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row>
    <row r="361" ht="17.25" customHeight="1">
      <c r="A361" s="41"/>
      <c r="B361" s="42"/>
      <c r="C361" s="41"/>
      <c r="D361" s="43"/>
      <c r="E361" s="43"/>
      <c r="F361" s="41"/>
      <c r="G361" s="46"/>
      <c r="H361" s="97"/>
      <c r="I361" s="43"/>
      <c r="J361" s="46"/>
      <c r="K361" s="46"/>
      <c r="L361" s="46"/>
      <c r="M361" s="98"/>
      <c r="N361" s="49"/>
      <c r="O361" s="46"/>
      <c r="P361" s="46"/>
      <c r="Q361" s="99"/>
      <c r="R361" s="10"/>
      <c r="S361" s="10"/>
      <c r="T361" s="10"/>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row>
    <row r="362" ht="17.25" customHeight="1">
      <c r="A362" s="41"/>
      <c r="B362" s="42"/>
      <c r="C362" s="41"/>
      <c r="D362" s="43"/>
      <c r="E362" s="43"/>
      <c r="F362" s="41"/>
      <c r="G362" s="46"/>
      <c r="H362" s="97"/>
      <c r="I362" s="43"/>
      <c r="J362" s="46"/>
      <c r="K362" s="46"/>
      <c r="L362" s="46"/>
      <c r="M362" s="98"/>
      <c r="N362" s="49"/>
      <c r="O362" s="46"/>
      <c r="P362" s="46"/>
      <c r="Q362" s="99"/>
      <c r="R362" s="10"/>
      <c r="S362" s="10"/>
      <c r="T362" s="10"/>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row>
    <row r="363" ht="17.25" customHeight="1">
      <c r="A363" s="41"/>
      <c r="B363" s="42"/>
      <c r="C363" s="41"/>
      <c r="D363" s="43"/>
      <c r="E363" s="43"/>
      <c r="F363" s="41"/>
      <c r="G363" s="11" t="s">
        <v>29</v>
      </c>
      <c r="H363" s="97"/>
      <c r="I363" s="43"/>
      <c r="J363" s="46"/>
      <c r="K363" s="46"/>
      <c r="L363" s="46"/>
      <c r="M363" s="98"/>
      <c r="N363" s="49"/>
      <c r="O363" s="11" t="s">
        <v>502</v>
      </c>
      <c r="P363" s="46"/>
      <c r="Q363" s="99"/>
      <c r="R363" s="10"/>
      <c r="S363" s="10"/>
      <c r="T363" s="10"/>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row>
  </sheetData>
  <autoFilter ref="$P$1:$P$363"/>
  <mergeCells count="10">
    <mergeCell ref="C95:C108"/>
    <mergeCell ref="C109:C119"/>
    <mergeCell ref="C120:C127"/>
    <mergeCell ref="C2:C20"/>
    <mergeCell ref="C21:C35"/>
    <mergeCell ref="C36:C50"/>
    <mergeCell ref="C51:C61"/>
    <mergeCell ref="C62:C72"/>
    <mergeCell ref="C73:C82"/>
    <mergeCell ref="C83:C94"/>
  </mergeCells>
  <dataValidations>
    <dataValidation type="list" allowBlank="1" showErrorMessage="1" sqref="P2:P363">
      <formula1>"Cristian Valencia,Juan Diego,Alejandro,Karina"</formula1>
    </dataValidation>
    <dataValidation type="list" allowBlank="1" showErrorMessage="1" sqref="G2:G363">
      <formula1>"Cliente final,Institucional,Industrial,Intervid,Arquitecto"</formula1>
    </dataValidation>
    <dataValidation type="list" allowBlank="1" showErrorMessage="1" sqref="J2:J349">
      <formula1>"Cliente,Redes"</formula1>
    </dataValidation>
    <dataValidation type="list" allowBlank="1" showErrorMessage="1" sqref="O2:O363">
      <formula1>"Aprobado,Seguimiento,Rechazado,Producto no disponible,Cotización"</formula1>
    </dataValidation>
    <dataValidation type="list" allowBlank="1" showErrorMessage="1" sqref="K2:K363">
      <formula1>"No responde,Si"</formula1>
    </dataValidation>
    <dataValidation type="list" allowBlank="1" showErrorMessage="1" sqref="I2:I363">
      <formula1>"WhatsApp,Celular,Correo electrónico,Sala de Ventas,Teléfono fijo,Página web"</formula1>
    </dataValidation>
    <dataValidation type="list" allowBlank="1" showErrorMessage="1" sqref="L2:L363">
      <formula1>"-,Cabina de baño,Ventanas aluminio,Fachadas,División oficina,Pasamanos,Puerta batiente,Puerta corrediza,Espejos,Tablero,Puertas vidrieras,Pérgola,Puertas de vidrio,Tablero,Ventanería,Reposición vidrios,Ventas en la mano,Mantenimiento,Vidrio crudo,Otros,Vi"&amp;"drio Templado"</formula1>
    </dataValidation>
  </dataValidations>
  <printOptions gridLines="1" horizontalCentered="1"/>
  <pageMargins bottom="0.75" footer="0.0" header="0.0" left="0.7" right="0.7" top="0.75"/>
  <pageSetup fitToHeight="0" paperSize="3"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3"/>
    <col customWidth="1" min="3" max="3" width="14.63"/>
    <col customWidth="1" min="4" max="4" width="9.63"/>
    <col customWidth="1" min="7" max="7" width="8.5"/>
    <col customWidth="1" min="8" max="8" width="6.88"/>
    <col customWidth="1" min="9" max="9" width="18.0"/>
    <col customWidth="1" min="12" max="13" width="9.0"/>
    <col customWidth="1" min="14" max="14" width="18.5"/>
    <col customWidth="1" min="15" max="15" width="15.0"/>
  </cols>
  <sheetData>
    <row r="1">
      <c r="C1" s="51"/>
      <c r="F1" s="51"/>
    </row>
    <row r="2">
      <c r="B2" s="100" t="s">
        <v>3351</v>
      </c>
      <c r="C2" s="51"/>
      <c r="E2" s="100" t="s">
        <v>3352</v>
      </c>
      <c r="F2" s="51"/>
      <c r="I2" s="100" t="s">
        <v>3353</v>
      </c>
      <c r="N2" s="34" t="s">
        <v>3354</v>
      </c>
    </row>
    <row r="3">
      <c r="B3" s="101" t="s">
        <v>0</v>
      </c>
      <c r="C3" s="51" t="s">
        <v>3355</v>
      </c>
      <c r="G3" s="34" t="s">
        <v>2002</v>
      </c>
    </row>
    <row r="4">
      <c r="B4" s="101"/>
      <c r="C4" s="51">
        <v>0.0</v>
      </c>
    </row>
    <row r="5">
      <c r="B5" s="101">
        <v>45839.0</v>
      </c>
      <c r="C5" s="51">
        <v>7.0</v>
      </c>
      <c r="G5" s="79">
        <f>F5/F7</f>
        <v>0.2564841499</v>
      </c>
      <c r="L5" s="50">
        <f t="shared" ref="L5:L25" si="1">K5/$K$26</f>
        <v>0.002611089646</v>
      </c>
      <c r="P5" s="50">
        <f t="shared" ref="P5:P9" si="2">O5/$O$10</f>
        <v>0.08550472597</v>
      </c>
    </row>
    <row r="6">
      <c r="B6" s="101">
        <v>45840.0</v>
      </c>
      <c r="C6" s="51">
        <v>23.0</v>
      </c>
      <c r="G6" s="79">
        <f>F6/F7</f>
        <v>0.7435158501</v>
      </c>
      <c r="L6" s="50">
        <f t="shared" si="1"/>
        <v>0.09414033053</v>
      </c>
      <c r="P6" s="50">
        <f t="shared" si="2"/>
        <v>0.003085833218</v>
      </c>
    </row>
    <row r="7">
      <c r="B7" s="101">
        <v>45841.0</v>
      </c>
      <c r="C7" s="51">
        <v>12.0</v>
      </c>
      <c r="G7" s="79">
        <f>SUM(G5:G6)</f>
        <v>1</v>
      </c>
      <c r="L7" s="50">
        <f t="shared" si="1"/>
        <v>0.120806347</v>
      </c>
      <c r="P7" s="50">
        <f t="shared" si="2"/>
        <v>0</v>
      </c>
    </row>
    <row r="8">
      <c r="B8" s="101">
        <v>45842.0</v>
      </c>
      <c r="C8" s="51">
        <v>9.0</v>
      </c>
      <c r="F8" s="51"/>
      <c r="L8" s="50">
        <f t="shared" si="1"/>
        <v>0.001479063598</v>
      </c>
      <c r="P8" s="50">
        <f t="shared" si="2"/>
        <v>0.2064966574</v>
      </c>
    </row>
    <row r="9">
      <c r="B9" s="101">
        <v>45843.0</v>
      </c>
      <c r="C9" s="51">
        <v>5.0</v>
      </c>
      <c r="F9" s="51"/>
      <c r="L9" s="50">
        <f t="shared" si="1"/>
        <v>0.05687034192</v>
      </c>
      <c r="P9" s="50">
        <f t="shared" si="2"/>
        <v>0.7049127834</v>
      </c>
    </row>
    <row r="10">
      <c r="B10" s="101">
        <v>45845.0</v>
      </c>
      <c r="C10" s="51">
        <v>7.0</v>
      </c>
      <c r="F10" s="51"/>
      <c r="L10" s="50">
        <f t="shared" si="1"/>
        <v>0.0184751066</v>
      </c>
    </row>
    <row r="11">
      <c r="B11" s="101">
        <v>45846.0</v>
      </c>
      <c r="C11" s="51">
        <v>6.0</v>
      </c>
      <c r="F11" s="51"/>
      <c r="L11" s="50">
        <f t="shared" si="1"/>
        <v>0.0006171666435</v>
      </c>
    </row>
    <row r="12">
      <c r="B12" s="101">
        <v>45847.0</v>
      </c>
      <c r="C12" s="51">
        <v>29.0</v>
      </c>
      <c r="F12" s="51"/>
      <c r="L12" s="50">
        <f t="shared" si="1"/>
        <v>0.01777062512</v>
      </c>
    </row>
    <row r="13">
      <c r="B13" s="101">
        <v>45848.0</v>
      </c>
      <c r="C13" s="51">
        <v>12.0</v>
      </c>
      <c r="F13" s="51"/>
      <c r="L13" s="50">
        <f t="shared" si="1"/>
        <v>0.2100217732</v>
      </c>
    </row>
    <row r="14">
      <c r="B14" s="101">
        <v>45849.0</v>
      </c>
      <c r="C14" s="51">
        <v>11.0</v>
      </c>
      <c r="F14" s="51"/>
      <c r="L14" s="50">
        <f t="shared" si="1"/>
        <v>0.02745192599</v>
      </c>
    </row>
    <row r="15">
      <c r="B15" s="101">
        <v>45850.0</v>
      </c>
      <c r="C15" s="51">
        <v>11.0</v>
      </c>
      <c r="F15" s="51"/>
      <c r="L15" s="50">
        <f t="shared" si="1"/>
        <v>0.01611133937</v>
      </c>
    </row>
    <row r="16">
      <c r="B16" s="101">
        <v>45852.0</v>
      </c>
      <c r="C16" s="51">
        <v>10.0</v>
      </c>
      <c r="F16" s="51"/>
      <c r="L16" s="50">
        <f t="shared" si="1"/>
        <v>0.005342199214</v>
      </c>
    </row>
    <row r="17">
      <c r="B17" s="101">
        <v>45853.0</v>
      </c>
      <c r="C17" s="51">
        <v>22.0</v>
      </c>
      <c r="F17" s="51"/>
      <c r="L17" s="50">
        <f t="shared" si="1"/>
        <v>0.02350583605</v>
      </c>
    </row>
    <row r="18">
      <c r="B18" s="101">
        <v>45854.0</v>
      </c>
      <c r="C18" s="51">
        <v>30.0</v>
      </c>
      <c r="F18" s="51"/>
      <c r="L18" s="50">
        <f t="shared" si="1"/>
        <v>0.02688559726</v>
      </c>
    </row>
    <row r="19">
      <c r="B19" s="101">
        <v>45855.0</v>
      </c>
      <c r="C19" s="51">
        <v>11.0</v>
      </c>
      <c r="F19" s="51"/>
      <c r="L19" s="50">
        <f t="shared" si="1"/>
        <v>0.03851314026</v>
      </c>
    </row>
    <row r="20">
      <c r="B20" s="101">
        <v>45856.0</v>
      </c>
      <c r="C20" s="51">
        <v>8.0</v>
      </c>
      <c r="F20" s="51"/>
      <c r="L20" s="50">
        <f t="shared" si="1"/>
        <v>0.09030780401</v>
      </c>
    </row>
    <row r="21">
      <c r="B21" s="101">
        <v>45857.0</v>
      </c>
      <c r="C21" s="51">
        <v>6.0</v>
      </c>
      <c r="F21" s="51"/>
      <c r="L21" s="50">
        <f t="shared" si="1"/>
        <v>0.01010353068</v>
      </c>
    </row>
    <row r="22">
      <c r="B22" s="101">
        <v>45859.0</v>
      </c>
      <c r="C22" s="51">
        <v>13.0</v>
      </c>
      <c r="F22" s="51"/>
      <c r="L22" s="50">
        <f t="shared" si="1"/>
        <v>0.002779875228</v>
      </c>
    </row>
    <row r="23">
      <c r="B23" s="101">
        <v>45860.0</v>
      </c>
      <c r="C23" s="51">
        <v>16.0</v>
      </c>
      <c r="F23" s="51"/>
      <c r="L23" s="50">
        <f t="shared" si="1"/>
        <v>0.06702572647</v>
      </c>
    </row>
    <row r="24">
      <c r="B24" s="101">
        <v>45861.0</v>
      </c>
      <c r="C24" s="51">
        <v>13.0</v>
      </c>
      <c r="F24" s="51"/>
      <c r="L24" s="50">
        <f t="shared" si="1"/>
        <v>0.01521833722</v>
      </c>
    </row>
    <row r="25">
      <c r="B25" s="101">
        <v>45862.0</v>
      </c>
      <c r="C25" s="51">
        <v>11.0</v>
      </c>
      <c r="F25" s="51"/>
      <c r="L25" s="50">
        <f t="shared" si="1"/>
        <v>0.1393114954</v>
      </c>
    </row>
    <row r="26">
      <c r="B26" s="101">
        <v>45863.0</v>
      </c>
      <c r="C26" s="51">
        <v>17.0</v>
      </c>
      <c r="F26" s="51"/>
    </row>
    <row r="27">
      <c r="B27" s="101">
        <v>45864.0</v>
      </c>
      <c r="C27" s="51">
        <v>5.0</v>
      </c>
      <c r="F27" s="51"/>
    </row>
    <row r="28">
      <c r="B28" s="101">
        <v>45866.0</v>
      </c>
      <c r="C28" s="51">
        <v>13.0</v>
      </c>
      <c r="F28" s="51"/>
    </row>
    <row r="29">
      <c r="B29" s="101">
        <v>45867.0</v>
      </c>
      <c r="C29" s="51">
        <v>13.0</v>
      </c>
      <c r="F29" s="51"/>
    </row>
    <row r="30">
      <c r="B30" s="101">
        <v>45868.0</v>
      </c>
      <c r="C30" s="51">
        <v>12.0</v>
      </c>
      <c r="F30" s="51"/>
    </row>
    <row r="31">
      <c r="B31" s="101">
        <v>45869.0</v>
      </c>
      <c r="C31" s="51">
        <v>15.0</v>
      </c>
      <c r="F31" s="51"/>
    </row>
    <row r="32">
      <c r="B32" s="52" t="s">
        <v>1106</v>
      </c>
      <c r="C32" s="51">
        <v>347.0</v>
      </c>
      <c r="F32" s="51"/>
    </row>
    <row r="33">
      <c r="C33" s="51"/>
      <c r="F33" s="51"/>
    </row>
    <row r="34">
      <c r="C34" s="51"/>
      <c r="F34" s="51"/>
    </row>
    <row r="35">
      <c r="C35" s="51"/>
      <c r="F35" s="51"/>
    </row>
    <row r="36">
      <c r="C36" s="51"/>
      <c r="F36" s="51"/>
    </row>
    <row r="37">
      <c r="C37" s="51"/>
      <c r="F37" s="51"/>
    </row>
    <row r="38">
      <c r="C38" s="51"/>
      <c r="F38" s="51"/>
    </row>
    <row r="39">
      <c r="C39" s="51"/>
      <c r="F39" s="51"/>
    </row>
    <row r="40">
      <c r="C40" s="51"/>
      <c r="F40" s="51"/>
    </row>
    <row r="41">
      <c r="C41" s="51"/>
      <c r="F41" s="51"/>
    </row>
    <row r="42">
      <c r="C42" s="51"/>
      <c r="F42" s="51"/>
    </row>
    <row r="43">
      <c r="C43" s="51"/>
      <c r="F43" s="51"/>
    </row>
    <row r="44">
      <c r="C44" s="51"/>
      <c r="F44" s="51"/>
    </row>
    <row r="45">
      <c r="C45" s="51"/>
      <c r="F45" s="51"/>
    </row>
    <row r="46">
      <c r="C46" s="51"/>
      <c r="F46" s="51"/>
    </row>
    <row r="47">
      <c r="C47" s="51"/>
      <c r="F47" s="51"/>
    </row>
    <row r="48">
      <c r="C48" s="51"/>
      <c r="F48" s="51"/>
    </row>
    <row r="49">
      <c r="C49" s="51"/>
      <c r="F49" s="51"/>
    </row>
    <row r="50">
      <c r="C50" s="51"/>
      <c r="F50" s="51"/>
    </row>
    <row r="51">
      <c r="C51" s="51"/>
      <c r="F51" s="51"/>
    </row>
    <row r="52">
      <c r="C52" s="51"/>
      <c r="F52" s="51"/>
    </row>
    <row r="53">
      <c r="C53" s="51"/>
      <c r="F53" s="51"/>
    </row>
    <row r="54">
      <c r="C54" s="51"/>
      <c r="F54" s="51"/>
    </row>
    <row r="55">
      <c r="C55" s="51"/>
      <c r="F55" s="51"/>
    </row>
    <row r="56">
      <c r="C56" s="51"/>
      <c r="F56" s="51"/>
    </row>
    <row r="57">
      <c r="C57" s="51"/>
      <c r="F57" s="51"/>
    </row>
    <row r="58">
      <c r="C58" s="51"/>
      <c r="F58" s="51"/>
    </row>
    <row r="59">
      <c r="C59" s="51"/>
      <c r="F59" s="51"/>
    </row>
    <row r="60">
      <c r="C60" s="51"/>
      <c r="F60" s="51"/>
    </row>
    <row r="61">
      <c r="C61" s="51"/>
      <c r="F61" s="51"/>
    </row>
    <row r="62">
      <c r="C62" s="51"/>
      <c r="F62" s="51"/>
    </row>
    <row r="63">
      <c r="C63" s="51"/>
      <c r="F63" s="51"/>
    </row>
    <row r="64">
      <c r="C64" s="51"/>
      <c r="F64" s="51"/>
    </row>
    <row r="65">
      <c r="C65" s="51"/>
      <c r="F65" s="51"/>
    </row>
    <row r="66">
      <c r="C66" s="51"/>
      <c r="F66" s="51"/>
    </row>
    <row r="67">
      <c r="C67" s="51"/>
      <c r="F67" s="51"/>
    </row>
    <row r="68">
      <c r="C68" s="51"/>
      <c r="F68" s="51"/>
    </row>
    <row r="69">
      <c r="C69" s="51"/>
      <c r="F69" s="51"/>
    </row>
    <row r="70">
      <c r="C70" s="51"/>
      <c r="F70" s="51"/>
    </row>
    <row r="71">
      <c r="C71" s="51"/>
      <c r="F71" s="51"/>
    </row>
    <row r="72">
      <c r="C72" s="51"/>
      <c r="F72" s="51"/>
    </row>
    <row r="73">
      <c r="C73" s="51"/>
      <c r="F73" s="51"/>
    </row>
    <row r="74">
      <c r="C74" s="51"/>
      <c r="F74" s="51"/>
    </row>
    <row r="75">
      <c r="C75" s="51"/>
      <c r="F75" s="51"/>
    </row>
    <row r="76">
      <c r="C76" s="51"/>
      <c r="F76" s="51"/>
    </row>
    <row r="77">
      <c r="C77" s="51"/>
      <c r="F77" s="51"/>
    </row>
    <row r="78">
      <c r="C78" s="51"/>
      <c r="F78" s="51"/>
    </row>
    <row r="79">
      <c r="C79" s="51"/>
      <c r="F79" s="51"/>
    </row>
    <row r="80">
      <c r="C80" s="51"/>
      <c r="F80" s="51"/>
    </row>
    <row r="81">
      <c r="C81" s="51"/>
      <c r="F81" s="51"/>
    </row>
    <row r="82">
      <c r="C82" s="51"/>
      <c r="F82" s="51"/>
    </row>
    <row r="83">
      <c r="C83" s="51"/>
      <c r="F83" s="51"/>
    </row>
    <row r="84">
      <c r="C84" s="51"/>
      <c r="F84" s="51"/>
    </row>
    <row r="85">
      <c r="C85" s="51"/>
      <c r="F85" s="51"/>
    </row>
    <row r="86">
      <c r="C86" s="51"/>
      <c r="F86" s="51"/>
    </row>
    <row r="87">
      <c r="C87" s="51"/>
      <c r="F87" s="51"/>
    </row>
    <row r="88">
      <c r="C88" s="51"/>
      <c r="F88" s="51"/>
    </row>
    <row r="89">
      <c r="C89" s="51"/>
      <c r="F89" s="51"/>
    </row>
    <row r="90">
      <c r="C90" s="51"/>
      <c r="F90" s="51"/>
    </row>
    <row r="91">
      <c r="C91" s="51"/>
      <c r="F91" s="51"/>
    </row>
    <row r="92">
      <c r="C92" s="51"/>
      <c r="F92" s="51"/>
    </row>
    <row r="93">
      <c r="C93" s="51"/>
      <c r="F93" s="51"/>
    </row>
    <row r="94">
      <c r="C94" s="51"/>
      <c r="F94" s="51"/>
    </row>
    <row r="95">
      <c r="C95" s="51"/>
      <c r="F95" s="51"/>
    </row>
    <row r="96">
      <c r="C96" s="51"/>
      <c r="F96" s="51"/>
    </row>
    <row r="97">
      <c r="C97" s="51"/>
      <c r="F97" s="51"/>
    </row>
    <row r="98">
      <c r="C98" s="51"/>
      <c r="F98" s="51"/>
    </row>
    <row r="99">
      <c r="C99" s="51"/>
      <c r="F99" s="51"/>
    </row>
    <row r="100">
      <c r="C100" s="51"/>
      <c r="F100" s="51"/>
    </row>
    <row r="101">
      <c r="C101" s="51"/>
      <c r="F101" s="51"/>
    </row>
    <row r="102">
      <c r="C102" s="51"/>
      <c r="F102" s="51"/>
    </row>
    <row r="103">
      <c r="C103" s="51"/>
      <c r="F103" s="51"/>
    </row>
    <row r="104">
      <c r="C104" s="51"/>
      <c r="F104" s="51"/>
    </row>
    <row r="105">
      <c r="C105" s="51"/>
      <c r="F105" s="51"/>
    </row>
    <row r="106">
      <c r="C106" s="51"/>
      <c r="F106" s="51"/>
    </row>
    <row r="107">
      <c r="C107" s="51"/>
      <c r="F107" s="51"/>
    </row>
    <row r="108">
      <c r="C108" s="51"/>
      <c r="F108" s="51"/>
    </row>
    <row r="109">
      <c r="C109" s="51"/>
      <c r="F109" s="51"/>
    </row>
    <row r="110">
      <c r="C110" s="51"/>
      <c r="F110" s="51"/>
    </row>
    <row r="111">
      <c r="C111" s="51"/>
      <c r="F111" s="51"/>
    </row>
    <row r="112">
      <c r="C112" s="51"/>
      <c r="F112" s="51"/>
    </row>
    <row r="113">
      <c r="C113" s="51"/>
      <c r="F113" s="51"/>
    </row>
    <row r="114">
      <c r="C114" s="51"/>
      <c r="F114" s="51"/>
    </row>
    <row r="115">
      <c r="C115" s="51"/>
      <c r="F115" s="51"/>
    </row>
    <row r="116">
      <c r="C116" s="51"/>
      <c r="F116" s="51"/>
    </row>
    <row r="117">
      <c r="C117" s="51"/>
      <c r="F117" s="51"/>
    </row>
    <row r="118">
      <c r="C118" s="51"/>
      <c r="F118" s="51"/>
    </row>
    <row r="119">
      <c r="C119" s="51"/>
      <c r="F119" s="51"/>
    </row>
    <row r="120">
      <c r="C120" s="51"/>
      <c r="F120" s="51"/>
    </row>
    <row r="121">
      <c r="C121" s="51"/>
      <c r="F121" s="51"/>
    </row>
    <row r="122">
      <c r="C122" s="51"/>
      <c r="F122" s="51"/>
    </row>
    <row r="123">
      <c r="C123" s="51"/>
      <c r="F123" s="51"/>
    </row>
    <row r="124">
      <c r="C124" s="51"/>
      <c r="F124" s="51"/>
    </row>
    <row r="125">
      <c r="C125" s="51"/>
      <c r="F125" s="51"/>
    </row>
    <row r="126">
      <c r="C126" s="51"/>
      <c r="F126" s="51"/>
    </row>
    <row r="127">
      <c r="C127" s="51"/>
      <c r="F127" s="51"/>
    </row>
    <row r="128">
      <c r="C128" s="51"/>
      <c r="F128" s="51"/>
    </row>
    <row r="129">
      <c r="C129" s="51"/>
      <c r="F129" s="51"/>
    </row>
    <row r="130">
      <c r="C130" s="51"/>
      <c r="F130" s="51"/>
    </row>
    <row r="131">
      <c r="C131" s="51"/>
      <c r="F131" s="51"/>
    </row>
    <row r="132">
      <c r="C132" s="51"/>
      <c r="F132" s="51"/>
    </row>
    <row r="133">
      <c r="C133" s="51"/>
      <c r="F133" s="51"/>
    </row>
    <row r="134">
      <c r="C134" s="51"/>
      <c r="F134" s="51"/>
    </row>
    <row r="135">
      <c r="C135" s="51"/>
      <c r="F135" s="51"/>
    </row>
    <row r="136">
      <c r="C136" s="51"/>
      <c r="F136" s="51"/>
    </row>
    <row r="137">
      <c r="C137" s="51"/>
      <c r="F137" s="51"/>
    </row>
    <row r="138">
      <c r="C138" s="51"/>
      <c r="F138" s="51"/>
    </row>
    <row r="139">
      <c r="C139" s="51"/>
      <c r="F139" s="51"/>
    </row>
    <row r="140">
      <c r="C140" s="51"/>
      <c r="F140" s="51"/>
    </row>
    <row r="141">
      <c r="C141" s="51"/>
      <c r="F141" s="51"/>
    </row>
    <row r="142">
      <c r="C142" s="51"/>
      <c r="F142" s="51"/>
    </row>
    <row r="143">
      <c r="C143" s="51"/>
      <c r="F143" s="51"/>
    </row>
    <row r="144">
      <c r="C144" s="51"/>
      <c r="F144" s="51"/>
    </row>
    <row r="145">
      <c r="C145" s="51"/>
      <c r="F145" s="51"/>
    </row>
    <row r="146">
      <c r="C146" s="51"/>
      <c r="F146" s="51"/>
    </row>
    <row r="147">
      <c r="C147" s="51"/>
      <c r="F147" s="51"/>
    </row>
    <row r="148">
      <c r="C148" s="51"/>
      <c r="F148" s="51"/>
    </row>
    <row r="149">
      <c r="C149" s="51"/>
      <c r="F149" s="51"/>
    </row>
    <row r="150">
      <c r="C150" s="51"/>
      <c r="F150" s="51"/>
    </row>
    <row r="151">
      <c r="C151" s="51"/>
      <c r="F151" s="51"/>
    </row>
    <row r="152">
      <c r="C152" s="51"/>
      <c r="F152" s="51"/>
    </row>
    <row r="153">
      <c r="C153" s="51"/>
      <c r="F153" s="51"/>
    </row>
    <row r="154">
      <c r="C154" s="51"/>
      <c r="F154" s="51"/>
    </row>
    <row r="155">
      <c r="C155" s="51"/>
      <c r="F155" s="51"/>
    </row>
    <row r="156">
      <c r="C156" s="51"/>
      <c r="F156" s="51"/>
    </row>
    <row r="157">
      <c r="C157" s="51"/>
      <c r="F157" s="51"/>
    </row>
    <row r="158">
      <c r="C158" s="51"/>
      <c r="F158" s="51"/>
    </row>
    <row r="159">
      <c r="C159" s="51"/>
      <c r="F159" s="51"/>
    </row>
    <row r="160">
      <c r="C160" s="51"/>
      <c r="F160" s="51"/>
    </row>
    <row r="161">
      <c r="C161" s="51"/>
      <c r="F161" s="51"/>
    </row>
    <row r="162">
      <c r="C162" s="51"/>
      <c r="F162" s="51"/>
    </row>
    <row r="163">
      <c r="C163" s="51"/>
      <c r="F163" s="51"/>
    </row>
    <row r="164">
      <c r="C164" s="51"/>
      <c r="F164" s="51"/>
    </row>
    <row r="165">
      <c r="C165" s="51"/>
      <c r="F165" s="51"/>
    </row>
    <row r="166">
      <c r="C166" s="51"/>
      <c r="F166" s="51"/>
    </row>
    <row r="167">
      <c r="C167" s="51"/>
      <c r="F167" s="51"/>
    </row>
    <row r="168">
      <c r="C168" s="51"/>
      <c r="F168" s="51"/>
    </row>
    <row r="169">
      <c r="C169" s="51"/>
      <c r="F169" s="51"/>
    </row>
    <row r="170">
      <c r="C170" s="51"/>
      <c r="F170" s="51"/>
    </row>
    <row r="171">
      <c r="C171" s="51"/>
      <c r="F171" s="51"/>
    </row>
    <row r="172">
      <c r="C172" s="51"/>
      <c r="F172" s="51"/>
    </row>
    <row r="173">
      <c r="C173" s="51"/>
      <c r="F173" s="51"/>
    </row>
    <row r="174">
      <c r="C174" s="51"/>
      <c r="F174" s="51"/>
    </row>
    <row r="175">
      <c r="C175" s="51"/>
      <c r="F175" s="51"/>
    </row>
    <row r="176">
      <c r="C176" s="51"/>
      <c r="F176" s="51"/>
    </row>
    <row r="177">
      <c r="C177" s="51"/>
      <c r="F177" s="51"/>
    </row>
    <row r="178">
      <c r="C178" s="51"/>
      <c r="F178" s="51"/>
    </row>
    <row r="179">
      <c r="C179" s="51"/>
      <c r="F179" s="51"/>
    </row>
    <row r="180">
      <c r="C180" s="51"/>
      <c r="F180" s="51"/>
    </row>
    <row r="181">
      <c r="C181" s="51"/>
      <c r="F181" s="51"/>
    </row>
    <row r="182">
      <c r="C182" s="51"/>
      <c r="F182" s="51"/>
    </row>
    <row r="183">
      <c r="C183" s="51"/>
      <c r="F183" s="51"/>
    </row>
    <row r="184">
      <c r="C184" s="51"/>
      <c r="F184" s="51"/>
    </row>
    <row r="185">
      <c r="C185" s="51"/>
      <c r="F185" s="51"/>
    </row>
    <row r="186">
      <c r="C186" s="51"/>
      <c r="F186" s="51"/>
    </row>
    <row r="187">
      <c r="C187" s="51"/>
      <c r="F187" s="51"/>
    </row>
    <row r="188">
      <c r="C188" s="51"/>
      <c r="F188" s="51"/>
    </row>
    <row r="189">
      <c r="C189" s="51"/>
      <c r="F189" s="51"/>
    </row>
    <row r="190">
      <c r="C190" s="51"/>
      <c r="F190" s="51"/>
    </row>
    <row r="191">
      <c r="C191" s="51"/>
      <c r="F191" s="51"/>
    </row>
    <row r="192">
      <c r="C192" s="51"/>
      <c r="F192" s="51"/>
    </row>
    <row r="193">
      <c r="C193" s="51"/>
      <c r="F193" s="51"/>
    </row>
    <row r="194">
      <c r="C194" s="51"/>
      <c r="F194" s="51"/>
    </row>
    <row r="195">
      <c r="C195" s="51"/>
      <c r="F195" s="51"/>
    </row>
    <row r="196">
      <c r="C196" s="51"/>
      <c r="F196" s="51"/>
    </row>
    <row r="197">
      <c r="C197" s="51"/>
      <c r="F197" s="51"/>
    </row>
    <row r="198">
      <c r="C198" s="51"/>
      <c r="F198" s="51"/>
    </row>
    <row r="199">
      <c r="C199" s="51"/>
      <c r="F199" s="51"/>
    </row>
    <row r="200">
      <c r="C200" s="51"/>
      <c r="F200" s="51"/>
    </row>
    <row r="201">
      <c r="C201" s="51"/>
      <c r="F201" s="51"/>
    </row>
    <row r="202">
      <c r="C202" s="51"/>
      <c r="F202" s="51"/>
    </row>
    <row r="203">
      <c r="C203" s="51"/>
      <c r="F203" s="51"/>
    </row>
    <row r="204">
      <c r="C204" s="51"/>
      <c r="F204" s="51"/>
    </row>
    <row r="205">
      <c r="C205" s="51"/>
      <c r="F205" s="51"/>
    </row>
    <row r="206">
      <c r="C206" s="51"/>
      <c r="F206" s="51"/>
    </row>
    <row r="207">
      <c r="C207" s="51"/>
      <c r="F207" s="51"/>
    </row>
    <row r="208">
      <c r="C208" s="51"/>
      <c r="F208" s="51"/>
    </row>
    <row r="209">
      <c r="C209" s="51"/>
      <c r="F209" s="51"/>
    </row>
    <row r="210">
      <c r="C210" s="51"/>
      <c r="F210" s="51"/>
    </row>
    <row r="211">
      <c r="C211" s="51"/>
      <c r="F211" s="51"/>
    </row>
    <row r="212">
      <c r="C212" s="51"/>
      <c r="F212" s="51"/>
    </row>
    <row r="213">
      <c r="C213" s="51"/>
      <c r="F213" s="51"/>
    </row>
    <row r="214">
      <c r="C214" s="51"/>
      <c r="F214" s="51"/>
    </row>
    <row r="215">
      <c r="C215" s="51"/>
      <c r="F215" s="51"/>
    </row>
    <row r="216">
      <c r="C216" s="51"/>
      <c r="F216" s="51"/>
    </row>
    <row r="217">
      <c r="C217" s="51"/>
      <c r="F217" s="51"/>
    </row>
    <row r="218">
      <c r="C218" s="51"/>
      <c r="F218" s="51"/>
    </row>
    <row r="219">
      <c r="C219" s="51"/>
      <c r="F219" s="51"/>
    </row>
    <row r="220">
      <c r="C220" s="51"/>
      <c r="F220" s="51"/>
    </row>
    <row r="221">
      <c r="C221" s="51"/>
      <c r="F221" s="51"/>
    </row>
    <row r="222">
      <c r="C222" s="51"/>
      <c r="F222" s="51"/>
    </row>
    <row r="223">
      <c r="C223" s="51"/>
      <c r="F223" s="51"/>
    </row>
    <row r="224">
      <c r="C224" s="51"/>
      <c r="F224" s="51"/>
    </row>
    <row r="225">
      <c r="C225" s="51"/>
      <c r="F225" s="51"/>
    </row>
    <row r="226">
      <c r="C226" s="51"/>
      <c r="F226" s="51"/>
    </row>
    <row r="227">
      <c r="C227" s="51"/>
      <c r="F227" s="51"/>
    </row>
    <row r="228">
      <c r="C228" s="51"/>
      <c r="F228" s="51"/>
    </row>
    <row r="229">
      <c r="C229" s="51"/>
      <c r="F229" s="51"/>
    </row>
    <row r="230">
      <c r="C230" s="51"/>
      <c r="F230" s="51"/>
    </row>
    <row r="231">
      <c r="C231" s="51"/>
      <c r="F231" s="51"/>
    </row>
    <row r="232">
      <c r="C232" s="51"/>
      <c r="F232" s="51"/>
    </row>
    <row r="233">
      <c r="C233" s="51"/>
      <c r="F233" s="51"/>
    </row>
    <row r="234">
      <c r="C234" s="51"/>
      <c r="F234" s="51"/>
    </row>
    <row r="235">
      <c r="C235" s="51"/>
      <c r="F235" s="51"/>
    </row>
    <row r="236">
      <c r="C236" s="51"/>
      <c r="F236" s="51"/>
    </row>
    <row r="237">
      <c r="C237" s="51"/>
      <c r="F237" s="51"/>
    </row>
    <row r="238">
      <c r="C238" s="51"/>
      <c r="F238" s="51"/>
    </row>
    <row r="239">
      <c r="C239" s="51"/>
      <c r="F239" s="51"/>
    </row>
    <row r="240">
      <c r="C240" s="51"/>
      <c r="F240" s="51"/>
    </row>
    <row r="241">
      <c r="C241" s="51"/>
      <c r="F241" s="51"/>
    </row>
    <row r="242">
      <c r="C242" s="51"/>
      <c r="F242" s="51"/>
    </row>
    <row r="243">
      <c r="C243" s="51"/>
      <c r="F243" s="51"/>
    </row>
    <row r="244">
      <c r="C244" s="51"/>
      <c r="F244" s="51"/>
    </row>
    <row r="245">
      <c r="C245" s="51"/>
      <c r="F245" s="51"/>
    </row>
    <row r="246">
      <c r="C246" s="51"/>
      <c r="F246" s="51"/>
    </row>
    <row r="247">
      <c r="C247" s="51"/>
      <c r="F247" s="51"/>
    </row>
    <row r="248">
      <c r="C248" s="51"/>
      <c r="F248" s="51"/>
    </row>
    <row r="249">
      <c r="C249" s="51"/>
      <c r="F249" s="51"/>
    </row>
    <row r="250">
      <c r="C250" s="51"/>
      <c r="F250" s="51"/>
    </row>
    <row r="251">
      <c r="C251" s="51"/>
      <c r="F251" s="51"/>
    </row>
    <row r="252">
      <c r="C252" s="51"/>
      <c r="F252" s="51"/>
    </row>
    <row r="253">
      <c r="C253" s="51"/>
      <c r="F253" s="51"/>
    </row>
    <row r="254">
      <c r="C254" s="51"/>
      <c r="F254" s="51"/>
    </row>
    <row r="255">
      <c r="C255" s="51"/>
      <c r="F255" s="51"/>
    </row>
    <row r="256">
      <c r="C256" s="51"/>
      <c r="F256" s="51"/>
    </row>
    <row r="257">
      <c r="C257" s="51"/>
      <c r="F257" s="51"/>
    </row>
    <row r="258">
      <c r="C258" s="51"/>
      <c r="F258" s="51"/>
    </row>
    <row r="259">
      <c r="C259" s="51"/>
      <c r="F259" s="51"/>
    </row>
    <row r="260">
      <c r="C260" s="51"/>
      <c r="F260" s="51"/>
    </row>
    <row r="261">
      <c r="C261" s="51"/>
      <c r="F261" s="51"/>
    </row>
    <row r="262">
      <c r="C262" s="51"/>
      <c r="F262" s="51"/>
    </row>
    <row r="263">
      <c r="C263" s="51"/>
      <c r="F263" s="51"/>
    </row>
    <row r="264">
      <c r="C264" s="51"/>
      <c r="F264" s="51"/>
    </row>
    <row r="265">
      <c r="C265" s="51"/>
      <c r="F265" s="51"/>
    </row>
    <row r="266">
      <c r="C266" s="51"/>
      <c r="F266" s="51"/>
    </row>
    <row r="267">
      <c r="C267" s="51"/>
      <c r="F267" s="51"/>
    </row>
    <row r="268">
      <c r="C268" s="51"/>
      <c r="F268" s="51"/>
    </row>
    <row r="269">
      <c r="C269" s="51"/>
      <c r="F269" s="51"/>
    </row>
    <row r="270">
      <c r="C270" s="51"/>
      <c r="F270" s="51"/>
    </row>
    <row r="271">
      <c r="C271" s="51"/>
      <c r="F271" s="51"/>
    </row>
    <row r="272">
      <c r="C272" s="51"/>
      <c r="F272" s="51"/>
    </row>
    <row r="273">
      <c r="C273" s="51"/>
      <c r="F273" s="51"/>
    </row>
    <row r="274">
      <c r="C274" s="51"/>
      <c r="F274" s="51"/>
    </row>
    <row r="275">
      <c r="C275" s="51"/>
      <c r="F275" s="51"/>
    </row>
    <row r="276">
      <c r="C276" s="51"/>
      <c r="F276" s="51"/>
    </row>
    <row r="277">
      <c r="C277" s="51"/>
      <c r="F277" s="51"/>
    </row>
    <row r="278">
      <c r="C278" s="51"/>
      <c r="F278" s="51"/>
    </row>
    <row r="279">
      <c r="C279" s="51"/>
      <c r="F279" s="51"/>
    </row>
    <row r="280">
      <c r="C280" s="51"/>
      <c r="F280" s="51"/>
    </row>
    <row r="281">
      <c r="C281" s="51"/>
      <c r="F281" s="51"/>
    </row>
    <row r="282">
      <c r="C282" s="51"/>
      <c r="F282" s="51"/>
    </row>
    <row r="283">
      <c r="C283" s="51"/>
      <c r="F283" s="51"/>
    </row>
    <row r="284">
      <c r="C284" s="51"/>
      <c r="F284" s="51"/>
    </row>
    <row r="285">
      <c r="C285" s="51"/>
      <c r="F285" s="51"/>
    </row>
    <row r="286">
      <c r="C286" s="51"/>
      <c r="F286" s="51"/>
    </row>
    <row r="287">
      <c r="C287" s="51"/>
      <c r="F287" s="51"/>
    </row>
    <row r="288">
      <c r="C288" s="51"/>
      <c r="F288" s="51"/>
    </row>
    <row r="289">
      <c r="C289" s="51"/>
      <c r="F289" s="51"/>
    </row>
    <row r="290">
      <c r="C290" s="51"/>
      <c r="F290" s="51"/>
    </row>
    <row r="291">
      <c r="C291" s="51"/>
      <c r="F291" s="51"/>
    </row>
    <row r="292">
      <c r="C292" s="51"/>
      <c r="F292" s="51"/>
    </row>
    <row r="293">
      <c r="C293" s="51"/>
      <c r="F293" s="51"/>
    </row>
    <row r="294">
      <c r="C294" s="51"/>
      <c r="F294" s="51"/>
    </row>
    <row r="295">
      <c r="C295" s="51"/>
      <c r="F295" s="51"/>
    </row>
    <row r="296">
      <c r="C296" s="51"/>
      <c r="F296" s="51"/>
    </row>
    <row r="297">
      <c r="C297" s="51"/>
      <c r="F297" s="51"/>
    </row>
    <row r="298">
      <c r="C298" s="51"/>
      <c r="F298" s="51"/>
    </row>
    <row r="299">
      <c r="C299" s="51"/>
      <c r="F299" s="51"/>
    </row>
    <row r="300">
      <c r="C300" s="51"/>
      <c r="F300" s="51"/>
    </row>
    <row r="301">
      <c r="C301" s="51"/>
      <c r="F301" s="51"/>
    </row>
    <row r="302">
      <c r="C302" s="51"/>
      <c r="F302" s="51"/>
    </row>
    <row r="303">
      <c r="C303" s="51"/>
      <c r="F303" s="51"/>
    </row>
    <row r="304">
      <c r="C304" s="51"/>
      <c r="F304" s="51"/>
    </row>
    <row r="305">
      <c r="C305" s="51"/>
      <c r="F305" s="51"/>
    </row>
    <row r="306">
      <c r="C306" s="51"/>
      <c r="F306" s="51"/>
    </row>
    <row r="307">
      <c r="C307" s="51"/>
      <c r="F307" s="51"/>
    </row>
    <row r="308">
      <c r="C308" s="51"/>
      <c r="F308" s="51"/>
    </row>
    <row r="309">
      <c r="C309" s="51"/>
      <c r="F309" s="51"/>
    </row>
    <row r="310">
      <c r="C310" s="51"/>
      <c r="F310" s="51"/>
    </row>
    <row r="311">
      <c r="C311" s="51"/>
      <c r="F311" s="51"/>
    </row>
    <row r="312">
      <c r="C312" s="51"/>
      <c r="F312" s="51"/>
    </row>
    <row r="313">
      <c r="C313" s="51"/>
      <c r="F313" s="51"/>
    </row>
    <row r="314">
      <c r="C314" s="51"/>
      <c r="F314" s="51"/>
    </row>
    <row r="315">
      <c r="C315" s="51"/>
      <c r="F315" s="51"/>
    </row>
    <row r="316">
      <c r="C316" s="51"/>
      <c r="F316" s="51"/>
    </row>
    <row r="317">
      <c r="C317" s="51"/>
      <c r="F317" s="51"/>
    </row>
    <row r="318">
      <c r="C318" s="51"/>
      <c r="F318" s="51"/>
    </row>
    <row r="319">
      <c r="C319" s="51"/>
      <c r="F319" s="51"/>
    </row>
    <row r="320">
      <c r="C320" s="51"/>
      <c r="F320" s="51"/>
    </row>
    <row r="321">
      <c r="C321" s="51"/>
      <c r="F321" s="51"/>
    </row>
    <row r="322">
      <c r="C322" s="51"/>
      <c r="F322" s="51"/>
    </row>
    <row r="323">
      <c r="C323" s="51"/>
      <c r="F323" s="51"/>
    </row>
    <row r="324">
      <c r="C324" s="51"/>
      <c r="F324" s="51"/>
    </row>
    <row r="325">
      <c r="C325" s="51"/>
      <c r="F325" s="51"/>
    </row>
    <row r="326">
      <c r="C326" s="51"/>
      <c r="F326" s="51"/>
    </row>
    <row r="327">
      <c r="C327" s="51"/>
      <c r="F327" s="51"/>
    </row>
    <row r="328">
      <c r="C328" s="51"/>
      <c r="F328" s="51"/>
    </row>
    <row r="329">
      <c r="C329" s="51"/>
      <c r="F329" s="51"/>
    </row>
    <row r="330">
      <c r="C330" s="51"/>
      <c r="F330" s="51"/>
    </row>
    <row r="331">
      <c r="C331" s="51"/>
      <c r="F331" s="51"/>
    </row>
    <row r="332">
      <c r="C332" s="51"/>
      <c r="F332" s="51"/>
    </row>
    <row r="333">
      <c r="C333" s="51"/>
      <c r="F333" s="51"/>
    </row>
    <row r="334">
      <c r="C334" s="51"/>
      <c r="F334" s="51"/>
    </row>
    <row r="335">
      <c r="C335" s="51"/>
      <c r="F335" s="51"/>
    </row>
    <row r="336">
      <c r="C336" s="51"/>
      <c r="F336" s="51"/>
    </row>
    <row r="337">
      <c r="C337" s="51"/>
      <c r="F337" s="51"/>
    </row>
    <row r="338">
      <c r="C338" s="51"/>
      <c r="F338" s="51"/>
    </row>
    <row r="339">
      <c r="C339" s="51"/>
      <c r="F339" s="51"/>
    </row>
    <row r="340">
      <c r="C340" s="51"/>
      <c r="F340" s="51"/>
    </row>
    <row r="341">
      <c r="C341" s="51"/>
      <c r="F341" s="51"/>
    </row>
    <row r="342">
      <c r="C342" s="51"/>
      <c r="F342" s="51"/>
    </row>
    <row r="343">
      <c r="C343" s="51"/>
      <c r="F343" s="51"/>
    </row>
    <row r="344">
      <c r="C344" s="51"/>
      <c r="F344" s="51"/>
    </row>
    <row r="345">
      <c r="C345" s="51"/>
      <c r="F345" s="51"/>
    </row>
    <row r="346">
      <c r="C346" s="51"/>
      <c r="F346" s="51"/>
    </row>
    <row r="347">
      <c r="C347" s="51"/>
      <c r="F347" s="51"/>
    </row>
    <row r="348">
      <c r="C348" s="51"/>
      <c r="F348" s="51"/>
    </row>
    <row r="349">
      <c r="C349" s="51"/>
      <c r="F349" s="51"/>
    </row>
    <row r="350">
      <c r="C350" s="51"/>
      <c r="F350" s="51"/>
    </row>
    <row r="351">
      <c r="C351" s="51"/>
      <c r="F351" s="51"/>
    </row>
    <row r="352">
      <c r="C352" s="51"/>
      <c r="F352" s="51"/>
    </row>
    <row r="353">
      <c r="C353" s="51"/>
      <c r="F353" s="51"/>
    </row>
    <row r="354">
      <c r="C354" s="51"/>
      <c r="F354" s="51"/>
    </row>
    <row r="355">
      <c r="C355" s="51"/>
      <c r="F355" s="51"/>
    </row>
    <row r="356">
      <c r="C356" s="51"/>
      <c r="F356" s="51"/>
    </row>
    <row r="357">
      <c r="C357" s="51"/>
      <c r="F357" s="51"/>
    </row>
    <row r="358">
      <c r="C358" s="51"/>
      <c r="F358" s="51"/>
    </row>
    <row r="359">
      <c r="C359" s="51"/>
      <c r="F359" s="51"/>
    </row>
    <row r="360">
      <c r="C360" s="51"/>
      <c r="F360" s="51"/>
    </row>
    <row r="361">
      <c r="C361" s="51"/>
      <c r="F361" s="51"/>
    </row>
    <row r="362">
      <c r="C362" s="51"/>
      <c r="F362" s="51"/>
    </row>
    <row r="363">
      <c r="C363" s="51"/>
      <c r="F363" s="51"/>
    </row>
    <row r="364">
      <c r="C364" s="51"/>
      <c r="F364" s="51"/>
    </row>
    <row r="365">
      <c r="C365" s="51"/>
      <c r="F365" s="51"/>
    </row>
    <row r="366">
      <c r="C366" s="51"/>
      <c r="F366" s="51"/>
    </row>
    <row r="367">
      <c r="C367" s="51"/>
      <c r="F367" s="51"/>
    </row>
    <row r="368">
      <c r="C368" s="51"/>
      <c r="F368" s="51"/>
    </row>
    <row r="369">
      <c r="C369" s="51"/>
      <c r="F369" s="51"/>
    </row>
    <row r="370">
      <c r="C370" s="51"/>
      <c r="F370" s="51"/>
    </row>
    <row r="371">
      <c r="C371" s="51"/>
      <c r="F371" s="51"/>
    </row>
    <row r="372">
      <c r="C372" s="51"/>
      <c r="F372" s="51"/>
    </row>
    <row r="373">
      <c r="C373" s="51"/>
      <c r="F373" s="51"/>
    </row>
    <row r="374">
      <c r="C374" s="51"/>
      <c r="F374" s="51"/>
    </row>
    <row r="375">
      <c r="C375" s="51"/>
      <c r="F375" s="51"/>
    </row>
    <row r="376">
      <c r="C376" s="51"/>
      <c r="F376" s="51"/>
    </row>
    <row r="377">
      <c r="C377" s="51"/>
      <c r="F377" s="51"/>
    </row>
    <row r="378">
      <c r="C378" s="51"/>
      <c r="F378" s="51"/>
    </row>
    <row r="379">
      <c r="C379" s="51"/>
      <c r="F379" s="51"/>
    </row>
    <row r="380">
      <c r="C380" s="51"/>
      <c r="F380" s="51"/>
    </row>
    <row r="381">
      <c r="C381" s="51"/>
      <c r="F381" s="51"/>
    </row>
    <row r="382">
      <c r="C382" s="51"/>
      <c r="F382" s="51"/>
    </row>
    <row r="383">
      <c r="C383" s="51"/>
      <c r="F383" s="51"/>
    </row>
    <row r="384">
      <c r="C384" s="51"/>
      <c r="F384" s="51"/>
    </row>
    <row r="385">
      <c r="C385" s="51"/>
      <c r="F385" s="51"/>
    </row>
    <row r="386">
      <c r="C386" s="51"/>
      <c r="F386" s="51"/>
    </row>
    <row r="387">
      <c r="C387" s="51"/>
      <c r="F387" s="51"/>
    </row>
    <row r="388">
      <c r="C388" s="51"/>
      <c r="F388" s="51"/>
    </row>
    <row r="389">
      <c r="C389" s="51"/>
      <c r="F389" s="51"/>
    </row>
    <row r="390">
      <c r="C390" s="51"/>
      <c r="F390" s="51"/>
    </row>
    <row r="391">
      <c r="C391" s="51"/>
      <c r="F391" s="51"/>
    </row>
    <row r="392">
      <c r="C392" s="51"/>
      <c r="F392" s="51"/>
    </row>
    <row r="393">
      <c r="C393" s="51"/>
      <c r="F393" s="51"/>
    </row>
    <row r="394">
      <c r="C394" s="51"/>
      <c r="F394" s="51"/>
    </row>
    <row r="395">
      <c r="C395" s="51"/>
      <c r="F395" s="51"/>
    </row>
    <row r="396">
      <c r="C396" s="51"/>
      <c r="F396" s="51"/>
    </row>
    <row r="397">
      <c r="C397" s="51"/>
      <c r="F397" s="51"/>
    </row>
    <row r="398">
      <c r="C398" s="51"/>
      <c r="F398" s="51"/>
    </row>
    <row r="399">
      <c r="C399" s="51"/>
      <c r="F399" s="51"/>
    </row>
    <row r="400">
      <c r="C400" s="51"/>
      <c r="F400" s="51"/>
    </row>
    <row r="401">
      <c r="C401" s="51"/>
      <c r="F401" s="51"/>
    </row>
    <row r="402">
      <c r="C402" s="51"/>
      <c r="F402" s="51"/>
    </row>
    <row r="403">
      <c r="C403" s="51"/>
      <c r="F403" s="51"/>
    </row>
    <row r="404">
      <c r="C404" s="51"/>
      <c r="F404" s="51"/>
    </row>
    <row r="405">
      <c r="C405" s="51"/>
      <c r="F405" s="51"/>
    </row>
    <row r="406">
      <c r="C406" s="51"/>
      <c r="F406" s="51"/>
    </row>
    <row r="407">
      <c r="C407" s="51"/>
      <c r="F407" s="51"/>
    </row>
    <row r="408">
      <c r="C408" s="51"/>
      <c r="F408" s="51"/>
    </row>
    <row r="409">
      <c r="C409" s="51"/>
      <c r="F409" s="51"/>
    </row>
    <row r="410">
      <c r="C410" s="51"/>
      <c r="F410" s="51"/>
    </row>
    <row r="411">
      <c r="C411" s="51"/>
      <c r="F411" s="51"/>
    </row>
    <row r="412">
      <c r="C412" s="51"/>
      <c r="F412" s="51"/>
    </row>
    <row r="413">
      <c r="C413" s="51"/>
      <c r="F413" s="51"/>
    </row>
    <row r="414">
      <c r="C414" s="51"/>
      <c r="F414" s="51"/>
    </row>
    <row r="415">
      <c r="C415" s="51"/>
      <c r="F415" s="51"/>
    </row>
    <row r="416">
      <c r="C416" s="51"/>
      <c r="F416" s="51"/>
    </row>
    <row r="417">
      <c r="C417" s="51"/>
      <c r="F417" s="51"/>
    </row>
    <row r="418">
      <c r="C418" s="51"/>
      <c r="F418" s="51"/>
    </row>
    <row r="419">
      <c r="C419" s="51"/>
      <c r="F419" s="51"/>
    </row>
    <row r="420">
      <c r="C420" s="51"/>
      <c r="F420" s="51"/>
    </row>
    <row r="421">
      <c r="C421" s="51"/>
      <c r="F421" s="51"/>
    </row>
    <row r="422">
      <c r="C422" s="51"/>
      <c r="F422" s="51"/>
    </row>
    <row r="423">
      <c r="C423" s="51"/>
      <c r="F423" s="51"/>
    </row>
    <row r="424">
      <c r="C424" s="51"/>
      <c r="F424" s="51"/>
    </row>
    <row r="425">
      <c r="C425" s="51"/>
      <c r="F425" s="51"/>
    </row>
    <row r="426">
      <c r="C426" s="51"/>
      <c r="F426" s="51"/>
    </row>
    <row r="427">
      <c r="C427" s="51"/>
      <c r="F427" s="51"/>
    </row>
    <row r="428">
      <c r="C428" s="51"/>
      <c r="F428" s="51"/>
    </row>
    <row r="429">
      <c r="C429" s="51"/>
      <c r="F429" s="51"/>
    </row>
    <row r="430">
      <c r="C430" s="51"/>
      <c r="F430" s="51"/>
    </row>
    <row r="431">
      <c r="C431" s="51"/>
      <c r="F431" s="51"/>
    </row>
    <row r="432">
      <c r="C432" s="51"/>
      <c r="F432" s="51"/>
    </row>
    <row r="433">
      <c r="C433" s="51"/>
      <c r="F433" s="51"/>
    </row>
    <row r="434">
      <c r="C434" s="51"/>
      <c r="F434" s="51"/>
    </row>
    <row r="435">
      <c r="C435" s="51"/>
      <c r="F435" s="51"/>
    </row>
    <row r="436">
      <c r="C436" s="51"/>
      <c r="F436" s="51"/>
    </row>
    <row r="437">
      <c r="C437" s="51"/>
      <c r="F437" s="51"/>
    </row>
    <row r="438">
      <c r="C438" s="51"/>
      <c r="F438" s="51"/>
    </row>
    <row r="439">
      <c r="C439" s="51"/>
      <c r="F439" s="51"/>
    </row>
    <row r="440">
      <c r="C440" s="51"/>
      <c r="F440" s="51"/>
    </row>
    <row r="441">
      <c r="C441" s="51"/>
      <c r="F441" s="51"/>
    </row>
    <row r="442">
      <c r="C442" s="51"/>
      <c r="F442" s="51"/>
    </row>
    <row r="443">
      <c r="C443" s="51"/>
      <c r="F443" s="51"/>
    </row>
    <row r="444">
      <c r="C444" s="51"/>
      <c r="F444" s="51"/>
    </row>
    <row r="445">
      <c r="C445" s="51"/>
      <c r="F445" s="51"/>
    </row>
    <row r="446">
      <c r="C446" s="51"/>
      <c r="F446" s="51"/>
    </row>
    <row r="447">
      <c r="C447" s="51"/>
      <c r="F447" s="51"/>
    </row>
    <row r="448">
      <c r="C448" s="51"/>
      <c r="F448" s="51"/>
    </row>
    <row r="449">
      <c r="C449" s="51"/>
      <c r="F449" s="51"/>
    </row>
    <row r="450">
      <c r="C450" s="51"/>
      <c r="F450" s="51"/>
    </row>
    <row r="451">
      <c r="C451" s="51"/>
      <c r="F451" s="51"/>
    </row>
    <row r="452">
      <c r="C452" s="51"/>
      <c r="F452" s="51"/>
    </row>
    <row r="453">
      <c r="C453" s="51"/>
      <c r="F453" s="51"/>
    </row>
    <row r="454">
      <c r="C454" s="51"/>
      <c r="F454" s="51"/>
    </row>
    <row r="455">
      <c r="C455" s="51"/>
      <c r="F455" s="51"/>
    </row>
    <row r="456">
      <c r="C456" s="51"/>
      <c r="F456" s="51"/>
    </row>
    <row r="457">
      <c r="C457" s="51"/>
      <c r="F457" s="51"/>
    </row>
    <row r="458">
      <c r="C458" s="51"/>
      <c r="F458" s="51"/>
    </row>
    <row r="459">
      <c r="C459" s="51"/>
      <c r="F459" s="51"/>
    </row>
    <row r="460">
      <c r="C460" s="51"/>
      <c r="F460" s="51"/>
    </row>
    <row r="461">
      <c r="C461" s="51"/>
      <c r="F461" s="51"/>
    </row>
    <row r="462">
      <c r="C462" s="51"/>
      <c r="F462" s="51"/>
    </row>
    <row r="463">
      <c r="C463" s="51"/>
      <c r="F463" s="51"/>
    </row>
    <row r="464">
      <c r="C464" s="51"/>
      <c r="F464" s="51"/>
    </row>
    <row r="465">
      <c r="C465" s="51"/>
      <c r="F465" s="51"/>
    </row>
    <row r="466">
      <c r="C466" s="51"/>
      <c r="F466" s="51"/>
    </row>
    <row r="467">
      <c r="C467" s="51"/>
      <c r="F467" s="51"/>
    </row>
    <row r="468">
      <c r="C468" s="51"/>
      <c r="F468" s="51"/>
    </row>
    <row r="469">
      <c r="C469" s="51"/>
      <c r="F469" s="51"/>
    </row>
    <row r="470">
      <c r="C470" s="51"/>
      <c r="F470" s="51"/>
    </row>
    <row r="471">
      <c r="C471" s="51"/>
      <c r="F471" s="51"/>
    </row>
    <row r="472">
      <c r="C472" s="51"/>
      <c r="F472" s="51"/>
    </row>
    <row r="473">
      <c r="C473" s="51"/>
      <c r="F473" s="51"/>
    </row>
    <row r="474">
      <c r="C474" s="51"/>
      <c r="F474" s="51"/>
    </row>
    <row r="475">
      <c r="C475" s="51"/>
      <c r="F475" s="51"/>
    </row>
    <row r="476">
      <c r="C476" s="51"/>
      <c r="F476" s="51"/>
    </row>
    <row r="477">
      <c r="C477" s="51"/>
      <c r="F477" s="51"/>
    </row>
    <row r="478">
      <c r="C478" s="51"/>
      <c r="F478" s="51"/>
    </row>
    <row r="479">
      <c r="C479" s="51"/>
      <c r="F479" s="51"/>
    </row>
    <row r="480">
      <c r="C480" s="51"/>
      <c r="F480" s="51"/>
    </row>
    <row r="481">
      <c r="C481" s="51"/>
      <c r="F481" s="51"/>
    </row>
    <row r="482">
      <c r="C482" s="51"/>
      <c r="F482" s="51"/>
    </row>
    <row r="483">
      <c r="C483" s="51"/>
      <c r="F483" s="51"/>
    </row>
    <row r="484">
      <c r="C484" s="51"/>
      <c r="F484" s="51"/>
    </row>
    <row r="485">
      <c r="C485" s="51"/>
      <c r="F485" s="51"/>
    </row>
    <row r="486">
      <c r="C486" s="51"/>
      <c r="F486" s="51"/>
    </row>
    <row r="487">
      <c r="C487" s="51"/>
      <c r="F487" s="51"/>
    </row>
    <row r="488">
      <c r="C488" s="51"/>
      <c r="F488" s="51"/>
    </row>
    <row r="489">
      <c r="C489" s="51"/>
      <c r="F489" s="51"/>
    </row>
    <row r="490">
      <c r="C490" s="51"/>
      <c r="F490" s="51"/>
    </row>
    <row r="491">
      <c r="C491" s="51"/>
      <c r="F491" s="51"/>
    </row>
    <row r="492">
      <c r="C492" s="51"/>
      <c r="F492" s="51"/>
    </row>
    <row r="493">
      <c r="C493" s="51"/>
      <c r="F493" s="51"/>
    </row>
    <row r="494">
      <c r="C494" s="51"/>
      <c r="F494" s="51"/>
    </row>
    <row r="495">
      <c r="C495" s="51"/>
      <c r="F495" s="51"/>
    </row>
    <row r="496">
      <c r="C496" s="51"/>
      <c r="F496" s="51"/>
    </row>
    <row r="497">
      <c r="C497" s="51"/>
      <c r="F497" s="51"/>
    </row>
    <row r="498">
      <c r="C498" s="51"/>
      <c r="F498" s="51"/>
    </row>
    <row r="499">
      <c r="C499" s="51"/>
      <c r="F499" s="51"/>
    </row>
    <row r="500">
      <c r="C500" s="51"/>
      <c r="F500" s="51"/>
    </row>
    <row r="501">
      <c r="C501" s="51"/>
      <c r="F501" s="51"/>
    </row>
    <row r="502">
      <c r="C502" s="51"/>
      <c r="F502" s="51"/>
    </row>
    <row r="503">
      <c r="C503" s="51"/>
      <c r="F503" s="51"/>
    </row>
    <row r="504">
      <c r="C504" s="51"/>
      <c r="F504" s="51"/>
    </row>
    <row r="505">
      <c r="C505" s="51"/>
      <c r="F505" s="51"/>
    </row>
    <row r="506">
      <c r="C506" s="51"/>
      <c r="F506" s="51"/>
    </row>
    <row r="507">
      <c r="C507" s="51"/>
      <c r="F507" s="51"/>
    </row>
    <row r="508">
      <c r="C508" s="51"/>
      <c r="F508" s="51"/>
    </row>
    <row r="509">
      <c r="C509" s="51"/>
      <c r="F509" s="51"/>
    </row>
    <row r="510">
      <c r="C510" s="51"/>
      <c r="F510" s="51"/>
    </row>
    <row r="511">
      <c r="C511" s="51"/>
      <c r="F511" s="51"/>
    </row>
    <row r="512">
      <c r="C512" s="51"/>
      <c r="F512" s="51"/>
    </row>
    <row r="513">
      <c r="C513" s="51"/>
      <c r="F513" s="51"/>
    </row>
    <row r="514">
      <c r="C514" s="51"/>
      <c r="F514" s="51"/>
    </row>
    <row r="515">
      <c r="C515" s="51"/>
      <c r="F515" s="51"/>
    </row>
    <row r="516">
      <c r="C516" s="51"/>
      <c r="F516" s="51"/>
    </row>
    <row r="517">
      <c r="C517" s="51"/>
      <c r="F517" s="51"/>
    </row>
    <row r="518">
      <c r="C518" s="51"/>
      <c r="F518" s="51"/>
    </row>
    <row r="519">
      <c r="C519" s="51"/>
      <c r="F519" s="51"/>
    </row>
    <row r="520">
      <c r="C520" s="51"/>
      <c r="F520" s="51"/>
    </row>
    <row r="521">
      <c r="C521" s="51"/>
      <c r="F521" s="51"/>
    </row>
    <row r="522">
      <c r="C522" s="51"/>
      <c r="F522" s="51"/>
    </row>
    <row r="523">
      <c r="C523" s="51"/>
      <c r="F523" s="51"/>
    </row>
    <row r="524">
      <c r="C524" s="51"/>
      <c r="F524" s="51"/>
    </row>
    <row r="525">
      <c r="C525" s="51"/>
      <c r="F525" s="51"/>
    </row>
    <row r="526">
      <c r="C526" s="51"/>
      <c r="F526" s="51"/>
    </row>
    <row r="527">
      <c r="C527" s="51"/>
      <c r="F527" s="51"/>
    </row>
    <row r="528">
      <c r="C528" s="51"/>
      <c r="F528" s="51"/>
    </row>
    <row r="529">
      <c r="C529" s="51"/>
      <c r="F529" s="51"/>
    </row>
    <row r="530">
      <c r="C530" s="51"/>
      <c r="F530" s="51"/>
    </row>
    <row r="531">
      <c r="C531" s="51"/>
      <c r="F531" s="51"/>
    </row>
    <row r="532">
      <c r="C532" s="51"/>
      <c r="F532" s="51"/>
    </row>
    <row r="533">
      <c r="C533" s="51"/>
      <c r="F533" s="51"/>
    </row>
    <row r="534">
      <c r="C534" s="51"/>
      <c r="F534" s="51"/>
    </row>
    <row r="535">
      <c r="C535" s="51"/>
      <c r="F535" s="51"/>
    </row>
    <row r="536">
      <c r="C536" s="51"/>
      <c r="F536" s="51"/>
    </row>
    <row r="537">
      <c r="C537" s="51"/>
      <c r="F537" s="51"/>
    </row>
    <row r="538">
      <c r="C538" s="51"/>
      <c r="F538" s="51"/>
    </row>
    <row r="539">
      <c r="C539" s="51"/>
      <c r="F539" s="51"/>
    </row>
    <row r="540">
      <c r="C540" s="51"/>
      <c r="F540" s="51"/>
    </row>
    <row r="541">
      <c r="C541" s="51"/>
      <c r="F541" s="51"/>
    </row>
    <row r="542">
      <c r="C542" s="51"/>
      <c r="F542" s="51"/>
    </row>
    <row r="543">
      <c r="C543" s="51"/>
      <c r="F543" s="51"/>
    </row>
    <row r="544">
      <c r="C544" s="51"/>
      <c r="F544" s="51"/>
    </row>
    <row r="545">
      <c r="C545" s="51"/>
      <c r="F545" s="51"/>
    </row>
    <row r="546">
      <c r="C546" s="51"/>
      <c r="F546" s="51"/>
    </row>
    <row r="547">
      <c r="C547" s="51"/>
      <c r="F547" s="51"/>
    </row>
    <row r="548">
      <c r="C548" s="51"/>
      <c r="F548" s="51"/>
    </row>
    <row r="549">
      <c r="C549" s="51"/>
      <c r="F549" s="51"/>
    </row>
    <row r="550">
      <c r="C550" s="51"/>
      <c r="F550" s="51"/>
    </row>
    <row r="551">
      <c r="C551" s="51"/>
      <c r="F551" s="51"/>
    </row>
    <row r="552">
      <c r="C552" s="51"/>
      <c r="F552" s="51"/>
    </row>
    <row r="553">
      <c r="C553" s="51"/>
      <c r="F553" s="51"/>
    </row>
    <row r="554">
      <c r="C554" s="51"/>
      <c r="F554" s="51"/>
    </row>
    <row r="555">
      <c r="C555" s="51"/>
      <c r="F555" s="51"/>
    </row>
    <row r="556">
      <c r="C556" s="51"/>
      <c r="F556" s="51"/>
    </row>
    <row r="557">
      <c r="C557" s="51"/>
      <c r="F557" s="51"/>
    </row>
    <row r="558">
      <c r="C558" s="51"/>
      <c r="F558" s="51"/>
    </row>
    <row r="559">
      <c r="C559" s="51"/>
      <c r="F559" s="51"/>
    </row>
    <row r="560">
      <c r="C560" s="51"/>
      <c r="F560" s="51"/>
    </row>
    <row r="561">
      <c r="C561" s="51"/>
      <c r="F561" s="51"/>
    </row>
    <row r="562">
      <c r="C562" s="51"/>
      <c r="F562" s="51"/>
    </row>
    <row r="563">
      <c r="C563" s="51"/>
      <c r="F563" s="51"/>
    </row>
    <row r="564">
      <c r="C564" s="51"/>
      <c r="F564" s="51"/>
    </row>
    <row r="565">
      <c r="C565" s="51"/>
      <c r="F565" s="51"/>
    </row>
    <row r="566">
      <c r="C566" s="51"/>
      <c r="F566" s="51"/>
    </row>
    <row r="567">
      <c r="C567" s="51"/>
      <c r="F567" s="51"/>
    </row>
    <row r="568">
      <c r="C568" s="51"/>
      <c r="F568" s="51"/>
    </row>
    <row r="569">
      <c r="C569" s="51"/>
      <c r="F569" s="51"/>
    </row>
    <row r="570">
      <c r="C570" s="51"/>
      <c r="F570" s="51"/>
    </row>
    <row r="571">
      <c r="C571" s="51"/>
      <c r="F571" s="51"/>
    </row>
    <row r="572">
      <c r="C572" s="51"/>
      <c r="F572" s="51"/>
    </row>
    <row r="573">
      <c r="C573" s="51"/>
      <c r="F573" s="51"/>
    </row>
    <row r="574">
      <c r="C574" s="51"/>
      <c r="F574" s="51"/>
    </row>
    <row r="575">
      <c r="C575" s="51"/>
      <c r="F575" s="51"/>
    </row>
    <row r="576">
      <c r="C576" s="51"/>
      <c r="F576" s="51"/>
    </row>
    <row r="577">
      <c r="C577" s="51"/>
      <c r="F577" s="51"/>
    </row>
    <row r="578">
      <c r="C578" s="51"/>
      <c r="F578" s="51"/>
    </row>
    <row r="579">
      <c r="C579" s="51"/>
      <c r="F579" s="51"/>
    </row>
    <row r="580">
      <c r="C580" s="51"/>
      <c r="F580" s="51"/>
    </row>
    <row r="581">
      <c r="C581" s="51"/>
      <c r="F581" s="51"/>
    </row>
    <row r="582">
      <c r="C582" s="51"/>
      <c r="F582" s="51"/>
    </row>
    <row r="583">
      <c r="C583" s="51"/>
      <c r="F583" s="51"/>
    </row>
    <row r="584">
      <c r="C584" s="51"/>
      <c r="F584" s="51"/>
    </row>
    <row r="585">
      <c r="C585" s="51"/>
      <c r="F585" s="51"/>
    </row>
    <row r="586">
      <c r="C586" s="51"/>
      <c r="F586" s="51"/>
    </row>
    <row r="587">
      <c r="C587" s="51"/>
      <c r="F587" s="51"/>
    </row>
    <row r="588">
      <c r="C588" s="51"/>
      <c r="F588" s="51"/>
    </row>
    <row r="589">
      <c r="C589" s="51"/>
      <c r="F589" s="51"/>
    </row>
    <row r="590">
      <c r="C590" s="51"/>
      <c r="F590" s="51"/>
    </row>
    <row r="591">
      <c r="C591" s="51"/>
      <c r="F591" s="51"/>
    </row>
    <row r="592">
      <c r="C592" s="51"/>
      <c r="F592" s="51"/>
    </row>
    <row r="593">
      <c r="C593" s="51"/>
      <c r="F593" s="51"/>
    </row>
    <row r="594">
      <c r="C594" s="51"/>
      <c r="F594" s="51"/>
    </row>
    <row r="595">
      <c r="C595" s="51"/>
      <c r="F595" s="51"/>
    </row>
    <row r="596">
      <c r="C596" s="51"/>
      <c r="F596" s="51"/>
    </row>
    <row r="597">
      <c r="C597" s="51"/>
      <c r="F597" s="51"/>
    </row>
    <row r="598">
      <c r="C598" s="51"/>
      <c r="F598" s="51"/>
    </row>
    <row r="599">
      <c r="C599" s="51"/>
      <c r="F599" s="51"/>
    </row>
    <row r="600">
      <c r="C600" s="51"/>
      <c r="F600" s="51"/>
    </row>
    <row r="601">
      <c r="C601" s="51"/>
      <c r="F601" s="51"/>
    </row>
    <row r="602">
      <c r="C602" s="51"/>
      <c r="F602" s="51"/>
    </row>
    <row r="603">
      <c r="C603" s="51"/>
      <c r="F603" s="51"/>
    </row>
    <row r="604">
      <c r="C604" s="51"/>
      <c r="F604" s="51"/>
    </row>
    <row r="605">
      <c r="C605" s="51"/>
      <c r="F605" s="51"/>
    </row>
    <row r="606">
      <c r="C606" s="51"/>
      <c r="F606" s="51"/>
    </row>
    <row r="607">
      <c r="C607" s="51"/>
      <c r="F607" s="51"/>
    </row>
    <row r="608">
      <c r="C608" s="51"/>
      <c r="F608" s="51"/>
    </row>
    <row r="609">
      <c r="C609" s="51"/>
      <c r="F609" s="51"/>
    </row>
    <row r="610">
      <c r="C610" s="51"/>
      <c r="F610" s="51"/>
    </row>
    <row r="611">
      <c r="C611" s="51"/>
      <c r="F611" s="51"/>
    </row>
    <row r="612">
      <c r="C612" s="51"/>
      <c r="F612" s="51"/>
    </row>
    <row r="613">
      <c r="C613" s="51"/>
      <c r="F613" s="51"/>
    </row>
    <row r="614">
      <c r="C614" s="51"/>
      <c r="F614" s="51"/>
    </row>
    <row r="615">
      <c r="C615" s="51"/>
      <c r="F615" s="51"/>
    </row>
    <row r="616">
      <c r="C616" s="51"/>
      <c r="F616" s="51"/>
    </row>
    <row r="617">
      <c r="C617" s="51"/>
      <c r="F617" s="51"/>
    </row>
    <row r="618">
      <c r="C618" s="51"/>
      <c r="F618" s="51"/>
    </row>
    <row r="619">
      <c r="C619" s="51"/>
      <c r="F619" s="51"/>
    </row>
    <row r="620">
      <c r="C620" s="51"/>
      <c r="F620" s="51"/>
    </row>
    <row r="621">
      <c r="C621" s="51"/>
      <c r="F621" s="51"/>
    </row>
    <row r="622">
      <c r="C622" s="51"/>
      <c r="F622" s="51"/>
    </row>
    <row r="623">
      <c r="C623" s="51"/>
      <c r="F623" s="51"/>
    </row>
    <row r="624">
      <c r="C624" s="51"/>
      <c r="F624" s="51"/>
    </row>
    <row r="625">
      <c r="C625" s="51"/>
      <c r="F625" s="51"/>
    </row>
    <row r="626">
      <c r="C626" s="51"/>
      <c r="F626" s="51"/>
    </row>
    <row r="627">
      <c r="C627" s="51"/>
      <c r="F627" s="51"/>
    </row>
    <row r="628">
      <c r="C628" s="51"/>
      <c r="F628" s="51"/>
    </row>
    <row r="629">
      <c r="C629" s="51"/>
      <c r="F629" s="51"/>
    </row>
    <row r="630">
      <c r="C630" s="51"/>
      <c r="F630" s="51"/>
    </row>
    <row r="631">
      <c r="C631" s="51"/>
      <c r="F631" s="51"/>
    </row>
    <row r="632">
      <c r="C632" s="51"/>
      <c r="F632" s="51"/>
    </row>
    <row r="633">
      <c r="C633" s="51"/>
      <c r="F633" s="51"/>
    </row>
    <row r="634">
      <c r="C634" s="51"/>
      <c r="F634" s="51"/>
    </row>
    <row r="635">
      <c r="C635" s="51"/>
      <c r="F635" s="51"/>
    </row>
    <row r="636">
      <c r="C636" s="51"/>
      <c r="F636" s="51"/>
    </row>
    <row r="637">
      <c r="C637" s="51"/>
      <c r="F637" s="51"/>
    </row>
    <row r="638">
      <c r="C638" s="51"/>
      <c r="F638" s="51"/>
    </row>
    <row r="639">
      <c r="C639" s="51"/>
      <c r="F639" s="51"/>
    </row>
    <row r="640">
      <c r="C640" s="51"/>
      <c r="F640" s="51"/>
    </row>
    <row r="641">
      <c r="C641" s="51"/>
      <c r="F641" s="51"/>
    </row>
    <row r="642">
      <c r="C642" s="51"/>
      <c r="F642" s="51"/>
    </row>
    <row r="643">
      <c r="C643" s="51"/>
      <c r="F643" s="51"/>
    </row>
    <row r="644">
      <c r="C644" s="51"/>
      <c r="F644" s="51"/>
    </row>
    <row r="645">
      <c r="C645" s="51"/>
      <c r="F645" s="51"/>
    </row>
    <row r="646">
      <c r="C646" s="51"/>
      <c r="F646" s="51"/>
    </row>
    <row r="647">
      <c r="C647" s="51"/>
      <c r="F647" s="51"/>
    </row>
    <row r="648">
      <c r="C648" s="51"/>
      <c r="F648" s="51"/>
    </row>
    <row r="649">
      <c r="C649" s="51"/>
      <c r="F649" s="51"/>
    </row>
    <row r="650">
      <c r="C650" s="51"/>
      <c r="F650" s="51"/>
    </row>
    <row r="651">
      <c r="C651" s="51"/>
      <c r="F651" s="51"/>
    </row>
    <row r="652">
      <c r="C652" s="51"/>
      <c r="F652" s="51"/>
    </row>
    <row r="653">
      <c r="C653" s="51"/>
      <c r="F653" s="51"/>
    </row>
    <row r="654">
      <c r="C654" s="51"/>
      <c r="F654" s="51"/>
    </row>
    <row r="655">
      <c r="C655" s="51"/>
      <c r="F655" s="51"/>
    </row>
    <row r="656">
      <c r="C656" s="51"/>
      <c r="F656" s="51"/>
    </row>
    <row r="657">
      <c r="C657" s="51"/>
      <c r="F657" s="51"/>
    </row>
    <row r="658">
      <c r="C658" s="51"/>
      <c r="F658" s="51"/>
    </row>
    <row r="659">
      <c r="C659" s="51"/>
      <c r="F659" s="51"/>
    </row>
    <row r="660">
      <c r="C660" s="51"/>
      <c r="F660" s="51"/>
    </row>
    <row r="661">
      <c r="C661" s="51"/>
      <c r="F661" s="51"/>
    </row>
    <row r="662">
      <c r="C662" s="51"/>
      <c r="F662" s="51"/>
    </row>
    <row r="663">
      <c r="C663" s="51"/>
      <c r="F663" s="51"/>
    </row>
    <row r="664">
      <c r="C664" s="51"/>
      <c r="F664" s="51"/>
    </row>
    <row r="665">
      <c r="C665" s="51"/>
      <c r="F665" s="51"/>
    </row>
    <row r="666">
      <c r="C666" s="51"/>
      <c r="F666" s="51"/>
    </row>
    <row r="667">
      <c r="C667" s="51"/>
      <c r="F667" s="51"/>
    </row>
    <row r="668">
      <c r="C668" s="51"/>
      <c r="F668" s="51"/>
    </row>
    <row r="669">
      <c r="C669" s="51"/>
      <c r="F669" s="51"/>
    </row>
    <row r="670">
      <c r="C670" s="51"/>
      <c r="F670" s="51"/>
    </row>
    <row r="671">
      <c r="C671" s="51"/>
      <c r="F671" s="51"/>
    </row>
    <row r="672">
      <c r="C672" s="51"/>
      <c r="F672" s="51"/>
    </row>
    <row r="673">
      <c r="C673" s="51"/>
      <c r="F673" s="51"/>
    </row>
    <row r="674">
      <c r="C674" s="51"/>
      <c r="F674" s="51"/>
    </row>
    <row r="675">
      <c r="C675" s="51"/>
      <c r="F675" s="51"/>
    </row>
    <row r="676">
      <c r="C676" s="51"/>
      <c r="F676" s="51"/>
    </row>
    <row r="677">
      <c r="C677" s="51"/>
      <c r="F677" s="51"/>
    </row>
    <row r="678">
      <c r="C678" s="51"/>
      <c r="F678" s="51"/>
    </row>
    <row r="679">
      <c r="C679" s="51"/>
      <c r="F679" s="51"/>
    </row>
    <row r="680">
      <c r="C680" s="51"/>
      <c r="F680" s="51"/>
    </row>
    <row r="681">
      <c r="C681" s="51"/>
      <c r="F681" s="51"/>
    </row>
    <row r="682">
      <c r="C682" s="51"/>
      <c r="F682" s="51"/>
    </row>
    <row r="683">
      <c r="C683" s="51"/>
      <c r="F683" s="51"/>
    </row>
    <row r="684">
      <c r="C684" s="51"/>
      <c r="F684" s="51"/>
    </row>
    <row r="685">
      <c r="C685" s="51"/>
      <c r="F685" s="51"/>
    </row>
    <row r="686">
      <c r="C686" s="51"/>
      <c r="F686" s="51"/>
    </row>
    <row r="687">
      <c r="C687" s="51"/>
      <c r="F687" s="51"/>
    </row>
    <row r="688">
      <c r="C688" s="51"/>
      <c r="F688" s="51"/>
    </row>
    <row r="689">
      <c r="C689" s="51"/>
      <c r="F689" s="51"/>
    </row>
    <row r="690">
      <c r="C690" s="51"/>
      <c r="F690" s="51"/>
    </row>
    <row r="691">
      <c r="C691" s="51"/>
      <c r="F691" s="51"/>
    </row>
    <row r="692">
      <c r="C692" s="51"/>
      <c r="F692" s="51"/>
    </row>
    <row r="693">
      <c r="C693" s="51"/>
      <c r="F693" s="51"/>
    </row>
    <row r="694">
      <c r="C694" s="51"/>
      <c r="F694" s="51"/>
    </row>
    <row r="695">
      <c r="C695" s="51"/>
      <c r="F695" s="51"/>
    </row>
    <row r="696">
      <c r="C696" s="51"/>
      <c r="F696" s="51"/>
    </row>
    <row r="697">
      <c r="C697" s="51"/>
      <c r="F697" s="51"/>
    </row>
    <row r="698">
      <c r="C698" s="51"/>
      <c r="F698" s="51"/>
    </row>
    <row r="699">
      <c r="C699" s="51"/>
      <c r="F699" s="51"/>
    </row>
    <row r="700">
      <c r="C700" s="51"/>
      <c r="F700" s="51"/>
    </row>
    <row r="701">
      <c r="C701" s="51"/>
      <c r="F701" s="51"/>
    </row>
    <row r="702">
      <c r="C702" s="51"/>
      <c r="F702" s="51"/>
    </row>
    <row r="703">
      <c r="C703" s="51"/>
      <c r="F703" s="51"/>
    </row>
    <row r="704">
      <c r="C704" s="51"/>
      <c r="F704" s="51"/>
    </row>
    <row r="705">
      <c r="C705" s="51"/>
      <c r="F705" s="51"/>
    </row>
    <row r="706">
      <c r="C706" s="51"/>
      <c r="F706" s="51"/>
    </row>
    <row r="707">
      <c r="C707" s="51"/>
      <c r="F707" s="51"/>
    </row>
    <row r="708">
      <c r="C708" s="51"/>
      <c r="F708" s="51"/>
    </row>
    <row r="709">
      <c r="C709" s="51"/>
      <c r="F709" s="51"/>
    </row>
    <row r="710">
      <c r="C710" s="51"/>
      <c r="F710" s="51"/>
    </row>
    <row r="711">
      <c r="C711" s="51"/>
      <c r="F711" s="51"/>
    </row>
    <row r="712">
      <c r="C712" s="51"/>
      <c r="F712" s="51"/>
    </row>
    <row r="713">
      <c r="C713" s="51"/>
      <c r="F713" s="51"/>
    </row>
    <row r="714">
      <c r="C714" s="51"/>
      <c r="F714" s="51"/>
    </row>
    <row r="715">
      <c r="C715" s="51"/>
      <c r="F715" s="51"/>
    </row>
    <row r="716">
      <c r="C716" s="51"/>
      <c r="F716" s="51"/>
    </row>
    <row r="717">
      <c r="C717" s="51"/>
      <c r="F717" s="51"/>
    </row>
    <row r="718">
      <c r="C718" s="51"/>
      <c r="F718" s="51"/>
    </row>
    <row r="719">
      <c r="C719" s="51"/>
      <c r="F719" s="51"/>
    </row>
    <row r="720">
      <c r="C720" s="51"/>
      <c r="F720" s="51"/>
    </row>
    <row r="721">
      <c r="C721" s="51"/>
      <c r="F721" s="51"/>
    </row>
    <row r="722">
      <c r="C722" s="51"/>
      <c r="F722" s="51"/>
    </row>
    <row r="723">
      <c r="C723" s="51"/>
      <c r="F723" s="51"/>
    </row>
    <row r="724">
      <c r="C724" s="51"/>
      <c r="F724" s="51"/>
    </row>
    <row r="725">
      <c r="C725" s="51"/>
      <c r="F725" s="51"/>
    </row>
    <row r="726">
      <c r="C726" s="51"/>
      <c r="F726" s="51"/>
    </row>
    <row r="727">
      <c r="C727" s="51"/>
      <c r="F727" s="51"/>
    </row>
    <row r="728">
      <c r="C728" s="51"/>
      <c r="F728" s="51"/>
    </row>
    <row r="729">
      <c r="C729" s="51"/>
      <c r="F729" s="51"/>
    </row>
    <row r="730">
      <c r="C730" s="51"/>
      <c r="F730" s="51"/>
    </row>
    <row r="731">
      <c r="C731" s="51"/>
      <c r="F731" s="51"/>
    </row>
    <row r="732">
      <c r="C732" s="51"/>
      <c r="F732" s="51"/>
    </row>
    <row r="733">
      <c r="C733" s="51"/>
      <c r="F733" s="51"/>
    </row>
    <row r="734">
      <c r="C734" s="51"/>
      <c r="F734" s="51"/>
    </row>
    <row r="735">
      <c r="C735" s="51"/>
      <c r="F735" s="51"/>
    </row>
    <row r="736">
      <c r="C736" s="51"/>
      <c r="F736" s="51"/>
    </row>
    <row r="737">
      <c r="C737" s="51"/>
      <c r="F737" s="51"/>
    </row>
    <row r="738">
      <c r="C738" s="51"/>
      <c r="F738" s="51"/>
    </row>
    <row r="739">
      <c r="C739" s="51"/>
      <c r="F739" s="51"/>
    </row>
    <row r="740">
      <c r="C740" s="51"/>
      <c r="F740" s="51"/>
    </row>
    <row r="741">
      <c r="C741" s="51"/>
      <c r="F741" s="51"/>
    </row>
    <row r="742">
      <c r="C742" s="51"/>
      <c r="F742" s="51"/>
    </row>
    <row r="743">
      <c r="C743" s="51"/>
      <c r="F743" s="51"/>
    </row>
    <row r="744">
      <c r="C744" s="51"/>
      <c r="F744" s="51"/>
    </row>
    <row r="745">
      <c r="C745" s="51"/>
      <c r="F745" s="51"/>
    </row>
    <row r="746">
      <c r="C746" s="51"/>
      <c r="F746" s="51"/>
    </row>
    <row r="747">
      <c r="C747" s="51"/>
      <c r="F747" s="51"/>
    </row>
    <row r="748">
      <c r="C748" s="51"/>
      <c r="F748" s="51"/>
    </row>
    <row r="749">
      <c r="C749" s="51"/>
      <c r="F749" s="51"/>
    </row>
    <row r="750">
      <c r="C750" s="51"/>
      <c r="F750" s="51"/>
    </row>
    <row r="751">
      <c r="C751" s="51"/>
      <c r="F751" s="51"/>
    </row>
    <row r="752">
      <c r="C752" s="51"/>
      <c r="F752" s="51"/>
    </row>
    <row r="753">
      <c r="C753" s="51"/>
      <c r="F753" s="51"/>
    </row>
    <row r="754">
      <c r="C754" s="51"/>
      <c r="F754" s="51"/>
    </row>
    <row r="755">
      <c r="C755" s="51"/>
      <c r="F755" s="51"/>
    </row>
    <row r="756">
      <c r="C756" s="51"/>
      <c r="F756" s="51"/>
    </row>
    <row r="757">
      <c r="C757" s="51"/>
      <c r="F757" s="51"/>
    </row>
    <row r="758">
      <c r="C758" s="51"/>
      <c r="F758" s="51"/>
    </row>
    <row r="759">
      <c r="C759" s="51"/>
      <c r="F759" s="51"/>
    </row>
    <row r="760">
      <c r="C760" s="51"/>
      <c r="F760" s="51"/>
    </row>
    <row r="761">
      <c r="C761" s="51"/>
      <c r="F761" s="51"/>
    </row>
    <row r="762">
      <c r="C762" s="51"/>
      <c r="F762" s="51"/>
    </row>
    <row r="763">
      <c r="C763" s="51"/>
      <c r="F763" s="51"/>
    </row>
    <row r="764">
      <c r="C764" s="51"/>
      <c r="F764" s="51"/>
    </row>
    <row r="765">
      <c r="C765" s="51"/>
      <c r="F765" s="51"/>
    </row>
    <row r="766">
      <c r="C766" s="51"/>
      <c r="F766" s="51"/>
    </row>
    <row r="767">
      <c r="C767" s="51"/>
      <c r="F767" s="51"/>
    </row>
    <row r="768">
      <c r="C768" s="51"/>
      <c r="F768" s="51"/>
    </row>
    <row r="769">
      <c r="C769" s="51"/>
      <c r="F769" s="51"/>
    </row>
    <row r="770">
      <c r="C770" s="51"/>
      <c r="F770" s="51"/>
    </row>
    <row r="771">
      <c r="C771" s="51"/>
      <c r="F771" s="51"/>
    </row>
    <row r="772">
      <c r="C772" s="51"/>
      <c r="F772" s="51"/>
    </row>
    <row r="773">
      <c r="C773" s="51"/>
      <c r="F773" s="51"/>
    </row>
    <row r="774">
      <c r="C774" s="51"/>
      <c r="F774" s="51"/>
    </row>
    <row r="775">
      <c r="C775" s="51"/>
      <c r="F775" s="51"/>
    </row>
    <row r="776">
      <c r="C776" s="51"/>
      <c r="F776" s="51"/>
    </row>
    <row r="777">
      <c r="C777" s="51"/>
      <c r="F777" s="51"/>
    </row>
    <row r="778">
      <c r="C778" s="51"/>
      <c r="F778" s="51"/>
    </row>
    <row r="779">
      <c r="C779" s="51"/>
      <c r="F779" s="51"/>
    </row>
    <row r="780">
      <c r="C780" s="51"/>
      <c r="F780" s="51"/>
    </row>
    <row r="781">
      <c r="C781" s="51"/>
      <c r="F781" s="51"/>
    </row>
    <row r="782">
      <c r="C782" s="51"/>
      <c r="F782" s="51"/>
    </row>
    <row r="783">
      <c r="C783" s="51"/>
      <c r="F783" s="51"/>
    </row>
    <row r="784">
      <c r="C784" s="51"/>
      <c r="F784" s="51"/>
    </row>
    <row r="785">
      <c r="C785" s="51"/>
      <c r="F785" s="51"/>
    </row>
    <row r="786">
      <c r="C786" s="51"/>
      <c r="F786" s="51"/>
    </row>
    <row r="787">
      <c r="C787" s="51"/>
      <c r="F787" s="51"/>
    </row>
    <row r="788">
      <c r="C788" s="51"/>
      <c r="F788" s="51"/>
    </row>
    <row r="789">
      <c r="C789" s="51"/>
      <c r="F789" s="51"/>
    </row>
    <row r="790">
      <c r="C790" s="51"/>
      <c r="F790" s="51"/>
    </row>
    <row r="791">
      <c r="C791" s="51"/>
      <c r="F791" s="51"/>
    </row>
    <row r="792">
      <c r="C792" s="51"/>
      <c r="F792" s="51"/>
    </row>
    <row r="793">
      <c r="C793" s="51"/>
      <c r="F793" s="51"/>
    </row>
    <row r="794">
      <c r="C794" s="51"/>
      <c r="F794" s="51"/>
    </row>
    <row r="795">
      <c r="C795" s="51"/>
      <c r="F795" s="51"/>
    </row>
    <row r="796">
      <c r="C796" s="51"/>
      <c r="F796" s="51"/>
    </row>
    <row r="797">
      <c r="C797" s="51"/>
      <c r="F797" s="51"/>
    </row>
    <row r="798">
      <c r="C798" s="51"/>
      <c r="F798" s="51"/>
    </row>
    <row r="799">
      <c r="C799" s="51"/>
      <c r="F799" s="51"/>
    </row>
    <row r="800">
      <c r="C800" s="51"/>
      <c r="F800" s="51"/>
    </row>
    <row r="801">
      <c r="C801" s="51"/>
      <c r="F801" s="51"/>
    </row>
    <row r="802">
      <c r="C802" s="51"/>
      <c r="F802" s="51"/>
    </row>
    <row r="803">
      <c r="C803" s="51"/>
      <c r="F803" s="51"/>
    </row>
    <row r="804">
      <c r="C804" s="51"/>
      <c r="F804" s="51"/>
    </row>
    <row r="805">
      <c r="C805" s="51"/>
      <c r="F805" s="51"/>
    </row>
    <row r="806">
      <c r="C806" s="51"/>
      <c r="F806" s="51"/>
    </row>
    <row r="807">
      <c r="C807" s="51"/>
      <c r="F807" s="51"/>
    </row>
    <row r="808">
      <c r="C808" s="51"/>
      <c r="F808" s="51"/>
    </row>
    <row r="809">
      <c r="C809" s="51"/>
      <c r="F809" s="51"/>
    </row>
    <row r="810">
      <c r="C810" s="51"/>
      <c r="F810" s="51"/>
    </row>
    <row r="811">
      <c r="C811" s="51"/>
      <c r="F811" s="51"/>
    </row>
    <row r="812">
      <c r="C812" s="51"/>
      <c r="F812" s="51"/>
    </row>
    <row r="813">
      <c r="C813" s="51"/>
      <c r="F813" s="51"/>
    </row>
    <row r="814">
      <c r="C814" s="51"/>
      <c r="F814" s="51"/>
    </row>
    <row r="815">
      <c r="C815" s="51"/>
      <c r="F815" s="51"/>
    </row>
    <row r="816">
      <c r="C816" s="51"/>
      <c r="F816" s="51"/>
    </row>
    <row r="817">
      <c r="C817" s="51"/>
      <c r="F817" s="51"/>
    </row>
    <row r="818">
      <c r="C818" s="51"/>
      <c r="F818" s="51"/>
    </row>
    <row r="819">
      <c r="C819" s="51"/>
      <c r="F819" s="51"/>
    </row>
    <row r="820">
      <c r="C820" s="51"/>
      <c r="F820" s="51"/>
    </row>
    <row r="821">
      <c r="C821" s="51"/>
      <c r="F821" s="51"/>
    </row>
    <row r="822">
      <c r="C822" s="51"/>
      <c r="F822" s="51"/>
    </row>
    <row r="823">
      <c r="C823" s="51"/>
      <c r="F823" s="51"/>
    </row>
    <row r="824">
      <c r="C824" s="51"/>
      <c r="F824" s="51"/>
    </row>
    <row r="825">
      <c r="C825" s="51"/>
      <c r="F825" s="51"/>
    </row>
    <row r="826">
      <c r="C826" s="51"/>
      <c r="F826" s="51"/>
    </row>
    <row r="827">
      <c r="C827" s="51"/>
      <c r="F827" s="51"/>
    </row>
    <row r="828">
      <c r="C828" s="51"/>
      <c r="F828" s="51"/>
    </row>
    <row r="829">
      <c r="C829" s="51"/>
      <c r="F829" s="51"/>
    </row>
    <row r="830">
      <c r="C830" s="51"/>
      <c r="F830" s="51"/>
    </row>
    <row r="831">
      <c r="C831" s="51"/>
      <c r="F831" s="51"/>
    </row>
    <row r="832">
      <c r="C832" s="51"/>
      <c r="F832" s="51"/>
    </row>
    <row r="833">
      <c r="C833" s="51"/>
      <c r="F833" s="51"/>
    </row>
    <row r="834">
      <c r="C834" s="51"/>
      <c r="F834" s="51"/>
    </row>
    <row r="835">
      <c r="C835" s="51"/>
      <c r="F835" s="51"/>
    </row>
    <row r="836">
      <c r="C836" s="51"/>
      <c r="F836" s="51"/>
    </row>
    <row r="837">
      <c r="C837" s="51"/>
      <c r="F837" s="51"/>
    </row>
    <row r="838">
      <c r="C838" s="51"/>
      <c r="F838" s="51"/>
    </row>
    <row r="839">
      <c r="C839" s="51"/>
      <c r="F839" s="51"/>
    </row>
    <row r="840">
      <c r="C840" s="51"/>
      <c r="F840" s="51"/>
    </row>
    <row r="841">
      <c r="C841" s="51"/>
      <c r="F841" s="51"/>
    </row>
    <row r="842">
      <c r="C842" s="51"/>
      <c r="F842" s="51"/>
    </row>
    <row r="843">
      <c r="C843" s="51"/>
      <c r="F843" s="51"/>
    </row>
    <row r="844">
      <c r="C844" s="51"/>
      <c r="F844" s="51"/>
    </row>
    <row r="845">
      <c r="C845" s="51"/>
      <c r="F845" s="51"/>
    </row>
    <row r="846">
      <c r="C846" s="51"/>
      <c r="F846" s="51"/>
    </row>
    <row r="847">
      <c r="C847" s="51"/>
      <c r="F847" s="51"/>
    </row>
    <row r="848">
      <c r="C848" s="51"/>
      <c r="F848" s="51"/>
    </row>
    <row r="849">
      <c r="C849" s="51"/>
      <c r="F849" s="51"/>
    </row>
    <row r="850">
      <c r="C850" s="51"/>
      <c r="F850" s="51"/>
    </row>
    <row r="851">
      <c r="C851" s="51"/>
      <c r="F851" s="51"/>
    </row>
    <row r="852">
      <c r="C852" s="51"/>
      <c r="F852" s="51"/>
    </row>
    <row r="853">
      <c r="C853" s="51"/>
      <c r="F853" s="51"/>
    </row>
    <row r="854">
      <c r="C854" s="51"/>
      <c r="F854" s="51"/>
    </row>
    <row r="855">
      <c r="C855" s="51"/>
      <c r="F855" s="51"/>
    </row>
    <row r="856">
      <c r="C856" s="51"/>
      <c r="F856" s="51"/>
    </row>
    <row r="857">
      <c r="C857" s="51"/>
      <c r="F857" s="51"/>
    </row>
    <row r="858">
      <c r="C858" s="51"/>
      <c r="F858" s="51"/>
    </row>
    <row r="859">
      <c r="C859" s="51"/>
      <c r="F859" s="51"/>
    </row>
    <row r="860">
      <c r="C860" s="51"/>
      <c r="F860" s="51"/>
    </row>
    <row r="861">
      <c r="C861" s="51"/>
      <c r="F861" s="51"/>
    </row>
    <row r="862">
      <c r="C862" s="51"/>
      <c r="F862" s="51"/>
    </row>
    <row r="863">
      <c r="C863" s="51"/>
      <c r="F863" s="51"/>
    </row>
    <row r="864">
      <c r="C864" s="51"/>
      <c r="F864" s="51"/>
    </row>
    <row r="865">
      <c r="C865" s="51"/>
      <c r="F865" s="51"/>
    </row>
    <row r="866">
      <c r="C866" s="51"/>
      <c r="F866" s="51"/>
    </row>
    <row r="867">
      <c r="C867" s="51"/>
      <c r="F867" s="51"/>
    </row>
    <row r="868">
      <c r="C868" s="51"/>
      <c r="F868" s="51"/>
    </row>
    <row r="869">
      <c r="C869" s="51"/>
      <c r="F869" s="51"/>
    </row>
    <row r="870">
      <c r="C870" s="51"/>
      <c r="F870" s="51"/>
    </row>
    <row r="871">
      <c r="C871" s="51"/>
      <c r="F871" s="51"/>
    </row>
    <row r="872">
      <c r="C872" s="51"/>
      <c r="F872" s="51"/>
    </row>
    <row r="873">
      <c r="C873" s="51"/>
      <c r="F873" s="51"/>
    </row>
    <row r="874">
      <c r="C874" s="51"/>
      <c r="F874" s="51"/>
    </row>
    <row r="875">
      <c r="C875" s="51"/>
      <c r="F875" s="51"/>
    </row>
    <row r="876">
      <c r="C876" s="51"/>
      <c r="F876" s="51"/>
    </row>
    <row r="877">
      <c r="C877" s="51"/>
      <c r="F877" s="51"/>
    </row>
    <row r="878">
      <c r="C878" s="51"/>
      <c r="F878" s="51"/>
    </row>
    <row r="879">
      <c r="C879" s="51"/>
      <c r="F879" s="51"/>
    </row>
    <row r="880">
      <c r="C880" s="51"/>
      <c r="F880" s="51"/>
    </row>
    <row r="881">
      <c r="C881" s="51"/>
      <c r="F881" s="51"/>
    </row>
    <row r="882">
      <c r="C882" s="51"/>
      <c r="F882" s="51"/>
    </row>
    <row r="883">
      <c r="C883" s="51"/>
      <c r="F883" s="51"/>
    </row>
    <row r="884">
      <c r="C884" s="51"/>
      <c r="F884" s="51"/>
    </row>
    <row r="885">
      <c r="C885" s="51"/>
      <c r="F885" s="51"/>
    </row>
    <row r="886">
      <c r="C886" s="51"/>
      <c r="F886" s="51"/>
    </row>
    <row r="887">
      <c r="C887" s="51"/>
      <c r="F887" s="51"/>
    </row>
    <row r="888">
      <c r="C888" s="51"/>
      <c r="F888" s="51"/>
    </row>
    <row r="889">
      <c r="C889" s="51"/>
      <c r="F889" s="51"/>
    </row>
    <row r="890">
      <c r="C890" s="51"/>
      <c r="F890" s="51"/>
    </row>
    <row r="891">
      <c r="C891" s="51"/>
      <c r="F891" s="51"/>
    </row>
    <row r="892">
      <c r="C892" s="51"/>
      <c r="F892" s="51"/>
    </row>
    <row r="893">
      <c r="C893" s="51"/>
      <c r="F893" s="51"/>
    </row>
    <row r="894">
      <c r="C894" s="51"/>
      <c r="F894" s="51"/>
    </row>
    <row r="895">
      <c r="C895" s="51"/>
      <c r="F895" s="51"/>
    </row>
    <row r="896">
      <c r="C896" s="51"/>
      <c r="F896" s="51"/>
    </row>
    <row r="897">
      <c r="C897" s="51"/>
      <c r="F897" s="51"/>
    </row>
    <row r="898">
      <c r="C898" s="51"/>
      <c r="F898" s="51"/>
    </row>
    <row r="899">
      <c r="C899" s="51"/>
      <c r="F899" s="51"/>
    </row>
    <row r="900">
      <c r="C900" s="51"/>
      <c r="F900" s="51"/>
    </row>
    <row r="901">
      <c r="C901" s="51"/>
      <c r="F901" s="51"/>
    </row>
    <row r="902">
      <c r="C902" s="51"/>
      <c r="F902" s="51"/>
    </row>
    <row r="903">
      <c r="C903" s="51"/>
      <c r="F903" s="51"/>
    </row>
    <row r="904">
      <c r="C904" s="51"/>
      <c r="F904" s="51"/>
    </row>
    <row r="905">
      <c r="C905" s="51"/>
      <c r="F905" s="51"/>
    </row>
    <row r="906">
      <c r="C906" s="51"/>
      <c r="F906" s="51"/>
    </row>
    <row r="907">
      <c r="C907" s="51"/>
      <c r="F907" s="51"/>
    </row>
    <row r="908">
      <c r="C908" s="51"/>
      <c r="F908" s="51"/>
    </row>
    <row r="909">
      <c r="C909" s="51"/>
      <c r="F909" s="51"/>
    </row>
    <row r="910">
      <c r="C910" s="51"/>
      <c r="F910" s="51"/>
    </row>
    <row r="911">
      <c r="C911" s="51"/>
      <c r="F911" s="51"/>
    </row>
    <row r="912">
      <c r="C912" s="51"/>
      <c r="F912" s="51"/>
    </row>
    <row r="913">
      <c r="C913" s="51"/>
      <c r="F913" s="51"/>
    </row>
    <row r="914">
      <c r="C914" s="51"/>
      <c r="F914" s="51"/>
    </row>
    <row r="915">
      <c r="C915" s="51"/>
      <c r="F915" s="51"/>
    </row>
    <row r="916">
      <c r="C916" s="51"/>
      <c r="F916" s="51"/>
    </row>
    <row r="917">
      <c r="C917" s="51"/>
      <c r="F917" s="51"/>
    </row>
    <row r="918">
      <c r="C918" s="51"/>
      <c r="F918" s="51"/>
    </row>
    <row r="919">
      <c r="C919" s="51"/>
      <c r="F919" s="51"/>
    </row>
    <row r="920">
      <c r="C920" s="51"/>
      <c r="F920" s="51"/>
    </row>
    <row r="921">
      <c r="C921" s="51"/>
      <c r="F921" s="51"/>
    </row>
    <row r="922">
      <c r="C922" s="51"/>
      <c r="F922" s="51"/>
    </row>
    <row r="923">
      <c r="C923" s="51"/>
      <c r="F923" s="51"/>
    </row>
    <row r="924">
      <c r="C924" s="51"/>
      <c r="F924" s="51"/>
    </row>
    <row r="925">
      <c r="C925" s="51"/>
      <c r="F925" s="51"/>
    </row>
    <row r="926">
      <c r="C926" s="51"/>
      <c r="F926" s="51"/>
    </row>
    <row r="927">
      <c r="C927" s="51"/>
      <c r="F927" s="51"/>
    </row>
    <row r="928">
      <c r="C928" s="51"/>
      <c r="F928" s="51"/>
    </row>
    <row r="929">
      <c r="C929" s="51"/>
      <c r="F929" s="51"/>
    </row>
    <row r="930">
      <c r="C930" s="51"/>
      <c r="F930" s="51"/>
    </row>
    <row r="931">
      <c r="C931" s="51"/>
      <c r="F931" s="51"/>
    </row>
    <row r="932">
      <c r="C932" s="51"/>
      <c r="F932" s="51"/>
    </row>
    <row r="933">
      <c r="C933" s="51"/>
      <c r="F933" s="51"/>
    </row>
    <row r="934">
      <c r="C934" s="51"/>
      <c r="F934" s="51"/>
    </row>
    <row r="935">
      <c r="C935" s="51"/>
      <c r="F935" s="51"/>
    </row>
    <row r="936">
      <c r="C936" s="51"/>
      <c r="F936" s="51"/>
    </row>
    <row r="937">
      <c r="C937" s="51"/>
      <c r="F937" s="51"/>
    </row>
    <row r="938">
      <c r="C938" s="51"/>
      <c r="F938" s="51"/>
    </row>
    <row r="939">
      <c r="C939" s="51"/>
      <c r="F939" s="51"/>
    </row>
    <row r="940">
      <c r="C940" s="51"/>
      <c r="F940" s="51"/>
    </row>
    <row r="941">
      <c r="C941" s="51"/>
      <c r="F941" s="51"/>
    </row>
    <row r="942">
      <c r="C942" s="51"/>
      <c r="F942" s="51"/>
    </row>
    <row r="943">
      <c r="C943" s="51"/>
      <c r="F943" s="51"/>
    </row>
    <row r="944">
      <c r="C944" s="51"/>
      <c r="F944" s="51"/>
    </row>
    <row r="945">
      <c r="C945" s="51"/>
      <c r="F945" s="51"/>
    </row>
    <row r="946">
      <c r="C946" s="51"/>
      <c r="F946" s="51"/>
    </row>
    <row r="947">
      <c r="C947" s="51"/>
      <c r="F947" s="51"/>
    </row>
    <row r="948">
      <c r="C948" s="51"/>
      <c r="F948" s="51"/>
    </row>
    <row r="949">
      <c r="C949" s="51"/>
      <c r="F949" s="51"/>
    </row>
    <row r="950">
      <c r="C950" s="51"/>
      <c r="F950" s="51"/>
    </row>
    <row r="951">
      <c r="C951" s="51"/>
      <c r="F951" s="51"/>
    </row>
    <row r="952">
      <c r="C952" s="51"/>
      <c r="F952" s="51"/>
    </row>
    <row r="953">
      <c r="C953" s="51"/>
      <c r="F953" s="51"/>
    </row>
    <row r="954">
      <c r="C954" s="51"/>
      <c r="F954" s="51"/>
    </row>
    <row r="955">
      <c r="C955" s="51"/>
      <c r="F955" s="51"/>
    </row>
    <row r="956">
      <c r="C956" s="51"/>
      <c r="F956" s="51"/>
    </row>
    <row r="957">
      <c r="C957" s="51"/>
      <c r="F957" s="51"/>
    </row>
    <row r="958">
      <c r="C958" s="51"/>
      <c r="F958" s="51"/>
    </row>
    <row r="959">
      <c r="C959" s="51"/>
      <c r="F959" s="51"/>
    </row>
    <row r="960">
      <c r="C960" s="51"/>
      <c r="F960" s="51"/>
    </row>
    <row r="961">
      <c r="C961" s="51"/>
      <c r="F961" s="51"/>
    </row>
    <row r="962">
      <c r="C962" s="51"/>
      <c r="F962" s="51"/>
    </row>
    <row r="963">
      <c r="C963" s="51"/>
      <c r="F963" s="51"/>
    </row>
    <row r="964">
      <c r="C964" s="51"/>
      <c r="F964" s="51"/>
    </row>
    <row r="965">
      <c r="C965" s="51"/>
      <c r="F965" s="51"/>
    </row>
    <row r="966">
      <c r="C966" s="51"/>
      <c r="F966" s="51"/>
    </row>
    <row r="967">
      <c r="C967" s="51"/>
      <c r="F967" s="51"/>
    </row>
    <row r="968">
      <c r="C968" s="51"/>
      <c r="F968" s="51"/>
    </row>
    <row r="969">
      <c r="C969" s="51"/>
      <c r="F969" s="51"/>
    </row>
    <row r="970">
      <c r="C970" s="51"/>
      <c r="F970" s="51"/>
    </row>
    <row r="971">
      <c r="C971" s="51"/>
      <c r="F971" s="51"/>
    </row>
    <row r="972">
      <c r="C972" s="51"/>
      <c r="F972" s="51"/>
    </row>
    <row r="973">
      <c r="C973" s="51"/>
      <c r="F973" s="51"/>
    </row>
    <row r="974">
      <c r="C974" s="51"/>
      <c r="F974" s="51"/>
    </row>
    <row r="975">
      <c r="C975" s="51"/>
      <c r="F975" s="51"/>
    </row>
    <row r="976">
      <c r="C976" s="51"/>
      <c r="F976" s="51"/>
    </row>
    <row r="977">
      <c r="C977" s="51"/>
      <c r="F977" s="51"/>
    </row>
    <row r="978">
      <c r="C978" s="51"/>
      <c r="F978" s="51"/>
    </row>
    <row r="979">
      <c r="C979" s="51"/>
      <c r="F979" s="51"/>
    </row>
    <row r="980">
      <c r="C980" s="51"/>
      <c r="F980" s="51"/>
    </row>
    <row r="981">
      <c r="C981" s="51"/>
      <c r="F981" s="51"/>
    </row>
    <row r="982">
      <c r="C982" s="51"/>
      <c r="F982" s="51"/>
    </row>
    <row r="983">
      <c r="C983" s="51"/>
      <c r="F983" s="51"/>
    </row>
    <row r="984">
      <c r="C984" s="51"/>
      <c r="F984" s="51"/>
    </row>
    <row r="985">
      <c r="C985" s="51"/>
      <c r="F985" s="51"/>
    </row>
    <row r="986">
      <c r="C986" s="51"/>
      <c r="F986" s="51"/>
    </row>
    <row r="987">
      <c r="C987" s="51"/>
      <c r="F987" s="51"/>
    </row>
    <row r="988">
      <c r="C988" s="51"/>
      <c r="F988" s="51"/>
    </row>
    <row r="989">
      <c r="C989" s="51"/>
      <c r="F989" s="51"/>
    </row>
    <row r="990">
      <c r="C990" s="51"/>
      <c r="F990" s="51"/>
    </row>
    <row r="991">
      <c r="C991" s="51"/>
      <c r="F991" s="51"/>
    </row>
    <row r="992">
      <c r="C992" s="51"/>
      <c r="F992" s="51"/>
    </row>
    <row r="993">
      <c r="C993" s="51"/>
      <c r="F993" s="51"/>
    </row>
    <row r="994">
      <c r="C994" s="51"/>
      <c r="F994" s="51"/>
    </row>
    <row r="995">
      <c r="C995" s="51"/>
      <c r="F995" s="51"/>
    </row>
    <row r="996">
      <c r="C996" s="51"/>
      <c r="F996" s="51"/>
    </row>
    <row r="997">
      <c r="C997" s="51"/>
      <c r="F997" s="51"/>
    </row>
    <row r="998">
      <c r="C998" s="51"/>
      <c r="F998" s="51"/>
    </row>
    <row r="999">
      <c r="C999" s="51"/>
      <c r="F999" s="51"/>
    </row>
    <row r="1000">
      <c r="C1000" s="51"/>
      <c r="F1000" s="51"/>
    </row>
    <row r="1001">
      <c r="C1001" s="51"/>
      <c r="F1001" s="51"/>
    </row>
    <row r="1002">
      <c r="C1002" s="51"/>
      <c r="F1002" s="51"/>
    </row>
    <row r="1003">
      <c r="C1003" s="51"/>
      <c r="F1003" s="51"/>
    </row>
    <row r="1004">
      <c r="C1004" s="51"/>
      <c r="F1004" s="51"/>
    </row>
    <row r="1005">
      <c r="C1005" s="51"/>
      <c r="F1005" s="51"/>
    </row>
    <row r="1006">
      <c r="C1006" s="51"/>
      <c r="F1006" s="51"/>
    </row>
    <row r="1007">
      <c r="C1007" s="51"/>
      <c r="F1007" s="51"/>
    </row>
    <row r="1008">
      <c r="C1008" s="51"/>
      <c r="F1008" s="51"/>
    </row>
    <row r="1009">
      <c r="C1009" s="51"/>
      <c r="F1009" s="51"/>
    </row>
    <row r="1010">
      <c r="C1010" s="51"/>
      <c r="F1010" s="51"/>
    </row>
    <row r="1011">
      <c r="C1011" s="51"/>
      <c r="F1011" s="51"/>
    </row>
    <row r="1012">
      <c r="C1012" s="51"/>
      <c r="F1012" s="51"/>
    </row>
    <row r="1013">
      <c r="C1013" s="51"/>
      <c r="F1013" s="51"/>
    </row>
    <row r="1014">
      <c r="C1014" s="51"/>
      <c r="F1014" s="51"/>
    </row>
    <row r="1015">
      <c r="C1015" s="51"/>
      <c r="F1015" s="51"/>
    </row>
    <row r="1016">
      <c r="C1016" s="51"/>
      <c r="F1016" s="51"/>
    </row>
    <row r="1017">
      <c r="C1017" s="51"/>
      <c r="F1017" s="51"/>
    </row>
    <row r="1018">
      <c r="C1018" s="51"/>
      <c r="F1018" s="51"/>
    </row>
    <row r="1019">
      <c r="C1019" s="51"/>
      <c r="F1019" s="51"/>
    </row>
    <row r="1020">
      <c r="C1020" s="51"/>
      <c r="F1020" s="51"/>
    </row>
    <row r="1021">
      <c r="C1021" s="51"/>
      <c r="F1021" s="51"/>
    </row>
    <row r="1022">
      <c r="C1022" s="51"/>
      <c r="F1022" s="51"/>
    </row>
    <row r="1023">
      <c r="C1023" s="51"/>
      <c r="F1023" s="51"/>
    </row>
    <row r="1024">
      <c r="C1024" s="51"/>
      <c r="F1024" s="51"/>
    </row>
  </sheetData>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2" max="2" width="8.38"/>
    <col customWidth="1" hidden="1" min="3" max="3" width="8.88"/>
    <col customWidth="1" min="4" max="4" width="14.88"/>
    <col customWidth="1" hidden="1" min="5" max="5" width="17.75"/>
    <col customWidth="1" min="6" max="6" width="33.63"/>
    <col customWidth="1" hidden="1" min="7" max="7" width="17.5"/>
    <col customWidth="1" min="8" max="8" width="14.88"/>
    <col customWidth="1" min="9" max="9" width="19.38"/>
    <col customWidth="1" min="10" max="10" width="18.63"/>
    <col customWidth="1" min="11" max="11" width="20.75"/>
    <col customWidth="1" min="12" max="12" width="23.88"/>
    <col customWidth="1" min="13" max="13" width="20.13"/>
    <col customWidth="1" hidden="1" min="14" max="14" width="22.88"/>
    <col customWidth="1" min="15" max="15" width="24.25"/>
    <col customWidth="1" min="16" max="16" width="69.13"/>
    <col customWidth="1" min="17" max="17" width="78.38"/>
  </cols>
  <sheetData>
    <row r="1" ht="24.75" customHeight="1">
      <c r="A1" s="105" t="s">
        <v>3357</v>
      </c>
      <c r="B1" s="106" t="s">
        <v>3358</v>
      </c>
      <c r="C1" s="107" t="s">
        <v>1</v>
      </c>
      <c r="D1" s="108" t="s">
        <v>2</v>
      </c>
      <c r="E1" s="107" t="s">
        <v>3</v>
      </c>
      <c r="F1" s="105" t="s">
        <v>4</v>
      </c>
      <c r="G1" s="105" t="s">
        <v>3359</v>
      </c>
      <c r="H1" s="109" t="s">
        <v>3360</v>
      </c>
      <c r="I1" s="105" t="s">
        <v>3361</v>
      </c>
      <c r="J1" s="105" t="s">
        <v>9</v>
      </c>
      <c r="K1" s="110" t="s">
        <v>3362</v>
      </c>
      <c r="L1" s="1" t="s">
        <v>3363</v>
      </c>
      <c r="M1" s="105" t="s">
        <v>3364</v>
      </c>
      <c r="N1" s="105" t="s">
        <v>14</v>
      </c>
      <c r="O1" s="106" t="s">
        <v>3365</v>
      </c>
      <c r="P1" s="1" t="s">
        <v>2604</v>
      </c>
      <c r="Q1" s="1" t="s">
        <v>18</v>
      </c>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row>
    <row r="2" ht="45.75" customHeight="1">
      <c r="A2" s="11">
        <v>1.0</v>
      </c>
      <c r="B2" s="12">
        <v>38506.0</v>
      </c>
      <c r="C2" s="55">
        <v>19.0</v>
      </c>
      <c r="D2" s="14" t="s">
        <v>3366</v>
      </c>
      <c r="E2" s="14" t="s">
        <v>1265</v>
      </c>
      <c r="F2" s="11"/>
      <c r="G2" s="11" t="s">
        <v>3367</v>
      </c>
      <c r="H2" s="11" t="s">
        <v>3368</v>
      </c>
      <c r="I2" s="14" t="s">
        <v>31</v>
      </c>
      <c r="J2" s="11" t="s">
        <v>23</v>
      </c>
      <c r="K2" s="11" t="s">
        <v>24</v>
      </c>
      <c r="L2" s="18">
        <v>0.0</v>
      </c>
      <c r="M2" s="11" t="s">
        <v>39</v>
      </c>
      <c r="N2" s="11" t="s">
        <v>26</v>
      </c>
      <c r="O2" s="12">
        <v>45813.0</v>
      </c>
      <c r="P2" s="56" t="s">
        <v>3369</v>
      </c>
      <c r="Q2" s="24" t="s">
        <v>3370</v>
      </c>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row>
    <row r="3" ht="17.25" customHeight="1">
      <c r="A3" s="11">
        <v>2.0</v>
      </c>
      <c r="B3" s="12">
        <v>45811.0</v>
      </c>
      <c r="C3" s="23"/>
      <c r="D3" s="14" t="s">
        <v>3371</v>
      </c>
      <c r="E3" s="14" t="s">
        <v>3372</v>
      </c>
      <c r="F3" s="11"/>
      <c r="G3" s="11"/>
      <c r="H3" s="11" t="s">
        <v>3373</v>
      </c>
      <c r="I3" s="14" t="s">
        <v>31</v>
      </c>
      <c r="J3" s="11" t="s">
        <v>23</v>
      </c>
      <c r="K3" s="11"/>
      <c r="L3" s="18">
        <v>0.0</v>
      </c>
      <c r="M3" s="11" t="s">
        <v>564</v>
      </c>
      <c r="N3" s="11" t="s">
        <v>26</v>
      </c>
      <c r="O3" s="12"/>
      <c r="P3" s="56" t="s">
        <v>3374</v>
      </c>
      <c r="Q3" s="24" t="s">
        <v>111</v>
      </c>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row>
    <row r="4" ht="17.25" customHeight="1">
      <c r="A4" s="11">
        <v>3.0</v>
      </c>
      <c r="B4" s="12">
        <v>45811.0</v>
      </c>
      <c r="C4" s="23"/>
      <c r="D4" s="14"/>
      <c r="E4" s="14"/>
      <c r="F4" s="11"/>
      <c r="G4" s="11"/>
      <c r="H4" s="76">
        <v>3.104524429E9</v>
      </c>
      <c r="I4" s="14" t="s">
        <v>31</v>
      </c>
      <c r="J4" s="11" t="s">
        <v>95</v>
      </c>
      <c r="K4" s="11"/>
      <c r="L4" s="18"/>
      <c r="M4" s="11"/>
      <c r="N4" s="11" t="s">
        <v>26</v>
      </c>
      <c r="O4" s="12"/>
      <c r="P4" s="56" t="s">
        <v>3375</v>
      </c>
      <c r="Q4" s="24" t="s">
        <v>3376</v>
      </c>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row>
    <row r="5" ht="17.25" customHeight="1">
      <c r="A5" s="11">
        <v>4.0</v>
      </c>
      <c r="B5" s="12">
        <v>45811.0</v>
      </c>
      <c r="C5" s="23"/>
      <c r="D5" s="14"/>
      <c r="E5" s="14"/>
      <c r="F5" s="11"/>
      <c r="G5" s="11"/>
      <c r="H5" s="11" t="s">
        <v>3377</v>
      </c>
      <c r="I5" s="14" t="s">
        <v>31</v>
      </c>
      <c r="J5" s="11" t="s">
        <v>95</v>
      </c>
      <c r="K5" s="11" t="s">
        <v>2087</v>
      </c>
      <c r="L5" s="18"/>
      <c r="M5" s="11"/>
      <c r="N5" s="11" t="s">
        <v>26</v>
      </c>
      <c r="O5" s="12"/>
      <c r="P5" s="56" t="s">
        <v>3375</v>
      </c>
      <c r="Q5" s="24" t="s">
        <v>3378</v>
      </c>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row>
    <row r="6" ht="17.25" customHeight="1">
      <c r="A6" s="11">
        <v>5.0</v>
      </c>
      <c r="B6" s="12">
        <v>45811.0</v>
      </c>
      <c r="C6" s="23"/>
      <c r="D6" s="14" t="s">
        <v>294</v>
      </c>
      <c r="E6" s="14" t="s">
        <v>491</v>
      </c>
      <c r="F6" s="11"/>
      <c r="G6" s="11" t="s">
        <v>3367</v>
      </c>
      <c r="H6" s="11" t="s">
        <v>3379</v>
      </c>
      <c r="I6" s="14" t="s">
        <v>31</v>
      </c>
      <c r="J6" s="11" t="s">
        <v>23</v>
      </c>
      <c r="K6" s="11" t="s">
        <v>296</v>
      </c>
      <c r="L6" s="18"/>
      <c r="M6" s="11" t="s">
        <v>564</v>
      </c>
      <c r="N6" s="11" t="s">
        <v>26</v>
      </c>
      <c r="O6" s="33"/>
      <c r="P6" s="56" t="s">
        <v>3380</v>
      </c>
      <c r="Q6" s="24" t="s">
        <v>3381</v>
      </c>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row>
    <row r="7" ht="17.25" customHeight="1">
      <c r="A7" s="11">
        <v>6.0</v>
      </c>
      <c r="B7" s="12">
        <v>45811.0</v>
      </c>
      <c r="C7" s="23"/>
      <c r="D7" s="14" t="s">
        <v>178</v>
      </c>
      <c r="E7" s="24" t="s">
        <v>3078</v>
      </c>
      <c r="F7" s="11"/>
      <c r="G7" s="11" t="s">
        <v>3367</v>
      </c>
      <c r="H7" s="26">
        <v>3.21833556E9</v>
      </c>
      <c r="I7" s="14" t="s">
        <v>31</v>
      </c>
      <c r="J7" s="11" t="s">
        <v>23</v>
      </c>
      <c r="K7" s="11" t="s">
        <v>619</v>
      </c>
      <c r="L7" s="18"/>
      <c r="M7" s="11" t="s">
        <v>564</v>
      </c>
      <c r="N7" s="11" t="s">
        <v>26</v>
      </c>
      <c r="O7" s="12"/>
      <c r="P7" s="56" t="s">
        <v>3382</v>
      </c>
      <c r="Q7" s="24" t="s">
        <v>3383</v>
      </c>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row>
    <row r="8" ht="17.25" customHeight="1">
      <c r="A8" s="11">
        <v>7.0</v>
      </c>
      <c r="B8" s="12">
        <v>45811.0</v>
      </c>
      <c r="C8" s="23"/>
      <c r="D8" s="14" t="s">
        <v>1217</v>
      </c>
      <c r="E8" s="24" t="s">
        <v>3384</v>
      </c>
      <c r="F8" s="11"/>
      <c r="G8" s="11" t="s">
        <v>3367</v>
      </c>
      <c r="H8" s="26">
        <v>3.023206784E9</v>
      </c>
      <c r="I8" s="14" t="s">
        <v>31</v>
      </c>
      <c r="J8" s="11" t="s">
        <v>23</v>
      </c>
      <c r="K8" s="11" t="s">
        <v>570</v>
      </c>
      <c r="L8" s="18"/>
      <c r="M8" s="11" t="s">
        <v>502</v>
      </c>
      <c r="N8" s="11" t="s">
        <v>26</v>
      </c>
      <c r="O8" s="11"/>
      <c r="P8" s="56" t="s">
        <v>3385</v>
      </c>
      <c r="Q8" s="24" t="s">
        <v>111</v>
      </c>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row>
    <row r="9" ht="30.75" customHeight="1">
      <c r="A9" s="11">
        <v>8.0</v>
      </c>
      <c r="B9" s="12">
        <v>45811.0</v>
      </c>
      <c r="C9" s="23"/>
      <c r="D9" s="14" t="s">
        <v>3386</v>
      </c>
      <c r="E9" s="24" t="s">
        <v>3387</v>
      </c>
      <c r="F9" s="11"/>
      <c r="G9" s="11" t="s">
        <v>3367</v>
      </c>
      <c r="H9" s="11">
        <v>3.122744609E9</v>
      </c>
      <c r="I9" s="14" t="s">
        <v>31</v>
      </c>
      <c r="J9" s="11" t="s">
        <v>23</v>
      </c>
      <c r="K9" s="11" t="s">
        <v>619</v>
      </c>
      <c r="L9" s="18"/>
      <c r="M9" s="11"/>
      <c r="N9" s="11" t="s">
        <v>26</v>
      </c>
      <c r="O9" s="19"/>
      <c r="P9" s="56" t="s">
        <v>3388</v>
      </c>
      <c r="Q9" s="24" t="s">
        <v>2862</v>
      </c>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row>
    <row r="10" ht="17.25" customHeight="1">
      <c r="A10" s="11">
        <v>9.0</v>
      </c>
      <c r="B10" s="12">
        <v>45811.0</v>
      </c>
      <c r="C10" s="23"/>
      <c r="E10" s="24"/>
      <c r="F10" s="11"/>
      <c r="G10" s="11" t="s">
        <v>3367</v>
      </c>
      <c r="H10" s="11">
        <v>3.21526307E9</v>
      </c>
      <c r="I10" s="14" t="s">
        <v>31</v>
      </c>
      <c r="J10" s="11" t="s">
        <v>23</v>
      </c>
      <c r="K10" s="11" t="s">
        <v>619</v>
      </c>
      <c r="L10" s="18"/>
      <c r="M10" s="11" t="s">
        <v>564</v>
      </c>
      <c r="N10" s="11" t="s">
        <v>26</v>
      </c>
      <c r="O10" s="11"/>
      <c r="P10" s="56" t="s">
        <v>3389</v>
      </c>
      <c r="Q10" s="24" t="s">
        <v>111</v>
      </c>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row>
    <row r="11" ht="42.75" customHeight="1">
      <c r="A11" s="11">
        <v>10.0</v>
      </c>
      <c r="B11" s="12">
        <v>45811.0</v>
      </c>
      <c r="C11" s="23"/>
      <c r="D11" s="14"/>
      <c r="E11" s="24"/>
      <c r="F11" s="11"/>
      <c r="G11" s="11" t="s">
        <v>3367</v>
      </c>
      <c r="H11" s="11">
        <v>3.172348585E9</v>
      </c>
      <c r="I11" s="14" t="s">
        <v>31</v>
      </c>
      <c r="J11" s="11" t="s">
        <v>23</v>
      </c>
      <c r="K11" s="11" t="s">
        <v>619</v>
      </c>
      <c r="L11" s="18"/>
      <c r="M11" s="11"/>
      <c r="N11" s="11" t="s">
        <v>26</v>
      </c>
      <c r="O11" s="19"/>
      <c r="P11" s="56" t="s">
        <v>3390</v>
      </c>
      <c r="Q11" s="24" t="s">
        <v>3391</v>
      </c>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row>
    <row r="12" ht="17.25" customHeight="1">
      <c r="A12" s="11">
        <v>11.0</v>
      </c>
      <c r="B12" s="12">
        <v>45811.0</v>
      </c>
      <c r="C12" s="23"/>
      <c r="D12" s="14" t="s">
        <v>200</v>
      </c>
      <c r="E12" s="24" t="s">
        <v>2043</v>
      </c>
      <c r="F12" s="11"/>
      <c r="G12" s="11" t="s">
        <v>3367</v>
      </c>
      <c r="H12" s="11">
        <v>3.182137392E9</v>
      </c>
      <c r="I12" s="14" t="s">
        <v>31</v>
      </c>
      <c r="J12" s="11" t="s">
        <v>23</v>
      </c>
      <c r="K12" s="11" t="s">
        <v>156</v>
      </c>
      <c r="L12" s="18"/>
      <c r="M12" s="11"/>
      <c r="N12" s="11" t="s">
        <v>26</v>
      </c>
      <c r="O12" s="19"/>
      <c r="P12" s="56" t="s">
        <v>3392</v>
      </c>
      <c r="Q12" s="24" t="s">
        <v>3393</v>
      </c>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row>
    <row r="13" ht="17.25" customHeight="1">
      <c r="A13" s="11">
        <v>12.0</v>
      </c>
      <c r="B13" s="12">
        <v>45811.0</v>
      </c>
      <c r="C13" s="23"/>
      <c r="D13" s="14"/>
      <c r="E13" s="24"/>
      <c r="F13" s="11"/>
      <c r="G13" s="11" t="s">
        <v>3367</v>
      </c>
      <c r="H13" s="11">
        <v>3.508822909E9</v>
      </c>
      <c r="I13" s="14" t="s">
        <v>31</v>
      </c>
      <c r="J13" s="11" t="s">
        <v>23</v>
      </c>
      <c r="K13" s="11" t="s">
        <v>50</v>
      </c>
      <c r="L13" s="18"/>
      <c r="M13" s="11"/>
      <c r="N13" s="11" t="s">
        <v>26</v>
      </c>
      <c r="O13" s="58"/>
      <c r="P13" s="56" t="s">
        <v>3394</v>
      </c>
      <c r="Q13" s="24" t="s">
        <v>3395</v>
      </c>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row>
    <row r="14" ht="17.25" customHeight="1">
      <c r="A14" s="11">
        <v>13.0</v>
      </c>
      <c r="B14" s="12">
        <v>45811.0</v>
      </c>
      <c r="C14" s="23"/>
      <c r="D14" s="14" t="s">
        <v>3396</v>
      </c>
      <c r="E14" s="24"/>
      <c r="F14" s="11"/>
      <c r="G14" s="11" t="s">
        <v>3367</v>
      </c>
      <c r="H14" s="26">
        <v>3.235026766E9</v>
      </c>
      <c r="I14" s="14" t="s">
        <v>31</v>
      </c>
      <c r="J14" s="11" t="s">
        <v>23</v>
      </c>
      <c r="K14" s="11" t="s">
        <v>625</v>
      </c>
      <c r="L14" s="18">
        <v>92000.0</v>
      </c>
      <c r="M14" s="11" t="s">
        <v>51</v>
      </c>
      <c r="N14" s="11" t="s">
        <v>26</v>
      </c>
      <c r="O14" s="58">
        <v>45824.0</v>
      </c>
      <c r="P14" s="56" t="s">
        <v>3397</v>
      </c>
      <c r="Q14" s="24" t="s">
        <v>1180</v>
      </c>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row>
    <row r="15" ht="17.25" customHeight="1">
      <c r="A15" s="11">
        <v>14.0</v>
      </c>
      <c r="B15" s="12">
        <v>45811.0</v>
      </c>
      <c r="C15" s="23"/>
      <c r="D15" s="14" t="s">
        <v>3398</v>
      </c>
      <c r="E15" s="24"/>
      <c r="F15" s="11"/>
      <c r="G15" s="11" t="s">
        <v>3367</v>
      </c>
      <c r="H15" s="11">
        <v>3.216277042E9</v>
      </c>
      <c r="I15" s="14" t="s">
        <v>31</v>
      </c>
      <c r="J15" s="11" t="s">
        <v>23</v>
      </c>
      <c r="K15" s="11" t="s">
        <v>619</v>
      </c>
      <c r="L15" s="18"/>
      <c r="M15" s="11"/>
      <c r="N15" s="11" t="s">
        <v>26</v>
      </c>
      <c r="O15" s="58"/>
      <c r="P15" s="56" t="s">
        <v>3399</v>
      </c>
      <c r="Q15" s="24" t="s">
        <v>2840</v>
      </c>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row>
    <row r="16" ht="17.25" customHeight="1">
      <c r="A16" s="11">
        <v>15.0</v>
      </c>
      <c r="B16" s="12">
        <v>45811.0</v>
      </c>
      <c r="C16" s="23"/>
      <c r="D16" s="14" t="s">
        <v>3400</v>
      </c>
      <c r="E16" s="24"/>
      <c r="F16" s="11"/>
      <c r="G16" s="11"/>
      <c r="H16" s="11">
        <v>3.242477174E9</v>
      </c>
      <c r="I16" s="14" t="s">
        <v>31</v>
      </c>
      <c r="J16" s="11" t="s">
        <v>23</v>
      </c>
      <c r="K16" s="11" t="s">
        <v>619</v>
      </c>
      <c r="L16" s="18"/>
      <c r="M16" s="11" t="s">
        <v>564</v>
      </c>
      <c r="N16" s="11" t="s">
        <v>26</v>
      </c>
      <c r="O16" s="12"/>
      <c r="P16" s="56" t="s">
        <v>3401</v>
      </c>
      <c r="Q16" s="24" t="s">
        <v>3402</v>
      </c>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row>
    <row r="17" ht="17.25" customHeight="1">
      <c r="A17" s="11">
        <v>16.0</v>
      </c>
      <c r="B17" s="12">
        <v>45811.0</v>
      </c>
      <c r="C17" s="23"/>
      <c r="D17" s="14" t="s">
        <v>3403</v>
      </c>
      <c r="E17" s="24" t="s">
        <v>312</v>
      </c>
      <c r="F17" s="11"/>
      <c r="G17" s="11" t="s">
        <v>3367</v>
      </c>
      <c r="H17" s="11">
        <v>3.502207715E9</v>
      </c>
      <c r="I17" s="14" t="s">
        <v>31</v>
      </c>
      <c r="J17" s="11" t="s">
        <v>23</v>
      </c>
      <c r="K17" s="11" t="s">
        <v>619</v>
      </c>
      <c r="L17" s="18"/>
      <c r="M17" s="11" t="s">
        <v>564</v>
      </c>
      <c r="N17" s="11" t="s">
        <v>26</v>
      </c>
      <c r="O17" s="19"/>
      <c r="P17" s="56" t="s">
        <v>3404</v>
      </c>
      <c r="Q17" s="24" t="s">
        <v>111</v>
      </c>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row>
    <row r="18" ht="17.25" customHeight="1">
      <c r="A18" s="11">
        <v>17.0</v>
      </c>
      <c r="B18" s="12">
        <v>45811.0</v>
      </c>
      <c r="C18" s="23"/>
      <c r="D18" s="14" t="s">
        <v>3405</v>
      </c>
      <c r="E18" s="29"/>
      <c r="F18" s="11"/>
      <c r="G18" s="11" t="s">
        <v>3367</v>
      </c>
      <c r="H18" s="11">
        <v>3.105280852E9</v>
      </c>
      <c r="I18" s="14" t="s">
        <v>31</v>
      </c>
      <c r="J18" s="11" t="s">
        <v>23</v>
      </c>
      <c r="K18" s="11" t="s">
        <v>619</v>
      </c>
      <c r="L18" s="18"/>
      <c r="M18" s="11" t="s">
        <v>564</v>
      </c>
      <c r="N18" s="11" t="s">
        <v>26</v>
      </c>
      <c r="O18" s="12"/>
      <c r="P18" s="20" t="s">
        <v>3406</v>
      </c>
      <c r="Q18" s="28"/>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row>
    <row r="19" ht="17.25" customHeight="1">
      <c r="A19" s="11">
        <v>18.0</v>
      </c>
      <c r="B19" s="12">
        <v>45811.0</v>
      </c>
      <c r="C19" s="23"/>
      <c r="D19" s="14" t="s">
        <v>3407</v>
      </c>
      <c r="E19" s="24"/>
      <c r="F19" s="11"/>
      <c r="G19" s="11" t="s">
        <v>3367</v>
      </c>
      <c r="H19" s="11">
        <v>3.235182961E9</v>
      </c>
      <c r="I19" s="14" t="s">
        <v>31</v>
      </c>
      <c r="J19" s="11" t="s">
        <v>23</v>
      </c>
      <c r="K19" s="11" t="s">
        <v>619</v>
      </c>
      <c r="L19" s="18"/>
      <c r="M19" s="11"/>
      <c r="N19" s="11" t="s">
        <v>26</v>
      </c>
      <c r="O19" s="11"/>
      <c r="P19" s="20" t="s">
        <v>3408</v>
      </c>
      <c r="Q19" s="14" t="s">
        <v>111</v>
      </c>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row>
    <row r="20" ht="17.25" customHeight="1">
      <c r="A20" s="11">
        <v>19.0</v>
      </c>
      <c r="B20" s="12">
        <v>45811.0</v>
      </c>
      <c r="C20" s="30"/>
      <c r="D20" s="14" t="s">
        <v>271</v>
      </c>
      <c r="E20" s="14" t="s">
        <v>435</v>
      </c>
      <c r="F20" s="11"/>
      <c r="G20" s="11" t="s">
        <v>3367</v>
      </c>
      <c r="H20" s="11">
        <v>3.024451174E9</v>
      </c>
      <c r="I20" s="14" t="s">
        <v>31</v>
      </c>
      <c r="J20" s="11" t="s">
        <v>95</v>
      </c>
      <c r="K20" s="11" t="s">
        <v>619</v>
      </c>
      <c r="L20" s="18"/>
      <c r="M20" s="11"/>
      <c r="N20" s="11" t="s">
        <v>26</v>
      </c>
      <c r="O20" s="12"/>
      <c r="P20" s="20" t="s">
        <v>3375</v>
      </c>
      <c r="Q20" s="14" t="s">
        <v>111</v>
      </c>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row>
    <row r="21" ht="17.25" customHeight="1">
      <c r="A21" s="11">
        <v>20.0</v>
      </c>
      <c r="B21" s="12">
        <v>45812.0</v>
      </c>
      <c r="C21" s="55">
        <v>15.0</v>
      </c>
      <c r="D21" s="14" t="s">
        <v>1661</v>
      </c>
      <c r="E21" s="14" t="s">
        <v>854</v>
      </c>
      <c r="F21" s="11"/>
      <c r="G21" s="11" t="s">
        <v>3367</v>
      </c>
      <c r="H21" s="11">
        <v>3.006005374E9</v>
      </c>
      <c r="I21" s="14" t="s">
        <v>31</v>
      </c>
      <c r="J21" s="11" t="s">
        <v>23</v>
      </c>
      <c r="K21" s="11" t="s">
        <v>50</v>
      </c>
      <c r="L21" s="18">
        <v>1683387.0</v>
      </c>
      <c r="M21" s="11" t="s">
        <v>57</v>
      </c>
      <c r="N21" s="11" t="s">
        <v>26</v>
      </c>
      <c r="O21" s="19"/>
      <c r="P21" s="20" t="s">
        <v>3409</v>
      </c>
      <c r="Q21" s="14" t="s">
        <v>3410</v>
      </c>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row>
    <row r="22" ht="17.25" customHeight="1">
      <c r="A22" s="11">
        <v>21.0</v>
      </c>
      <c r="B22" s="12">
        <v>45812.0</v>
      </c>
      <c r="C22" s="23"/>
      <c r="D22" s="14" t="s">
        <v>3411</v>
      </c>
      <c r="E22" s="14" t="s">
        <v>3412</v>
      </c>
      <c r="F22" s="11"/>
      <c r="G22" s="11" t="s">
        <v>3367</v>
      </c>
      <c r="H22" s="11">
        <v>3.113080964E9</v>
      </c>
      <c r="I22" s="14" t="s">
        <v>31</v>
      </c>
      <c r="J22" s="11" t="s">
        <v>23</v>
      </c>
      <c r="K22" s="11" t="s">
        <v>50</v>
      </c>
      <c r="L22" s="18">
        <v>2982528.0</v>
      </c>
      <c r="M22" s="11" t="s">
        <v>57</v>
      </c>
      <c r="N22" s="11" t="s">
        <v>26</v>
      </c>
      <c r="O22" s="61"/>
      <c r="P22" s="20" t="s">
        <v>3409</v>
      </c>
      <c r="Q22" s="14" t="s">
        <v>3395</v>
      </c>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row>
    <row r="23" ht="17.25" customHeight="1">
      <c r="A23" s="11">
        <v>22.0</v>
      </c>
      <c r="B23" s="12">
        <v>45812.0</v>
      </c>
      <c r="C23" s="23"/>
      <c r="D23" s="14" t="s">
        <v>2324</v>
      </c>
      <c r="E23" s="14" t="s">
        <v>1771</v>
      </c>
      <c r="F23" s="11"/>
      <c r="G23" s="11" t="s">
        <v>3413</v>
      </c>
      <c r="H23" s="11">
        <v>3.222182778E9</v>
      </c>
      <c r="I23" s="14" t="s">
        <v>31</v>
      </c>
      <c r="J23" s="11" t="s">
        <v>23</v>
      </c>
      <c r="K23" s="11" t="s">
        <v>24</v>
      </c>
      <c r="L23" s="18"/>
      <c r="M23" s="11" t="s">
        <v>502</v>
      </c>
      <c r="N23" s="11" t="s">
        <v>26</v>
      </c>
      <c r="O23" s="58"/>
      <c r="P23" s="20" t="s">
        <v>3414</v>
      </c>
      <c r="Q23" s="14" t="s">
        <v>2789</v>
      </c>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row>
    <row r="24" ht="17.25" customHeight="1">
      <c r="A24" s="11">
        <v>23.0</v>
      </c>
      <c r="B24" s="12">
        <v>45812.0</v>
      </c>
      <c r="C24" s="23"/>
      <c r="D24" s="14" t="s">
        <v>3415</v>
      </c>
      <c r="E24" s="14" t="s">
        <v>1206</v>
      </c>
      <c r="F24" s="11"/>
      <c r="G24" s="11" t="s">
        <v>3367</v>
      </c>
      <c r="H24" s="11">
        <v>3.184757687E9</v>
      </c>
      <c r="I24" s="14" t="s">
        <v>31</v>
      </c>
      <c r="J24" s="11" t="s">
        <v>23</v>
      </c>
      <c r="K24" s="11" t="s">
        <v>619</v>
      </c>
      <c r="L24" s="18"/>
      <c r="M24" s="11" t="s">
        <v>564</v>
      </c>
      <c r="N24" s="11" t="s">
        <v>26</v>
      </c>
      <c r="O24" s="58"/>
      <c r="P24" s="20" t="s">
        <v>3416</v>
      </c>
      <c r="Q24" s="14" t="s">
        <v>3417</v>
      </c>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row>
    <row r="25" ht="17.25" customHeight="1">
      <c r="A25" s="11">
        <v>24.0</v>
      </c>
      <c r="B25" s="12">
        <v>45812.0</v>
      </c>
      <c r="C25" s="23"/>
      <c r="D25" s="14" t="s">
        <v>205</v>
      </c>
      <c r="E25" s="14"/>
      <c r="F25" s="11"/>
      <c r="G25" s="11" t="s">
        <v>3367</v>
      </c>
      <c r="H25" s="11">
        <v>3.225748686E9</v>
      </c>
      <c r="I25" s="14" t="s">
        <v>31</v>
      </c>
      <c r="J25" s="11" t="s">
        <v>23</v>
      </c>
      <c r="K25" s="11" t="s">
        <v>570</v>
      </c>
      <c r="L25" s="63" t="s">
        <v>3418</v>
      </c>
      <c r="M25" s="11" t="s">
        <v>502</v>
      </c>
      <c r="N25" s="11" t="s">
        <v>26</v>
      </c>
      <c r="O25" s="77">
        <v>45824.0</v>
      </c>
      <c r="P25" s="20" t="s">
        <v>3419</v>
      </c>
      <c r="Q25" s="14" t="s">
        <v>2831</v>
      </c>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row>
    <row r="26" ht="17.25" customHeight="1">
      <c r="A26" s="11">
        <v>25.0</v>
      </c>
      <c r="B26" s="12">
        <v>45812.0</v>
      </c>
      <c r="C26" s="23"/>
      <c r="D26" s="14" t="s">
        <v>3420</v>
      </c>
      <c r="E26" s="14" t="s">
        <v>93</v>
      </c>
      <c r="F26" s="11"/>
      <c r="G26" s="11" t="s">
        <v>3367</v>
      </c>
      <c r="H26" s="11">
        <v>3.113442662E9</v>
      </c>
      <c r="I26" s="14" t="s">
        <v>31</v>
      </c>
      <c r="J26" s="11" t="s">
        <v>23</v>
      </c>
      <c r="K26" s="11" t="s">
        <v>44</v>
      </c>
      <c r="L26" s="18">
        <v>1418519.0</v>
      </c>
      <c r="M26" s="11" t="s">
        <v>39</v>
      </c>
      <c r="N26" s="11" t="s">
        <v>26</v>
      </c>
      <c r="O26" s="58">
        <v>45824.0</v>
      </c>
      <c r="P26" s="20" t="s">
        <v>3421</v>
      </c>
      <c r="Q26" s="14" t="s">
        <v>1180</v>
      </c>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row>
    <row r="27" ht="44.25" customHeight="1">
      <c r="A27" s="11">
        <v>26.0</v>
      </c>
      <c r="B27" s="12">
        <v>45812.0</v>
      </c>
      <c r="C27" s="23"/>
      <c r="D27" s="14"/>
      <c r="E27" s="14"/>
      <c r="F27" s="11"/>
      <c r="G27" s="11"/>
      <c r="H27" s="11">
        <v>3.016700077E9</v>
      </c>
      <c r="I27" s="14" t="s">
        <v>31</v>
      </c>
      <c r="J27" s="11" t="s">
        <v>23</v>
      </c>
      <c r="K27" s="11" t="s">
        <v>619</v>
      </c>
      <c r="L27" s="18"/>
      <c r="M27" s="11" t="s">
        <v>564</v>
      </c>
      <c r="N27" s="11" t="s">
        <v>26</v>
      </c>
      <c r="O27" s="19"/>
      <c r="P27" s="20" t="s">
        <v>3422</v>
      </c>
      <c r="Q27" s="14" t="s">
        <v>3423</v>
      </c>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row>
    <row r="28" ht="17.25" customHeight="1">
      <c r="A28" s="11">
        <v>27.0</v>
      </c>
      <c r="B28" s="12">
        <v>45812.0</v>
      </c>
      <c r="C28" s="23"/>
      <c r="D28" s="14"/>
      <c r="E28" s="14"/>
      <c r="F28" s="11"/>
      <c r="G28" s="11"/>
      <c r="H28" s="11">
        <v>3.245159922E9</v>
      </c>
      <c r="I28" s="14" t="s">
        <v>31</v>
      </c>
      <c r="J28" s="11" t="s">
        <v>23</v>
      </c>
      <c r="K28" s="11" t="s">
        <v>619</v>
      </c>
      <c r="L28" s="18"/>
      <c r="M28" s="11" t="s">
        <v>564</v>
      </c>
      <c r="N28" s="11" t="s">
        <v>26</v>
      </c>
      <c r="O28" s="12"/>
      <c r="P28" s="20" t="s">
        <v>3424</v>
      </c>
      <c r="Q28" s="14" t="s">
        <v>3121</v>
      </c>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row>
    <row r="29" ht="17.25" customHeight="1">
      <c r="A29" s="11">
        <v>28.0</v>
      </c>
      <c r="B29" s="12">
        <v>45812.0</v>
      </c>
      <c r="C29" s="23"/>
      <c r="D29" s="14" t="s">
        <v>829</v>
      </c>
      <c r="E29" s="14" t="s">
        <v>324</v>
      </c>
      <c r="F29" s="11"/>
      <c r="G29" s="11" t="s">
        <v>3367</v>
      </c>
      <c r="H29" s="11">
        <v>3.104178245E9</v>
      </c>
      <c r="I29" s="14" t="s">
        <v>31</v>
      </c>
      <c r="J29" s="11" t="s">
        <v>23</v>
      </c>
      <c r="K29" s="11" t="s">
        <v>619</v>
      </c>
      <c r="L29" s="18"/>
      <c r="M29" s="11" t="s">
        <v>564</v>
      </c>
      <c r="N29" s="11" t="s">
        <v>26</v>
      </c>
      <c r="O29" s="11"/>
      <c r="P29" s="20" t="s">
        <v>3425</v>
      </c>
      <c r="Q29" s="14" t="s">
        <v>3426</v>
      </c>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row>
    <row r="30" ht="17.25" customHeight="1">
      <c r="A30" s="11">
        <v>29.0</v>
      </c>
      <c r="B30" s="12">
        <v>45812.0</v>
      </c>
      <c r="C30" s="23"/>
      <c r="D30" s="14" t="s">
        <v>2381</v>
      </c>
      <c r="E30" s="14"/>
      <c r="F30" s="11"/>
      <c r="G30" s="11" t="s">
        <v>3367</v>
      </c>
      <c r="H30" s="20">
        <v>3.233231637E9</v>
      </c>
      <c r="I30" s="14" t="s">
        <v>31</v>
      </c>
      <c r="J30" s="11" t="s">
        <v>23</v>
      </c>
      <c r="K30" s="11" t="s">
        <v>619</v>
      </c>
      <c r="L30" s="18"/>
      <c r="M30" s="11" t="s">
        <v>564</v>
      </c>
      <c r="N30" s="11" t="s">
        <v>26</v>
      </c>
      <c r="O30" s="11"/>
      <c r="P30" s="20" t="s">
        <v>3424</v>
      </c>
      <c r="Q30" s="14" t="s">
        <v>2926</v>
      </c>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row>
    <row r="31" ht="24.75" customHeight="1">
      <c r="A31" s="11">
        <v>30.0</v>
      </c>
      <c r="B31" s="12">
        <v>45812.0</v>
      </c>
      <c r="C31" s="23"/>
      <c r="D31" s="14" t="s">
        <v>2475</v>
      </c>
      <c r="E31" s="14"/>
      <c r="F31" s="11"/>
      <c r="G31" s="11" t="s">
        <v>3367</v>
      </c>
      <c r="H31" s="11">
        <v>3.116860994E9</v>
      </c>
      <c r="I31" s="14" t="s">
        <v>31</v>
      </c>
      <c r="J31" s="11" t="s">
        <v>23</v>
      </c>
      <c r="K31" s="11" t="s">
        <v>50</v>
      </c>
      <c r="L31" s="18">
        <v>655194.0</v>
      </c>
      <c r="M31" s="11" t="s">
        <v>502</v>
      </c>
      <c r="N31" s="11" t="s">
        <v>26</v>
      </c>
      <c r="O31" s="58">
        <v>45824.0</v>
      </c>
      <c r="P31" s="20" t="s">
        <v>3427</v>
      </c>
      <c r="Q31" s="28"/>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row>
    <row r="32" ht="17.25" customHeight="1">
      <c r="A32" s="11">
        <v>31.0</v>
      </c>
      <c r="B32" s="12">
        <v>45812.0</v>
      </c>
      <c r="C32" s="23"/>
      <c r="D32" s="14" t="s">
        <v>2119</v>
      </c>
      <c r="E32" s="14" t="s">
        <v>413</v>
      </c>
      <c r="F32" s="11" t="s">
        <v>3428</v>
      </c>
      <c r="G32" s="11" t="s">
        <v>3367</v>
      </c>
      <c r="H32" s="11">
        <v>3.36083166E8</v>
      </c>
      <c r="I32" s="14" t="s">
        <v>31</v>
      </c>
      <c r="J32" s="11" t="s">
        <v>23</v>
      </c>
      <c r="K32" s="11" t="s">
        <v>167</v>
      </c>
      <c r="L32" s="18"/>
      <c r="M32" s="11" t="s">
        <v>502</v>
      </c>
      <c r="N32" s="11" t="s">
        <v>26</v>
      </c>
      <c r="O32" s="58"/>
      <c r="P32" s="20" t="s">
        <v>3429</v>
      </c>
      <c r="Q32" s="14" t="s">
        <v>2840</v>
      </c>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row>
    <row r="33" ht="17.25" customHeight="1">
      <c r="A33" s="11">
        <v>32.0</v>
      </c>
      <c r="B33" s="12">
        <v>45812.0</v>
      </c>
      <c r="C33" s="23"/>
      <c r="D33" s="14" t="s">
        <v>752</v>
      </c>
      <c r="E33" s="14"/>
      <c r="F33" s="11"/>
      <c r="G33" s="11" t="s">
        <v>3367</v>
      </c>
      <c r="H33" s="11">
        <v>3.246436915E9</v>
      </c>
      <c r="I33" s="14" t="s">
        <v>31</v>
      </c>
      <c r="J33" s="11" t="s">
        <v>23</v>
      </c>
      <c r="K33" s="11" t="s">
        <v>619</v>
      </c>
      <c r="L33" s="18"/>
      <c r="M33" s="11" t="s">
        <v>564</v>
      </c>
      <c r="N33" s="11" t="s">
        <v>26</v>
      </c>
      <c r="O33" s="33"/>
      <c r="P33" s="20" t="s">
        <v>3424</v>
      </c>
      <c r="Q33" s="14" t="s">
        <v>111</v>
      </c>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row>
    <row r="34" ht="17.25" customHeight="1">
      <c r="A34" s="11">
        <v>33.0</v>
      </c>
      <c r="B34" s="12">
        <v>45812.0</v>
      </c>
      <c r="C34" s="23"/>
      <c r="D34" s="14" t="s">
        <v>2475</v>
      </c>
      <c r="E34" s="14"/>
      <c r="F34" s="11"/>
      <c r="G34" s="11" t="s">
        <v>788</v>
      </c>
      <c r="H34" s="11">
        <v>3.004987853E9</v>
      </c>
      <c r="I34" s="14" t="s">
        <v>31</v>
      </c>
      <c r="J34" s="11" t="s">
        <v>23</v>
      </c>
      <c r="K34" s="11" t="s">
        <v>50</v>
      </c>
      <c r="L34" s="18"/>
      <c r="M34" s="11"/>
      <c r="N34" s="11" t="s">
        <v>26</v>
      </c>
      <c r="O34" s="33"/>
      <c r="P34" s="20" t="s">
        <v>3430</v>
      </c>
      <c r="Q34" s="14" t="s">
        <v>3395</v>
      </c>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row>
    <row r="35" ht="17.25" customHeight="1">
      <c r="A35" s="11">
        <v>34.0</v>
      </c>
      <c r="B35" s="12">
        <v>45812.0</v>
      </c>
      <c r="C35" s="30"/>
      <c r="D35" s="14" t="s">
        <v>3431</v>
      </c>
      <c r="E35" s="14" t="s">
        <v>679</v>
      </c>
      <c r="F35" s="11"/>
      <c r="G35" s="11" t="s">
        <v>3367</v>
      </c>
      <c r="H35" s="11">
        <v>3.015566646E9</v>
      </c>
      <c r="I35" s="14" t="s">
        <v>31</v>
      </c>
      <c r="J35" s="11" t="s">
        <v>23</v>
      </c>
      <c r="K35" s="11" t="s">
        <v>167</v>
      </c>
      <c r="L35" s="18">
        <v>1672314.0</v>
      </c>
      <c r="M35" s="11" t="s">
        <v>39</v>
      </c>
      <c r="N35" s="11" t="s">
        <v>26</v>
      </c>
      <c r="O35" s="12">
        <v>45824.0</v>
      </c>
      <c r="P35" s="20" t="s">
        <v>3432</v>
      </c>
      <c r="Q35" s="14" t="s">
        <v>3433</v>
      </c>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row>
    <row r="36" ht="17.25" customHeight="1">
      <c r="A36" s="11">
        <v>35.0</v>
      </c>
      <c r="B36" s="12">
        <v>45813.0</v>
      </c>
      <c r="C36" s="55">
        <v>15.0</v>
      </c>
      <c r="D36" s="14"/>
      <c r="E36" s="14"/>
      <c r="F36" s="11"/>
      <c r="G36" s="11" t="s">
        <v>3367</v>
      </c>
      <c r="H36" s="11">
        <v>3.156835657E9</v>
      </c>
      <c r="I36" s="14" t="s">
        <v>31</v>
      </c>
      <c r="J36" s="11" t="s">
        <v>23</v>
      </c>
      <c r="K36" s="11" t="s">
        <v>619</v>
      </c>
      <c r="L36" s="18"/>
      <c r="M36" s="11" t="s">
        <v>564</v>
      </c>
      <c r="N36" s="11" t="s">
        <v>26</v>
      </c>
      <c r="O36" s="12"/>
      <c r="P36" s="20" t="s">
        <v>3434</v>
      </c>
      <c r="Q36" s="14" t="s">
        <v>3435</v>
      </c>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row>
    <row r="37" ht="17.25" customHeight="1">
      <c r="A37" s="11">
        <v>36.0</v>
      </c>
      <c r="B37" s="12">
        <v>45813.0</v>
      </c>
      <c r="C37" s="23"/>
      <c r="D37" s="14" t="s">
        <v>3436</v>
      </c>
      <c r="E37" s="14"/>
      <c r="F37" s="11" t="s">
        <v>3437</v>
      </c>
      <c r="G37" s="11" t="s">
        <v>788</v>
      </c>
      <c r="H37" s="11">
        <v>3.180315806E9</v>
      </c>
      <c r="I37" s="14" t="s">
        <v>31</v>
      </c>
      <c r="J37" s="11" t="s">
        <v>23</v>
      </c>
      <c r="K37" s="11" t="s">
        <v>625</v>
      </c>
      <c r="L37" s="18"/>
      <c r="M37" s="11"/>
      <c r="N37" s="11" t="s">
        <v>26</v>
      </c>
      <c r="O37" s="11"/>
      <c r="P37" s="56" t="s">
        <v>3438</v>
      </c>
      <c r="Q37" s="14" t="s">
        <v>111</v>
      </c>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row>
    <row r="38" ht="30.0" customHeight="1">
      <c r="A38" s="11">
        <v>37.0</v>
      </c>
      <c r="B38" s="12">
        <v>45813.0</v>
      </c>
      <c r="C38" s="23"/>
      <c r="D38" s="14" t="s">
        <v>3439</v>
      </c>
      <c r="E38" s="14" t="s">
        <v>210</v>
      </c>
      <c r="F38" s="11"/>
      <c r="G38" s="11" t="s">
        <v>3367</v>
      </c>
      <c r="H38" s="11">
        <v>3.116056707E9</v>
      </c>
      <c r="I38" s="14" t="s">
        <v>31</v>
      </c>
      <c r="J38" s="11" t="s">
        <v>23</v>
      </c>
      <c r="K38" s="11" t="s">
        <v>302</v>
      </c>
      <c r="L38" s="18">
        <v>1852275.0</v>
      </c>
      <c r="M38" s="11" t="s">
        <v>502</v>
      </c>
      <c r="N38" s="11" t="s">
        <v>26</v>
      </c>
      <c r="O38" s="11" t="s">
        <v>3440</v>
      </c>
      <c r="P38" s="20" t="s">
        <v>3441</v>
      </c>
      <c r="Q38" s="14" t="s">
        <v>111</v>
      </c>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row>
    <row r="39" ht="30.0" customHeight="1">
      <c r="A39" s="11">
        <v>38.0</v>
      </c>
      <c r="B39" s="12">
        <v>45813.0</v>
      </c>
      <c r="C39" s="23"/>
      <c r="D39" s="14" t="s">
        <v>3366</v>
      </c>
      <c r="E39" s="14" t="s">
        <v>1265</v>
      </c>
      <c r="F39" s="11"/>
      <c r="G39" s="11" t="s">
        <v>3367</v>
      </c>
      <c r="H39" s="11">
        <v>3.217763769E9</v>
      </c>
      <c r="I39" s="14" t="s">
        <v>31</v>
      </c>
      <c r="J39" s="11" t="s">
        <v>23</v>
      </c>
      <c r="K39" s="11" t="s">
        <v>24</v>
      </c>
      <c r="L39" s="18"/>
      <c r="M39" s="11" t="s">
        <v>564</v>
      </c>
      <c r="N39" s="11" t="s">
        <v>26</v>
      </c>
      <c r="O39" s="19"/>
      <c r="P39" s="20" t="s">
        <v>3442</v>
      </c>
      <c r="Q39" s="14" t="s">
        <v>3443</v>
      </c>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row>
    <row r="40" ht="17.25" customHeight="1">
      <c r="A40" s="11">
        <v>39.0</v>
      </c>
      <c r="B40" s="12">
        <v>45813.0</v>
      </c>
      <c r="C40" s="23"/>
      <c r="D40" s="14" t="s">
        <v>3444</v>
      </c>
      <c r="E40" s="14" t="s">
        <v>283</v>
      </c>
      <c r="F40" s="11" t="s">
        <v>3445</v>
      </c>
      <c r="G40" s="11" t="s">
        <v>3367</v>
      </c>
      <c r="H40" s="11">
        <v>3.104248676E9</v>
      </c>
      <c r="I40" s="14" t="s">
        <v>31</v>
      </c>
      <c r="J40" s="11" t="s">
        <v>23</v>
      </c>
      <c r="K40" s="11" t="s">
        <v>619</v>
      </c>
      <c r="L40" s="18"/>
      <c r="M40" s="11" t="s">
        <v>564</v>
      </c>
      <c r="N40" s="11" t="s">
        <v>26</v>
      </c>
      <c r="O40" s="19"/>
      <c r="P40" s="20" t="s">
        <v>3446</v>
      </c>
      <c r="Q40" s="14" t="s">
        <v>2840</v>
      </c>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row>
    <row r="41" ht="17.25" customHeight="1">
      <c r="A41" s="11">
        <v>40.0</v>
      </c>
      <c r="B41" s="12">
        <v>45813.0</v>
      </c>
      <c r="C41" s="23"/>
      <c r="D41" s="14" t="s">
        <v>3447</v>
      </c>
      <c r="E41" s="14" t="s">
        <v>3448</v>
      </c>
      <c r="F41" s="11"/>
      <c r="G41" s="11"/>
      <c r="H41" s="11">
        <f>17072068684</f>
        <v>17072068684</v>
      </c>
      <c r="I41" s="14" t="s">
        <v>31</v>
      </c>
      <c r="J41" s="11" t="s">
        <v>23</v>
      </c>
      <c r="K41" s="11" t="s">
        <v>75</v>
      </c>
      <c r="L41" s="18"/>
      <c r="M41" s="11"/>
      <c r="N41" s="11" t="s">
        <v>26</v>
      </c>
      <c r="O41" s="19"/>
      <c r="P41" s="20" t="s">
        <v>3449</v>
      </c>
      <c r="Q41" s="14" t="s">
        <v>3450</v>
      </c>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row>
    <row r="42" ht="17.25" customHeight="1">
      <c r="A42" s="11">
        <v>41.0</v>
      </c>
      <c r="B42" s="12">
        <v>45813.0</v>
      </c>
      <c r="C42" s="23"/>
      <c r="D42" s="14" t="s">
        <v>2904</v>
      </c>
      <c r="E42" s="14"/>
      <c r="F42" s="11"/>
      <c r="G42" s="11" t="s">
        <v>3367</v>
      </c>
      <c r="H42" s="11">
        <v>3.206259383E9</v>
      </c>
      <c r="I42" s="14" t="s">
        <v>31</v>
      </c>
      <c r="J42" s="11" t="s">
        <v>23</v>
      </c>
      <c r="K42" s="11" t="s">
        <v>50</v>
      </c>
      <c r="L42" s="18">
        <v>890000.0</v>
      </c>
      <c r="M42" s="11" t="s">
        <v>502</v>
      </c>
      <c r="N42" s="11" t="s">
        <v>26</v>
      </c>
      <c r="O42" s="33">
        <v>45824.0</v>
      </c>
      <c r="P42" s="20" t="s">
        <v>3427</v>
      </c>
      <c r="Q42" s="14" t="s">
        <v>3395</v>
      </c>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row>
    <row r="43" ht="17.25" customHeight="1">
      <c r="A43" s="11">
        <v>42.0</v>
      </c>
      <c r="B43" s="12">
        <v>45813.0</v>
      </c>
      <c r="C43" s="23"/>
      <c r="D43" s="14" t="s">
        <v>1572</v>
      </c>
      <c r="E43" s="14" t="s">
        <v>1465</v>
      </c>
      <c r="F43" s="11"/>
      <c r="G43" s="11" t="s">
        <v>3367</v>
      </c>
      <c r="H43" s="11">
        <v>3.14688826E9</v>
      </c>
      <c r="I43" s="14" t="s">
        <v>31</v>
      </c>
      <c r="J43" s="11" t="s">
        <v>23</v>
      </c>
      <c r="K43" s="11" t="s">
        <v>75</v>
      </c>
      <c r="L43" s="18"/>
      <c r="M43" s="11"/>
      <c r="N43" s="11" t="s">
        <v>26</v>
      </c>
      <c r="O43" s="19"/>
      <c r="P43" s="20" t="s">
        <v>3451</v>
      </c>
      <c r="Q43" s="14" t="s">
        <v>3452</v>
      </c>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row>
    <row r="44" ht="17.25" customHeight="1">
      <c r="A44" s="11">
        <v>43.0</v>
      </c>
      <c r="B44" s="12">
        <v>45813.0</v>
      </c>
      <c r="C44" s="23"/>
      <c r="D44" s="14" t="s">
        <v>3453</v>
      </c>
      <c r="E44" s="14" t="s">
        <v>104</v>
      </c>
      <c r="F44" s="11"/>
      <c r="G44" s="11" t="s">
        <v>3367</v>
      </c>
      <c r="H44" s="11">
        <v>3.008113949E9</v>
      </c>
      <c r="I44" s="14" t="s">
        <v>31</v>
      </c>
      <c r="J44" s="11" t="s">
        <v>23</v>
      </c>
      <c r="K44" s="11" t="s">
        <v>156</v>
      </c>
      <c r="L44" s="18"/>
      <c r="M44" s="11" t="s">
        <v>502</v>
      </c>
      <c r="N44" s="11" t="s">
        <v>26</v>
      </c>
      <c r="O44" s="19"/>
      <c r="P44" s="20" t="s">
        <v>3454</v>
      </c>
      <c r="Q44" s="14" t="s">
        <v>3433</v>
      </c>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row>
    <row r="45" ht="17.25" customHeight="1">
      <c r="A45" s="11">
        <v>44.0</v>
      </c>
      <c r="B45" s="12">
        <v>45813.0</v>
      </c>
      <c r="C45" s="23"/>
      <c r="D45" s="14" t="s">
        <v>28</v>
      </c>
      <c r="E45" s="14" t="s">
        <v>328</v>
      </c>
      <c r="F45" s="11" t="s">
        <v>3455</v>
      </c>
      <c r="G45" s="11" t="s">
        <v>3367</v>
      </c>
      <c r="H45" s="11">
        <v>3.174389321E9</v>
      </c>
      <c r="I45" s="14" t="s">
        <v>31</v>
      </c>
      <c r="J45" s="11" t="s">
        <v>23</v>
      </c>
      <c r="K45" s="11" t="s">
        <v>44</v>
      </c>
      <c r="L45" s="18">
        <v>2579406.0</v>
      </c>
      <c r="M45" s="11" t="s">
        <v>57</v>
      </c>
      <c r="N45" s="11" t="s">
        <v>26</v>
      </c>
      <c r="O45" s="11"/>
      <c r="P45" s="20" t="s">
        <v>3456</v>
      </c>
      <c r="Q45" s="14" t="s">
        <v>2901</v>
      </c>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row>
    <row r="46" ht="17.25" customHeight="1">
      <c r="A46" s="11">
        <v>45.0</v>
      </c>
      <c r="B46" s="12">
        <v>45813.0</v>
      </c>
      <c r="C46" s="23"/>
      <c r="D46" s="14" t="s">
        <v>140</v>
      </c>
      <c r="E46" s="14"/>
      <c r="F46" s="11"/>
      <c r="G46" s="11" t="s">
        <v>3367</v>
      </c>
      <c r="H46" s="11">
        <v>3.20720249E9</v>
      </c>
      <c r="I46" s="14" t="s">
        <v>31</v>
      </c>
      <c r="J46" s="11" t="s">
        <v>23</v>
      </c>
      <c r="K46" s="11" t="s">
        <v>156</v>
      </c>
      <c r="L46" s="18">
        <v>1288644.0</v>
      </c>
      <c r="M46" s="11" t="s">
        <v>39</v>
      </c>
      <c r="N46" s="11" t="s">
        <v>26</v>
      </c>
      <c r="O46" s="33">
        <v>45824.0</v>
      </c>
      <c r="P46" s="20" t="s">
        <v>3457</v>
      </c>
      <c r="Q46" s="14" t="s">
        <v>3433</v>
      </c>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row>
    <row r="47" ht="36.75" customHeight="1">
      <c r="A47" s="11">
        <v>46.0</v>
      </c>
      <c r="B47" s="12">
        <v>45813.0</v>
      </c>
      <c r="C47" s="23"/>
      <c r="D47" s="14" t="s">
        <v>3458</v>
      </c>
      <c r="E47" s="14"/>
      <c r="F47" s="11"/>
      <c r="G47" s="11" t="s">
        <v>3367</v>
      </c>
      <c r="H47" s="11">
        <v>3.127580423E9</v>
      </c>
      <c r="I47" s="14" t="s">
        <v>31</v>
      </c>
      <c r="J47" s="11" t="s">
        <v>23</v>
      </c>
      <c r="K47" s="11" t="s">
        <v>50</v>
      </c>
      <c r="L47" s="18">
        <v>1531880.0</v>
      </c>
      <c r="M47" s="11" t="s">
        <v>502</v>
      </c>
      <c r="N47" s="11" t="s">
        <v>26</v>
      </c>
      <c r="O47" s="11" t="s">
        <v>3459</v>
      </c>
      <c r="P47" s="20" t="s">
        <v>3460</v>
      </c>
      <c r="Q47" s="14" t="s">
        <v>111</v>
      </c>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row>
    <row r="48" ht="36.75" customHeight="1">
      <c r="A48" s="11">
        <v>47.0</v>
      </c>
      <c r="B48" s="12">
        <v>45813.0</v>
      </c>
      <c r="C48" s="23"/>
      <c r="D48" s="14" t="s">
        <v>2393</v>
      </c>
      <c r="E48" s="14"/>
      <c r="F48" s="11"/>
      <c r="G48" s="11" t="s">
        <v>3367</v>
      </c>
      <c r="H48" s="11">
        <v>3.104335934E9</v>
      </c>
      <c r="I48" s="14" t="s">
        <v>31</v>
      </c>
      <c r="J48" s="11" t="s">
        <v>23</v>
      </c>
      <c r="K48" s="11" t="s">
        <v>619</v>
      </c>
      <c r="L48" s="18"/>
      <c r="M48" s="11" t="s">
        <v>564</v>
      </c>
      <c r="N48" s="11" t="s">
        <v>26</v>
      </c>
      <c r="O48" s="33"/>
      <c r="P48" s="20" t="s">
        <v>3461</v>
      </c>
      <c r="Q48" s="14" t="s">
        <v>3378</v>
      </c>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row>
    <row r="49" ht="38.25" customHeight="1">
      <c r="A49" s="11">
        <v>48.0</v>
      </c>
      <c r="B49" s="12">
        <v>45813.0</v>
      </c>
      <c r="C49" s="23"/>
      <c r="D49" s="14" t="s">
        <v>3462</v>
      </c>
      <c r="E49" s="14" t="s">
        <v>189</v>
      </c>
      <c r="F49" s="11"/>
      <c r="G49" s="11" t="s">
        <v>3367</v>
      </c>
      <c r="H49" s="11">
        <v>3.013160905E9</v>
      </c>
      <c r="I49" s="14" t="s">
        <v>31</v>
      </c>
      <c r="J49" s="11" t="s">
        <v>23</v>
      </c>
      <c r="K49" s="11" t="s">
        <v>50</v>
      </c>
      <c r="L49" s="18"/>
      <c r="M49" s="11" t="s">
        <v>502</v>
      </c>
      <c r="N49" s="11" t="s">
        <v>26</v>
      </c>
      <c r="O49" s="19"/>
      <c r="P49" s="20" t="s">
        <v>3463</v>
      </c>
      <c r="Q49" s="14" t="s">
        <v>3081</v>
      </c>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row>
    <row r="50" ht="73.5" customHeight="1">
      <c r="A50" s="11">
        <v>49.0</v>
      </c>
      <c r="B50" s="12">
        <v>45813.0</v>
      </c>
      <c r="C50" s="30"/>
      <c r="D50" s="14" t="s">
        <v>3464</v>
      </c>
      <c r="E50" s="14" t="s">
        <v>2312</v>
      </c>
      <c r="F50" s="11"/>
      <c r="G50" s="11" t="s">
        <v>3367</v>
      </c>
      <c r="H50" s="11">
        <v>3.128950506E9</v>
      </c>
      <c r="I50" s="14" t="s">
        <v>31</v>
      </c>
      <c r="J50" s="11" t="s">
        <v>23</v>
      </c>
      <c r="K50" s="11" t="s">
        <v>50</v>
      </c>
      <c r="L50" s="18">
        <v>1310388.0</v>
      </c>
      <c r="M50" s="11" t="s">
        <v>39</v>
      </c>
      <c r="N50" s="11" t="s">
        <v>26</v>
      </c>
      <c r="O50" s="33">
        <v>45824.0</v>
      </c>
      <c r="P50" s="20" t="s">
        <v>3465</v>
      </c>
      <c r="Q50" s="28"/>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row>
    <row r="51" ht="17.25" customHeight="1">
      <c r="A51" s="11">
        <v>50.0</v>
      </c>
      <c r="B51" s="12">
        <v>45814.0</v>
      </c>
      <c r="C51" s="55">
        <v>11.0</v>
      </c>
      <c r="D51" s="14" t="s">
        <v>597</v>
      </c>
      <c r="E51" s="14" t="s">
        <v>3466</v>
      </c>
      <c r="F51" s="11" t="s">
        <v>3467</v>
      </c>
      <c r="G51" s="11" t="s">
        <v>3367</v>
      </c>
      <c r="H51" s="11" t="s">
        <v>3468</v>
      </c>
      <c r="I51" s="14" t="s">
        <v>31</v>
      </c>
      <c r="J51" s="11" t="s">
        <v>23</v>
      </c>
      <c r="K51" s="11" t="s">
        <v>302</v>
      </c>
      <c r="L51" s="18">
        <v>1.6330082E7</v>
      </c>
      <c r="M51" s="11" t="s">
        <v>57</v>
      </c>
      <c r="N51" s="11" t="s">
        <v>64</v>
      </c>
      <c r="O51" s="33">
        <v>45824.0</v>
      </c>
      <c r="P51" s="20"/>
      <c r="Q51" s="28"/>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row>
    <row r="52" ht="17.25" customHeight="1">
      <c r="A52" s="11">
        <v>51.0</v>
      </c>
      <c r="B52" s="12">
        <v>45814.0</v>
      </c>
      <c r="C52" s="23"/>
      <c r="D52" s="14" t="s">
        <v>1100</v>
      </c>
      <c r="E52" s="28"/>
      <c r="F52" s="11"/>
      <c r="G52" s="11" t="s">
        <v>3367</v>
      </c>
      <c r="H52" s="11" t="s">
        <v>3469</v>
      </c>
      <c r="I52" s="14" t="s">
        <v>31</v>
      </c>
      <c r="J52" s="11" t="s">
        <v>95</v>
      </c>
      <c r="K52" s="11"/>
      <c r="L52" s="18"/>
      <c r="M52" s="11"/>
      <c r="N52" s="11" t="s">
        <v>26</v>
      </c>
      <c r="O52" s="33"/>
      <c r="P52" s="20" t="s">
        <v>2060</v>
      </c>
      <c r="Q52" s="28"/>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row>
    <row r="53" ht="17.25" customHeight="1">
      <c r="A53" s="11">
        <v>52.0</v>
      </c>
      <c r="B53" s="12">
        <v>45814.0</v>
      </c>
      <c r="C53" s="23"/>
      <c r="D53" s="14" t="s">
        <v>242</v>
      </c>
      <c r="E53" s="14" t="s">
        <v>423</v>
      </c>
      <c r="F53" s="11"/>
      <c r="G53" s="11" t="s">
        <v>3413</v>
      </c>
      <c r="H53" s="11" t="s">
        <v>3470</v>
      </c>
      <c r="I53" s="14" t="s">
        <v>31</v>
      </c>
      <c r="J53" s="11" t="s">
        <v>23</v>
      </c>
      <c r="K53" s="11" t="s">
        <v>625</v>
      </c>
      <c r="L53" s="18"/>
      <c r="M53" s="11" t="s">
        <v>39</v>
      </c>
      <c r="N53" s="11" t="s">
        <v>26</v>
      </c>
      <c r="O53" s="11"/>
      <c r="P53" s="20" t="s">
        <v>3471</v>
      </c>
      <c r="Q53" s="14" t="s">
        <v>111</v>
      </c>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row>
    <row r="54" ht="28.5" customHeight="1">
      <c r="A54" s="11">
        <v>53.0</v>
      </c>
      <c r="B54" s="12">
        <v>45814.0</v>
      </c>
      <c r="C54" s="23"/>
      <c r="D54" s="14" t="s">
        <v>741</v>
      </c>
      <c r="E54" s="14" t="s">
        <v>3472</v>
      </c>
      <c r="F54" s="11"/>
      <c r="G54" s="11" t="s">
        <v>3473</v>
      </c>
      <c r="H54" s="11" t="s">
        <v>3474</v>
      </c>
      <c r="I54" s="14" t="s">
        <v>31</v>
      </c>
      <c r="J54" s="11" t="s">
        <v>23</v>
      </c>
      <c r="K54" s="11" t="s">
        <v>50</v>
      </c>
      <c r="L54" s="18">
        <v>1042980.0</v>
      </c>
      <c r="M54" s="11" t="s">
        <v>39</v>
      </c>
      <c r="N54" s="11" t="s">
        <v>26</v>
      </c>
      <c r="O54" s="11" t="s">
        <v>3475</v>
      </c>
      <c r="P54" s="20" t="s">
        <v>3476</v>
      </c>
      <c r="Q54" s="14" t="s">
        <v>3395</v>
      </c>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row>
    <row r="55">
      <c r="A55" s="11">
        <v>54.0</v>
      </c>
      <c r="B55" s="12">
        <v>45814.0</v>
      </c>
      <c r="C55" s="23"/>
      <c r="D55" s="14" t="s">
        <v>3477</v>
      </c>
      <c r="E55" s="14"/>
      <c r="F55" s="26"/>
      <c r="G55" s="11" t="s">
        <v>3367</v>
      </c>
      <c r="H55" s="11" t="s">
        <v>3478</v>
      </c>
      <c r="I55" s="14" t="s">
        <v>31</v>
      </c>
      <c r="J55" s="11" t="s">
        <v>23</v>
      </c>
      <c r="K55" s="11" t="s">
        <v>625</v>
      </c>
      <c r="L55" s="18">
        <v>1142857.0</v>
      </c>
      <c r="M55" s="11" t="s">
        <v>39</v>
      </c>
      <c r="N55" s="11" t="s">
        <v>26</v>
      </c>
      <c r="O55" s="11" t="s">
        <v>3479</v>
      </c>
      <c r="P55" s="20" t="s">
        <v>3480</v>
      </c>
      <c r="Q55" s="14" t="s">
        <v>3433</v>
      </c>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row>
    <row r="56">
      <c r="A56" s="11">
        <v>55.0</v>
      </c>
      <c r="B56" s="12">
        <v>45814.0</v>
      </c>
      <c r="C56" s="23"/>
      <c r="D56" s="14" t="s">
        <v>3481</v>
      </c>
      <c r="E56" s="14" t="s">
        <v>672</v>
      </c>
      <c r="F56" s="11"/>
      <c r="G56" s="11" t="s">
        <v>3367</v>
      </c>
      <c r="H56" s="11" t="s">
        <v>3482</v>
      </c>
      <c r="I56" s="14" t="s">
        <v>31</v>
      </c>
      <c r="J56" s="11" t="s">
        <v>23</v>
      </c>
      <c r="K56" s="11" t="s">
        <v>296</v>
      </c>
      <c r="L56" s="18">
        <v>1440000.0</v>
      </c>
      <c r="M56" s="11" t="s">
        <v>39</v>
      </c>
      <c r="N56" s="11" t="s">
        <v>26</v>
      </c>
      <c r="O56" s="33">
        <v>45824.0</v>
      </c>
      <c r="P56" s="20" t="s">
        <v>3483</v>
      </c>
      <c r="Q56" s="14" t="s">
        <v>3450</v>
      </c>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row>
    <row r="57" ht="17.25" customHeight="1">
      <c r="A57" s="11">
        <v>56.0</v>
      </c>
      <c r="B57" s="12">
        <v>45814.0</v>
      </c>
      <c r="C57" s="23"/>
      <c r="D57" s="14" t="s">
        <v>3484</v>
      </c>
      <c r="E57" s="14" t="s">
        <v>361</v>
      </c>
      <c r="F57" s="19"/>
      <c r="G57" s="11" t="s">
        <v>3367</v>
      </c>
      <c r="H57" s="11" t="s">
        <v>3485</v>
      </c>
      <c r="I57" s="14" t="s">
        <v>31</v>
      </c>
      <c r="J57" s="11" t="s">
        <v>23</v>
      </c>
      <c r="K57" s="11" t="s">
        <v>625</v>
      </c>
      <c r="L57" s="18">
        <v>132544.0</v>
      </c>
      <c r="M57" s="11" t="s">
        <v>502</v>
      </c>
      <c r="N57" s="11" t="s">
        <v>26</v>
      </c>
      <c r="O57" s="33">
        <v>45824.0</v>
      </c>
      <c r="P57" s="20" t="s">
        <v>2356</v>
      </c>
      <c r="Q57" s="14" t="s">
        <v>111</v>
      </c>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row>
    <row r="58" ht="17.25" customHeight="1">
      <c r="A58" s="11">
        <v>57.0</v>
      </c>
      <c r="B58" s="12">
        <v>45814.0</v>
      </c>
      <c r="C58" s="23"/>
      <c r="D58" s="14" t="s">
        <v>3486</v>
      </c>
      <c r="E58" s="14" t="s">
        <v>1037</v>
      </c>
      <c r="F58" s="19"/>
      <c r="G58" s="11" t="s">
        <v>3367</v>
      </c>
      <c r="H58" s="11" t="s">
        <v>3487</v>
      </c>
      <c r="I58" s="14" t="s">
        <v>31</v>
      </c>
      <c r="J58" s="11" t="s">
        <v>23</v>
      </c>
      <c r="K58" s="11" t="s">
        <v>625</v>
      </c>
      <c r="L58" s="18">
        <v>300972.0</v>
      </c>
      <c r="M58" s="11" t="s">
        <v>502</v>
      </c>
      <c r="N58" s="11" t="s">
        <v>26</v>
      </c>
      <c r="O58" s="33">
        <v>45824.0</v>
      </c>
      <c r="P58" s="20" t="s">
        <v>2356</v>
      </c>
      <c r="Q58" s="28"/>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row>
    <row r="59" ht="17.25" customHeight="1">
      <c r="A59" s="11">
        <v>58.0</v>
      </c>
      <c r="B59" s="12">
        <v>45814.0</v>
      </c>
      <c r="C59" s="23"/>
      <c r="D59" s="14" t="s">
        <v>599</v>
      </c>
      <c r="E59" s="14" t="s">
        <v>109</v>
      </c>
      <c r="F59" s="19"/>
      <c r="G59" s="11" t="s">
        <v>788</v>
      </c>
      <c r="H59" s="11" t="s">
        <v>3488</v>
      </c>
      <c r="I59" s="14" t="s">
        <v>31</v>
      </c>
      <c r="J59" s="11" t="s">
        <v>23</v>
      </c>
      <c r="K59" s="11" t="s">
        <v>100</v>
      </c>
      <c r="L59" s="18"/>
      <c r="M59" s="11" t="s">
        <v>39</v>
      </c>
      <c r="N59" s="11" t="s">
        <v>26</v>
      </c>
      <c r="O59" s="37"/>
      <c r="P59" s="20" t="s">
        <v>3489</v>
      </c>
      <c r="Q59" s="28"/>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row>
    <row r="60" ht="17.25" customHeight="1">
      <c r="A60" s="11">
        <v>59.0</v>
      </c>
      <c r="B60" s="12">
        <v>45814.0</v>
      </c>
      <c r="C60" s="23"/>
      <c r="D60" s="14" t="s">
        <v>741</v>
      </c>
      <c r="E60" s="14" t="s">
        <v>3490</v>
      </c>
      <c r="F60" s="19"/>
      <c r="G60" s="11" t="s">
        <v>3367</v>
      </c>
      <c r="H60" s="11" t="s">
        <v>3491</v>
      </c>
      <c r="I60" s="14" t="s">
        <v>31</v>
      </c>
      <c r="J60" s="11" t="s">
        <v>95</v>
      </c>
      <c r="K60" s="11" t="s">
        <v>2087</v>
      </c>
      <c r="L60" s="18"/>
      <c r="M60" s="11"/>
      <c r="N60" s="11" t="s">
        <v>26</v>
      </c>
      <c r="O60" s="19"/>
      <c r="P60" s="20" t="s">
        <v>2060</v>
      </c>
      <c r="Q60" s="14" t="s">
        <v>3378</v>
      </c>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row>
    <row r="61" ht="17.25" customHeight="1">
      <c r="A61" s="11">
        <v>60.0</v>
      </c>
      <c r="B61" s="12">
        <v>45814.0</v>
      </c>
      <c r="C61" s="30"/>
      <c r="D61" s="14" t="s">
        <v>3492</v>
      </c>
      <c r="E61" s="14"/>
      <c r="F61" s="19"/>
      <c r="G61" s="11" t="s">
        <v>3367</v>
      </c>
      <c r="H61" s="11" t="s">
        <v>3493</v>
      </c>
      <c r="I61" s="14" t="s">
        <v>31</v>
      </c>
      <c r="J61" s="11" t="s">
        <v>23</v>
      </c>
      <c r="K61" s="11" t="s">
        <v>100</v>
      </c>
      <c r="L61" s="18"/>
      <c r="M61" s="11" t="s">
        <v>39</v>
      </c>
      <c r="N61" s="11" t="s">
        <v>26</v>
      </c>
      <c r="O61" s="11"/>
      <c r="P61" s="20" t="s">
        <v>3494</v>
      </c>
      <c r="Q61" s="28"/>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row>
    <row r="62" ht="17.25" customHeight="1">
      <c r="A62" s="11">
        <v>61.0</v>
      </c>
      <c r="B62" s="12">
        <v>45815.0</v>
      </c>
      <c r="C62" s="55">
        <v>11.0</v>
      </c>
      <c r="D62" s="14" t="s">
        <v>774</v>
      </c>
      <c r="E62" s="14"/>
      <c r="F62" s="11"/>
      <c r="G62" s="11" t="s">
        <v>3367</v>
      </c>
      <c r="H62" s="11" t="s">
        <v>3495</v>
      </c>
      <c r="I62" s="14" t="s">
        <v>31</v>
      </c>
      <c r="J62" s="11" t="s">
        <v>23</v>
      </c>
      <c r="K62" s="11" t="s">
        <v>44</v>
      </c>
      <c r="L62" s="18">
        <v>450000.0</v>
      </c>
      <c r="M62" s="11" t="s">
        <v>502</v>
      </c>
      <c r="N62" s="11" t="s">
        <v>26</v>
      </c>
      <c r="O62" s="33">
        <v>45824.0</v>
      </c>
      <c r="P62" s="20" t="s">
        <v>3496</v>
      </c>
      <c r="Q62" s="14" t="s">
        <v>111</v>
      </c>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row>
    <row r="63" ht="17.25" customHeight="1">
      <c r="A63" s="11">
        <v>62.0</v>
      </c>
      <c r="B63" s="12">
        <v>45815.0</v>
      </c>
      <c r="C63" s="23"/>
      <c r="D63" s="14" t="s">
        <v>599</v>
      </c>
      <c r="E63" s="14" t="s">
        <v>321</v>
      </c>
      <c r="F63" s="19"/>
      <c r="G63" s="11" t="s">
        <v>3367</v>
      </c>
      <c r="H63" s="11" t="s">
        <v>3497</v>
      </c>
      <c r="I63" s="14" t="s">
        <v>31</v>
      </c>
      <c r="J63" s="11" t="s">
        <v>95</v>
      </c>
      <c r="K63" s="11" t="s">
        <v>100</v>
      </c>
      <c r="L63" s="18"/>
      <c r="M63" s="11"/>
      <c r="N63" s="11" t="s">
        <v>26</v>
      </c>
      <c r="O63" s="33"/>
      <c r="P63" s="20" t="s">
        <v>2060</v>
      </c>
      <c r="Q63" s="14" t="s">
        <v>3443</v>
      </c>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row>
    <row r="64" ht="17.25" customHeight="1">
      <c r="A64" s="11">
        <v>63.0</v>
      </c>
      <c r="B64" s="12">
        <v>45815.0</v>
      </c>
      <c r="C64" s="23"/>
      <c r="D64" s="14" t="s">
        <v>1456</v>
      </c>
      <c r="E64" s="14" t="s">
        <v>712</v>
      </c>
      <c r="F64" s="11" t="s">
        <v>3498</v>
      </c>
      <c r="G64" s="11" t="s">
        <v>3367</v>
      </c>
      <c r="H64" s="11" t="s">
        <v>3499</v>
      </c>
      <c r="I64" s="14" t="s">
        <v>31</v>
      </c>
      <c r="J64" s="11" t="s">
        <v>95</v>
      </c>
      <c r="K64" s="11"/>
      <c r="L64" s="18"/>
      <c r="M64" s="11"/>
      <c r="N64" s="11" t="s">
        <v>26</v>
      </c>
      <c r="O64" s="33"/>
      <c r="P64" s="20" t="s">
        <v>2060</v>
      </c>
      <c r="Q64" s="28"/>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row>
    <row r="65" ht="17.25" customHeight="1">
      <c r="A65" s="11">
        <v>64.0</v>
      </c>
      <c r="B65" s="12">
        <v>45815.0</v>
      </c>
      <c r="C65" s="23"/>
      <c r="D65" s="14" t="s">
        <v>140</v>
      </c>
      <c r="E65" s="14"/>
      <c r="F65" s="11"/>
      <c r="G65" s="11" t="s">
        <v>3367</v>
      </c>
      <c r="H65" s="11" t="s">
        <v>3500</v>
      </c>
      <c r="I65" s="14" t="s">
        <v>31</v>
      </c>
      <c r="J65" s="11" t="s">
        <v>23</v>
      </c>
      <c r="K65" s="11" t="s">
        <v>24</v>
      </c>
      <c r="L65" s="18"/>
      <c r="M65" s="11" t="s">
        <v>39</v>
      </c>
      <c r="N65" s="11" t="s">
        <v>26</v>
      </c>
      <c r="O65" s="33"/>
      <c r="P65" s="20" t="s">
        <v>3501</v>
      </c>
      <c r="Q65" s="28"/>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row>
    <row r="66" ht="17.25" customHeight="1">
      <c r="A66" s="11">
        <v>65.0</v>
      </c>
      <c r="B66" s="12">
        <v>45815.0</v>
      </c>
      <c r="C66" s="23"/>
      <c r="D66" s="14" t="s">
        <v>242</v>
      </c>
      <c r="E66" s="14"/>
      <c r="F66" s="11"/>
      <c r="G66" s="11" t="s">
        <v>3367</v>
      </c>
      <c r="H66" s="11" t="s">
        <v>3502</v>
      </c>
      <c r="I66" s="14" t="s">
        <v>31</v>
      </c>
      <c r="J66" s="11" t="s">
        <v>95</v>
      </c>
      <c r="K66" s="11"/>
      <c r="L66" s="18"/>
      <c r="M66" s="11"/>
      <c r="N66" s="11" t="s">
        <v>26</v>
      </c>
      <c r="O66" s="19"/>
      <c r="P66" s="20" t="s">
        <v>2060</v>
      </c>
      <c r="Q66" s="14" t="s">
        <v>3433</v>
      </c>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row>
    <row r="67" ht="17.25" customHeight="1">
      <c r="A67" s="11">
        <v>66.0</v>
      </c>
      <c r="B67" s="12">
        <v>45815.0</v>
      </c>
      <c r="C67" s="23"/>
      <c r="D67" s="14" t="s">
        <v>474</v>
      </c>
      <c r="E67" s="14" t="s">
        <v>2796</v>
      </c>
      <c r="F67" s="19"/>
      <c r="G67" s="11" t="s">
        <v>3367</v>
      </c>
      <c r="H67" s="11" t="s">
        <v>3503</v>
      </c>
      <c r="I67" s="14" t="s">
        <v>31</v>
      </c>
      <c r="J67" s="11" t="s">
        <v>23</v>
      </c>
      <c r="K67" s="11" t="s">
        <v>625</v>
      </c>
      <c r="L67" s="18">
        <v>160000.0</v>
      </c>
      <c r="M67" s="11" t="s">
        <v>57</v>
      </c>
      <c r="N67" s="11" t="s">
        <v>26</v>
      </c>
      <c r="O67" s="33"/>
      <c r="P67" s="20"/>
      <c r="Q67" s="28"/>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row>
    <row r="68" ht="17.25" customHeight="1">
      <c r="A68" s="11">
        <v>67.0</v>
      </c>
      <c r="B68" s="12">
        <v>45815.0</v>
      </c>
      <c r="C68" s="23"/>
      <c r="D68" s="14" t="s">
        <v>3504</v>
      </c>
      <c r="E68" s="14" t="s">
        <v>1636</v>
      </c>
      <c r="F68" s="19"/>
      <c r="G68" s="11" t="s">
        <v>3367</v>
      </c>
      <c r="H68" s="11" t="s">
        <v>3505</v>
      </c>
      <c r="I68" s="14" t="s">
        <v>31</v>
      </c>
      <c r="J68" s="11" t="s">
        <v>95</v>
      </c>
      <c r="K68" s="11"/>
      <c r="L68" s="18"/>
      <c r="M68" s="11"/>
      <c r="N68" s="11" t="s">
        <v>26</v>
      </c>
      <c r="O68" s="33"/>
      <c r="P68" s="20" t="s">
        <v>2060</v>
      </c>
      <c r="Q68" s="14" t="s">
        <v>3378</v>
      </c>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row>
    <row r="69" ht="17.25" customHeight="1">
      <c r="A69" s="11">
        <v>68.0</v>
      </c>
      <c r="B69" s="12">
        <v>45815.0</v>
      </c>
      <c r="C69" s="23"/>
      <c r="D69" s="14" t="s">
        <v>627</v>
      </c>
      <c r="E69" s="14" t="s">
        <v>636</v>
      </c>
      <c r="F69" s="19"/>
      <c r="G69" s="11" t="s">
        <v>3473</v>
      </c>
      <c r="H69" s="11" t="s">
        <v>3506</v>
      </c>
      <c r="I69" s="14" t="s">
        <v>31</v>
      </c>
      <c r="J69" s="11" t="s">
        <v>23</v>
      </c>
      <c r="K69" s="11" t="s">
        <v>50</v>
      </c>
      <c r="L69" s="18">
        <v>2631080.0</v>
      </c>
      <c r="M69" s="11" t="s">
        <v>502</v>
      </c>
      <c r="N69" s="11" t="s">
        <v>26</v>
      </c>
      <c r="O69" s="11" t="s">
        <v>3475</v>
      </c>
      <c r="P69" s="20" t="s">
        <v>3507</v>
      </c>
      <c r="Q69" s="28"/>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row>
    <row r="70" ht="39.75" customHeight="1">
      <c r="A70" s="11">
        <v>69.0</v>
      </c>
      <c r="B70" s="12">
        <v>45815.0</v>
      </c>
      <c r="C70" s="23"/>
      <c r="D70" s="14" t="s">
        <v>896</v>
      </c>
      <c r="E70" s="14" t="s">
        <v>1465</v>
      </c>
      <c r="F70" s="19"/>
      <c r="G70" s="11" t="s">
        <v>3367</v>
      </c>
      <c r="H70" s="11" t="s">
        <v>2100</v>
      </c>
      <c r="I70" s="14" t="s">
        <v>31</v>
      </c>
      <c r="J70" s="11" t="s">
        <v>23</v>
      </c>
      <c r="K70" s="11" t="s">
        <v>167</v>
      </c>
      <c r="L70" s="18">
        <v>7289399.0</v>
      </c>
      <c r="M70" s="11" t="s">
        <v>502</v>
      </c>
      <c r="N70" s="11" t="s">
        <v>26</v>
      </c>
      <c r="O70" s="11" t="s">
        <v>3508</v>
      </c>
      <c r="P70" s="20" t="s">
        <v>3509</v>
      </c>
      <c r="Q70" s="28"/>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row>
    <row r="71" ht="17.25" customHeight="1">
      <c r="A71" s="11">
        <v>70.0</v>
      </c>
      <c r="B71" s="12">
        <v>45815.0</v>
      </c>
      <c r="C71" s="23"/>
      <c r="D71" s="14" t="s">
        <v>1162</v>
      </c>
      <c r="E71" s="14"/>
      <c r="F71" s="11"/>
      <c r="G71" s="11" t="s">
        <v>3367</v>
      </c>
      <c r="H71" s="11" t="s">
        <v>3510</v>
      </c>
      <c r="I71" s="14" t="s">
        <v>31</v>
      </c>
      <c r="J71" s="11" t="s">
        <v>23</v>
      </c>
      <c r="K71" s="11" t="s">
        <v>2740</v>
      </c>
      <c r="L71" s="18">
        <v>600000.0</v>
      </c>
      <c r="M71" s="11" t="s">
        <v>39</v>
      </c>
      <c r="N71" s="11" t="s">
        <v>26</v>
      </c>
      <c r="O71" s="33">
        <v>45824.0</v>
      </c>
      <c r="P71" s="20" t="s">
        <v>3511</v>
      </c>
      <c r="Q71" s="14" t="s">
        <v>111</v>
      </c>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row>
    <row r="72" ht="17.25" customHeight="1">
      <c r="A72" s="11">
        <v>71.0</v>
      </c>
      <c r="B72" s="12">
        <v>45815.0</v>
      </c>
      <c r="C72" s="30"/>
      <c r="D72" s="14" t="s">
        <v>83</v>
      </c>
      <c r="E72" s="14" t="s">
        <v>321</v>
      </c>
      <c r="F72" s="19"/>
      <c r="G72" s="11" t="s">
        <v>3367</v>
      </c>
      <c r="H72" s="11" t="s">
        <v>3512</v>
      </c>
      <c r="I72" s="14" t="s">
        <v>31</v>
      </c>
      <c r="J72" s="11" t="s">
        <v>23</v>
      </c>
      <c r="K72" s="11" t="s">
        <v>100</v>
      </c>
      <c r="L72" s="18">
        <v>356768.0</v>
      </c>
      <c r="M72" s="11" t="s">
        <v>57</v>
      </c>
      <c r="N72" s="11" t="s">
        <v>26</v>
      </c>
      <c r="O72" s="33"/>
      <c r="P72" s="20"/>
      <c r="Q72" s="14" t="s">
        <v>3395</v>
      </c>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row>
    <row r="73" ht="17.25" customHeight="1">
      <c r="A73" s="11">
        <v>72.0</v>
      </c>
      <c r="B73" s="12">
        <v>45817.0</v>
      </c>
      <c r="C73" s="55">
        <v>10.0</v>
      </c>
      <c r="D73" s="14" t="s">
        <v>3453</v>
      </c>
      <c r="E73" s="14"/>
      <c r="F73" s="19"/>
      <c r="G73" s="11" t="s">
        <v>3367</v>
      </c>
      <c r="H73" s="11" t="s">
        <v>3513</v>
      </c>
      <c r="I73" s="14" t="s">
        <v>31</v>
      </c>
      <c r="J73" s="11" t="s">
        <v>23</v>
      </c>
      <c r="K73" s="11" t="s">
        <v>302</v>
      </c>
      <c r="L73" s="18">
        <v>2832200.0</v>
      </c>
      <c r="M73" s="11" t="s">
        <v>57</v>
      </c>
      <c r="N73" s="11" t="s">
        <v>64</v>
      </c>
      <c r="O73" s="19"/>
      <c r="P73" s="21"/>
      <c r="Q73" s="28"/>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row>
    <row r="74" ht="17.25" customHeight="1">
      <c r="A74" s="11">
        <v>73.0</v>
      </c>
      <c r="B74" s="12">
        <v>45817.0</v>
      </c>
      <c r="C74" s="23"/>
      <c r="D74" s="14" t="s">
        <v>377</v>
      </c>
      <c r="E74" s="14" t="s">
        <v>413</v>
      </c>
      <c r="F74" s="19"/>
      <c r="G74" s="11" t="s">
        <v>3367</v>
      </c>
      <c r="H74" s="11" t="s">
        <v>3514</v>
      </c>
      <c r="I74" s="14" t="s">
        <v>31</v>
      </c>
      <c r="J74" s="11" t="s">
        <v>95</v>
      </c>
      <c r="K74" s="11"/>
      <c r="L74" s="18"/>
      <c r="M74" s="11"/>
      <c r="N74" s="11" t="s">
        <v>26</v>
      </c>
      <c r="O74" s="33"/>
      <c r="P74" s="20" t="s">
        <v>3515</v>
      </c>
      <c r="Q74" s="14" t="s">
        <v>3516</v>
      </c>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row>
    <row r="75" ht="17.25" customHeight="1">
      <c r="A75" s="11">
        <v>74.0</v>
      </c>
      <c r="B75" s="12">
        <v>45817.0</v>
      </c>
      <c r="C75" s="23"/>
      <c r="D75" s="14" t="s">
        <v>933</v>
      </c>
      <c r="E75" s="14"/>
      <c r="F75" s="19"/>
      <c r="G75" s="11" t="s">
        <v>3367</v>
      </c>
      <c r="H75" s="11" t="s">
        <v>3517</v>
      </c>
      <c r="I75" s="14" t="s">
        <v>31</v>
      </c>
      <c r="J75" s="11" t="s">
        <v>95</v>
      </c>
      <c r="K75" s="11" t="s">
        <v>2087</v>
      </c>
      <c r="L75" s="18"/>
      <c r="M75" s="11"/>
      <c r="N75" s="11" t="s">
        <v>26</v>
      </c>
      <c r="O75" s="33"/>
      <c r="P75" s="20" t="s">
        <v>2060</v>
      </c>
      <c r="Q75" s="14" t="s">
        <v>3378</v>
      </c>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row>
    <row r="76" ht="17.25" customHeight="1">
      <c r="A76" s="11">
        <v>75.0</v>
      </c>
      <c r="B76" s="12">
        <v>45817.0</v>
      </c>
      <c r="C76" s="23"/>
      <c r="D76" s="14" t="s">
        <v>145</v>
      </c>
      <c r="E76" s="14"/>
      <c r="F76" s="11"/>
      <c r="G76" s="11" t="s">
        <v>3367</v>
      </c>
      <c r="H76" s="11" t="s">
        <v>3518</v>
      </c>
      <c r="I76" s="14" t="s">
        <v>31</v>
      </c>
      <c r="J76" s="11" t="s">
        <v>23</v>
      </c>
      <c r="K76" s="11" t="s">
        <v>44</v>
      </c>
      <c r="L76" s="18">
        <v>884553.0</v>
      </c>
      <c r="M76" s="11" t="s">
        <v>57</v>
      </c>
      <c r="N76" s="11" t="s">
        <v>26</v>
      </c>
      <c r="O76" s="19"/>
      <c r="P76" s="21"/>
      <c r="Q76" s="28"/>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row>
    <row r="77" ht="17.25" customHeight="1">
      <c r="A77" s="11">
        <v>76.0</v>
      </c>
      <c r="B77" s="12">
        <v>45817.0</v>
      </c>
      <c r="C77" s="23"/>
      <c r="D77" s="14"/>
      <c r="E77" s="14"/>
      <c r="F77" s="19"/>
      <c r="G77" s="11" t="s">
        <v>3367</v>
      </c>
      <c r="H77" s="11" t="s">
        <v>3519</v>
      </c>
      <c r="I77" s="14" t="s">
        <v>31</v>
      </c>
      <c r="J77" s="11" t="s">
        <v>95</v>
      </c>
      <c r="K77" s="11" t="s">
        <v>2740</v>
      </c>
      <c r="L77" s="18"/>
      <c r="M77" s="11"/>
      <c r="N77" s="11" t="s">
        <v>26</v>
      </c>
      <c r="O77" s="33"/>
      <c r="P77" s="20" t="s">
        <v>2060</v>
      </c>
      <c r="Q77" s="14" t="s">
        <v>3443</v>
      </c>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row>
    <row r="78" ht="17.25" customHeight="1">
      <c r="A78" s="11">
        <v>77.0</v>
      </c>
      <c r="B78" s="12">
        <v>45817.0</v>
      </c>
      <c r="C78" s="23"/>
      <c r="D78" s="14" t="s">
        <v>3520</v>
      </c>
      <c r="E78" s="14" t="s">
        <v>398</v>
      </c>
      <c r="F78" s="19"/>
      <c r="G78" s="11" t="s">
        <v>3367</v>
      </c>
      <c r="H78" s="11" t="s">
        <v>3521</v>
      </c>
      <c r="I78" s="14" t="s">
        <v>31</v>
      </c>
      <c r="J78" s="11" t="s">
        <v>95</v>
      </c>
      <c r="K78" s="11" t="s">
        <v>167</v>
      </c>
      <c r="L78" s="18"/>
      <c r="M78" s="11"/>
      <c r="N78" s="11" t="s">
        <v>26</v>
      </c>
      <c r="O78" s="19"/>
      <c r="P78" s="20" t="s">
        <v>2060</v>
      </c>
      <c r="Q78" s="28"/>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row>
    <row r="79" ht="17.25" customHeight="1">
      <c r="A79" s="11">
        <v>78.0</v>
      </c>
      <c r="B79" s="12">
        <v>45817.0</v>
      </c>
      <c r="C79" s="23"/>
      <c r="D79" s="14"/>
      <c r="E79" s="14"/>
      <c r="F79" s="19"/>
      <c r="G79" s="11" t="s">
        <v>3367</v>
      </c>
      <c r="H79" s="11" t="s">
        <v>3522</v>
      </c>
      <c r="I79" s="14" t="s">
        <v>31</v>
      </c>
      <c r="J79" s="11" t="s">
        <v>95</v>
      </c>
      <c r="K79" s="11" t="s">
        <v>44</v>
      </c>
      <c r="L79" s="18"/>
      <c r="M79" s="11"/>
      <c r="N79" s="11" t="s">
        <v>26</v>
      </c>
      <c r="O79" s="19"/>
      <c r="P79" s="20" t="s">
        <v>2060</v>
      </c>
      <c r="Q79" s="14" t="s">
        <v>3523</v>
      </c>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row>
    <row r="80" ht="17.25" customHeight="1">
      <c r="A80" s="11">
        <v>79.0</v>
      </c>
      <c r="B80" s="12">
        <v>45817.0</v>
      </c>
      <c r="C80" s="23"/>
      <c r="D80" s="14" t="s">
        <v>3524</v>
      </c>
      <c r="E80" s="14"/>
      <c r="F80" s="11"/>
      <c r="G80" s="11" t="s">
        <v>3367</v>
      </c>
      <c r="H80" s="11" t="s">
        <v>3525</v>
      </c>
      <c r="I80" s="14" t="s">
        <v>31</v>
      </c>
      <c r="J80" s="11" t="s">
        <v>23</v>
      </c>
      <c r="K80" s="11" t="s">
        <v>100</v>
      </c>
      <c r="L80" s="18">
        <v>360000.0</v>
      </c>
      <c r="M80" s="11" t="s">
        <v>39</v>
      </c>
      <c r="N80" s="11" t="s">
        <v>26</v>
      </c>
      <c r="O80" s="11"/>
      <c r="P80" s="20" t="s">
        <v>3526</v>
      </c>
      <c r="Q80" s="14" t="s">
        <v>3395</v>
      </c>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row>
    <row r="81" ht="17.25" customHeight="1">
      <c r="A81" s="11">
        <v>80.0</v>
      </c>
      <c r="B81" s="12">
        <v>45817.0</v>
      </c>
      <c r="C81" s="23"/>
      <c r="D81" s="14" t="s">
        <v>400</v>
      </c>
      <c r="E81" s="14" t="s">
        <v>3527</v>
      </c>
      <c r="F81" s="11"/>
      <c r="G81" s="11" t="s">
        <v>3367</v>
      </c>
      <c r="H81" s="11" t="s">
        <v>3528</v>
      </c>
      <c r="I81" s="14" t="s">
        <v>31</v>
      </c>
      <c r="J81" s="11" t="s">
        <v>23</v>
      </c>
      <c r="K81" s="11" t="s">
        <v>625</v>
      </c>
      <c r="L81" s="18"/>
      <c r="M81" s="11" t="s">
        <v>564</v>
      </c>
      <c r="N81" s="11" t="s">
        <v>26</v>
      </c>
      <c r="O81" s="19"/>
      <c r="P81" s="20" t="s">
        <v>3529</v>
      </c>
      <c r="Q81" s="28"/>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row>
    <row r="82" ht="17.25" customHeight="1">
      <c r="A82" s="11">
        <v>81.0</v>
      </c>
      <c r="B82" s="12">
        <v>45817.0</v>
      </c>
      <c r="C82" s="30"/>
      <c r="D82" s="14" t="s">
        <v>1857</v>
      </c>
      <c r="E82" s="14"/>
      <c r="F82" s="19"/>
      <c r="G82" s="11" t="s">
        <v>3367</v>
      </c>
      <c r="H82" s="11" t="s">
        <v>3530</v>
      </c>
      <c r="I82" s="14" t="s">
        <v>31</v>
      </c>
      <c r="J82" s="11" t="s">
        <v>23</v>
      </c>
      <c r="K82" s="11" t="s">
        <v>2740</v>
      </c>
      <c r="L82" s="18">
        <v>780000.0</v>
      </c>
      <c r="M82" s="11" t="s">
        <v>39</v>
      </c>
      <c r="N82" s="11" t="s">
        <v>26</v>
      </c>
      <c r="O82" s="19"/>
      <c r="P82" s="20" t="s">
        <v>3531</v>
      </c>
      <c r="Q82" s="28"/>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row>
    <row r="83" ht="17.25" customHeight="1">
      <c r="A83" s="11">
        <v>82.0</v>
      </c>
      <c r="B83" s="12">
        <v>45818.0</v>
      </c>
      <c r="C83" s="55">
        <v>12.0</v>
      </c>
      <c r="D83" s="14" t="s">
        <v>2924</v>
      </c>
      <c r="E83" s="14"/>
      <c r="F83" s="19"/>
      <c r="G83" s="11" t="s">
        <v>3367</v>
      </c>
      <c r="H83" s="11" t="s">
        <v>3532</v>
      </c>
      <c r="I83" s="14" t="s">
        <v>31</v>
      </c>
      <c r="J83" s="11" t="s">
        <v>23</v>
      </c>
      <c r="K83" s="11" t="s">
        <v>100</v>
      </c>
      <c r="L83" s="18">
        <v>1116347.0</v>
      </c>
      <c r="M83" s="11" t="s">
        <v>502</v>
      </c>
      <c r="N83" s="11" t="s">
        <v>26</v>
      </c>
      <c r="O83" s="11" t="s">
        <v>3533</v>
      </c>
      <c r="P83" s="20" t="s">
        <v>3534</v>
      </c>
      <c r="Q83" s="28"/>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row>
    <row r="84" ht="53.25" customHeight="1">
      <c r="A84" s="11">
        <v>83.0</v>
      </c>
      <c r="B84" s="12">
        <v>45818.0</v>
      </c>
      <c r="C84" s="23"/>
      <c r="D84" s="14" t="s">
        <v>28</v>
      </c>
      <c r="E84" s="14" t="s">
        <v>3535</v>
      </c>
      <c r="F84" s="11" t="s">
        <v>3536</v>
      </c>
      <c r="G84" s="11" t="s">
        <v>3537</v>
      </c>
      <c r="H84" s="11" t="s">
        <v>3538</v>
      </c>
      <c r="I84" s="14" t="s">
        <v>31</v>
      </c>
      <c r="J84" s="11" t="s">
        <v>23</v>
      </c>
      <c r="K84" s="11" t="s">
        <v>346</v>
      </c>
      <c r="L84" s="18">
        <v>1473273.0</v>
      </c>
      <c r="M84" s="11" t="s">
        <v>502</v>
      </c>
      <c r="N84" s="11" t="s">
        <v>26</v>
      </c>
      <c r="O84" s="11" t="s">
        <v>3539</v>
      </c>
      <c r="P84" s="20" t="s">
        <v>3540</v>
      </c>
      <c r="Q84" s="14" t="s">
        <v>1180</v>
      </c>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row>
    <row r="85" ht="53.25" customHeight="1">
      <c r="A85" s="11">
        <v>84.0</v>
      </c>
      <c r="B85" s="12">
        <v>45818.0</v>
      </c>
      <c r="C85" s="23"/>
      <c r="D85" s="14" t="s">
        <v>3541</v>
      </c>
      <c r="E85" s="14"/>
      <c r="F85" s="11" t="s">
        <v>3542</v>
      </c>
      <c r="G85" s="11" t="s">
        <v>3367</v>
      </c>
      <c r="H85" s="11" t="s">
        <v>3468</v>
      </c>
      <c r="I85" s="14" t="s">
        <v>31</v>
      </c>
      <c r="J85" s="11" t="s">
        <v>23</v>
      </c>
      <c r="K85" s="11" t="s">
        <v>302</v>
      </c>
      <c r="L85" s="18">
        <v>1.185002E7</v>
      </c>
      <c r="M85" s="11" t="s">
        <v>57</v>
      </c>
      <c r="N85" s="11" t="s">
        <v>64</v>
      </c>
      <c r="O85" s="19"/>
      <c r="P85" s="20"/>
      <c r="Q85" s="14" t="s">
        <v>3450</v>
      </c>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row>
    <row r="86" ht="17.25" customHeight="1">
      <c r="A86" s="11">
        <v>85.0</v>
      </c>
      <c r="B86" s="12">
        <v>45818.0</v>
      </c>
      <c r="C86" s="23"/>
      <c r="D86" s="14" t="s">
        <v>97</v>
      </c>
      <c r="E86" s="14" t="s">
        <v>897</v>
      </c>
      <c r="F86" s="61"/>
      <c r="G86" s="11" t="s">
        <v>3367</v>
      </c>
      <c r="H86" s="11" t="s">
        <v>3543</v>
      </c>
      <c r="I86" s="14" t="s">
        <v>31</v>
      </c>
      <c r="J86" s="11" t="s">
        <v>23</v>
      </c>
      <c r="K86" s="11" t="s">
        <v>625</v>
      </c>
      <c r="L86" s="18"/>
      <c r="M86" s="11" t="s">
        <v>564</v>
      </c>
      <c r="N86" s="11" t="s">
        <v>26</v>
      </c>
      <c r="O86" s="33"/>
      <c r="P86" s="20" t="s">
        <v>3544</v>
      </c>
      <c r="Q86" s="14" t="s">
        <v>3395</v>
      </c>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row>
    <row r="87" ht="17.25" customHeight="1">
      <c r="A87" s="11">
        <v>86.0</v>
      </c>
      <c r="B87" s="12">
        <v>45818.0</v>
      </c>
      <c r="C87" s="23"/>
      <c r="D87" s="14"/>
      <c r="E87" s="14"/>
      <c r="F87" s="61"/>
      <c r="G87" s="11" t="s">
        <v>3367</v>
      </c>
      <c r="H87" s="11" t="s">
        <v>3545</v>
      </c>
      <c r="I87" s="14" t="s">
        <v>31</v>
      </c>
      <c r="J87" s="11" t="s">
        <v>95</v>
      </c>
      <c r="K87" s="11" t="s">
        <v>167</v>
      </c>
      <c r="L87" s="18"/>
      <c r="M87" s="11"/>
      <c r="N87" s="11" t="s">
        <v>26</v>
      </c>
      <c r="O87" s="33"/>
      <c r="P87" s="20" t="s">
        <v>2060</v>
      </c>
      <c r="Q87" s="14" t="s">
        <v>111</v>
      </c>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row>
    <row r="88" ht="17.25" customHeight="1">
      <c r="A88" s="11">
        <v>87.0</v>
      </c>
      <c r="B88" s="12">
        <v>45818.0</v>
      </c>
      <c r="C88" s="23"/>
      <c r="D88" s="14" t="s">
        <v>3546</v>
      </c>
      <c r="E88" s="14"/>
      <c r="F88" s="61"/>
      <c r="G88" s="11" t="s">
        <v>788</v>
      </c>
      <c r="H88" s="11" t="s">
        <v>3547</v>
      </c>
      <c r="I88" s="14" t="s">
        <v>31</v>
      </c>
      <c r="J88" s="11" t="s">
        <v>23</v>
      </c>
      <c r="K88" s="11" t="s">
        <v>302</v>
      </c>
      <c r="L88" s="18"/>
      <c r="M88" s="11" t="s">
        <v>39</v>
      </c>
      <c r="N88" s="11" t="s">
        <v>26</v>
      </c>
      <c r="O88" s="33"/>
      <c r="P88" s="20" t="s">
        <v>3548</v>
      </c>
      <c r="Q88" s="28"/>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row>
    <row r="89" ht="17.25" customHeight="1">
      <c r="A89" s="11">
        <v>88.0</v>
      </c>
      <c r="B89" s="12">
        <v>45818.0</v>
      </c>
      <c r="C89" s="23"/>
      <c r="D89" s="14" t="s">
        <v>1456</v>
      </c>
      <c r="E89" s="28"/>
      <c r="F89" s="61"/>
      <c r="G89" s="11" t="s">
        <v>3367</v>
      </c>
      <c r="H89" s="11" t="s">
        <v>3549</v>
      </c>
      <c r="I89" s="14" t="s">
        <v>31</v>
      </c>
      <c r="J89" s="11" t="s">
        <v>95</v>
      </c>
      <c r="K89" s="11" t="s">
        <v>2740</v>
      </c>
      <c r="L89" s="18"/>
      <c r="M89" s="11"/>
      <c r="N89" s="11" t="s">
        <v>26</v>
      </c>
      <c r="O89" s="33"/>
      <c r="P89" s="20" t="s">
        <v>2060</v>
      </c>
      <c r="Q89" s="14" t="s">
        <v>111</v>
      </c>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row>
    <row r="90" ht="17.25" customHeight="1">
      <c r="A90" s="11">
        <v>89.0</v>
      </c>
      <c r="B90" s="12">
        <v>45818.0</v>
      </c>
      <c r="C90" s="23"/>
      <c r="D90" s="14" t="s">
        <v>555</v>
      </c>
      <c r="E90" s="14"/>
      <c r="F90" s="61"/>
      <c r="G90" s="11" t="s">
        <v>3473</v>
      </c>
      <c r="H90" s="11" t="s">
        <v>3550</v>
      </c>
      <c r="I90" s="14" t="s">
        <v>31</v>
      </c>
      <c r="J90" s="11" t="s">
        <v>23</v>
      </c>
      <c r="K90" s="11" t="s">
        <v>24</v>
      </c>
      <c r="L90" s="18">
        <v>120000.0</v>
      </c>
      <c r="M90" s="11" t="s">
        <v>39</v>
      </c>
      <c r="N90" s="11" t="s">
        <v>26</v>
      </c>
      <c r="O90" s="33"/>
      <c r="P90" s="20" t="s">
        <v>3551</v>
      </c>
      <c r="Q90" s="28"/>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row>
    <row r="91" ht="25.5" customHeight="1">
      <c r="A91" s="11">
        <v>90.0</v>
      </c>
      <c r="B91" s="12">
        <v>45818.0</v>
      </c>
      <c r="C91" s="23"/>
      <c r="D91" s="14" t="s">
        <v>1921</v>
      </c>
      <c r="E91" s="14" t="s">
        <v>3552</v>
      </c>
      <c r="F91" s="70"/>
      <c r="G91" s="11" t="s">
        <v>3367</v>
      </c>
      <c r="H91" s="11" t="s">
        <v>3553</v>
      </c>
      <c r="I91" s="14" t="s">
        <v>31</v>
      </c>
      <c r="J91" s="11" t="s">
        <v>23</v>
      </c>
      <c r="K91" s="11" t="s">
        <v>2087</v>
      </c>
      <c r="L91" s="18">
        <v>176400.0</v>
      </c>
      <c r="M91" s="11"/>
      <c r="N91" s="11" t="s">
        <v>26</v>
      </c>
      <c r="O91" s="33">
        <v>45824.0</v>
      </c>
      <c r="P91" s="20" t="s">
        <v>3554</v>
      </c>
      <c r="Q91" s="14" t="s">
        <v>111</v>
      </c>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row>
    <row r="92" ht="17.25" customHeight="1">
      <c r="A92" s="11">
        <v>91.0</v>
      </c>
      <c r="B92" s="12">
        <v>45818.0</v>
      </c>
      <c r="C92" s="23"/>
      <c r="D92" s="14" t="s">
        <v>1205</v>
      </c>
      <c r="E92" s="14" t="s">
        <v>770</v>
      </c>
      <c r="F92" s="61"/>
      <c r="G92" s="11" t="s">
        <v>3367</v>
      </c>
      <c r="H92" s="11" t="s">
        <v>3555</v>
      </c>
      <c r="I92" s="14" t="s">
        <v>31</v>
      </c>
      <c r="J92" s="11" t="s">
        <v>23</v>
      </c>
      <c r="K92" s="11" t="s">
        <v>625</v>
      </c>
      <c r="L92" s="18">
        <v>419675.0</v>
      </c>
      <c r="M92" s="11" t="s">
        <v>39</v>
      </c>
      <c r="N92" s="11" t="s">
        <v>26</v>
      </c>
      <c r="O92" s="33">
        <v>45824.0</v>
      </c>
      <c r="P92" s="20" t="s">
        <v>3556</v>
      </c>
      <c r="Q92" s="14" t="s">
        <v>3557</v>
      </c>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row>
    <row r="93" ht="17.25" customHeight="1">
      <c r="A93" s="11">
        <v>92.0</v>
      </c>
      <c r="B93" s="12">
        <v>45818.0</v>
      </c>
      <c r="C93" s="23"/>
      <c r="D93" s="14" t="s">
        <v>3558</v>
      </c>
      <c r="E93" s="14"/>
      <c r="F93" s="61"/>
      <c r="G93" s="11" t="s">
        <v>3367</v>
      </c>
      <c r="H93" s="11" t="s">
        <v>3559</v>
      </c>
      <c r="I93" s="14" t="s">
        <v>31</v>
      </c>
      <c r="J93" s="11" t="s">
        <v>95</v>
      </c>
      <c r="K93" s="11"/>
      <c r="L93" s="18"/>
      <c r="M93" s="11"/>
      <c r="N93" s="11" t="s">
        <v>26</v>
      </c>
      <c r="O93" s="33"/>
      <c r="P93" s="20" t="s">
        <v>2060</v>
      </c>
      <c r="Q93" s="14" t="s">
        <v>1180</v>
      </c>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row>
    <row r="94" ht="17.25" customHeight="1">
      <c r="A94" s="11">
        <v>93.0</v>
      </c>
      <c r="B94" s="12">
        <v>45818.0</v>
      </c>
      <c r="C94" s="30"/>
      <c r="D94" s="14" t="s">
        <v>3396</v>
      </c>
      <c r="E94" s="14"/>
      <c r="F94" s="61"/>
      <c r="G94" s="11" t="s">
        <v>3367</v>
      </c>
      <c r="H94" s="11" t="s">
        <v>3560</v>
      </c>
      <c r="I94" s="14" t="s">
        <v>31</v>
      </c>
      <c r="J94" s="11" t="s">
        <v>23</v>
      </c>
      <c r="K94" s="11" t="s">
        <v>50</v>
      </c>
      <c r="L94" s="18">
        <v>1140000.0</v>
      </c>
      <c r="M94" s="11" t="s">
        <v>39</v>
      </c>
      <c r="N94" s="11" t="s">
        <v>26</v>
      </c>
      <c r="O94" s="33">
        <v>45824.0</v>
      </c>
      <c r="P94" s="20" t="s">
        <v>3561</v>
      </c>
      <c r="Q94" s="28"/>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row>
    <row r="95" ht="17.25" customHeight="1">
      <c r="A95" s="11">
        <v>94.0</v>
      </c>
      <c r="B95" s="12">
        <v>45819.0</v>
      </c>
      <c r="C95" s="55">
        <v>14.0</v>
      </c>
      <c r="D95" s="14" t="s">
        <v>3562</v>
      </c>
      <c r="E95" s="14" t="s">
        <v>708</v>
      </c>
      <c r="F95" s="70"/>
      <c r="G95" s="11" t="s">
        <v>3367</v>
      </c>
      <c r="H95" s="11" t="s">
        <v>3563</v>
      </c>
      <c r="I95" s="14" t="s">
        <v>31</v>
      </c>
      <c r="J95" s="11" t="s">
        <v>95</v>
      </c>
      <c r="K95" s="11" t="s">
        <v>625</v>
      </c>
      <c r="L95" s="18"/>
      <c r="M95" s="11"/>
      <c r="N95" s="11" t="s">
        <v>26</v>
      </c>
      <c r="O95" s="33"/>
      <c r="P95" s="20" t="s">
        <v>2060</v>
      </c>
      <c r="Q95" s="14" t="s">
        <v>111</v>
      </c>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row>
    <row r="96" ht="17.25" customHeight="1">
      <c r="A96" s="11">
        <v>95.0</v>
      </c>
      <c r="B96" s="12">
        <v>45819.0</v>
      </c>
      <c r="C96" s="23"/>
      <c r="D96" s="14" t="s">
        <v>779</v>
      </c>
      <c r="E96" s="14"/>
      <c r="F96" s="61"/>
      <c r="G96" s="11" t="s">
        <v>3367</v>
      </c>
      <c r="H96" s="11" t="s">
        <v>3564</v>
      </c>
      <c r="I96" s="14" t="s">
        <v>31</v>
      </c>
      <c r="J96" s="11" t="s">
        <v>23</v>
      </c>
      <c r="K96" s="11" t="s">
        <v>2740</v>
      </c>
      <c r="L96" s="18"/>
      <c r="M96" s="11" t="s">
        <v>564</v>
      </c>
      <c r="N96" s="11" t="s">
        <v>26</v>
      </c>
      <c r="O96" s="33"/>
      <c r="P96" s="20" t="s">
        <v>3565</v>
      </c>
      <c r="Q96" s="14" t="s">
        <v>111</v>
      </c>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row>
    <row r="97" ht="17.25" customHeight="1">
      <c r="A97" s="11">
        <v>96.0</v>
      </c>
      <c r="B97" s="12">
        <v>45819.0</v>
      </c>
      <c r="C97" s="23"/>
      <c r="D97" s="14"/>
      <c r="E97" s="28"/>
      <c r="F97" s="70" t="s">
        <v>3566</v>
      </c>
      <c r="G97" s="11" t="s">
        <v>3367</v>
      </c>
      <c r="H97" s="11" t="s">
        <v>3567</v>
      </c>
      <c r="I97" s="14" t="s">
        <v>31</v>
      </c>
      <c r="J97" s="11" t="s">
        <v>95</v>
      </c>
      <c r="K97" s="11" t="s">
        <v>50</v>
      </c>
      <c r="L97" s="18"/>
      <c r="M97" s="11"/>
      <c r="N97" s="11" t="s">
        <v>26</v>
      </c>
      <c r="O97" s="33"/>
      <c r="P97" s="20" t="s">
        <v>2060</v>
      </c>
      <c r="Q97" s="14" t="s">
        <v>3395</v>
      </c>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row>
    <row r="98" ht="17.25" customHeight="1">
      <c r="A98" s="11">
        <v>97.0</v>
      </c>
      <c r="B98" s="12">
        <v>45819.0</v>
      </c>
      <c r="C98" s="23"/>
      <c r="D98" s="14" t="s">
        <v>1184</v>
      </c>
      <c r="E98" s="14" t="s">
        <v>255</v>
      </c>
      <c r="F98" s="61"/>
      <c r="G98" s="11" t="s">
        <v>3568</v>
      </c>
      <c r="H98" s="11" t="s">
        <v>3569</v>
      </c>
      <c r="I98" s="14" t="s">
        <v>31</v>
      </c>
      <c r="J98" s="11" t="s">
        <v>95</v>
      </c>
      <c r="K98" s="11" t="s">
        <v>625</v>
      </c>
      <c r="L98" s="18"/>
      <c r="M98" s="11"/>
      <c r="N98" s="11" t="s">
        <v>26</v>
      </c>
      <c r="O98" s="33"/>
      <c r="P98" s="20" t="s">
        <v>2060</v>
      </c>
      <c r="Q98" s="14" t="s">
        <v>1180</v>
      </c>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row>
    <row r="99" ht="17.25" customHeight="1">
      <c r="A99" s="11">
        <v>98.0</v>
      </c>
      <c r="B99" s="12">
        <v>45819.0</v>
      </c>
      <c r="C99" s="23"/>
      <c r="D99" s="14" t="s">
        <v>338</v>
      </c>
      <c r="E99" s="14" t="s">
        <v>2804</v>
      </c>
      <c r="F99" s="70"/>
      <c r="G99" s="11" t="s">
        <v>3367</v>
      </c>
      <c r="H99" s="11" t="s">
        <v>3570</v>
      </c>
      <c r="I99" s="14" t="s">
        <v>31</v>
      </c>
      <c r="J99" s="11" t="s">
        <v>95</v>
      </c>
      <c r="K99" s="11" t="s">
        <v>50</v>
      </c>
      <c r="L99" s="18"/>
      <c r="M99" s="11"/>
      <c r="N99" s="11" t="s">
        <v>26</v>
      </c>
      <c r="O99" s="33"/>
      <c r="P99" s="20" t="s">
        <v>2060</v>
      </c>
      <c r="Q99" s="14" t="s">
        <v>3391</v>
      </c>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row>
    <row r="100" ht="17.25" customHeight="1">
      <c r="A100" s="11">
        <v>99.0</v>
      </c>
      <c r="B100" s="12">
        <v>45819.0</v>
      </c>
      <c r="C100" s="23"/>
      <c r="D100" s="14" t="s">
        <v>1383</v>
      </c>
      <c r="E100" s="14"/>
      <c r="F100" s="61"/>
      <c r="G100" s="11" t="s">
        <v>3367</v>
      </c>
      <c r="H100" s="11" t="s">
        <v>3571</v>
      </c>
      <c r="I100" s="14" t="s">
        <v>31</v>
      </c>
      <c r="J100" s="11" t="s">
        <v>23</v>
      </c>
      <c r="K100" s="11" t="s">
        <v>625</v>
      </c>
      <c r="L100" s="18">
        <v>129094.0</v>
      </c>
      <c r="M100" s="11" t="s">
        <v>39</v>
      </c>
      <c r="N100" s="11" t="s">
        <v>26</v>
      </c>
      <c r="O100" s="33"/>
      <c r="P100" s="20" t="s">
        <v>3531</v>
      </c>
      <c r="Q100" s="28"/>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row>
    <row r="101" ht="17.25" customHeight="1">
      <c r="A101" s="11">
        <v>100.0</v>
      </c>
      <c r="B101" s="12">
        <v>45819.0</v>
      </c>
      <c r="C101" s="23"/>
      <c r="D101" s="14" t="s">
        <v>79</v>
      </c>
      <c r="E101" s="14" t="s">
        <v>71</v>
      </c>
      <c r="F101" s="61"/>
      <c r="G101" s="11" t="s">
        <v>3367</v>
      </c>
      <c r="H101" s="11" t="s">
        <v>3572</v>
      </c>
      <c r="I101" s="14" t="s">
        <v>31</v>
      </c>
      <c r="J101" s="11" t="s">
        <v>23</v>
      </c>
      <c r="K101" s="11" t="s">
        <v>625</v>
      </c>
      <c r="L101" s="18"/>
      <c r="M101" s="11" t="s">
        <v>564</v>
      </c>
      <c r="N101" s="11" t="s">
        <v>26</v>
      </c>
      <c r="O101" s="33"/>
      <c r="P101" s="20" t="s">
        <v>887</v>
      </c>
      <c r="Q101" s="28"/>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row>
    <row r="102" ht="17.25" customHeight="1">
      <c r="A102" s="11">
        <v>101.0</v>
      </c>
      <c r="B102" s="12">
        <v>45819.0</v>
      </c>
      <c r="C102" s="23"/>
      <c r="D102" s="14" t="s">
        <v>3573</v>
      </c>
      <c r="E102" s="28"/>
      <c r="F102" s="70"/>
      <c r="G102" s="11" t="s">
        <v>3367</v>
      </c>
      <c r="H102" s="11" t="s">
        <v>3574</v>
      </c>
      <c r="I102" s="14" t="s">
        <v>31</v>
      </c>
      <c r="J102" s="11" t="s">
        <v>23</v>
      </c>
      <c r="K102" s="11" t="s">
        <v>625</v>
      </c>
      <c r="L102" s="18"/>
      <c r="M102" s="11"/>
      <c r="N102" s="11" t="s">
        <v>26</v>
      </c>
      <c r="O102" s="33"/>
      <c r="P102" s="20" t="s">
        <v>3575</v>
      </c>
      <c r="Q102" s="14" t="s">
        <v>3576</v>
      </c>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row>
    <row r="103" ht="17.25" customHeight="1">
      <c r="A103" s="11">
        <v>102.0</v>
      </c>
      <c r="B103" s="12">
        <v>45819.0</v>
      </c>
      <c r="C103" s="23"/>
      <c r="D103" s="14" t="s">
        <v>1154</v>
      </c>
      <c r="E103" s="14" t="s">
        <v>3577</v>
      </c>
      <c r="F103" s="70" t="s">
        <v>3578</v>
      </c>
      <c r="G103" s="11" t="s">
        <v>3367</v>
      </c>
      <c r="H103" s="11" t="s">
        <v>3579</v>
      </c>
      <c r="I103" s="14" t="s">
        <v>31</v>
      </c>
      <c r="J103" s="11" t="s">
        <v>23</v>
      </c>
      <c r="K103" s="11" t="s">
        <v>2740</v>
      </c>
      <c r="L103" s="18">
        <v>618800.0</v>
      </c>
      <c r="M103" s="11" t="s">
        <v>502</v>
      </c>
      <c r="N103" s="11" t="s">
        <v>26</v>
      </c>
      <c r="O103" s="33">
        <v>45824.0</v>
      </c>
      <c r="P103" s="20" t="s">
        <v>3580</v>
      </c>
      <c r="Q103" s="14"/>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row>
    <row r="104" ht="27.0" customHeight="1">
      <c r="A104" s="11">
        <v>103.0</v>
      </c>
      <c r="B104" s="12">
        <v>45819.0</v>
      </c>
      <c r="C104" s="23"/>
      <c r="D104" s="14" t="s">
        <v>3581</v>
      </c>
      <c r="E104" s="28"/>
      <c r="F104" s="61"/>
      <c r="G104" s="11" t="s">
        <v>3367</v>
      </c>
      <c r="H104" s="11" t="s">
        <v>3582</v>
      </c>
      <c r="I104" s="14" t="s">
        <v>31</v>
      </c>
      <c r="J104" s="11" t="s">
        <v>23</v>
      </c>
      <c r="K104" s="11" t="s">
        <v>167</v>
      </c>
      <c r="L104" s="18">
        <v>3401472.0</v>
      </c>
      <c r="M104" s="11" t="s">
        <v>502</v>
      </c>
      <c r="N104" s="11" t="s">
        <v>26</v>
      </c>
      <c r="O104" s="11" t="s">
        <v>3583</v>
      </c>
      <c r="P104" s="20" t="s">
        <v>3584</v>
      </c>
      <c r="Q104" s="28"/>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row>
    <row r="105" ht="17.25" customHeight="1">
      <c r="A105" s="11">
        <v>104.0</v>
      </c>
      <c r="B105" s="12">
        <v>45819.0</v>
      </c>
      <c r="C105" s="23"/>
      <c r="D105" s="14" t="s">
        <v>2766</v>
      </c>
      <c r="E105" s="14"/>
      <c r="F105" s="61"/>
      <c r="G105" s="11" t="s">
        <v>3367</v>
      </c>
      <c r="H105" s="11" t="s">
        <v>3585</v>
      </c>
      <c r="I105" s="14" t="s">
        <v>31</v>
      </c>
      <c r="J105" s="11" t="s">
        <v>23</v>
      </c>
      <c r="K105" s="11" t="s">
        <v>625</v>
      </c>
      <c r="L105" s="18">
        <v>740000.0</v>
      </c>
      <c r="M105" s="11" t="s">
        <v>502</v>
      </c>
      <c r="N105" s="11" t="s">
        <v>26</v>
      </c>
      <c r="O105" s="33">
        <v>45824.0</v>
      </c>
      <c r="P105" s="20" t="s">
        <v>3586</v>
      </c>
      <c r="Q105" s="14" t="s">
        <v>111</v>
      </c>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row>
    <row r="106" ht="17.25" customHeight="1">
      <c r="A106" s="11">
        <v>105.0</v>
      </c>
      <c r="B106" s="12">
        <v>45819.0</v>
      </c>
      <c r="C106" s="23"/>
      <c r="D106" s="14" t="s">
        <v>1623</v>
      </c>
      <c r="E106" s="14"/>
      <c r="F106" s="61"/>
      <c r="G106" s="11" t="s">
        <v>3367</v>
      </c>
      <c r="H106" s="11" t="s">
        <v>3587</v>
      </c>
      <c r="I106" s="14" t="s">
        <v>31</v>
      </c>
      <c r="J106" s="11" t="s">
        <v>23</v>
      </c>
      <c r="K106" s="11" t="s">
        <v>44</v>
      </c>
      <c r="L106" s="18">
        <v>630000.0</v>
      </c>
      <c r="M106" s="11" t="s">
        <v>502</v>
      </c>
      <c r="N106" s="11" t="s">
        <v>26</v>
      </c>
      <c r="O106" s="33">
        <v>45824.0</v>
      </c>
      <c r="P106" s="20" t="s">
        <v>3588</v>
      </c>
      <c r="Q106" s="14" t="s">
        <v>1180</v>
      </c>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row>
    <row r="107" ht="17.25" customHeight="1">
      <c r="A107" s="11">
        <v>106.0</v>
      </c>
      <c r="B107" s="12">
        <v>45819.0</v>
      </c>
      <c r="C107" s="23"/>
      <c r="D107" s="14" t="s">
        <v>3589</v>
      </c>
      <c r="E107" s="14"/>
      <c r="F107" s="61"/>
      <c r="G107" s="11" t="s">
        <v>3367</v>
      </c>
      <c r="H107" s="11" t="s">
        <v>3590</v>
      </c>
      <c r="I107" s="14" t="s">
        <v>31</v>
      </c>
      <c r="J107" s="11" t="s">
        <v>23</v>
      </c>
      <c r="K107" s="11" t="s">
        <v>2740</v>
      </c>
      <c r="L107" s="18">
        <v>923651.0</v>
      </c>
      <c r="M107" s="11" t="s">
        <v>502</v>
      </c>
      <c r="N107" s="11" t="s">
        <v>26</v>
      </c>
      <c r="O107" s="33">
        <v>45824.0</v>
      </c>
      <c r="P107" s="20" t="s">
        <v>3591</v>
      </c>
      <c r="Q107" s="14" t="s">
        <v>3443</v>
      </c>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row>
    <row r="108" ht="17.25" customHeight="1">
      <c r="A108" s="11">
        <v>107.0</v>
      </c>
      <c r="B108" s="12">
        <v>45819.0</v>
      </c>
      <c r="C108" s="30"/>
      <c r="D108" s="14" t="s">
        <v>3592</v>
      </c>
      <c r="E108" s="28"/>
      <c r="F108" s="61"/>
      <c r="G108" s="11" t="s">
        <v>3367</v>
      </c>
      <c r="H108" s="11" t="s">
        <v>3593</v>
      </c>
      <c r="I108" s="14" t="s">
        <v>31</v>
      </c>
      <c r="J108" s="11" t="s">
        <v>95</v>
      </c>
      <c r="K108" s="11" t="s">
        <v>24</v>
      </c>
      <c r="L108" s="18"/>
      <c r="M108" s="11"/>
      <c r="N108" s="11" t="s">
        <v>26</v>
      </c>
      <c r="O108" s="33"/>
      <c r="P108" s="20" t="s">
        <v>2060</v>
      </c>
      <c r="Q108" s="14" t="s">
        <v>111</v>
      </c>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row>
    <row r="109" ht="17.25" customHeight="1">
      <c r="A109" s="11">
        <v>108.0</v>
      </c>
      <c r="B109" s="12">
        <v>45820.0</v>
      </c>
      <c r="C109" s="55">
        <v>11.0</v>
      </c>
      <c r="D109" s="14" t="s">
        <v>245</v>
      </c>
      <c r="E109" s="14"/>
      <c r="F109" s="61"/>
      <c r="G109" s="11" t="s">
        <v>3367</v>
      </c>
      <c r="H109" s="11" t="s">
        <v>3594</v>
      </c>
      <c r="I109" s="14" t="s">
        <v>31</v>
      </c>
      <c r="J109" s="11" t="s">
        <v>23</v>
      </c>
      <c r="K109" s="11" t="s">
        <v>296</v>
      </c>
      <c r="L109" s="18"/>
      <c r="M109" s="11" t="s">
        <v>564</v>
      </c>
      <c r="N109" s="11" t="s">
        <v>26</v>
      </c>
      <c r="O109" s="33"/>
      <c r="P109" s="20" t="s">
        <v>3595</v>
      </c>
      <c r="Q109" s="14" t="s">
        <v>111</v>
      </c>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row>
    <row r="110" ht="17.25" customHeight="1">
      <c r="A110" s="11">
        <v>109.0</v>
      </c>
      <c r="B110" s="12">
        <v>45820.0</v>
      </c>
      <c r="C110" s="23"/>
      <c r="D110" s="14" t="s">
        <v>2244</v>
      </c>
      <c r="E110" s="14" t="s">
        <v>708</v>
      </c>
      <c r="F110" s="70"/>
      <c r="G110" s="11" t="s">
        <v>3367</v>
      </c>
      <c r="H110" s="11" t="s">
        <v>3596</v>
      </c>
      <c r="I110" s="14" t="s">
        <v>31</v>
      </c>
      <c r="J110" s="11" t="s">
        <v>23</v>
      </c>
      <c r="K110" s="11" t="s">
        <v>625</v>
      </c>
      <c r="L110" s="18">
        <v>240000.0</v>
      </c>
      <c r="M110" s="11" t="s">
        <v>57</v>
      </c>
      <c r="N110" s="11" t="s">
        <v>26</v>
      </c>
      <c r="O110" s="33"/>
      <c r="P110" s="20"/>
      <c r="Q110" s="28"/>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row>
    <row r="111" ht="27.75" customHeight="1">
      <c r="A111" s="11">
        <v>110.0</v>
      </c>
      <c r="B111" s="12">
        <v>45820.0</v>
      </c>
      <c r="C111" s="23"/>
      <c r="D111" s="14" t="s">
        <v>449</v>
      </c>
      <c r="E111" s="28"/>
      <c r="F111" s="61"/>
      <c r="G111" s="11" t="s">
        <v>3367</v>
      </c>
      <c r="H111" s="11" t="s">
        <v>3597</v>
      </c>
      <c r="I111" s="14" t="s">
        <v>31</v>
      </c>
      <c r="J111" s="11" t="s">
        <v>23</v>
      </c>
      <c r="K111" s="11" t="s">
        <v>50</v>
      </c>
      <c r="L111" s="18">
        <v>1216944.0</v>
      </c>
      <c r="M111" s="11" t="s">
        <v>39</v>
      </c>
      <c r="N111" s="11" t="s">
        <v>26</v>
      </c>
      <c r="O111" s="11" t="s">
        <v>3539</v>
      </c>
      <c r="P111" s="20" t="s">
        <v>3598</v>
      </c>
      <c r="Q111" s="14" t="s">
        <v>3599</v>
      </c>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row>
    <row r="112" ht="17.25" customHeight="1">
      <c r="A112" s="11">
        <v>111.0</v>
      </c>
      <c r="B112" s="12">
        <v>45820.0</v>
      </c>
      <c r="C112" s="23"/>
      <c r="D112" s="14" t="s">
        <v>2189</v>
      </c>
      <c r="E112" s="14"/>
      <c r="F112" s="61"/>
      <c r="G112" s="11" t="s">
        <v>3367</v>
      </c>
      <c r="H112" s="11" t="s">
        <v>3600</v>
      </c>
      <c r="I112" s="14" t="s">
        <v>31</v>
      </c>
      <c r="J112" s="11" t="s">
        <v>23</v>
      </c>
      <c r="K112" s="11" t="s">
        <v>100</v>
      </c>
      <c r="L112" s="18">
        <v>400000.0</v>
      </c>
      <c r="M112" s="11" t="s">
        <v>502</v>
      </c>
      <c r="N112" s="11" t="s">
        <v>26</v>
      </c>
      <c r="O112" s="33">
        <v>45824.0</v>
      </c>
      <c r="P112" s="20" t="s">
        <v>2356</v>
      </c>
      <c r="Q112" s="28"/>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row>
    <row r="113" ht="17.25" customHeight="1">
      <c r="A113" s="11">
        <v>112.0</v>
      </c>
      <c r="B113" s="12">
        <v>45820.0</v>
      </c>
      <c r="C113" s="23"/>
      <c r="D113" s="14" t="s">
        <v>3601</v>
      </c>
      <c r="E113" s="14" t="s">
        <v>824</v>
      </c>
      <c r="F113" s="61"/>
      <c r="G113" s="11" t="s">
        <v>3367</v>
      </c>
      <c r="H113" s="11" t="s">
        <v>3602</v>
      </c>
      <c r="I113" s="14" t="s">
        <v>31</v>
      </c>
      <c r="J113" s="11" t="s">
        <v>23</v>
      </c>
      <c r="K113" s="11" t="s">
        <v>302</v>
      </c>
      <c r="L113" s="18">
        <v>2977135.0</v>
      </c>
      <c r="M113" s="11" t="s">
        <v>502</v>
      </c>
      <c r="N113" s="11" t="s">
        <v>26</v>
      </c>
      <c r="O113" s="11" t="s">
        <v>3603</v>
      </c>
      <c r="P113" s="20" t="s">
        <v>3604</v>
      </c>
      <c r="Q113" s="14" t="s">
        <v>3395</v>
      </c>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row>
    <row r="114" ht="17.25" customHeight="1">
      <c r="A114" s="11">
        <v>113.0</v>
      </c>
      <c r="B114" s="12">
        <v>45820.0</v>
      </c>
      <c r="C114" s="23"/>
      <c r="D114" s="14" t="s">
        <v>460</v>
      </c>
      <c r="E114" s="14"/>
      <c r="F114" s="70"/>
      <c r="G114" s="11" t="s">
        <v>3367</v>
      </c>
      <c r="H114" s="11" t="s">
        <v>3605</v>
      </c>
      <c r="I114" s="14" t="s">
        <v>31</v>
      </c>
      <c r="J114" s="11" t="s">
        <v>95</v>
      </c>
      <c r="K114" s="11" t="s">
        <v>167</v>
      </c>
      <c r="L114" s="18"/>
      <c r="M114" s="11" t="s">
        <v>502</v>
      </c>
      <c r="N114" s="11" t="s">
        <v>26</v>
      </c>
      <c r="O114" s="33"/>
      <c r="P114" s="20"/>
      <c r="Q114" s="14" t="s">
        <v>1180</v>
      </c>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row>
    <row r="115" ht="17.25" customHeight="1">
      <c r="A115" s="11">
        <v>114.0</v>
      </c>
      <c r="B115" s="12">
        <v>45820.0</v>
      </c>
      <c r="C115" s="23"/>
      <c r="D115" s="14" t="s">
        <v>1718</v>
      </c>
      <c r="E115" s="14"/>
      <c r="F115" s="70"/>
      <c r="G115" s="11" t="s">
        <v>3367</v>
      </c>
      <c r="H115" s="11" t="s">
        <v>3606</v>
      </c>
      <c r="I115" s="14" t="s">
        <v>31</v>
      </c>
      <c r="J115" s="11" t="s">
        <v>23</v>
      </c>
      <c r="K115" s="11"/>
      <c r="L115" s="18">
        <v>7.0</v>
      </c>
      <c r="M115" s="11" t="s">
        <v>564</v>
      </c>
      <c r="N115" s="11" t="s">
        <v>26</v>
      </c>
      <c r="O115" s="33"/>
      <c r="P115" s="20"/>
      <c r="Q115" s="14" t="s">
        <v>3516</v>
      </c>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row>
    <row r="116" ht="17.25" customHeight="1">
      <c r="A116" s="11">
        <v>115.0</v>
      </c>
      <c r="B116" s="12">
        <v>45820.0</v>
      </c>
      <c r="C116" s="23"/>
      <c r="D116" s="14" t="s">
        <v>1887</v>
      </c>
      <c r="E116" s="14" t="s">
        <v>708</v>
      </c>
      <c r="F116" s="70" t="s">
        <v>3607</v>
      </c>
      <c r="G116" s="11" t="s">
        <v>3367</v>
      </c>
      <c r="H116" s="11" t="s">
        <v>3608</v>
      </c>
      <c r="I116" s="14" t="s">
        <v>31</v>
      </c>
      <c r="J116" s="11" t="s">
        <v>23</v>
      </c>
      <c r="K116" s="11" t="s">
        <v>625</v>
      </c>
      <c r="L116" s="18"/>
      <c r="M116" s="11" t="s">
        <v>564</v>
      </c>
      <c r="N116" s="11" t="s">
        <v>26</v>
      </c>
      <c r="O116" s="33"/>
      <c r="P116" s="20" t="s">
        <v>3609</v>
      </c>
      <c r="Q116" s="28"/>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row>
    <row r="117" ht="17.25" customHeight="1">
      <c r="A117" s="11">
        <v>116.0</v>
      </c>
      <c r="B117" s="12">
        <v>45820.0</v>
      </c>
      <c r="C117" s="23"/>
      <c r="D117" s="14" t="s">
        <v>3610</v>
      </c>
      <c r="E117" s="14" t="s">
        <v>2804</v>
      </c>
      <c r="F117" s="61"/>
      <c r="G117" s="11" t="s">
        <v>3367</v>
      </c>
      <c r="H117" s="11" t="s">
        <v>3611</v>
      </c>
      <c r="I117" s="14" t="s">
        <v>31</v>
      </c>
      <c r="J117" s="11" t="s">
        <v>23</v>
      </c>
      <c r="K117" s="11" t="s">
        <v>100</v>
      </c>
      <c r="L117" s="18">
        <v>265900.0</v>
      </c>
      <c r="M117" s="11" t="s">
        <v>57</v>
      </c>
      <c r="N117" s="11" t="s">
        <v>26</v>
      </c>
      <c r="O117" s="33"/>
      <c r="P117" s="20"/>
      <c r="Q117" s="28"/>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row>
    <row r="118" ht="29.25" customHeight="1">
      <c r="A118" s="11">
        <v>117.0</v>
      </c>
      <c r="B118" s="12">
        <v>45820.0</v>
      </c>
      <c r="C118" s="23"/>
      <c r="D118" s="14" t="s">
        <v>3612</v>
      </c>
      <c r="E118" s="14" t="s">
        <v>3613</v>
      </c>
      <c r="F118" s="61"/>
      <c r="G118" s="11" t="s">
        <v>3367</v>
      </c>
      <c r="H118" s="11" t="s">
        <v>3614</v>
      </c>
      <c r="I118" s="14" t="s">
        <v>31</v>
      </c>
      <c r="J118" s="11" t="s">
        <v>23</v>
      </c>
      <c r="K118" s="11" t="s">
        <v>625</v>
      </c>
      <c r="L118" s="18">
        <v>185500.0</v>
      </c>
      <c r="M118" s="11" t="s">
        <v>39</v>
      </c>
      <c r="N118" s="11" t="s">
        <v>26</v>
      </c>
      <c r="O118" s="33">
        <v>45824.0</v>
      </c>
      <c r="P118" s="20" t="s">
        <v>3615</v>
      </c>
      <c r="Q118" s="14" t="s">
        <v>3395</v>
      </c>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row>
    <row r="119" ht="17.25" customHeight="1">
      <c r="A119" s="11">
        <v>118.0</v>
      </c>
      <c r="B119" s="12">
        <v>45820.0</v>
      </c>
      <c r="C119" s="30"/>
      <c r="D119" s="14" t="s">
        <v>3616</v>
      </c>
      <c r="E119" s="14" t="s">
        <v>708</v>
      </c>
      <c r="F119" s="61"/>
      <c r="G119" s="11" t="s">
        <v>3473</v>
      </c>
      <c r="H119" s="11" t="s">
        <v>3617</v>
      </c>
      <c r="I119" s="14" t="s">
        <v>31</v>
      </c>
      <c r="J119" s="11" t="s">
        <v>23</v>
      </c>
      <c r="K119" s="11" t="s">
        <v>302</v>
      </c>
      <c r="L119" s="18">
        <v>2352038.0</v>
      </c>
      <c r="M119" s="11" t="s">
        <v>502</v>
      </c>
      <c r="N119" s="11" t="s">
        <v>26</v>
      </c>
      <c r="O119" s="11" t="s">
        <v>3603</v>
      </c>
      <c r="P119" s="20" t="s">
        <v>3618</v>
      </c>
      <c r="Q119" s="14" t="s">
        <v>111</v>
      </c>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row>
    <row r="120" ht="17.25" customHeight="1">
      <c r="A120" s="11">
        <v>119.0</v>
      </c>
      <c r="B120" s="12">
        <v>45821.0</v>
      </c>
      <c r="C120" s="55">
        <v>8.0</v>
      </c>
      <c r="D120" s="14" t="s">
        <v>169</v>
      </c>
      <c r="E120" s="14" t="s">
        <v>3619</v>
      </c>
      <c r="F120" s="61"/>
      <c r="G120" s="11" t="s">
        <v>3367</v>
      </c>
      <c r="H120" s="11" t="s">
        <v>3620</v>
      </c>
      <c r="I120" s="14" t="s">
        <v>31</v>
      </c>
      <c r="J120" s="11" t="s">
        <v>23</v>
      </c>
      <c r="K120" s="11" t="s">
        <v>167</v>
      </c>
      <c r="L120" s="18"/>
      <c r="M120" s="11"/>
      <c r="N120" s="11" t="s">
        <v>26</v>
      </c>
      <c r="O120" s="33"/>
      <c r="P120" s="20" t="s">
        <v>3621</v>
      </c>
      <c r="Q120" s="28"/>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row>
    <row r="121" ht="17.25" customHeight="1">
      <c r="A121" s="11">
        <v>120.0</v>
      </c>
      <c r="B121" s="12">
        <v>45821.0</v>
      </c>
      <c r="C121" s="23"/>
      <c r="D121" s="14" t="s">
        <v>3622</v>
      </c>
      <c r="E121" s="14" t="s">
        <v>3623</v>
      </c>
      <c r="F121" s="61"/>
      <c r="G121" s="11" t="s">
        <v>3367</v>
      </c>
      <c r="H121" s="11" t="s">
        <v>3624</v>
      </c>
      <c r="I121" s="14" t="s">
        <v>31</v>
      </c>
      <c r="J121" s="11" t="s">
        <v>23</v>
      </c>
      <c r="K121" s="11" t="s">
        <v>100</v>
      </c>
      <c r="L121" s="18">
        <v>1855656.0</v>
      </c>
      <c r="M121" s="11" t="s">
        <v>57</v>
      </c>
      <c r="N121" s="11" t="s">
        <v>26</v>
      </c>
      <c r="O121" s="33"/>
      <c r="P121" s="20"/>
      <c r="Q121" s="28"/>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row>
    <row r="122" ht="17.25" customHeight="1">
      <c r="A122" s="11">
        <v>121.0</v>
      </c>
      <c r="B122" s="12">
        <v>45821.0</v>
      </c>
      <c r="C122" s="23"/>
      <c r="D122" s="14" t="s">
        <v>1184</v>
      </c>
      <c r="E122" s="14"/>
      <c r="F122" s="61"/>
      <c r="G122" s="11" t="s">
        <v>3367</v>
      </c>
      <c r="H122" s="11" t="s">
        <v>3625</v>
      </c>
      <c r="I122" s="14"/>
      <c r="J122" s="11" t="s">
        <v>23</v>
      </c>
      <c r="K122" s="11" t="s">
        <v>625</v>
      </c>
      <c r="L122" s="18"/>
      <c r="M122" s="11" t="s">
        <v>502</v>
      </c>
      <c r="N122" s="11" t="s">
        <v>26</v>
      </c>
      <c r="O122" s="33">
        <v>45822.0</v>
      </c>
      <c r="P122" s="20" t="s">
        <v>3626</v>
      </c>
      <c r="Q122" s="28"/>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row>
    <row r="123" ht="17.25" customHeight="1">
      <c r="A123" s="11">
        <v>122.0</v>
      </c>
      <c r="B123" s="12">
        <v>45821.0</v>
      </c>
      <c r="C123" s="23"/>
      <c r="D123" s="14" t="s">
        <v>3627</v>
      </c>
      <c r="E123" s="14"/>
      <c r="F123" s="61"/>
      <c r="G123" s="11" t="s">
        <v>3367</v>
      </c>
      <c r="H123" s="11">
        <v>3.108990796E9</v>
      </c>
      <c r="I123" s="14"/>
      <c r="J123" s="11" t="s">
        <v>23</v>
      </c>
      <c r="K123" s="11" t="s">
        <v>619</v>
      </c>
      <c r="L123" s="18"/>
      <c r="M123" s="11" t="s">
        <v>564</v>
      </c>
      <c r="N123" s="11" t="s">
        <v>26</v>
      </c>
      <c r="O123" s="33"/>
      <c r="P123" s="20" t="s">
        <v>3628</v>
      </c>
      <c r="Q123" s="14" t="s">
        <v>111</v>
      </c>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row>
    <row r="124" ht="17.25" customHeight="1">
      <c r="A124" s="11">
        <v>123.0</v>
      </c>
      <c r="B124" s="12">
        <v>45821.0</v>
      </c>
      <c r="C124" s="23"/>
      <c r="D124" s="14"/>
      <c r="E124" s="14"/>
      <c r="F124" s="61"/>
      <c r="G124" s="11" t="s">
        <v>3367</v>
      </c>
      <c r="H124" s="11">
        <v>3.212595369E9</v>
      </c>
      <c r="I124" s="14"/>
      <c r="J124" s="11" t="s">
        <v>23</v>
      </c>
      <c r="K124" s="11" t="s">
        <v>852</v>
      </c>
      <c r="L124" s="18"/>
      <c r="M124" s="11" t="s">
        <v>57</v>
      </c>
      <c r="N124" s="11" t="s">
        <v>26</v>
      </c>
      <c r="O124" s="33"/>
      <c r="P124" s="20" t="s">
        <v>3629</v>
      </c>
      <c r="Q124" s="14" t="s">
        <v>3630</v>
      </c>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row>
    <row r="125" ht="17.25" customHeight="1">
      <c r="A125" s="11">
        <v>124.0</v>
      </c>
      <c r="B125" s="12">
        <v>45821.0</v>
      </c>
      <c r="C125" s="23"/>
      <c r="D125" s="14" t="s">
        <v>3631</v>
      </c>
      <c r="E125" s="14"/>
      <c r="F125" s="61"/>
      <c r="G125" s="11" t="s">
        <v>3367</v>
      </c>
      <c r="H125" s="11">
        <v>3.166434467E9</v>
      </c>
      <c r="I125" s="14"/>
      <c r="J125" s="11" t="s">
        <v>23</v>
      </c>
      <c r="K125" s="11" t="s">
        <v>2087</v>
      </c>
      <c r="L125" s="18"/>
      <c r="M125" s="11"/>
      <c r="N125" s="11" t="s">
        <v>26</v>
      </c>
      <c r="O125" s="33"/>
      <c r="P125" s="20" t="s">
        <v>3632</v>
      </c>
      <c r="Q125" s="14" t="s">
        <v>2840</v>
      </c>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row>
    <row r="126" ht="17.25" customHeight="1">
      <c r="A126" s="11">
        <v>125.0</v>
      </c>
      <c r="B126" s="12">
        <v>45821.0</v>
      </c>
      <c r="C126" s="23"/>
      <c r="D126" s="14" t="s">
        <v>3616</v>
      </c>
      <c r="E126" s="14" t="s">
        <v>3633</v>
      </c>
      <c r="F126" s="61"/>
      <c r="G126" s="11" t="s">
        <v>3367</v>
      </c>
      <c r="H126" s="11">
        <v>3.003197624E9</v>
      </c>
      <c r="I126" s="14"/>
      <c r="J126" s="11" t="s">
        <v>23</v>
      </c>
      <c r="K126" s="11" t="s">
        <v>2087</v>
      </c>
      <c r="L126" s="18"/>
      <c r="M126" s="11"/>
      <c r="N126" s="11" t="s">
        <v>26</v>
      </c>
      <c r="O126" s="33"/>
      <c r="P126" s="20" t="s">
        <v>3632</v>
      </c>
      <c r="Q126" s="14" t="s">
        <v>111</v>
      </c>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row>
    <row r="127" ht="17.25" customHeight="1">
      <c r="A127" s="11">
        <v>126.0</v>
      </c>
      <c r="B127" s="12">
        <v>45822.0</v>
      </c>
      <c r="C127" s="30"/>
      <c r="D127" s="14" t="s">
        <v>186</v>
      </c>
      <c r="E127" s="14" t="s">
        <v>2010</v>
      </c>
      <c r="F127" s="61"/>
      <c r="G127" s="11" t="s">
        <v>3634</v>
      </c>
      <c r="H127" s="11">
        <v>3.124219637E9</v>
      </c>
      <c r="I127" s="14"/>
      <c r="J127" s="11" t="s">
        <v>23</v>
      </c>
      <c r="K127" s="11" t="s">
        <v>75</v>
      </c>
      <c r="L127" s="18"/>
      <c r="M127" s="11"/>
      <c r="N127" s="11" t="s">
        <v>26</v>
      </c>
      <c r="O127" s="33"/>
      <c r="P127" s="20" t="s">
        <v>3635</v>
      </c>
      <c r="Q127" s="14" t="s">
        <v>111</v>
      </c>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row>
    <row r="128" ht="17.25" customHeight="1">
      <c r="A128" s="11">
        <v>127.0</v>
      </c>
      <c r="B128" s="12">
        <v>45822.0</v>
      </c>
      <c r="C128" s="78"/>
      <c r="D128" s="14" t="s">
        <v>300</v>
      </c>
      <c r="E128" s="28"/>
      <c r="F128" s="61"/>
      <c r="G128" s="11" t="s">
        <v>3367</v>
      </c>
      <c r="H128" s="11">
        <v>3.232279704E9</v>
      </c>
      <c r="I128" s="14"/>
      <c r="J128" s="11" t="s">
        <v>23</v>
      </c>
      <c r="K128" s="11" t="s">
        <v>619</v>
      </c>
      <c r="L128" s="18"/>
      <c r="M128" s="11" t="s">
        <v>564</v>
      </c>
      <c r="N128" s="11" t="s">
        <v>26</v>
      </c>
      <c r="O128" s="33"/>
      <c r="P128" s="20" t="s">
        <v>3636</v>
      </c>
      <c r="Q128" s="28"/>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row>
    <row r="129" ht="27.0" customHeight="1">
      <c r="A129" s="11">
        <v>128.0</v>
      </c>
      <c r="B129" s="12">
        <v>45822.0</v>
      </c>
      <c r="C129" s="78"/>
      <c r="D129" s="14" t="s">
        <v>666</v>
      </c>
      <c r="E129" s="14" t="s">
        <v>1303</v>
      </c>
      <c r="F129" s="61"/>
      <c r="G129" s="11" t="s">
        <v>3367</v>
      </c>
      <c r="H129" s="11">
        <v>3.043925825E9</v>
      </c>
      <c r="I129" s="14"/>
      <c r="J129" s="11" t="s">
        <v>23</v>
      </c>
      <c r="K129" s="11" t="s">
        <v>75</v>
      </c>
      <c r="L129" s="18">
        <v>2123678.0</v>
      </c>
      <c r="M129" s="11" t="s">
        <v>51</v>
      </c>
      <c r="N129" s="11" t="s">
        <v>26</v>
      </c>
      <c r="O129" s="11" t="s">
        <v>3637</v>
      </c>
      <c r="P129" s="20" t="s">
        <v>3638</v>
      </c>
      <c r="Q129" s="14" t="s">
        <v>3639</v>
      </c>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row>
    <row r="130" ht="17.25" customHeight="1">
      <c r="A130" s="11">
        <v>129.0</v>
      </c>
      <c r="B130" s="12">
        <v>45822.0</v>
      </c>
      <c r="C130" s="78"/>
      <c r="D130" s="14" t="s">
        <v>3640</v>
      </c>
      <c r="E130" s="14" t="s">
        <v>1239</v>
      </c>
      <c r="F130" s="61"/>
      <c r="G130" s="11" t="s">
        <v>3367</v>
      </c>
      <c r="H130" s="11">
        <v>3.017606929E9</v>
      </c>
      <c r="I130" s="14"/>
      <c r="J130" s="11" t="s">
        <v>23</v>
      </c>
      <c r="K130" s="11" t="s">
        <v>50</v>
      </c>
      <c r="L130" s="18">
        <v>709253.0</v>
      </c>
      <c r="M130" s="11" t="s">
        <v>51</v>
      </c>
      <c r="N130" s="11" t="s">
        <v>26</v>
      </c>
      <c r="O130" s="33">
        <v>45822.0</v>
      </c>
      <c r="P130" s="20" t="s">
        <v>3641</v>
      </c>
      <c r="Q130" s="14" t="s">
        <v>3395</v>
      </c>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row>
    <row r="131" ht="17.25" customHeight="1">
      <c r="A131" s="11">
        <v>130.0</v>
      </c>
      <c r="B131" s="12">
        <v>45822.0</v>
      </c>
      <c r="C131" s="78"/>
      <c r="D131" s="14" t="s">
        <v>1184</v>
      </c>
      <c r="E131" s="14" t="s">
        <v>435</v>
      </c>
      <c r="F131" s="61"/>
      <c r="G131" s="11" t="s">
        <v>3367</v>
      </c>
      <c r="H131" s="11">
        <v>3.004538169E9</v>
      </c>
      <c r="I131" s="14"/>
      <c r="J131" s="11" t="s">
        <v>23</v>
      </c>
      <c r="K131" s="11" t="s">
        <v>50</v>
      </c>
      <c r="L131" s="18">
        <v>840000.0</v>
      </c>
      <c r="M131" s="11" t="s">
        <v>51</v>
      </c>
      <c r="N131" s="11" t="s">
        <v>26</v>
      </c>
      <c r="O131" s="33">
        <v>45822.0</v>
      </c>
      <c r="P131" s="20" t="s">
        <v>3641</v>
      </c>
      <c r="Q131" s="14" t="s">
        <v>3395</v>
      </c>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row>
    <row r="132" ht="17.25" customHeight="1">
      <c r="A132" s="11">
        <v>131.0</v>
      </c>
      <c r="B132" s="12">
        <v>45822.0</v>
      </c>
      <c r="C132" s="78"/>
      <c r="D132" s="14" t="s">
        <v>128</v>
      </c>
      <c r="E132" s="14"/>
      <c r="F132" s="61"/>
      <c r="G132" s="11" t="s">
        <v>3367</v>
      </c>
      <c r="H132" s="11">
        <v>3.1163178E9</v>
      </c>
      <c r="I132" s="14"/>
      <c r="J132" s="11" t="s">
        <v>23</v>
      </c>
      <c r="K132" s="11" t="s">
        <v>50</v>
      </c>
      <c r="L132" s="18">
        <v>762779.0</v>
      </c>
      <c r="M132" s="11" t="s">
        <v>39</v>
      </c>
      <c r="N132" s="11" t="s">
        <v>26</v>
      </c>
      <c r="O132" s="33">
        <v>45822.0</v>
      </c>
      <c r="P132" s="20" t="s">
        <v>3642</v>
      </c>
      <c r="Q132" s="14" t="s">
        <v>3395</v>
      </c>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row>
    <row r="133" ht="30.75" customHeight="1">
      <c r="A133" s="11">
        <v>132.0</v>
      </c>
      <c r="B133" s="12">
        <v>45822.0</v>
      </c>
      <c r="C133" s="78"/>
      <c r="D133" s="14" t="s">
        <v>300</v>
      </c>
      <c r="E133" s="14" t="s">
        <v>93</v>
      </c>
      <c r="F133" s="61"/>
      <c r="G133" s="11" t="s">
        <v>3367</v>
      </c>
      <c r="H133" s="11">
        <v>3.103583901E9</v>
      </c>
      <c r="I133" s="14"/>
      <c r="J133" s="11" t="s">
        <v>23</v>
      </c>
      <c r="K133" s="11" t="s">
        <v>346</v>
      </c>
      <c r="L133" s="18">
        <v>4327002.0</v>
      </c>
      <c r="M133" s="11" t="s">
        <v>51</v>
      </c>
      <c r="N133" s="11" t="s">
        <v>26</v>
      </c>
      <c r="O133" s="11" t="s">
        <v>3643</v>
      </c>
      <c r="P133" s="20" t="s">
        <v>3644</v>
      </c>
      <c r="Q133" s="14" t="s">
        <v>2840</v>
      </c>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row>
    <row r="134" ht="17.25" customHeight="1">
      <c r="A134" s="11">
        <v>133.0</v>
      </c>
      <c r="B134" s="12">
        <v>45824.0</v>
      </c>
      <c r="C134" s="78"/>
      <c r="D134" s="14" t="s">
        <v>3645</v>
      </c>
      <c r="E134" s="14" t="s">
        <v>3646</v>
      </c>
      <c r="F134" s="70" t="s">
        <v>3647</v>
      </c>
      <c r="G134" s="11" t="s">
        <v>3367</v>
      </c>
      <c r="H134" s="11">
        <v>3.006526702E9</v>
      </c>
      <c r="I134" s="14"/>
      <c r="J134" s="11" t="s">
        <v>23</v>
      </c>
      <c r="K134" s="11" t="s">
        <v>167</v>
      </c>
      <c r="L134" s="18">
        <v>3581069.0</v>
      </c>
      <c r="M134" s="11" t="s">
        <v>51</v>
      </c>
      <c r="N134" s="11" t="s">
        <v>26</v>
      </c>
      <c r="O134" s="11" t="s">
        <v>3648</v>
      </c>
      <c r="P134" s="20" t="s">
        <v>3649</v>
      </c>
      <c r="Q134" s="14" t="s">
        <v>2831</v>
      </c>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row>
    <row r="135" ht="17.25" customHeight="1">
      <c r="A135" s="11">
        <v>134.0</v>
      </c>
      <c r="B135" s="12">
        <v>45824.0</v>
      </c>
      <c r="C135" s="78"/>
      <c r="D135" s="14"/>
      <c r="E135" s="14"/>
      <c r="F135" s="61"/>
      <c r="G135" s="11" t="s">
        <v>3367</v>
      </c>
      <c r="H135" s="11">
        <v>3.113552788E9</v>
      </c>
      <c r="I135" s="14"/>
      <c r="J135" s="11" t="s">
        <v>95</v>
      </c>
      <c r="K135" s="11" t="s">
        <v>619</v>
      </c>
      <c r="L135" s="18"/>
      <c r="M135" s="11"/>
      <c r="N135" s="11" t="s">
        <v>26</v>
      </c>
      <c r="O135" s="33"/>
      <c r="P135" s="20" t="s">
        <v>2060</v>
      </c>
      <c r="Q135" s="14" t="s">
        <v>3443</v>
      </c>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row>
    <row r="136" ht="30.75" customHeight="1">
      <c r="A136" s="11">
        <v>135.0</v>
      </c>
      <c r="B136" s="12">
        <v>45824.0</v>
      </c>
      <c r="C136" s="78"/>
      <c r="D136" s="14" t="s">
        <v>3650</v>
      </c>
      <c r="E136" s="14"/>
      <c r="F136" s="61"/>
      <c r="G136" s="11" t="s">
        <v>3367</v>
      </c>
      <c r="H136" s="11">
        <v>3.042928604E9</v>
      </c>
      <c r="I136" s="14"/>
      <c r="J136" s="11" t="s">
        <v>23</v>
      </c>
      <c r="K136" s="11" t="s">
        <v>2740</v>
      </c>
      <c r="L136" s="18">
        <v>264000.0</v>
      </c>
      <c r="M136" s="11" t="s">
        <v>51</v>
      </c>
      <c r="N136" s="11" t="s">
        <v>26</v>
      </c>
      <c r="O136" s="33">
        <v>45832.0</v>
      </c>
      <c r="P136" s="20" t="s">
        <v>3651</v>
      </c>
      <c r="Q136" s="14" t="s">
        <v>3443</v>
      </c>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row>
    <row r="137" ht="25.5" customHeight="1">
      <c r="A137" s="11">
        <v>136.0</v>
      </c>
      <c r="B137" s="12">
        <v>45824.0</v>
      </c>
      <c r="C137" s="78"/>
      <c r="D137" s="14" t="s">
        <v>128</v>
      </c>
      <c r="E137" s="14" t="s">
        <v>800</v>
      </c>
      <c r="F137" s="70"/>
      <c r="G137" s="11" t="s">
        <v>3367</v>
      </c>
      <c r="H137" s="11">
        <v>3.01540011E9</v>
      </c>
      <c r="I137" s="14"/>
      <c r="J137" s="11" t="s">
        <v>23</v>
      </c>
      <c r="K137" s="11" t="s">
        <v>100</v>
      </c>
      <c r="L137" s="18">
        <v>420000.0</v>
      </c>
      <c r="M137" s="11" t="s">
        <v>51</v>
      </c>
      <c r="N137" s="11" t="s">
        <v>26</v>
      </c>
      <c r="O137" s="33">
        <v>45832.0</v>
      </c>
      <c r="P137" s="20" t="s">
        <v>3652</v>
      </c>
      <c r="Q137" s="14" t="s">
        <v>111</v>
      </c>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row>
    <row r="138" ht="25.5" customHeight="1">
      <c r="A138" s="11">
        <v>137.0</v>
      </c>
      <c r="B138" s="12">
        <v>45824.0</v>
      </c>
      <c r="C138" s="78"/>
      <c r="D138" s="14" t="s">
        <v>242</v>
      </c>
      <c r="E138" s="14" t="s">
        <v>230</v>
      </c>
      <c r="F138" s="61"/>
      <c r="G138" s="11" t="s">
        <v>3367</v>
      </c>
      <c r="H138" s="11">
        <v>3.04669384E9</v>
      </c>
      <c r="I138" s="14"/>
      <c r="J138" s="11" t="s">
        <v>95</v>
      </c>
      <c r="K138" s="11" t="s">
        <v>44</v>
      </c>
      <c r="L138" s="18"/>
      <c r="M138" s="11"/>
      <c r="N138" s="11" t="s">
        <v>26</v>
      </c>
      <c r="O138" s="33"/>
      <c r="P138" s="20" t="s">
        <v>2060</v>
      </c>
      <c r="Q138" s="14" t="s">
        <v>111</v>
      </c>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row>
    <row r="139" ht="17.25" customHeight="1">
      <c r="A139" s="11">
        <v>138.0</v>
      </c>
      <c r="B139" s="12">
        <v>45824.0</v>
      </c>
      <c r="C139" s="78"/>
      <c r="D139" s="14" t="s">
        <v>1205</v>
      </c>
      <c r="E139" s="14"/>
      <c r="F139" s="19"/>
      <c r="G139" s="11" t="s">
        <v>3367</v>
      </c>
      <c r="H139" s="11">
        <v>3.222050899E9</v>
      </c>
      <c r="I139" s="14"/>
      <c r="J139" s="11" t="s">
        <v>23</v>
      </c>
      <c r="K139" s="11" t="s">
        <v>619</v>
      </c>
      <c r="L139" s="18"/>
      <c r="M139" s="11"/>
      <c r="N139" s="11" t="s">
        <v>26</v>
      </c>
      <c r="O139" s="19"/>
      <c r="P139" s="20" t="s">
        <v>3653</v>
      </c>
      <c r="Q139" s="14" t="s">
        <v>2840</v>
      </c>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row>
    <row r="140" ht="17.25" customHeight="1">
      <c r="A140" s="11">
        <v>139.0</v>
      </c>
      <c r="B140" s="12">
        <v>45824.0</v>
      </c>
      <c r="C140" s="78"/>
      <c r="D140" s="14" t="s">
        <v>3654</v>
      </c>
      <c r="E140" s="14" t="s">
        <v>2697</v>
      </c>
      <c r="F140" s="19"/>
      <c r="G140" s="11" t="s">
        <v>3367</v>
      </c>
      <c r="H140" s="11">
        <v>3.135340168E9</v>
      </c>
      <c r="I140" s="14"/>
      <c r="J140" s="11" t="s">
        <v>23</v>
      </c>
      <c r="K140" s="11" t="s">
        <v>100</v>
      </c>
      <c r="L140" s="18"/>
      <c r="M140" s="11"/>
      <c r="N140" s="11" t="s">
        <v>26</v>
      </c>
      <c r="O140" s="19"/>
      <c r="P140" s="20" t="s">
        <v>3655</v>
      </c>
      <c r="Q140" s="14" t="s">
        <v>3157</v>
      </c>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row>
    <row r="141" ht="22.5" customHeight="1">
      <c r="A141" s="11">
        <v>140.0</v>
      </c>
      <c r="B141" s="12">
        <v>45824.0</v>
      </c>
      <c r="C141" s="78"/>
      <c r="D141" s="14" t="s">
        <v>3656</v>
      </c>
      <c r="E141" s="28"/>
      <c r="F141" s="19"/>
      <c r="G141" s="11" t="s">
        <v>3367</v>
      </c>
      <c r="H141" s="20">
        <f>50768347445</f>
        <v>50768347445</v>
      </c>
      <c r="I141" s="14"/>
      <c r="J141" s="11" t="s">
        <v>23</v>
      </c>
      <c r="K141" s="11" t="s">
        <v>100</v>
      </c>
      <c r="L141" s="18">
        <v>350000.0</v>
      </c>
      <c r="M141" s="11" t="s">
        <v>51</v>
      </c>
      <c r="N141" s="11" t="s">
        <v>26</v>
      </c>
      <c r="O141" s="33">
        <v>45832.0</v>
      </c>
      <c r="P141" s="20" t="s">
        <v>3657</v>
      </c>
      <c r="Q141" s="14" t="s">
        <v>111</v>
      </c>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row>
    <row r="142" ht="17.25" customHeight="1">
      <c r="A142" s="11">
        <v>141.0</v>
      </c>
      <c r="B142" s="12">
        <v>45824.0</v>
      </c>
      <c r="C142" s="78"/>
      <c r="D142" s="14" t="s">
        <v>3656</v>
      </c>
      <c r="E142" s="14" t="s">
        <v>210</v>
      </c>
      <c r="F142" s="19"/>
      <c r="G142" s="11" t="s">
        <v>3367</v>
      </c>
      <c r="H142" s="11">
        <v>3.104916053E9</v>
      </c>
      <c r="I142" s="14"/>
      <c r="J142" s="11" t="s">
        <v>23</v>
      </c>
      <c r="K142" s="11" t="s">
        <v>100</v>
      </c>
      <c r="L142" s="18">
        <v>480000.0</v>
      </c>
      <c r="M142" s="11" t="s">
        <v>39</v>
      </c>
      <c r="N142" s="11" t="s">
        <v>26</v>
      </c>
      <c r="O142" s="33">
        <v>45832.0</v>
      </c>
      <c r="P142" s="20" t="s">
        <v>3658</v>
      </c>
      <c r="Q142" s="14" t="s">
        <v>3164</v>
      </c>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row>
    <row r="143" ht="17.25" customHeight="1">
      <c r="A143" s="11">
        <v>142.0</v>
      </c>
      <c r="B143" s="12">
        <v>45824.0</v>
      </c>
      <c r="C143" s="78"/>
      <c r="D143" s="14" t="s">
        <v>3659</v>
      </c>
      <c r="E143" s="14" t="s">
        <v>2523</v>
      </c>
      <c r="F143" s="19"/>
      <c r="G143" s="11" t="s">
        <v>3367</v>
      </c>
      <c r="H143" s="11">
        <v>3.126692013E9</v>
      </c>
      <c r="I143" s="14"/>
      <c r="J143" s="11" t="s">
        <v>23</v>
      </c>
      <c r="K143" s="11" t="s">
        <v>625</v>
      </c>
      <c r="L143" s="18"/>
      <c r="M143" s="11"/>
      <c r="N143" s="11" t="s">
        <v>26</v>
      </c>
      <c r="O143" s="19"/>
      <c r="P143" s="20" t="s">
        <v>3660</v>
      </c>
      <c r="Q143" s="14" t="s">
        <v>3661</v>
      </c>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row>
    <row r="144" ht="30.75" customHeight="1">
      <c r="A144" s="11">
        <v>143.0</v>
      </c>
      <c r="B144" s="12">
        <v>45824.0</v>
      </c>
      <c r="C144" s="78"/>
      <c r="D144" s="14" t="s">
        <v>3662</v>
      </c>
      <c r="E144" s="14" t="s">
        <v>3663</v>
      </c>
      <c r="F144" s="19"/>
      <c r="G144" s="11" t="s">
        <v>3367</v>
      </c>
      <c r="H144" s="11">
        <v>3.235083739E9</v>
      </c>
      <c r="I144" s="14"/>
      <c r="J144" s="11" t="s">
        <v>23</v>
      </c>
      <c r="K144" s="11" t="s">
        <v>625</v>
      </c>
      <c r="L144" s="18">
        <v>1400000.0</v>
      </c>
      <c r="M144" s="11" t="s">
        <v>39</v>
      </c>
      <c r="N144" s="11" t="s">
        <v>26</v>
      </c>
      <c r="O144" s="33">
        <v>45832.0</v>
      </c>
      <c r="P144" s="20" t="s">
        <v>3664</v>
      </c>
      <c r="Q144" s="14" t="s">
        <v>3665</v>
      </c>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row>
    <row r="145" ht="17.25" customHeight="1">
      <c r="A145" s="11">
        <v>144.0</v>
      </c>
      <c r="B145" s="12">
        <v>45824.0</v>
      </c>
      <c r="C145" s="78"/>
      <c r="D145" s="14" t="s">
        <v>1626</v>
      </c>
      <c r="E145" s="14" t="s">
        <v>824</v>
      </c>
      <c r="F145" s="11" t="s">
        <v>3666</v>
      </c>
      <c r="G145" s="11" t="s">
        <v>3667</v>
      </c>
      <c r="H145" s="11">
        <v>3.135251993E9</v>
      </c>
      <c r="I145" s="14"/>
      <c r="J145" s="11" t="s">
        <v>23</v>
      </c>
      <c r="K145" s="11" t="s">
        <v>302</v>
      </c>
      <c r="L145" s="18"/>
      <c r="M145" s="11"/>
      <c r="N145" s="11" t="s">
        <v>26</v>
      </c>
      <c r="O145" s="19"/>
      <c r="P145" s="20" t="s">
        <v>3668</v>
      </c>
      <c r="Q145" s="14" t="s">
        <v>3395</v>
      </c>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row>
    <row r="146" ht="23.25" customHeight="1">
      <c r="A146" s="11">
        <v>145.0</v>
      </c>
      <c r="B146" s="12">
        <v>45824.0</v>
      </c>
      <c r="C146" s="78"/>
      <c r="D146" s="14" t="s">
        <v>802</v>
      </c>
      <c r="E146" s="28"/>
      <c r="F146" s="19"/>
      <c r="G146" s="11" t="s">
        <v>3367</v>
      </c>
      <c r="H146" s="11">
        <v>3.104021504E9</v>
      </c>
      <c r="I146" s="14"/>
      <c r="J146" s="11" t="s">
        <v>23</v>
      </c>
      <c r="K146" s="11" t="s">
        <v>50</v>
      </c>
      <c r="L146" s="18">
        <v>650000.0</v>
      </c>
      <c r="M146" s="11" t="s">
        <v>51</v>
      </c>
      <c r="N146" s="11" t="s">
        <v>26</v>
      </c>
      <c r="O146" s="33">
        <v>45832.0</v>
      </c>
      <c r="P146" s="20" t="s">
        <v>3669</v>
      </c>
      <c r="Q146" s="14" t="s">
        <v>3395</v>
      </c>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row>
    <row r="147">
      <c r="A147" s="11">
        <v>146.0</v>
      </c>
      <c r="B147" s="12">
        <v>45824.0</v>
      </c>
      <c r="C147" s="78"/>
      <c r="D147" s="14" t="s">
        <v>255</v>
      </c>
      <c r="E147" s="14" t="s">
        <v>283</v>
      </c>
      <c r="F147" s="11"/>
      <c r="G147" s="11" t="s">
        <v>3367</v>
      </c>
      <c r="H147" s="11">
        <v>3.008163938E9</v>
      </c>
      <c r="I147" s="14"/>
      <c r="J147" s="11" t="s">
        <v>23</v>
      </c>
      <c r="K147" s="11" t="s">
        <v>156</v>
      </c>
      <c r="L147" s="18">
        <v>4687029.0</v>
      </c>
      <c r="M147" s="11" t="s">
        <v>51</v>
      </c>
      <c r="N147" s="11" t="s">
        <v>26</v>
      </c>
      <c r="O147" s="11" t="s">
        <v>3670</v>
      </c>
      <c r="P147" s="20" t="s">
        <v>3671</v>
      </c>
      <c r="Q147" s="14" t="s">
        <v>3433</v>
      </c>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row>
    <row r="148">
      <c r="A148" s="11">
        <v>147.0</v>
      </c>
      <c r="B148" s="12">
        <v>45824.0</v>
      </c>
      <c r="C148" s="78"/>
      <c r="D148" s="14" t="s">
        <v>145</v>
      </c>
      <c r="E148" s="14" t="s">
        <v>910</v>
      </c>
      <c r="F148" s="19"/>
      <c r="G148" s="11" t="s">
        <v>3367</v>
      </c>
      <c r="H148" s="11">
        <v>3.197631856E9</v>
      </c>
      <c r="I148" s="14"/>
      <c r="J148" s="11" t="s">
        <v>23</v>
      </c>
      <c r="K148" s="11" t="s">
        <v>24</v>
      </c>
      <c r="L148" s="18"/>
      <c r="M148" s="11"/>
      <c r="N148" s="11" t="s">
        <v>26</v>
      </c>
      <c r="O148" s="19"/>
      <c r="P148" s="20" t="s">
        <v>3672</v>
      </c>
      <c r="Q148" s="14" t="s">
        <v>3673</v>
      </c>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row>
    <row r="149" ht="24.75" customHeight="1">
      <c r="A149" s="11">
        <v>148.0</v>
      </c>
      <c r="B149" s="12">
        <v>45824.0</v>
      </c>
      <c r="C149" s="78"/>
      <c r="D149" s="14" t="s">
        <v>1243</v>
      </c>
      <c r="E149" s="14" t="s">
        <v>1733</v>
      </c>
      <c r="F149" s="11"/>
      <c r="G149" s="11" t="s">
        <v>3367</v>
      </c>
      <c r="H149" s="11">
        <v>3.16407228E9</v>
      </c>
      <c r="I149" s="14"/>
      <c r="J149" s="11" t="s">
        <v>23</v>
      </c>
      <c r="K149" s="11" t="s">
        <v>50</v>
      </c>
      <c r="L149" s="18">
        <v>679232.0</v>
      </c>
      <c r="M149" s="11" t="s">
        <v>39</v>
      </c>
      <c r="N149" s="11" t="s">
        <v>26</v>
      </c>
      <c r="O149" s="71">
        <v>45832.0</v>
      </c>
      <c r="P149" s="20" t="s">
        <v>3674</v>
      </c>
      <c r="Q149" s="14" t="s">
        <v>2901</v>
      </c>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row>
    <row r="150" ht="17.25" customHeight="1">
      <c r="A150" s="11">
        <v>148.0</v>
      </c>
      <c r="B150" s="12">
        <v>45825.0</v>
      </c>
      <c r="C150" s="78"/>
      <c r="D150" s="14" t="s">
        <v>3396</v>
      </c>
      <c r="E150" s="14" t="s">
        <v>762</v>
      </c>
      <c r="F150" s="19"/>
      <c r="G150" s="11" t="s">
        <v>3367</v>
      </c>
      <c r="H150" s="11">
        <v>3.137073285E9</v>
      </c>
      <c r="I150" s="14"/>
      <c r="J150" s="11" t="s">
        <v>23</v>
      </c>
      <c r="K150" s="11" t="s">
        <v>100</v>
      </c>
      <c r="L150" s="18"/>
      <c r="M150" s="11"/>
      <c r="N150" s="11" t="s">
        <v>26</v>
      </c>
      <c r="O150" s="19"/>
      <c r="P150" s="20" t="s">
        <v>3675</v>
      </c>
      <c r="Q150" s="14" t="s">
        <v>3676</v>
      </c>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row>
    <row r="151" ht="17.25" customHeight="1">
      <c r="A151" s="11">
        <v>149.0</v>
      </c>
      <c r="B151" s="12">
        <v>45825.0</v>
      </c>
      <c r="C151" s="78"/>
      <c r="D151" s="14" t="s">
        <v>3677</v>
      </c>
      <c r="E151" s="14" t="s">
        <v>272</v>
      </c>
      <c r="F151" s="11"/>
      <c r="G151" s="11" t="s">
        <v>3367</v>
      </c>
      <c r="H151" s="11">
        <v>3.135931135E9</v>
      </c>
      <c r="I151" s="14"/>
      <c r="J151" s="11" t="s">
        <v>23</v>
      </c>
      <c r="K151" s="11" t="s">
        <v>619</v>
      </c>
      <c r="L151" s="18"/>
      <c r="M151" s="11"/>
      <c r="N151" s="11" t="s">
        <v>26</v>
      </c>
      <c r="O151" s="19"/>
      <c r="P151" s="20" t="s">
        <v>3678</v>
      </c>
      <c r="Q151" s="14" t="s">
        <v>3450</v>
      </c>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row>
    <row r="152" ht="17.25" customHeight="1">
      <c r="A152" s="11">
        <v>150.0</v>
      </c>
      <c r="B152" s="12">
        <v>45825.0</v>
      </c>
      <c r="C152" s="78"/>
      <c r="D152" s="14" t="s">
        <v>811</v>
      </c>
      <c r="E152" s="14"/>
      <c r="F152" s="11"/>
      <c r="G152" s="11" t="s">
        <v>3367</v>
      </c>
      <c r="H152" s="11">
        <v>3.043353547E9</v>
      </c>
      <c r="I152" s="14"/>
      <c r="J152" s="11" t="s">
        <v>23</v>
      </c>
      <c r="K152" s="11" t="s">
        <v>625</v>
      </c>
      <c r="L152" s="18"/>
      <c r="M152" s="11"/>
      <c r="N152" s="11" t="s">
        <v>26</v>
      </c>
      <c r="O152" s="19"/>
      <c r="P152" s="20" t="s">
        <v>3675</v>
      </c>
      <c r="Q152" s="14" t="s">
        <v>3679</v>
      </c>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row>
    <row r="153" ht="17.25" customHeight="1">
      <c r="A153" s="11">
        <v>151.0</v>
      </c>
      <c r="B153" s="12">
        <v>45825.0</v>
      </c>
      <c r="C153" s="78"/>
      <c r="D153" s="14"/>
      <c r="E153" s="14"/>
      <c r="F153" s="19"/>
      <c r="G153" s="11" t="s">
        <v>3667</v>
      </c>
      <c r="H153" s="11">
        <v>3.2340687E9</v>
      </c>
      <c r="I153" s="14"/>
      <c r="J153" s="11" t="s">
        <v>23</v>
      </c>
      <c r="K153" s="11" t="s">
        <v>619</v>
      </c>
      <c r="L153" s="18"/>
      <c r="M153" s="11"/>
      <c r="N153" s="11" t="s">
        <v>26</v>
      </c>
      <c r="O153" s="19"/>
      <c r="P153" s="20" t="s">
        <v>3668</v>
      </c>
      <c r="Q153" s="14" t="s">
        <v>3433</v>
      </c>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row>
    <row r="154" ht="17.25" customHeight="1">
      <c r="A154" s="11">
        <v>152.0</v>
      </c>
      <c r="B154" s="12">
        <v>45825.0</v>
      </c>
      <c r="C154" s="78"/>
      <c r="D154" s="14" t="s">
        <v>3680</v>
      </c>
      <c r="E154" s="14" t="s">
        <v>3681</v>
      </c>
      <c r="F154" s="11"/>
      <c r="G154" s="11" t="s">
        <v>1581</v>
      </c>
      <c r="H154" s="11">
        <v>3.123145336E9</v>
      </c>
      <c r="I154" s="14"/>
      <c r="J154" s="11" t="s">
        <v>23</v>
      </c>
      <c r="K154" s="11" t="s">
        <v>167</v>
      </c>
      <c r="L154" s="18"/>
      <c r="M154" s="11"/>
      <c r="N154" s="11" t="s">
        <v>26</v>
      </c>
      <c r="O154" s="19"/>
      <c r="P154" s="20" t="s">
        <v>3682</v>
      </c>
      <c r="Q154" s="14" t="s">
        <v>3433</v>
      </c>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row>
    <row r="155" ht="17.25" customHeight="1">
      <c r="A155" s="11">
        <v>153.0</v>
      </c>
      <c r="B155" s="12">
        <v>45825.0</v>
      </c>
      <c r="C155" s="78"/>
      <c r="D155" s="14" t="s">
        <v>97</v>
      </c>
      <c r="E155" s="14"/>
      <c r="F155" s="19"/>
      <c r="G155" s="11" t="s">
        <v>3367</v>
      </c>
      <c r="H155" s="11">
        <v>3.103696212E9</v>
      </c>
      <c r="I155" s="14"/>
      <c r="J155" s="11" t="s">
        <v>23</v>
      </c>
      <c r="K155" s="11" t="s">
        <v>346</v>
      </c>
      <c r="L155" s="18"/>
      <c r="M155" s="11"/>
      <c r="N155" s="11" t="s">
        <v>26</v>
      </c>
      <c r="O155" s="19"/>
      <c r="P155" s="20"/>
      <c r="Q155" s="28"/>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row>
    <row r="156" ht="17.25" customHeight="1">
      <c r="A156" s="11">
        <v>154.0</v>
      </c>
      <c r="B156" s="12">
        <v>45825.0</v>
      </c>
      <c r="C156" s="78"/>
      <c r="D156" s="14" t="s">
        <v>3683</v>
      </c>
      <c r="E156" s="14" t="s">
        <v>3684</v>
      </c>
      <c r="F156" s="19"/>
      <c r="G156" s="11"/>
      <c r="H156" s="11">
        <v>5.0761009455E10</v>
      </c>
      <c r="I156" s="14"/>
      <c r="J156" s="11" t="s">
        <v>23</v>
      </c>
      <c r="K156" s="11" t="s">
        <v>44</v>
      </c>
      <c r="L156" s="18"/>
      <c r="M156" s="11"/>
      <c r="N156" s="11" t="s">
        <v>26</v>
      </c>
      <c r="O156" s="19"/>
      <c r="P156" s="20" t="s">
        <v>3685</v>
      </c>
      <c r="Q156" s="14" t="s">
        <v>111</v>
      </c>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row>
    <row r="157" ht="28.5" customHeight="1">
      <c r="A157" s="11">
        <v>155.0</v>
      </c>
      <c r="B157" s="12">
        <v>45825.0</v>
      </c>
      <c r="C157" s="78"/>
      <c r="D157" s="14" t="s">
        <v>3686</v>
      </c>
      <c r="E157" s="14" t="s">
        <v>3687</v>
      </c>
      <c r="F157" s="19"/>
      <c r="G157" s="11" t="s">
        <v>3367</v>
      </c>
      <c r="H157" s="11">
        <v>3.246158659E9</v>
      </c>
      <c r="I157" s="14"/>
      <c r="J157" s="11" t="s">
        <v>23</v>
      </c>
      <c r="K157" s="11" t="s">
        <v>167</v>
      </c>
      <c r="L157" s="18">
        <v>9465419.0</v>
      </c>
      <c r="M157" s="11" t="s">
        <v>57</v>
      </c>
      <c r="N157" s="11" t="s">
        <v>26</v>
      </c>
      <c r="O157" s="11" t="s">
        <v>3688</v>
      </c>
      <c r="P157" s="20" t="s">
        <v>3689</v>
      </c>
      <c r="Q157" s="14" t="s">
        <v>2901</v>
      </c>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row>
    <row r="158" ht="28.5" customHeight="1">
      <c r="A158" s="11">
        <v>156.0</v>
      </c>
      <c r="B158" s="12">
        <v>45825.0</v>
      </c>
      <c r="C158" s="78"/>
      <c r="D158" s="14" t="s">
        <v>3690</v>
      </c>
      <c r="E158" s="28"/>
      <c r="F158" s="11"/>
      <c r="G158" s="11" t="s">
        <v>3367</v>
      </c>
      <c r="H158" s="11">
        <v>3.13207977E9</v>
      </c>
      <c r="I158" s="14"/>
      <c r="J158" s="11" t="s">
        <v>23</v>
      </c>
      <c r="K158" s="11" t="s">
        <v>100</v>
      </c>
      <c r="L158" s="18">
        <v>1832884.0</v>
      </c>
      <c r="M158" s="11" t="s">
        <v>39</v>
      </c>
      <c r="N158" s="11" t="s">
        <v>26</v>
      </c>
      <c r="O158" s="33">
        <v>45832.0</v>
      </c>
      <c r="P158" s="20" t="s">
        <v>3691</v>
      </c>
      <c r="Q158" s="14" t="s">
        <v>3692</v>
      </c>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row>
    <row r="159" ht="17.25" customHeight="1">
      <c r="A159" s="11">
        <v>157.0</v>
      </c>
      <c r="B159" s="12">
        <v>45825.0</v>
      </c>
      <c r="C159" s="78"/>
      <c r="D159" s="14" t="s">
        <v>103</v>
      </c>
      <c r="E159" s="28"/>
      <c r="F159" s="19"/>
      <c r="G159" s="11" t="s">
        <v>3367</v>
      </c>
      <c r="H159" s="11">
        <v>3.202145646E9</v>
      </c>
      <c r="I159" s="14"/>
      <c r="J159" s="11" t="s">
        <v>23</v>
      </c>
      <c r="K159" s="11" t="s">
        <v>619</v>
      </c>
      <c r="L159" s="18"/>
      <c r="M159" s="11"/>
      <c r="N159" s="11" t="s">
        <v>26</v>
      </c>
      <c r="O159" s="19"/>
      <c r="P159" s="20" t="s">
        <v>3693</v>
      </c>
      <c r="Q159" s="14" t="s">
        <v>3694</v>
      </c>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row>
    <row r="160" ht="17.25" customHeight="1">
      <c r="A160" s="11">
        <v>158.0</v>
      </c>
      <c r="B160" s="12">
        <v>45825.0</v>
      </c>
      <c r="C160" s="78"/>
      <c r="D160" s="14" t="s">
        <v>3695</v>
      </c>
      <c r="E160" s="14"/>
      <c r="F160" s="19"/>
      <c r="G160" s="11" t="s">
        <v>3367</v>
      </c>
      <c r="H160" s="11">
        <v>3.246477997E9</v>
      </c>
      <c r="I160" s="14"/>
      <c r="J160" s="11" t="s">
        <v>23</v>
      </c>
      <c r="K160" s="11" t="s">
        <v>24</v>
      </c>
      <c r="L160" s="18">
        <v>130000.0</v>
      </c>
      <c r="M160" s="11" t="s">
        <v>57</v>
      </c>
      <c r="N160" s="11" t="s">
        <v>26</v>
      </c>
      <c r="O160" s="19"/>
      <c r="P160" s="20" t="s">
        <v>3696</v>
      </c>
      <c r="Q160" s="28"/>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row>
    <row r="161" ht="25.5" customHeight="1">
      <c r="A161" s="11">
        <v>159.0</v>
      </c>
      <c r="B161" s="12">
        <v>45825.0</v>
      </c>
      <c r="C161" s="78"/>
      <c r="D161" s="14" t="s">
        <v>3697</v>
      </c>
      <c r="E161" s="14" t="s">
        <v>3698</v>
      </c>
      <c r="F161" s="19"/>
      <c r="G161" s="11" t="s">
        <v>3367</v>
      </c>
      <c r="H161" s="11">
        <v>3.192191517E9</v>
      </c>
      <c r="I161" s="14"/>
      <c r="J161" s="11" t="s">
        <v>23</v>
      </c>
      <c r="K161" s="11" t="s">
        <v>75</v>
      </c>
      <c r="L161" s="18"/>
      <c r="M161" s="11" t="s">
        <v>51</v>
      </c>
      <c r="N161" s="11" t="s">
        <v>26</v>
      </c>
      <c r="O161" s="33">
        <v>45832.0</v>
      </c>
      <c r="P161" s="20" t="s">
        <v>3699</v>
      </c>
      <c r="Q161" s="14" t="s">
        <v>3700</v>
      </c>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row>
    <row r="162" ht="25.5" customHeight="1">
      <c r="A162" s="11">
        <v>160.0</v>
      </c>
      <c r="B162" s="12">
        <v>45825.0</v>
      </c>
      <c r="C162" s="78"/>
      <c r="D162" s="14"/>
      <c r="E162" s="14"/>
      <c r="F162" s="19"/>
      <c r="G162" s="11"/>
      <c r="H162" s="11">
        <v>3.234788087E9</v>
      </c>
      <c r="I162" s="14"/>
      <c r="J162" s="11" t="s">
        <v>23</v>
      </c>
      <c r="K162" s="11" t="s">
        <v>44</v>
      </c>
      <c r="L162" s="18"/>
      <c r="M162" s="11"/>
      <c r="N162" s="11" t="s">
        <v>26</v>
      </c>
      <c r="O162" s="19"/>
      <c r="P162" s="20" t="s">
        <v>3701</v>
      </c>
      <c r="Q162" s="14" t="s">
        <v>2908</v>
      </c>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row>
    <row r="163" ht="22.5" customHeight="1">
      <c r="A163" s="11">
        <v>161.0</v>
      </c>
      <c r="B163" s="12">
        <v>45825.0</v>
      </c>
      <c r="C163" s="78"/>
      <c r="D163" s="14" t="s">
        <v>666</v>
      </c>
      <c r="E163" s="14" t="s">
        <v>423</v>
      </c>
      <c r="F163" s="19"/>
      <c r="G163" s="11" t="s">
        <v>3367</v>
      </c>
      <c r="H163" s="11">
        <v>3.136780599E9</v>
      </c>
      <c r="I163" s="14"/>
      <c r="J163" s="11" t="s">
        <v>23</v>
      </c>
      <c r="K163" s="11" t="s">
        <v>302</v>
      </c>
      <c r="L163" s="18">
        <v>150000.0</v>
      </c>
      <c r="M163" s="11" t="s">
        <v>51</v>
      </c>
      <c r="N163" s="11" t="s">
        <v>26</v>
      </c>
      <c r="O163" s="33">
        <v>45832.0</v>
      </c>
      <c r="P163" s="20" t="s">
        <v>3702</v>
      </c>
      <c r="Q163" s="14" t="s">
        <v>481</v>
      </c>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row>
    <row r="164" ht="17.25" customHeight="1">
      <c r="A164" s="11">
        <v>162.0</v>
      </c>
      <c r="B164" s="12">
        <v>45825.0</v>
      </c>
      <c r="C164" s="78"/>
      <c r="D164" s="14" t="s">
        <v>103</v>
      </c>
      <c r="E164" s="14" t="s">
        <v>732</v>
      </c>
      <c r="F164" s="11"/>
      <c r="G164" s="11" t="s">
        <v>3367</v>
      </c>
      <c r="H164" s="11">
        <v>3.008832468E9</v>
      </c>
      <c r="I164" s="14"/>
      <c r="J164" s="11" t="s">
        <v>23</v>
      </c>
      <c r="K164" s="11" t="s">
        <v>619</v>
      </c>
      <c r="L164" s="18"/>
      <c r="M164" s="11" t="s">
        <v>564</v>
      </c>
      <c r="N164" s="11" t="s">
        <v>26</v>
      </c>
      <c r="O164" s="19"/>
      <c r="P164" s="20" t="s">
        <v>3703</v>
      </c>
      <c r="Q164" s="14" t="s">
        <v>34</v>
      </c>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row>
    <row r="165" ht="17.25" customHeight="1">
      <c r="A165" s="11">
        <v>163.0</v>
      </c>
      <c r="B165" s="12">
        <v>45825.0</v>
      </c>
      <c r="C165" s="78"/>
      <c r="D165" s="14" t="s">
        <v>3704</v>
      </c>
      <c r="E165" s="14"/>
      <c r="F165" s="19"/>
      <c r="G165" s="11" t="s">
        <v>3367</v>
      </c>
      <c r="H165" s="11">
        <v>3.102870733E9</v>
      </c>
      <c r="I165" s="14"/>
      <c r="J165" s="11" t="s">
        <v>23</v>
      </c>
      <c r="K165" s="11" t="s">
        <v>50</v>
      </c>
      <c r="L165" s="18"/>
      <c r="M165" s="11"/>
      <c r="N165" s="11" t="s">
        <v>26</v>
      </c>
      <c r="O165" s="19"/>
      <c r="P165" s="20" t="s">
        <v>3675</v>
      </c>
      <c r="Q165" s="14" t="s">
        <v>107</v>
      </c>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row>
    <row r="166" ht="29.25" customHeight="1">
      <c r="A166" s="11">
        <v>164.0</v>
      </c>
      <c r="B166" s="12">
        <v>45825.0</v>
      </c>
      <c r="C166" s="78"/>
      <c r="D166" s="14" t="s">
        <v>3705</v>
      </c>
      <c r="E166" s="14" t="s">
        <v>2617</v>
      </c>
      <c r="F166" s="19"/>
      <c r="G166" s="11" t="s">
        <v>3367</v>
      </c>
      <c r="H166" s="11">
        <v>3.122530511E9</v>
      </c>
      <c r="I166" s="14"/>
      <c r="J166" s="11" t="s">
        <v>23</v>
      </c>
      <c r="K166" s="11" t="s">
        <v>625</v>
      </c>
      <c r="L166" s="18">
        <v>180000.0</v>
      </c>
      <c r="M166" s="11" t="s">
        <v>51</v>
      </c>
      <c r="N166" s="11" t="s">
        <v>26</v>
      </c>
      <c r="O166" s="33">
        <v>45832.0</v>
      </c>
      <c r="P166" s="20" t="s">
        <v>3706</v>
      </c>
      <c r="Q166" s="14" t="s">
        <v>3164</v>
      </c>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row>
    <row r="167" ht="17.25" customHeight="1">
      <c r="A167" s="11">
        <v>165.0</v>
      </c>
      <c r="B167" s="12">
        <v>45825.0</v>
      </c>
      <c r="C167" s="78"/>
      <c r="D167" s="14" t="s">
        <v>271</v>
      </c>
      <c r="E167" s="14" t="s">
        <v>1952</v>
      </c>
      <c r="F167" s="19"/>
      <c r="G167" s="11" t="s">
        <v>3367</v>
      </c>
      <c r="H167" s="11">
        <v>3.023340886E9</v>
      </c>
      <c r="I167" s="14"/>
      <c r="J167" s="11" t="s">
        <v>23</v>
      </c>
      <c r="K167" s="11" t="s">
        <v>619</v>
      </c>
      <c r="L167" s="18"/>
      <c r="M167" s="11" t="s">
        <v>564</v>
      </c>
      <c r="N167" s="11" t="s">
        <v>26</v>
      </c>
      <c r="O167" s="19"/>
      <c r="P167" s="20" t="s">
        <v>1002</v>
      </c>
      <c r="Q167" s="14" t="s">
        <v>3707</v>
      </c>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row>
    <row r="168" ht="58.5" customHeight="1">
      <c r="A168" s="11">
        <v>166.0</v>
      </c>
      <c r="B168" s="12">
        <v>45825.0</v>
      </c>
      <c r="C168" s="78"/>
      <c r="D168" s="14" t="s">
        <v>474</v>
      </c>
      <c r="E168" s="14"/>
      <c r="F168" s="11" t="s">
        <v>3708</v>
      </c>
      <c r="G168" s="11" t="s">
        <v>3367</v>
      </c>
      <c r="H168" s="11">
        <v>3.013771469E9</v>
      </c>
      <c r="I168" s="14"/>
      <c r="J168" s="11" t="s">
        <v>23</v>
      </c>
      <c r="K168" s="11" t="s">
        <v>44</v>
      </c>
      <c r="L168" s="18">
        <v>442395.0</v>
      </c>
      <c r="M168" s="11" t="s">
        <v>51</v>
      </c>
      <c r="N168" s="11" t="s">
        <v>26</v>
      </c>
      <c r="O168" s="33">
        <v>45832.0</v>
      </c>
      <c r="P168" s="20" t="s">
        <v>3709</v>
      </c>
      <c r="Q168" s="14" t="s">
        <v>2821</v>
      </c>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row>
    <row r="169" ht="17.25" customHeight="1">
      <c r="A169" s="11">
        <v>167.0</v>
      </c>
      <c r="B169" s="12">
        <v>45825.0</v>
      </c>
      <c r="C169" s="78"/>
      <c r="D169" s="14" t="s">
        <v>1184</v>
      </c>
      <c r="E169" s="14" t="s">
        <v>916</v>
      </c>
      <c r="F169" s="11"/>
      <c r="G169" s="11" t="s">
        <v>3367</v>
      </c>
      <c r="H169" s="11"/>
      <c r="I169" s="14"/>
      <c r="J169" s="11" t="s">
        <v>23</v>
      </c>
      <c r="K169" s="11" t="s">
        <v>625</v>
      </c>
      <c r="L169" s="18">
        <v>428400.0</v>
      </c>
      <c r="M169" s="11" t="s">
        <v>51</v>
      </c>
      <c r="N169" s="11" t="s">
        <v>26</v>
      </c>
      <c r="O169" s="19"/>
      <c r="P169" s="20" t="s">
        <v>3641</v>
      </c>
      <c r="Q169" s="14" t="s">
        <v>3710</v>
      </c>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row>
    <row r="170" ht="29.25" customHeight="1">
      <c r="A170" s="11">
        <v>168.0</v>
      </c>
      <c r="B170" s="12">
        <v>45826.0</v>
      </c>
      <c r="C170" s="78"/>
      <c r="D170" s="14" t="s">
        <v>2460</v>
      </c>
      <c r="E170" s="14"/>
      <c r="F170" s="19"/>
      <c r="G170" s="11" t="s">
        <v>3367</v>
      </c>
      <c r="H170" s="11">
        <v>3.507706079E9</v>
      </c>
      <c r="I170" s="14"/>
      <c r="J170" s="11" t="s">
        <v>23</v>
      </c>
      <c r="K170" s="11" t="s">
        <v>50</v>
      </c>
      <c r="L170" s="18">
        <v>1178100.0</v>
      </c>
      <c r="M170" s="11" t="s">
        <v>51</v>
      </c>
      <c r="N170" s="11" t="s">
        <v>26</v>
      </c>
      <c r="O170" s="33">
        <v>45832.0</v>
      </c>
      <c r="P170" s="20" t="s">
        <v>3711</v>
      </c>
      <c r="Q170" s="14" t="s">
        <v>3395</v>
      </c>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row>
    <row r="171" ht="29.25" customHeight="1">
      <c r="A171" s="11">
        <v>169.0</v>
      </c>
      <c r="B171" s="12">
        <v>45826.0</v>
      </c>
      <c r="C171" s="78"/>
      <c r="D171" s="14" t="s">
        <v>1572</v>
      </c>
      <c r="E171" s="14" t="s">
        <v>3712</v>
      </c>
      <c r="F171" s="11"/>
      <c r="G171" s="11" t="s">
        <v>3367</v>
      </c>
      <c r="H171" s="11">
        <v>3.053467614E9</v>
      </c>
      <c r="I171" s="14"/>
      <c r="J171" s="11" t="s">
        <v>23</v>
      </c>
      <c r="K171" s="11" t="s">
        <v>302</v>
      </c>
      <c r="L171" s="18"/>
      <c r="M171" s="11"/>
      <c r="N171" s="11" t="s">
        <v>26</v>
      </c>
      <c r="O171" s="19"/>
      <c r="P171" s="20" t="s">
        <v>3713</v>
      </c>
      <c r="Q171" s="14" t="s">
        <v>34</v>
      </c>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row>
    <row r="172" ht="17.25" customHeight="1">
      <c r="A172" s="11">
        <v>170.0</v>
      </c>
      <c r="B172" s="12">
        <v>45826.0</v>
      </c>
      <c r="C172" s="78"/>
      <c r="D172" s="14" t="s">
        <v>1906</v>
      </c>
      <c r="E172" s="14" t="s">
        <v>3714</v>
      </c>
      <c r="F172" s="19"/>
      <c r="G172" s="11" t="s">
        <v>3367</v>
      </c>
      <c r="H172" s="11">
        <v>3.026020183E9</v>
      </c>
      <c r="I172" s="14"/>
      <c r="J172" s="11" t="s">
        <v>23</v>
      </c>
      <c r="K172" s="11" t="s">
        <v>75</v>
      </c>
      <c r="L172" s="18">
        <v>1089108.0</v>
      </c>
      <c r="M172" s="11" t="s">
        <v>39</v>
      </c>
      <c r="N172" s="11" t="s">
        <v>26</v>
      </c>
      <c r="O172" s="33">
        <v>45832.0</v>
      </c>
      <c r="P172" s="20" t="s">
        <v>3715</v>
      </c>
      <c r="Q172" s="14" t="s">
        <v>3395</v>
      </c>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row>
    <row r="173" ht="17.25" customHeight="1">
      <c r="A173" s="11">
        <v>171.0</v>
      </c>
      <c r="B173" s="12">
        <v>45826.0</v>
      </c>
      <c r="C173" s="78"/>
      <c r="D173" s="14" t="s">
        <v>128</v>
      </c>
      <c r="E173" s="14" t="s">
        <v>3716</v>
      </c>
      <c r="F173" s="19"/>
      <c r="G173" s="11" t="s">
        <v>3367</v>
      </c>
      <c r="H173" s="11">
        <v>3.057001826E9</v>
      </c>
      <c r="I173" s="14"/>
      <c r="J173" s="11" t="s">
        <v>23</v>
      </c>
      <c r="K173" s="11" t="s">
        <v>75</v>
      </c>
      <c r="L173" s="18"/>
      <c r="M173" s="11"/>
      <c r="N173" s="11" t="s">
        <v>26</v>
      </c>
      <c r="O173" s="19"/>
      <c r="P173" s="20" t="s">
        <v>3717</v>
      </c>
      <c r="Q173" s="14" t="s">
        <v>2821</v>
      </c>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row>
    <row r="174" ht="17.25" customHeight="1">
      <c r="A174" s="11">
        <v>172.0</v>
      </c>
      <c r="B174" s="12">
        <v>45826.0</v>
      </c>
      <c r="C174" s="78"/>
      <c r="D174" s="14" t="s">
        <v>3718</v>
      </c>
      <c r="E174" s="28"/>
      <c r="F174" s="19"/>
      <c r="G174" s="11" t="s">
        <v>3367</v>
      </c>
      <c r="H174" s="11">
        <v>3.207412588E9</v>
      </c>
      <c r="I174" s="14"/>
      <c r="J174" s="11" t="s">
        <v>23</v>
      </c>
      <c r="K174" s="11" t="s">
        <v>100</v>
      </c>
      <c r="L174" s="18"/>
      <c r="M174" s="11"/>
      <c r="N174" s="11" t="s">
        <v>26</v>
      </c>
      <c r="O174" s="19"/>
      <c r="P174" s="20" t="s">
        <v>3719</v>
      </c>
      <c r="Q174" s="14" t="s">
        <v>107</v>
      </c>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row>
    <row r="175" ht="17.25" customHeight="1">
      <c r="A175" s="11">
        <v>173.0</v>
      </c>
      <c r="B175" s="12">
        <v>45826.0</v>
      </c>
      <c r="C175" s="78"/>
      <c r="D175" s="14"/>
      <c r="E175" s="14"/>
      <c r="F175" s="19"/>
      <c r="G175" s="11" t="s">
        <v>3367</v>
      </c>
      <c r="H175" s="11">
        <v>3.117226845E9</v>
      </c>
      <c r="I175" s="14"/>
      <c r="J175" s="11" t="s">
        <v>95</v>
      </c>
      <c r="K175" s="11" t="s">
        <v>619</v>
      </c>
      <c r="L175" s="18"/>
      <c r="M175" s="11"/>
      <c r="N175" s="11" t="s">
        <v>26</v>
      </c>
      <c r="O175" s="19"/>
      <c r="P175" s="20" t="s">
        <v>3375</v>
      </c>
      <c r="Q175" s="28"/>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row>
    <row r="176" ht="17.25" customHeight="1">
      <c r="A176" s="11">
        <v>174.0</v>
      </c>
      <c r="B176" s="12">
        <v>45826.0</v>
      </c>
      <c r="C176" s="78"/>
      <c r="D176" s="14" t="s">
        <v>3720</v>
      </c>
      <c r="E176" s="14" t="s">
        <v>3721</v>
      </c>
      <c r="F176" s="11" t="s">
        <v>3722</v>
      </c>
      <c r="G176" s="11" t="s">
        <v>3367</v>
      </c>
      <c r="H176" s="11">
        <v>3.127840671E9</v>
      </c>
      <c r="I176" s="14"/>
      <c r="J176" s="11" t="s">
        <v>23</v>
      </c>
      <c r="K176" s="11" t="s">
        <v>44</v>
      </c>
      <c r="L176" s="18">
        <v>422594.0</v>
      </c>
      <c r="M176" s="11" t="s">
        <v>51</v>
      </c>
      <c r="N176" s="11" t="s">
        <v>26</v>
      </c>
      <c r="O176" s="33">
        <v>45832.0</v>
      </c>
      <c r="P176" s="20" t="s">
        <v>3641</v>
      </c>
      <c r="Q176" s="28"/>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row>
    <row r="177" ht="17.25" customHeight="1">
      <c r="A177" s="11">
        <v>175.0</v>
      </c>
      <c r="B177" s="12">
        <v>45826.0</v>
      </c>
      <c r="C177" s="78"/>
      <c r="D177" s="14" t="s">
        <v>3200</v>
      </c>
      <c r="E177" s="14" t="s">
        <v>321</v>
      </c>
      <c r="F177" s="11"/>
      <c r="G177" s="11" t="s">
        <v>3367</v>
      </c>
      <c r="H177" s="11">
        <v>3.006595849E9</v>
      </c>
      <c r="I177" s="14"/>
      <c r="J177" s="11" t="s">
        <v>23</v>
      </c>
      <c r="K177" s="11" t="s">
        <v>44</v>
      </c>
      <c r="L177" s="18">
        <v>1350000.0</v>
      </c>
      <c r="M177" s="11" t="s">
        <v>51</v>
      </c>
      <c r="N177" s="11" t="s">
        <v>26</v>
      </c>
      <c r="O177" s="33">
        <v>45832.0</v>
      </c>
      <c r="P177" s="20" t="s">
        <v>3723</v>
      </c>
      <c r="Q177" s="14" t="s">
        <v>115</v>
      </c>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row>
    <row r="178" ht="17.25" customHeight="1">
      <c r="A178" s="11">
        <v>176.0</v>
      </c>
      <c r="B178" s="12">
        <v>45826.0</v>
      </c>
      <c r="C178" s="78"/>
      <c r="D178" s="14" t="s">
        <v>87</v>
      </c>
      <c r="E178" s="14" t="s">
        <v>3724</v>
      </c>
      <c r="F178" s="11"/>
      <c r="G178" s="11" t="s">
        <v>3367</v>
      </c>
      <c r="H178" s="11">
        <v>3.133616623E9</v>
      </c>
      <c r="I178" s="14"/>
      <c r="J178" s="11" t="s">
        <v>23</v>
      </c>
      <c r="K178" s="11" t="s">
        <v>619</v>
      </c>
      <c r="L178" s="18"/>
      <c r="M178" s="11"/>
      <c r="N178" s="11" t="s">
        <v>26</v>
      </c>
      <c r="O178" s="19"/>
      <c r="P178" s="20" t="s">
        <v>3725</v>
      </c>
      <c r="Q178" s="14" t="s">
        <v>107</v>
      </c>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row>
    <row r="179" ht="17.25" customHeight="1">
      <c r="A179" s="11">
        <v>177.0</v>
      </c>
      <c r="B179" s="12">
        <v>45826.0</v>
      </c>
      <c r="C179" s="78"/>
      <c r="D179" s="14"/>
      <c r="E179" s="14"/>
      <c r="F179" s="11" t="s">
        <v>3726</v>
      </c>
      <c r="G179" s="11" t="s">
        <v>3367</v>
      </c>
      <c r="H179" s="11">
        <v>3.193499091E9</v>
      </c>
      <c r="I179" s="14"/>
      <c r="J179" s="11" t="s">
        <v>95</v>
      </c>
      <c r="K179" s="11" t="s">
        <v>619</v>
      </c>
      <c r="L179" s="18"/>
      <c r="M179" s="11"/>
      <c r="N179" s="11" t="s">
        <v>26</v>
      </c>
      <c r="O179" s="19"/>
      <c r="P179" s="20" t="s">
        <v>3375</v>
      </c>
      <c r="Q179" s="14" t="s">
        <v>34</v>
      </c>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row>
    <row r="180" ht="17.25" customHeight="1">
      <c r="A180" s="11">
        <v>178.0</v>
      </c>
      <c r="B180" s="12">
        <v>45826.0</v>
      </c>
      <c r="C180" s="78"/>
      <c r="D180" s="14" t="s">
        <v>3327</v>
      </c>
      <c r="E180" s="14" t="s">
        <v>491</v>
      </c>
      <c r="F180" s="11"/>
      <c r="G180" s="11" t="s">
        <v>3367</v>
      </c>
      <c r="H180" s="11">
        <v>3.332521553E9</v>
      </c>
      <c r="I180" s="14"/>
      <c r="J180" s="11" t="s">
        <v>23</v>
      </c>
      <c r="K180" s="11" t="s">
        <v>625</v>
      </c>
      <c r="L180" s="18">
        <v>70000.0</v>
      </c>
      <c r="M180" s="11" t="s">
        <v>57</v>
      </c>
      <c r="N180" s="11" t="s">
        <v>26</v>
      </c>
      <c r="O180" s="19"/>
      <c r="P180" s="21"/>
      <c r="Q180" s="14" t="s">
        <v>3727</v>
      </c>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row>
    <row r="181" ht="17.25" customHeight="1">
      <c r="A181" s="11">
        <v>179.0</v>
      </c>
      <c r="B181" s="12">
        <v>45826.0</v>
      </c>
      <c r="C181" s="78"/>
      <c r="D181" s="14" t="s">
        <v>647</v>
      </c>
      <c r="E181" s="14" t="s">
        <v>679</v>
      </c>
      <c r="F181" s="11"/>
      <c r="G181" s="11" t="s">
        <v>3367</v>
      </c>
      <c r="H181" s="11">
        <v>3.162933656E9</v>
      </c>
      <c r="I181" s="14"/>
      <c r="J181" s="11" t="s">
        <v>23</v>
      </c>
      <c r="K181" s="11" t="s">
        <v>50</v>
      </c>
      <c r="L181" s="18">
        <v>640000.0</v>
      </c>
      <c r="M181" s="11" t="s">
        <v>51</v>
      </c>
      <c r="N181" s="11" t="s">
        <v>26</v>
      </c>
      <c r="O181" s="33">
        <v>45832.0</v>
      </c>
      <c r="P181" s="20" t="s">
        <v>3717</v>
      </c>
      <c r="Q181" s="14" t="s">
        <v>107</v>
      </c>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row>
    <row r="182" ht="17.25" customHeight="1">
      <c r="A182" s="11">
        <v>180.0</v>
      </c>
      <c r="B182" s="12">
        <v>45826.0</v>
      </c>
      <c r="C182" s="78"/>
      <c r="D182" s="14" t="s">
        <v>128</v>
      </c>
      <c r="E182" s="14" t="s">
        <v>3690</v>
      </c>
      <c r="F182" s="19"/>
      <c r="G182" s="11" t="s">
        <v>3367</v>
      </c>
      <c r="H182" s="11">
        <v>3.207546363E9</v>
      </c>
      <c r="I182" s="14"/>
      <c r="J182" s="11" t="s">
        <v>23</v>
      </c>
      <c r="K182" s="11" t="s">
        <v>619</v>
      </c>
      <c r="L182" s="18"/>
      <c r="M182" s="11" t="s">
        <v>564</v>
      </c>
      <c r="N182" s="11" t="s">
        <v>26</v>
      </c>
      <c r="O182" s="19"/>
      <c r="P182" s="20" t="s">
        <v>3728</v>
      </c>
      <c r="Q182" s="14" t="s">
        <v>3729</v>
      </c>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row>
    <row r="183" ht="44.25" customHeight="1">
      <c r="A183" s="11">
        <v>181.0</v>
      </c>
      <c r="B183" s="12">
        <v>45826.0</v>
      </c>
      <c r="C183" s="78"/>
      <c r="D183" s="14" t="s">
        <v>103</v>
      </c>
      <c r="E183" s="14"/>
      <c r="F183" s="11"/>
      <c r="G183" s="11" t="s">
        <v>3367</v>
      </c>
      <c r="H183" s="11">
        <v>3.224672044E9</v>
      </c>
      <c r="I183" s="14"/>
      <c r="J183" s="11" t="s">
        <v>23</v>
      </c>
      <c r="K183" s="11" t="s">
        <v>570</v>
      </c>
      <c r="L183" s="18">
        <v>1979021.0</v>
      </c>
      <c r="M183" s="11" t="s">
        <v>51</v>
      </c>
      <c r="N183" s="11" t="s">
        <v>26</v>
      </c>
      <c r="O183" s="11" t="s">
        <v>3688</v>
      </c>
      <c r="P183" s="20" t="s">
        <v>3730</v>
      </c>
      <c r="Q183" s="14" t="s">
        <v>107</v>
      </c>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row>
    <row r="184">
      <c r="A184" s="11">
        <v>182.0</v>
      </c>
      <c r="B184" s="12">
        <v>45827.0</v>
      </c>
      <c r="C184" s="78"/>
      <c r="D184" s="14" t="s">
        <v>929</v>
      </c>
      <c r="E184" s="14"/>
      <c r="F184" s="19"/>
      <c r="G184" s="11" t="s">
        <v>3367</v>
      </c>
      <c r="H184" s="11">
        <v>3.206765005E9</v>
      </c>
      <c r="I184" s="14"/>
      <c r="J184" s="11" t="s">
        <v>23</v>
      </c>
      <c r="K184" s="11" t="s">
        <v>75</v>
      </c>
      <c r="L184" s="18">
        <v>3460453.0</v>
      </c>
      <c r="M184" s="11" t="s">
        <v>51</v>
      </c>
      <c r="N184" s="11" t="s">
        <v>26</v>
      </c>
      <c r="O184" s="11" t="s">
        <v>3688</v>
      </c>
      <c r="P184" s="20" t="s">
        <v>3731</v>
      </c>
      <c r="Q184" s="14" t="s">
        <v>2831</v>
      </c>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row>
    <row r="185">
      <c r="A185" s="11">
        <v>183.0</v>
      </c>
      <c r="B185" s="12">
        <v>45827.0</v>
      </c>
      <c r="C185" s="78"/>
      <c r="D185" s="14" t="s">
        <v>1151</v>
      </c>
      <c r="E185" s="14" t="s">
        <v>292</v>
      </c>
      <c r="F185" s="19"/>
      <c r="G185" s="11" t="s">
        <v>3367</v>
      </c>
      <c r="H185" s="11">
        <v>3.207517135E9</v>
      </c>
      <c r="I185" s="14"/>
      <c r="J185" s="11" t="s">
        <v>23</v>
      </c>
      <c r="K185" s="11" t="s">
        <v>619</v>
      </c>
      <c r="L185" s="18"/>
      <c r="M185" s="11" t="s">
        <v>564</v>
      </c>
      <c r="N185" s="11" t="s">
        <v>26</v>
      </c>
      <c r="O185" s="19"/>
      <c r="P185" s="20" t="s">
        <v>3404</v>
      </c>
      <c r="Q185" s="14" t="s">
        <v>3732</v>
      </c>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row>
    <row r="186" ht="17.25" customHeight="1">
      <c r="A186" s="11">
        <v>184.0</v>
      </c>
      <c r="B186" s="12">
        <v>45827.0</v>
      </c>
      <c r="C186" s="78"/>
      <c r="D186" s="14" t="s">
        <v>896</v>
      </c>
      <c r="E186" s="14" t="s">
        <v>944</v>
      </c>
      <c r="F186" s="11" t="s">
        <v>3733</v>
      </c>
      <c r="G186" s="11" t="s">
        <v>3367</v>
      </c>
      <c r="H186" s="11">
        <v>3.113625532E9</v>
      </c>
      <c r="I186" s="14"/>
      <c r="J186" s="11" t="s">
        <v>23</v>
      </c>
      <c r="K186" s="11" t="s">
        <v>619</v>
      </c>
      <c r="L186" s="18"/>
      <c r="M186" s="11" t="s">
        <v>564</v>
      </c>
      <c r="N186" s="11" t="s">
        <v>26</v>
      </c>
      <c r="O186" s="19"/>
      <c r="P186" s="20" t="s">
        <v>3734</v>
      </c>
      <c r="Q186" s="14" t="s">
        <v>2926</v>
      </c>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row>
    <row r="187" ht="17.25" customHeight="1">
      <c r="A187" s="11">
        <v>185.0</v>
      </c>
      <c r="B187" s="12">
        <v>45827.0</v>
      </c>
      <c r="C187" s="78"/>
      <c r="D187" s="14" t="s">
        <v>3735</v>
      </c>
      <c r="E187" s="14" t="s">
        <v>3736</v>
      </c>
      <c r="F187" s="19"/>
      <c r="G187" s="11" t="s">
        <v>3367</v>
      </c>
      <c r="H187" s="11">
        <v>3.01733022E9</v>
      </c>
      <c r="I187" s="14"/>
      <c r="J187" s="11" t="s">
        <v>23</v>
      </c>
      <c r="K187" s="11" t="s">
        <v>75</v>
      </c>
      <c r="L187" s="18"/>
      <c r="M187" s="11"/>
      <c r="N187" s="11" t="s">
        <v>26</v>
      </c>
      <c r="O187" s="19"/>
      <c r="P187" s="20" t="s">
        <v>3737</v>
      </c>
      <c r="Q187" s="14" t="s">
        <v>107</v>
      </c>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row>
    <row r="188" ht="17.25" customHeight="1">
      <c r="A188" s="11">
        <v>187.0</v>
      </c>
      <c r="B188" s="12">
        <v>45827.0</v>
      </c>
      <c r="C188" s="78"/>
      <c r="D188" s="14" t="s">
        <v>3738</v>
      </c>
      <c r="E188" s="14" t="s">
        <v>3739</v>
      </c>
      <c r="F188" s="19"/>
      <c r="G188" s="11" t="s">
        <v>3367</v>
      </c>
      <c r="H188" s="11">
        <v>3.122593272E9</v>
      </c>
      <c r="I188" s="14"/>
      <c r="J188" s="11" t="s">
        <v>23</v>
      </c>
      <c r="K188" s="11" t="s">
        <v>619</v>
      </c>
      <c r="L188" s="18"/>
      <c r="M188" s="11" t="s">
        <v>564</v>
      </c>
      <c r="N188" s="11" t="s">
        <v>26</v>
      </c>
      <c r="O188" s="19"/>
      <c r="P188" s="20" t="s">
        <v>3740</v>
      </c>
      <c r="Q188" s="28"/>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row>
    <row r="189" ht="42.75" customHeight="1">
      <c r="A189" s="11">
        <v>188.0</v>
      </c>
      <c r="B189" s="12">
        <v>45827.0</v>
      </c>
      <c r="C189" s="78"/>
      <c r="D189" s="14" t="s">
        <v>242</v>
      </c>
      <c r="E189" s="28"/>
      <c r="F189" s="19"/>
      <c r="G189" s="11" t="s">
        <v>3367</v>
      </c>
      <c r="H189" s="11">
        <v>3.012688685E9</v>
      </c>
      <c r="I189" s="14"/>
      <c r="J189" s="11" t="s">
        <v>23</v>
      </c>
      <c r="K189" s="11" t="s">
        <v>50</v>
      </c>
      <c r="L189" s="18">
        <v>640000.0</v>
      </c>
      <c r="M189" s="11" t="s">
        <v>51</v>
      </c>
      <c r="N189" s="11" t="s">
        <v>26</v>
      </c>
      <c r="O189" s="11" t="s">
        <v>3741</v>
      </c>
      <c r="P189" s="20" t="s">
        <v>3742</v>
      </c>
      <c r="Q189" s="14" t="s">
        <v>2821</v>
      </c>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row>
    <row r="190" ht="30.75" customHeight="1">
      <c r="A190" s="11">
        <v>189.0</v>
      </c>
      <c r="B190" s="12">
        <v>45827.0</v>
      </c>
      <c r="C190" s="19"/>
      <c r="D190" s="14" t="s">
        <v>1686</v>
      </c>
      <c r="E190" s="14" t="s">
        <v>112</v>
      </c>
      <c r="F190" s="19"/>
      <c r="G190" s="11" t="s">
        <v>3367</v>
      </c>
      <c r="H190" s="11">
        <v>3.165295624E9</v>
      </c>
      <c r="I190" s="14"/>
      <c r="J190" s="11" t="s">
        <v>23</v>
      </c>
      <c r="K190" s="11" t="s">
        <v>75</v>
      </c>
      <c r="L190" s="18">
        <v>740000.0</v>
      </c>
      <c r="M190" s="11" t="s">
        <v>39</v>
      </c>
      <c r="N190" s="11" t="s">
        <v>26</v>
      </c>
      <c r="O190" s="11" t="s">
        <v>3743</v>
      </c>
      <c r="P190" s="20" t="s">
        <v>3744</v>
      </c>
      <c r="Q190" s="28"/>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row>
    <row r="191" ht="17.25" customHeight="1">
      <c r="A191" s="11">
        <v>190.0</v>
      </c>
      <c r="B191" s="12">
        <v>45827.0</v>
      </c>
      <c r="C191" s="19"/>
      <c r="D191" s="14" t="s">
        <v>41</v>
      </c>
      <c r="E191" s="14" t="s">
        <v>824</v>
      </c>
      <c r="F191" s="19"/>
      <c r="G191" s="11" t="s">
        <v>3367</v>
      </c>
      <c r="H191" s="11">
        <v>3.103075106E9</v>
      </c>
      <c r="I191" s="14"/>
      <c r="J191" s="11" t="s">
        <v>23</v>
      </c>
      <c r="K191" s="11" t="s">
        <v>625</v>
      </c>
      <c r="L191" s="18">
        <v>339000.0</v>
      </c>
      <c r="M191" s="11" t="s">
        <v>57</v>
      </c>
      <c r="N191" s="11" t="s">
        <v>26</v>
      </c>
      <c r="O191" s="19"/>
      <c r="P191" s="21"/>
      <c r="Q191" s="28"/>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row>
    <row r="192" ht="17.25" customHeight="1">
      <c r="A192" s="11">
        <v>191.0</v>
      </c>
      <c r="B192" s="12">
        <v>45827.0</v>
      </c>
      <c r="C192" s="19"/>
      <c r="D192" s="14" t="s">
        <v>245</v>
      </c>
      <c r="E192" s="14" t="s">
        <v>2123</v>
      </c>
      <c r="F192" s="19"/>
      <c r="G192" s="11" t="s">
        <v>3367</v>
      </c>
      <c r="H192" s="11">
        <v>3.332843056E9</v>
      </c>
      <c r="I192" s="14"/>
      <c r="J192" s="11" t="s">
        <v>23</v>
      </c>
      <c r="K192" s="11" t="s">
        <v>100</v>
      </c>
      <c r="L192" s="18">
        <v>1085728.0</v>
      </c>
      <c r="M192" s="11" t="s">
        <v>39</v>
      </c>
      <c r="N192" s="11" t="s">
        <v>26</v>
      </c>
      <c r="O192" s="19"/>
      <c r="P192" s="20" t="s">
        <v>3745</v>
      </c>
      <c r="Q192" s="14" t="s">
        <v>3746</v>
      </c>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row>
    <row r="193" ht="30.75" customHeight="1">
      <c r="A193" s="11">
        <v>192.0</v>
      </c>
      <c r="B193" s="12">
        <v>45827.0</v>
      </c>
      <c r="C193" s="19"/>
      <c r="D193" s="14" t="s">
        <v>3747</v>
      </c>
      <c r="E193" s="14" t="s">
        <v>491</v>
      </c>
      <c r="F193" s="11" t="s">
        <v>3748</v>
      </c>
      <c r="G193" s="11" t="s">
        <v>3367</v>
      </c>
      <c r="H193" s="11">
        <v>3.145729352E9</v>
      </c>
      <c r="I193" s="14"/>
      <c r="J193" s="11" t="s">
        <v>23</v>
      </c>
      <c r="K193" s="11" t="s">
        <v>302</v>
      </c>
      <c r="L193" s="18">
        <v>2326139.0</v>
      </c>
      <c r="M193" s="11" t="s">
        <v>51</v>
      </c>
      <c r="N193" s="11" t="s">
        <v>26</v>
      </c>
      <c r="O193" s="11" t="s">
        <v>3749</v>
      </c>
      <c r="P193" s="20" t="s">
        <v>3711</v>
      </c>
      <c r="Q193" s="14" t="s">
        <v>3750</v>
      </c>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row>
    <row r="194" ht="30.75" customHeight="1">
      <c r="A194" s="11">
        <v>193.0</v>
      </c>
      <c r="B194" s="12">
        <v>45827.0</v>
      </c>
      <c r="C194" s="19"/>
      <c r="D194" s="14" t="s">
        <v>3751</v>
      </c>
      <c r="E194" s="14" t="s">
        <v>910</v>
      </c>
      <c r="F194" s="19"/>
      <c r="G194" s="11" t="s">
        <v>3367</v>
      </c>
      <c r="H194" s="11">
        <v>3.115129142E9</v>
      </c>
      <c r="I194" s="14"/>
      <c r="J194" s="11" t="s">
        <v>23</v>
      </c>
      <c r="K194" s="11" t="s">
        <v>302</v>
      </c>
      <c r="L194" s="18">
        <v>5449324.0</v>
      </c>
      <c r="M194" s="11" t="s">
        <v>39</v>
      </c>
      <c r="N194" s="11" t="s">
        <v>26</v>
      </c>
      <c r="O194" s="11" t="s">
        <v>3743</v>
      </c>
      <c r="P194" s="20" t="s">
        <v>3752</v>
      </c>
      <c r="Q194" s="14" t="s">
        <v>3753</v>
      </c>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row>
    <row r="195" ht="17.25" customHeight="1">
      <c r="A195" s="11">
        <v>194.0</v>
      </c>
      <c r="B195" s="12">
        <v>45827.0</v>
      </c>
      <c r="C195" s="19"/>
      <c r="D195" s="14" t="s">
        <v>200</v>
      </c>
      <c r="E195" s="14" t="s">
        <v>3754</v>
      </c>
      <c r="F195" s="19"/>
      <c r="G195" s="11" t="s">
        <v>3367</v>
      </c>
      <c r="H195" s="11" t="s">
        <v>3755</v>
      </c>
      <c r="I195" s="14"/>
      <c r="J195" s="11" t="s">
        <v>23</v>
      </c>
      <c r="K195" s="11" t="s">
        <v>50</v>
      </c>
      <c r="L195" s="18">
        <v>400000.0</v>
      </c>
      <c r="M195" s="11" t="s">
        <v>51</v>
      </c>
      <c r="N195" s="11" t="s">
        <v>26</v>
      </c>
      <c r="O195" s="19"/>
      <c r="P195" s="20" t="s">
        <v>3641</v>
      </c>
      <c r="Q195" s="14" t="s">
        <v>107</v>
      </c>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row>
    <row r="196" ht="36.0" customHeight="1">
      <c r="A196" s="11">
        <v>195.0</v>
      </c>
      <c r="B196" s="12">
        <v>45827.0</v>
      </c>
      <c r="C196" s="19"/>
      <c r="D196" s="14" t="s">
        <v>317</v>
      </c>
      <c r="E196" s="28"/>
      <c r="F196" s="19"/>
      <c r="G196" s="11" t="s">
        <v>3367</v>
      </c>
      <c r="H196" s="11">
        <v>3.15416505E9</v>
      </c>
      <c r="I196" s="14"/>
      <c r="J196" s="11" t="s">
        <v>23</v>
      </c>
      <c r="K196" s="11" t="s">
        <v>2087</v>
      </c>
      <c r="L196" s="18">
        <v>3883797.0</v>
      </c>
      <c r="M196" s="11" t="s">
        <v>39</v>
      </c>
      <c r="N196" s="11" t="s">
        <v>26</v>
      </c>
      <c r="O196" s="11" t="s">
        <v>3756</v>
      </c>
      <c r="P196" s="20" t="s">
        <v>3757</v>
      </c>
      <c r="Q196" s="14" t="s">
        <v>3378</v>
      </c>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row>
    <row r="197" ht="36.0" customHeight="1">
      <c r="A197" s="11">
        <v>196.0</v>
      </c>
      <c r="B197" s="12">
        <v>45827.0</v>
      </c>
      <c r="C197" s="19"/>
      <c r="D197" s="14" t="s">
        <v>453</v>
      </c>
      <c r="E197" s="14" t="s">
        <v>165</v>
      </c>
      <c r="F197" s="19"/>
      <c r="G197" s="11" t="s">
        <v>3367</v>
      </c>
      <c r="H197" s="11">
        <v>3.115912055E9</v>
      </c>
      <c r="I197" s="14"/>
      <c r="J197" s="11" t="s">
        <v>23</v>
      </c>
      <c r="K197" s="11" t="s">
        <v>2087</v>
      </c>
      <c r="L197" s="18">
        <v>440000.0</v>
      </c>
      <c r="M197" s="11" t="s">
        <v>51</v>
      </c>
      <c r="N197" s="11" t="s">
        <v>26</v>
      </c>
      <c r="O197" s="11" t="s">
        <v>3743</v>
      </c>
      <c r="P197" s="20" t="s">
        <v>3711</v>
      </c>
      <c r="Q197" s="14" t="s">
        <v>2840</v>
      </c>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row>
    <row r="198" ht="17.25" customHeight="1">
      <c r="A198" s="11">
        <v>197.0</v>
      </c>
      <c r="B198" s="12">
        <v>45827.0</v>
      </c>
      <c r="C198" s="19"/>
      <c r="D198" s="14" t="s">
        <v>929</v>
      </c>
      <c r="E198" s="28"/>
      <c r="F198" s="19"/>
      <c r="G198" s="11" t="s">
        <v>3367</v>
      </c>
      <c r="H198" s="11">
        <v>3.1422532E9</v>
      </c>
      <c r="I198" s="14"/>
      <c r="J198" s="11" t="s">
        <v>23</v>
      </c>
      <c r="K198" s="11" t="s">
        <v>50</v>
      </c>
      <c r="L198" s="18">
        <v>1050000.0</v>
      </c>
      <c r="M198" s="11" t="s">
        <v>51</v>
      </c>
      <c r="N198" s="11" t="s">
        <v>26</v>
      </c>
      <c r="O198" s="11" t="s">
        <v>3743</v>
      </c>
      <c r="P198" s="20" t="s">
        <v>3758</v>
      </c>
      <c r="Q198" s="14" t="s">
        <v>69</v>
      </c>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row>
    <row r="199" ht="17.25" customHeight="1">
      <c r="A199" s="11">
        <v>198.0</v>
      </c>
      <c r="B199" s="12">
        <v>45827.0</v>
      </c>
      <c r="C199" s="19"/>
      <c r="D199" s="14" t="s">
        <v>3759</v>
      </c>
      <c r="E199" s="28"/>
      <c r="F199" s="19"/>
      <c r="G199" s="11" t="s">
        <v>3367</v>
      </c>
      <c r="H199" s="11">
        <v>3.183495444E9</v>
      </c>
      <c r="I199" s="14"/>
      <c r="J199" s="11" t="s">
        <v>23</v>
      </c>
      <c r="K199" s="11" t="s">
        <v>75</v>
      </c>
      <c r="L199" s="18">
        <v>500000.0</v>
      </c>
      <c r="M199" s="11" t="s">
        <v>39</v>
      </c>
      <c r="N199" s="11" t="s">
        <v>26</v>
      </c>
      <c r="O199" s="11" t="s">
        <v>3743</v>
      </c>
      <c r="P199" s="20" t="s">
        <v>3760</v>
      </c>
      <c r="Q199" s="14" t="s">
        <v>69</v>
      </c>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row>
    <row r="200" ht="17.25" customHeight="1">
      <c r="A200" s="11">
        <v>199.0</v>
      </c>
      <c r="B200" s="12">
        <v>45827.0</v>
      </c>
      <c r="C200" s="19"/>
      <c r="D200" s="14" t="s">
        <v>2346</v>
      </c>
      <c r="E200" s="14" t="s">
        <v>3210</v>
      </c>
      <c r="F200" s="19"/>
      <c r="G200" s="11" t="s">
        <v>3367</v>
      </c>
      <c r="H200" s="11">
        <v>3.104451192E9</v>
      </c>
      <c r="I200" s="14"/>
      <c r="J200" s="11" t="s">
        <v>23</v>
      </c>
      <c r="K200" s="11" t="s">
        <v>167</v>
      </c>
      <c r="L200" s="18">
        <v>3590157.0</v>
      </c>
      <c r="M200" s="11" t="s">
        <v>57</v>
      </c>
      <c r="N200" s="11" t="s">
        <v>26</v>
      </c>
      <c r="O200" s="19"/>
      <c r="P200" s="21"/>
      <c r="Q200" s="28"/>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row>
    <row r="201" ht="35.25" customHeight="1">
      <c r="A201" s="11">
        <v>200.0</v>
      </c>
      <c r="B201" s="12">
        <v>45827.0</v>
      </c>
      <c r="C201" s="19"/>
      <c r="D201" s="14" t="s">
        <v>1030</v>
      </c>
      <c r="E201" s="14" t="s">
        <v>197</v>
      </c>
      <c r="F201" s="19"/>
      <c r="G201" s="11" t="s">
        <v>3367</v>
      </c>
      <c r="H201" s="11">
        <v>3.014543267E9</v>
      </c>
      <c r="I201" s="14"/>
      <c r="J201" s="11" t="s">
        <v>23</v>
      </c>
      <c r="K201" s="11" t="s">
        <v>346</v>
      </c>
      <c r="L201" s="18">
        <v>727622.0</v>
      </c>
      <c r="M201" s="11" t="s">
        <v>51</v>
      </c>
      <c r="N201" s="11" t="s">
        <v>26</v>
      </c>
      <c r="O201" s="11" t="s">
        <v>3743</v>
      </c>
      <c r="P201" s="20" t="s">
        <v>3711</v>
      </c>
      <c r="Q201" s="14" t="s">
        <v>107</v>
      </c>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row>
    <row r="202" ht="35.25" customHeight="1">
      <c r="A202" s="11">
        <v>201.0</v>
      </c>
      <c r="B202" s="12">
        <v>45828.0</v>
      </c>
      <c r="C202" s="19"/>
      <c r="D202" s="14" t="s">
        <v>3761</v>
      </c>
      <c r="E202" s="14" t="s">
        <v>197</v>
      </c>
      <c r="F202" s="19"/>
      <c r="G202" s="11" t="s">
        <v>3367</v>
      </c>
      <c r="H202" s="11" t="s">
        <v>3762</v>
      </c>
      <c r="I202" s="14"/>
      <c r="J202" s="11" t="s">
        <v>23</v>
      </c>
      <c r="K202" s="11"/>
      <c r="L202" s="18"/>
      <c r="M202" s="11"/>
      <c r="N202" s="11" t="s">
        <v>26</v>
      </c>
      <c r="O202" s="19"/>
      <c r="P202" s="20" t="s">
        <v>3763</v>
      </c>
      <c r="Q202" s="28"/>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row>
    <row r="203" ht="17.25" customHeight="1">
      <c r="A203" s="11">
        <v>202.0</v>
      </c>
      <c r="B203" s="12">
        <v>45828.0</v>
      </c>
      <c r="C203" s="19"/>
      <c r="D203" s="14" t="s">
        <v>209</v>
      </c>
      <c r="E203" s="14" t="s">
        <v>483</v>
      </c>
      <c r="F203" s="19"/>
      <c r="G203" s="11" t="s">
        <v>3367</v>
      </c>
      <c r="H203" s="11" t="s">
        <v>3764</v>
      </c>
      <c r="I203" s="14"/>
      <c r="J203" s="11" t="s">
        <v>95</v>
      </c>
      <c r="K203" s="11"/>
      <c r="L203" s="18"/>
      <c r="M203" s="11"/>
      <c r="N203" s="11" t="s">
        <v>26</v>
      </c>
      <c r="O203" s="19"/>
      <c r="P203" s="20" t="s">
        <v>3765</v>
      </c>
      <c r="Q203" s="28"/>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row>
    <row r="204" ht="17.25" customHeight="1">
      <c r="A204" s="11">
        <v>203.0</v>
      </c>
      <c r="B204" s="12">
        <v>45828.0</v>
      </c>
      <c r="C204" s="19"/>
      <c r="D204" s="14" t="s">
        <v>342</v>
      </c>
      <c r="E204" s="28"/>
      <c r="F204" s="19"/>
      <c r="G204" s="11" t="s">
        <v>3367</v>
      </c>
      <c r="H204" s="11" t="s">
        <v>3766</v>
      </c>
      <c r="I204" s="14"/>
      <c r="J204" s="11" t="s">
        <v>23</v>
      </c>
      <c r="K204" s="11" t="s">
        <v>570</v>
      </c>
      <c r="L204" s="18">
        <v>2652445.0</v>
      </c>
      <c r="M204" s="11" t="s">
        <v>502</v>
      </c>
      <c r="N204" s="11" t="s">
        <v>26</v>
      </c>
      <c r="O204" s="11" t="s">
        <v>3743</v>
      </c>
      <c r="P204" s="20" t="s">
        <v>2356</v>
      </c>
      <c r="Q204" s="14" t="s">
        <v>3433</v>
      </c>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row>
    <row r="205" ht="17.25" customHeight="1">
      <c r="A205" s="11">
        <v>204.0</v>
      </c>
      <c r="B205" s="12">
        <v>45828.0</v>
      </c>
      <c r="C205" s="19"/>
      <c r="D205" s="14" t="s">
        <v>3129</v>
      </c>
      <c r="E205" s="14" t="s">
        <v>3767</v>
      </c>
      <c r="F205" s="19"/>
      <c r="G205" s="11" t="s">
        <v>3367</v>
      </c>
      <c r="H205" s="11" t="s">
        <v>3768</v>
      </c>
      <c r="I205" s="14"/>
      <c r="J205" s="11" t="s">
        <v>23</v>
      </c>
      <c r="K205" s="11" t="s">
        <v>44</v>
      </c>
      <c r="L205" s="18">
        <v>500000.0</v>
      </c>
      <c r="M205" s="11" t="s">
        <v>57</v>
      </c>
      <c r="N205" s="11" t="s">
        <v>26</v>
      </c>
      <c r="O205" s="19"/>
      <c r="P205" s="21"/>
      <c r="Q205" s="28"/>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row>
    <row r="206" ht="17.25" customHeight="1">
      <c r="A206" s="11">
        <v>205.0</v>
      </c>
      <c r="B206" s="12">
        <v>45828.0</v>
      </c>
      <c r="C206" s="19"/>
      <c r="D206" s="14" t="s">
        <v>2119</v>
      </c>
      <c r="E206" s="14" t="s">
        <v>93</v>
      </c>
      <c r="F206" s="19"/>
      <c r="G206" s="11" t="s">
        <v>3367</v>
      </c>
      <c r="H206" s="11" t="s">
        <v>3769</v>
      </c>
      <c r="I206" s="14"/>
      <c r="J206" s="11" t="s">
        <v>95</v>
      </c>
      <c r="K206" s="11" t="s">
        <v>625</v>
      </c>
      <c r="L206" s="18"/>
      <c r="M206" s="11"/>
      <c r="N206" s="11" t="s">
        <v>26</v>
      </c>
      <c r="O206" s="19"/>
      <c r="P206" s="21"/>
      <c r="Q206" s="14" t="s">
        <v>111</v>
      </c>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row>
    <row r="207" ht="30.75" customHeight="1">
      <c r="A207" s="11">
        <v>206.0</v>
      </c>
      <c r="B207" s="12">
        <v>45828.0</v>
      </c>
      <c r="C207" s="19"/>
      <c r="D207" s="14" t="s">
        <v>3396</v>
      </c>
      <c r="E207" s="14" t="s">
        <v>762</v>
      </c>
      <c r="F207" s="19"/>
      <c r="G207" s="11" t="s">
        <v>3473</v>
      </c>
      <c r="H207" s="11" t="s">
        <v>3770</v>
      </c>
      <c r="I207" s="14"/>
      <c r="J207" s="11" t="s">
        <v>23</v>
      </c>
      <c r="K207" s="11" t="s">
        <v>2087</v>
      </c>
      <c r="L207" s="18">
        <v>674420.0</v>
      </c>
      <c r="M207" s="11" t="s">
        <v>39</v>
      </c>
      <c r="N207" s="11" t="s">
        <v>26</v>
      </c>
      <c r="O207" s="33">
        <v>45836.0</v>
      </c>
      <c r="P207" s="20" t="s">
        <v>3771</v>
      </c>
      <c r="Q207" s="14" t="s">
        <v>3676</v>
      </c>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row>
    <row r="208" ht="30.75" customHeight="1">
      <c r="A208" s="11">
        <v>207.0</v>
      </c>
      <c r="B208" s="12">
        <v>45828.0</v>
      </c>
      <c r="C208" s="19"/>
      <c r="D208" s="14" t="s">
        <v>83</v>
      </c>
      <c r="E208" s="14" t="s">
        <v>3772</v>
      </c>
      <c r="F208" s="19"/>
      <c r="G208" s="11" t="s">
        <v>3367</v>
      </c>
      <c r="H208" s="11" t="s">
        <v>3773</v>
      </c>
      <c r="I208" s="14"/>
      <c r="J208" s="11" t="s">
        <v>23</v>
      </c>
      <c r="K208" s="11" t="s">
        <v>625</v>
      </c>
      <c r="L208" s="18"/>
      <c r="M208" s="11" t="s">
        <v>564</v>
      </c>
      <c r="N208" s="11" t="s">
        <v>26</v>
      </c>
      <c r="O208" s="19"/>
      <c r="P208" s="20" t="s">
        <v>3774</v>
      </c>
      <c r="Q208" s="14" t="s">
        <v>34</v>
      </c>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row>
    <row r="209" ht="17.25" customHeight="1">
      <c r="A209" s="11">
        <v>208.0</v>
      </c>
      <c r="B209" s="12">
        <v>45828.0</v>
      </c>
      <c r="C209" s="19"/>
      <c r="D209" s="14" t="s">
        <v>3680</v>
      </c>
      <c r="E209" s="14" t="s">
        <v>3775</v>
      </c>
      <c r="F209" s="19"/>
      <c r="G209" s="11" t="s">
        <v>3367</v>
      </c>
      <c r="H209" s="11" t="s">
        <v>3776</v>
      </c>
      <c r="I209" s="14"/>
      <c r="J209" s="11" t="s">
        <v>23</v>
      </c>
      <c r="K209" s="11" t="s">
        <v>625</v>
      </c>
      <c r="L209" s="18">
        <v>6218502.0</v>
      </c>
      <c r="M209" s="11" t="s">
        <v>502</v>
      </c>
      <c r="N209" s="11" t="s">
        <v>26</v>
      </c>
      <c r="O209" s="11" t="s">
        <v>3777</v>
      </c>
      <c r="P209" s="20" t="s">
        <v>3778</v>
      </c>
      <c r="Q209" s="14" t="s">
        <v>3433</v>
      </c>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row>
    <row r="210" ht="17.25" customHeight="1">
      <c r="A210" s="11">
        <v>209.0</v>
      </c>
      <c r="B210" s="12">
        <v>45828.0</v>
      </c>
      <c r="C210" s="19"/>
      <c r="D210" s="14" t="s">
        <v>97</v>
      </c>
      <c r="E210" s="28"/>
      <c r="F210" s="11" t="s">
        <v>3779</v>
      </c>
      <c r="G210" s="11" t="s">
        <v>3473</v>
      </c>
      <c r="H210" s="11" t="s">
        <v>3780</v>
      </c>
      <c r="I210" s="14"/>
      <c r="J210" s="11" t="s">
        <v>23</v>
      </c>
      <c r="K210" s="11" t="s">
        <v>156</v>
      </c>
      <c r="L210" s="18">
        <v>893236.0</v>
      </c>
      <c r="M210" s="11" t="s">
        <v>39</v>
      </c>
      <c r="N210" s="11" t="s">
        <v>26</v>
      </c>
      <c r="O210" s="33">
        <v>45836.0</v>
      </c>
      <c r="P210" s="20" t="s">
        <v>3781</v>
      </c>
      <c r="Q210" s="28"/>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row>
    <row r="211" ht="17.25" customHeight="1">
      <c r="A211" s="11">
        <v>210.0</v>
      </c>
      <c r="B211" s="12">
        <v>45828.0</v>
      </c>
      <c r="C211" s="19"/>
      <c r="D211" s="14" t="s">
        <v>1383</v>
      </c>
      <c r="E211" s="28"/>
      <c r="F211" s="19"/>
      <c r="G211" s="11" t="s">
        <v>3782</v>
      </c>
      <c r="H211" s="11" t="s">
        <v>3783</v>
      </c>
      <c r="I211" s="14"/>
      <c r="J211" s="11" t="s">
        <v>23</v>
      </c>
      <c r="K211" s="11" t="s">
        <v>100</v>
      </c>
      <c r="L211" s="18"/>
      <c r="M211" s="11" t="s">
        <v>564</v>
      </c>
      <c r="N211" s="11" t="s">
        <v>26</v>
      </c>
      <c r="O211" s="19"/>
      <c r="P211" s="20" t="s">
        <v>3784</v>
      </c>
      <c r="Q211" s="14" t="s">
        <v>111</v>
      </c>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row>
    <row r="212" ht="17.25" customHeight="1">
      <c r="A212" s="11">
        <v>211.0</v>
      </c>
      <c r="B212" s="12">
        <v>45828.0</v>
      </c>
      <c r="C212" s="19"/>
      <c r="D212" s="14" t="s">
        <v>3785</v>
      </c>
      <c r="E212" s="14" t="s">
        <v>423</v>
      </c>
      <c r="F212" s="19"/>
      <c r="G212" s="11" t="s">
        <v>3367</v>
      </c>
      <c r="H212" s="11" t="s">
        <v>3786</v>
      </c>
      <c r="I212" s="14"/>
      <c r="J212" s="11" t="s">
        <v>95</v>
      </c>
      <c r="K212" s="11" t="s">
        <v>2740</v>
      </c>
      <c r="L212" s="18"/>
      <c r="M212" s="11"/>
      <c r="N212" s="11" t="s">
        <v>26</v>
      </c>
      <c r="O212" s="19"/>
      <c r="P212" s="21"/>
      <c r="Q212" s="14" t="s">
        <v>34</v>
      </c>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row>
    <row r="213" ht="45.75" customHeight="1">
      <c r="A213" s="11">
        <v>212.0</v>
      </c>
      <c r="B213" s="12">
        <v>45828.0</v>
      </c>
      <c r="C213" s="19"/>
      <c r="D213" s="14" t="s">
        <v>132</v>
      </c>
      <c r="E213" s="14" t="s">
        <v>1959</v>
      </c>
      <c r="F213" s="19"/>
      <c r="G213" s="11" t="s">
        <v>3473</v>
      </c>
      <c r="H213" s="11" t="s">
        <v>3787</v>
      </c>
      <c r="I213" s="14"/>
      <c r="J213" s="11" t="s">
        <v>23</v>
      </c>
      <c r="K213" s="11" t="s">
        <v>50</v>
      </c>
      <c r="L213" s="18">
        <v>1572577.0</v>
      </c>
      <c r="M213" s="11" t="s">
        <v>502</v>
      </c>
      <c r="N213" s="11" t="s">
        <v>26</v>
      </c>
      <c r="O213" s="33">
        <v>45836.0</v>
      </c>
      <c r="P213" s="20" t="s">
        <v>3788</v>
      </c>
      <c r="Q213" s="14" t="s">
        <v>107</v>
      </c>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row>
    <row r="214" ht="45.75" customHeight="1">
      <c r="A214" s="11">
        <v>213.0</v>
      </c>
      <c r="B214" s="12">
        <v>45828.0</v>
      </c>
      <c r="C214" s="19"/>
      <c r="D214" s="14" t="s">
        <v>338</v>
      </c>
      <c r="E214" s="14" t="s">
        <v>2083</v>
      </c>
      <c r="F214" s="19"/>
      <c r="G214" s="11" t="s">
        <v>3367</v>
      </c>
      <c r="H214" s="11" t="s">
        <v>3789</v>
      </c>
      <c r="I214" s="14"/>
      <c r="J214" s="11" t="s">
        <v>23</v>
      </c>
      <c r="K214" s="11" t="s">
        <v>2087</v>
      </c>
      <c r="L214" s="18">
        <v>6411437.0</v>
      </c>
      <c r="M214" s="11" t="s">
        <v>57</v>
      </c>
      <c r="N214" s="11" t="s">
        <v>26</v>
      </c>
      <c r="O214" s="19"/>
      <c r="P214" s="21"/>
      <c r="Q214" s="28"/>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row>
    <row r="215" ht="17.25" customHeight="1">
      <c r="A215" s="11">
        <v>214.0</v>
      </c>
      <c r="B215" s="12">
        <v>45828.0</v>
      </c>
      <c r="C215" s="19"/>
      <c r="D215" s="14"/>
      <c r="E215" s="28"/>
      <c r="F215" s="11" t="s">
        <v>3790</v>
      </c>
      <c r="G215" s="11" t="s">
        <v>3367</v>
      </c>
      <c r="H215" s="11" t="s">
        <v>3791</v>
      </c>
      <c r="I215" s="14"/>
      <c r="J215" s="11" t="s">
        <v>95</v>
      </c>
      <c r="K215" s="11" t="s">
        <v>50</v>
      </c>
      <c r="L215" s="18"/>
      <c r="M215" s="11"/>
      <c r="N215" s="11" t="s">
        <v>26</v>
      </c>
      <c r="O215" s="19"/>
      <c r="P215" s="21"/>
      <c r="Q215" s="14" t="s">
        <v>3792</v>
      </c>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row>
    <row r="216" ht="17.25" customHeight="1">
      <c r="A216" s="11">
        <v>215.0</v>
      </c>
      <c r="B216" s="12">
        <v>45828.0</v>
      </c>
      <c r="C216" s="19"/>
      <c r="D216" s="14" t="s">
        <v>3793</v>
      </c>
      <c r="E216" s="14" t="s">
        <v>910</v>
      </c>
      <c r="F216" s="11" t="s">
        <v>3794</v>
      </c>
      <c r="G216" s="11" t="s">
        <v>3367</v>
      </c>
      <c r="H216" s="11" t="s">
        <v>3795</v>
      </c>
      <c r="I216" s="14"/>
      <c r="J216" s="11" t="s">
        <v>23</v>
      </c>
      <c r="K216" s="11" t="s">
        <v>346</v>
      </c>
      <c r="L216" s="18">
        <v>2961855.0</v>
      </c>
      <c r="M216" s="11" t="s">
        <v>502</v>
      </c>
      <c r="N216" s="11" t="s">
        <v>26</v>
      </c>
      <c r="O216" s="33">
        <v>45845.0</v>
      </c>
      <c r="P216" s="20" t="s">
        <v>3796</v>
      </c>
      <c r="Q216" s="28"/>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row>
    <row r="217" ht="17.25" customHeight="1">
      <c r="A217" s="11">
        <v>216.0</v>
      </c>
      <c r="B217" s="12">
        <v>45828.0</v>
      </c>
      <c r="C217" s="19"/>
      <c r="D217" s="14" t="s">
        <v>209</v>
      </c>
      <c r="E217" s="14" t="s">
        <v>3797</v>
      </c>
      <c r="F217" s="19"/>
      <c r="G217" s="11" t="s">
        <v>3367</v>
      </c>
      <c r="H217" s="11" t="s">
        <v>3798</v>
      </c>
      <c r="I217" s="14"/>
      <c r="J217" s="11" t="s">
        <v>95</v>
      </c>
      <c r="K217" s="11" t="s">
        <v>625</v>
      </c>
      <c r="L217" s="18"/>
      <c r="M217" s="11"/>
      <c r="N217" s="11" t="s">
        <v>26</v>
      </c>
      <c r="O217" s="19"/>
      <c r="P217" s="21"/>
      <c r="Q217" s="28"/>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row>
    <row r="218" ht="17.25" customHeight="1">
      <c r="A218" s="11">
        <v>217.0</v>
      </c>
      <c r="B218" s="12">
        <v>45828.0</v>
      </c>
      <c r="C218" s="19"/>
      <c r="D218" s="14" t="s">
        <v>2643</v>
      </c>
      <c r="E218" s="14" t="s">
        <v>708</v>
      </c>
      <c r="F218" s="19"/>
      <c r="G218" s="11" t="s">
        <v>3367</v>
      </c>
      <c r="H218" s="11" t="s">
        <v>3799</v>
      </c>
      <c r="I218" s="14"/>
      <c r="J218" s="11" t="s">
        <v>95</v>
      </c>
      <c r="K218" s="11" t="s">
        <v>302</v>
      </c>
      <c r="L218" s="18"/>
      <c r="M218" s="11"/>
      <c r="N218" s="11" t="s">
        <v>26</v>
      </c>
      <c r="O218" s="19"/>
      <c r="P218" s="21"/>
      <c r="Q218" s="14" t="s">
        <v>182</v>
      </c>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row>
    <row r="219" ht="17.25" customHeight="1">
      <c r="A219" s="11">
        <v>218.0</v>
      </c>
      <c r="B219" s="12">
        <v>45828.0</v>
      </c>
      <c r="C219" s="19"/>
      <c r="D219" s="14"/>
      <c r="E219" s="28"/>
      <c r="F219" s="19"/>
      <c r="G219" s="11" t="s">
        <v>3367</v>
      </c>
      <c r="H219" s="11" t="s">
        <v>3800</v>
      </c>
      <c r="I219" s="14"/>
      <c r="J219" s="11" t="s">
        <v>95</v>
      </c>
      <c r="K219" s="11" t="s">
        <v>24</v>
      </c>
      <c r="L219" s="18"/>
      <c r="M219" s="11"/>
      <c r="N219" s="11" t="s">
        <v>26</v>
      </c>
      <c r="O219" s="19"/>
      <c r="P219" s="21"/>
      <c r="Q219" s="14" t="s">
        <v>182</v>
      </c>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row>
    <row r="220" ht="17.25" customHeight="1">
      <c r="A220" s="11">
        <v>219.0</v>
      </c>
      <c r="B220" s="12">
        <v>45828.0</v>
      </c>
      <c r="C220" s="19"/>
      <c r="D220" s="14" t="s">
        <v>314</v>
      </c>
      <c r="E220" s="28"/>
      <c r="F220" s="19"/>
      <c r="G220" s="11" t="s">
        <v>3367</v>
      </c>
      <c r="H220" s="11" t="s">
        <v>3801</v>
      </c>
      <c r="I220" s="14"/>
      <c r="J220" s="11" t="s">
        <v>23</v>
      </c>
      <c r="K220" s="11" t="s">
        <v>50</v>
      </c>
      <c r="L220" s="18"/>
      <c r="M220" s="11" t="s">
        <v>564</v>
      </c>
      <c r="N220" s="11" t="s">
        <v>26</v>
      </c>
      <c r="O220" s="19"/>
      <c r="P220" s="20" t="s">
        <v>3802</v>
      </c>
      <c r="Q220" s="14" t="s">
        <v>3803</v>
      </c>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row>
    <row r="221" ht="17.25" customHeight="1">
      <c r="A221" s="11">
        <v>220.0</v>
      </c>
      <c r="B221" s="12">
        <v>45828.0</v>
      </c>
      <c r="C221" s="19"/>
      <c r="D221" s="14" t="s">
        <v>3804</v>
      </c>
      <c r="E221" s="28"/>
      <c r="F221" s="19"/>
      <c r="G221" s="11" t="s">
        <v>3367</v>
      </c>
      <c r="H221" s="11" t="s">
        <v>3805</v>
      </c>
      <c r="I221" s="14"/>
      <c r="J221" s="11" t="s">
        <v>23</v>
      </c>
      <c r="K221" s="11" t="s">
        <v>2740</v>
      </c>
      <c r="L221" s="18">
        <v>2.107927E7</v>
      </c>
      <c r="M221" s="11" t="s">
        <v>502</v>
      </c>
      <c r="N221" s="11" t="s">
        <v>26</v>
      </c>
      <c r="O221" s="19"/>
      <c r="P221" s="20" t="s">
        <v>3806</v>
      </c>
      <c r="Q221" s="28"/>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row>
    <row r="222" ht="17.25" customHeight="1">
      <c r="A222" s="11">
        <v>221.0</v>
      </c>
      <c r="B222" s="12">
        <v>45829.0</v>
      </c>
      <c r="C222" s="19"/>
      <c r="D222" s="14" t="s">
        <v>3807</v>
      </c>
      <c r="E222" s="14" t="s">
        <v>3714</v>
      </c>
      <c r="F222" s="19"/>
      <c r="G222" s="11" t="s">
        <v>3367</v>
      </c>
      <c r="H222" s="11" t="s">
        <v>3808</v>
      </c>
      <c r="I222" s="14"/>
      <c r="J222" s="11" t="s">
        <v>95</v>
      </c>
      <c r="K222" s="11"/>
      <c r="L222" s="18"/>
      <c r="M222" s="11"/>
      <c r="N222" s="11" t="s">
        <v>26</v>
      </c>
      <c r="O222" s="19"/>
      <c r="P222" s="21"/>
      <c r="Q222" s="14" t="s">
        <v>182</v>
      </c>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row>
    <row r="223" ht="17.25" customHeight="1">
      <c r="A223" s="11">
        <v>222.0</v>
      </c>
      <c r="B223" s="12">
        <v>45829.0</v>
      </c>
      <c r="C223" s="19"/>
      <c r="D223" s="14" t="s">
        <v>3809</v>
      </c>
      <c r="E223" s="14" t="s">
        <v>3810</v>
      </c>
      <c r="F223" s="19"/>
      <c r="G223" s="11" t="s">
        <v>3782</v>
      </c>
      <c r="H223" s="11" t="s">
        <v>3811</v>
      </c>
      <c r="I223" s="14"/>
      <c r="J223" s="11" t="s">
        <v>23</v>
      </c>
      <c r="K223" s="11" t="s">
        <v>2087</v>
      </c>
      <c r="L223" s="18"/>
      <c r="M223" s="11" t="s">
        <v>564</v>
      </c>
      <c r="N223" s="11" t="s">
        <v>26</v>
      </c>
      <c r="O223" s="19"/>
      <c r="P223" s="20" t="s">
        <v>3784</v>
      </c>
      <c r="Q223" s="14" t="s">
        <v>1674</v>
      </c>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row>
    <row r="224" ht="17.25" customHeight="1">
      <c r="A224" s="11">
        <v>223.0</v>
      </c>
      <c r="B224" s="12">
        <v>45829.0</v>
      </c>
      <c r="C224" s="19"/>
      <c r="D224" s="14" t="s">
        <v>271</v>
      </c>
      <c r="E224" s="28"/>
      <c r="F224" s="19"/>
      <c r="G224" s="11" t="s">
        <v>3367</v>
      </c>
      <c r="H224" s="11" t="s">
        <v>3812</v>
      </c>
      <c r="I224" s="14"/>
      <c r="J224" s="11" t="s">
        <v>23</v>
      </c>
      <c r="K224" s="11"/>
      <c r="L224" s="18"/>
      <c r="M224" s="11" t="s">
        <v>564</v>
      </c>
      <c r="N224" s="11" t="s">
        <v>26</v>
      </c>
      <c r="O224" s="19"/>
      <c r="P224" s="20" t="s">
        <v>3763</v>
      </c>
      <c r="Q224" s="28"/>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row>
    <row r="225" ht="17.25" customHeight="1">
      <c r="A225" s="11">
        <v>223.0</v>
      </c>
      <c r="B225" s="12">
        <v>45829.0</v>
      </c>
      <c r="C225" s="19"/>
      <c r="D225" s="14" t="s">
        <v>3813</v>
      </c>
      <c r="E225" s="28"/>
      <c r="F225" s="19"/>
      <c r="G225" s="11" t="s">
        <v>3367</v>
      </c>
      <c r="H225" s="11" t="s">
        <v>3814</v>
      </c>
      <c r="I225" s="14"/>
      <c r="J225" s="11"/>
      <c r="K225" s="11"/>
      <c r="L225" s="18"/>
      <c r="M225" s="11"/>
      <c r="N225" s="11" t="s">
        <v>26</v>
      </c>
      <c r="O225" s="19"/>
      <c r="P225" s="21"/>
      <c r="Q225" s="28"/>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row>
    <row r="226" ht="17.25" customHeight="1">
      <c r="A226" s="11">
        <v>224.0</v>
      </c>
      <c r="B226" s="12">
        <v>45832.0</v>
      </c>
      <c r="C226" s="19"/>
      <c r="D226" s="14" t="s">
        <v>3815</v>
      </c>
      <c r="E226" s="28"/>
      <c r="F226" s="19"/>
      <c r="G226" s="11" t="s">
        <v>3367</v>
      </c>
      <c r="H226" s="11" t="s">
        <v>3816</v>
      </c>
      <c r="I226" s="14"/>
      <c r="J226" s="11" t="s">
        <v>95</v>
      </c>
      <c r="K226" s="11" t="s">
        <v>2087</v>
      </c>
      <c r="L226" s="18"/>
      <c r="M226" s="11"/>
      <c r="N226" s="11" t="s">
        <v>26</v>
      </c>
      <c r="O226" s="19"/>
      <c r="P226" s="21"/>
      <c r="Q226" s="14" t="s">
        <v>1674</v>
      </c>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row>
    <row r="227" ht="17.25" customHeight="1">
      <c r="A227" s="11">
        <v>225.0</v>
      </c>
      <c r="B227" s="12">
        <v>45832.0</v>
      </c>
      <c r="C227" s="19"/>
      <c r="D227" s="14" t="s">
        <v>3817</v>
      </c>
      <c r="E227" s="14" t="s">
        <v>3818</v>
      </c>
      <c r="F227" s="19"/>
      <c r="G227" s="11" t="s">
        <v>3367</v>
      </c>
      <c r="H227" s="11" t="s">
        <v>3819</v>
      </c>
      <c r="I227" s="14"/>
      <c r="J227" s="11" t="s">
        <v>95</v>
      </c>
      <c r="K227" s="11" t="s">
        <v>2087</v>
      </c>
      <c r="L227" s="18"/>
      <c r="M227" s="11"/>
      <c r="N227" s="11" t="s">
        <v>26</v>
      </c>
      <c r="O227" s="19"/>
      <c r="P227" s="21"/>
      <c r="Q227" s="14" t="s">
        <v>1674</v>
      </c>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row>
    <row r="228" ht="17.25" customHeight="1">
      <c r="A228" s="11">
        <v>226.0</v>
      </c>
      <c r="B228" s="12">
        <v>45832.0</v>
      </c>
      <c r="C228" s="19"/>
      <c r="D228" s="14"/>
      <c r="E228" s="28"/>
      <c r="F228" s="19"/>
      <c r="G228" s="11" t="s">
        <v>3367</v>
      </c>
      <c r="H228" s="11" t="s">
        <v>3820</v>
      </c>
      <c r="I228" s="14"/>
      <c r="J228" s="11" t="s">
        <v>95</v>
      </c>
      <c r="K228" s="11" t="s">
        <v>50</v>
      </c>
      <c r="L228" s="18"/>
      <c r="M228" s="11"/>
      <c r="N228" s="11" t="s">
        <v>26</v>
      </c>
      <c r="O228" s="19"/>
      <c r="P228" s="21"/>
      <c r="Q228" s="14" t="s">
        <v>107</v>
      </c>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row>
    <row r="229" ht="17.25" customHeight="1">
      <c r="A229" s="11">
        <v>227.0</v>
      </c>
      <c r="B229" s="12">
        <v>45832.0</v>
      </c>
      <c r="C229" s="19"/>
      <c r="D229" s="14" t="s">
        <v>2232</v>
      </c>
      <c r="E229" s="14" t="s">
        <v>3821</v>
      </c>
      <c r="F229" s="19"/>
      <c r="G229" s="11" t="s">
        <v>3367</v>
      </c>
      <c r="H229" s="11" t="s">
        <v>3822</v>
      </c>
      <c r="I229" s="14"/>
      <c r="J229" s="11" t="s">
        <v>95</v>
      </c>
      <c r="K229" s="11" t="s">
        <v>2087</v>
      </c>
      <c r="L229" s="18"/>
      <c r="M229" s="11"/>
      <c r="N229" s="11" t="s">
        <v>26</v>
      </c>
      <c r="O229" s="19"/>
      <c r="P229" s="21"/>
      <c r="Q229" s="14" t="s">
        <v>1674</v>
      </c>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row>
    <row r="230" ht="17.25" customHeight="1">
      <c r="A230" s="11">
        <v>228.0</v>
      </c>
      <c r="B230" s="12">
        <v>45832.0</v>
      </c>
      <c r="C230" s="19"/>
      <c r="D230" s="14" t="s">
        <v>3823</v>
      </c>
      <c r="E230" s="14" t="s">
        <v>2703</v>
      </c>
      <c r="F230" s="19"/>
      <c r="G230" s="11" t="s">
        <v>3367</v>
      </c>
      <c r="H230" s="11" t="s">
        <v>3824</v>
      </c>
      <c r="I230" s="14"/>
      <c r="J230" s="11" t="s">
        <v>23</v>
      </c>
      <c r="K230" s="11" t="s">
        <v>24</v>
      </c>
      <c r="L230" s="18"/>
      <c r="M230" s="11"/>
      <c r="N230" s="11" t="s">
        <v>26</v>
      </c>
      <c r="O230" s="19"/>
      <c r="P230" s="20" t="s">
        <v>3825</v>
      </c>
      <c r="Q230" s="28"/>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row>
    <row r="231" ht="17.25" customHeight="1">
      <c r="A231" s="11">
        <v>229.0</v>
      </c>
      <c r="B231" s="12">
        <v>45832.0</v>
      </c>
      <c r="C231" s="19"/>
      <c r="D231" s="14" t="s">
        <v>647</v>
      </c>
      <c r="E231" s="28"/>
      <c r="F231" s="19"/>
      <c r="G231" s="11" t="s">
        <v>3367</v>
      </c>
      <c r="H231" s="11" t="s">
        <v>3826</v>
      </c>
      <c r="I231" s="14"/>
      <c r="J231" s="11" t="s">
        <v>95</v>
      </c>
      <c r="K231" s="11"/>
      <c r="L231" s="18"/>
      <c r="M231" s="11"/>
      <c r="N231" s="11" t="s">
        <v>26</v>
      </c>
      <c r="O231" s="19"/>
      <c r="P231" s="21"/>
      <c r="Q231" s="28"/>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row>
    <row r="232" ht="17.25" customHeight="1">
      <c r="A232" s="11">
        <v>230.0</v>
      </c>
      <c r="B232" s="12">
        <v>45832.0</v>
      </c>
      <c r="C232" s="19"/>
      <c r="D232" s="14" t="s">
        <v>3827</v>
      </c>
      <c r="E232" s="28"/>
      <c r="F232" s="19"/>
      <c r="G232" s="11" t="s">
        <v>3367</v>
      </c>
      <c r="H232" s="11" t="s">
        <v>3828</v>
      </c>
      <c r="I232" s="14"/>
      <c r="J232" s="11" t="s">
        <v>23</v>
      </c>
      <c r="K232" s="11" t="s">
        <v>50</v>
      </c>
      <c r="L232" s="18"/>
      <c r="M232" s="11" t="s">
        <v>564</v>
      </c>
      <c r="N232" s="11" t="s">
        <v>26</v>
      </c>
      <c r="O232" s="19"/>
      <c r="P232" s="20" t="s">
        <v>3829</v>
      </c>
      <c r="Q232" s="14" t="s">
        <v>1674</v>
      </c>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row>
    <row r="233" ht="17.25" customHeight="1">
      <c r="A233" s="11">
        <v>231.0</v>
      </c>
      <c r="B233" s="12">
        <v>45832.0</v>
      </c>
      <c r="C233" s="19"/>
      <c r="D233" s="14" t="s">
        <v>599</v>
      </c>
      <c r="E233" s="14" t="s">
        <v>3830</v>
      </c>
      <c r="F233" s="19"/>
      <c r="G233" s="11" t="s">
        <v>3367</v>
      </c>
      <c r="H233" s="11" t="s">
        <v>3831</v>
      </c>
      <c r="I233" s="14"/>
      <c r="J233" s="11" t="s">
        <v>23</v>
      </c>
      <c r="K233" s="11" t="s">
        <v>625</v>
      </c>
      <c r="L233" s="18">
        <v>835000.0</v>
      </c>
      <c r="M233" s="11" t="s">
        <v>57</v>
      </c>
      <c r="N233" s="11" t="s">
        <v>26</v>
      </c>
      <c r="O233" s="19"/>
      <c r="P233" s="21"/>
      <c r="Q233" s="14" t="s">
        <v>34</v>
      </c>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row>
    <row r="234" ht="25.5" customHeight="1">
      <c r="A234" s="11">
        <v>232.0</v>
      </c>
      <c r="B234" s="12">
        <v>45832.0</v>
      </c>
      <c r="C234" s="19"/>
      <c r="D234" s="14" t="s">
        <v>1238</v>
      </c>
      <c r="E234" s="14" t="s">
        <v>398</v>
      </c>
      <c r="F234" s="11" t="s">
        <v>3832</v>
      </c>
      <c r="G234" s="11" t="s">
        <v>3367</v>
      </c>
      <c r="H234" s="11" t="s">
        <v>3833</v>
      </c>
      <c r="I234" s="14"/>
      <c r="J234" s="11" t="s">
        <v>23</v>
      </c>
      <c r="K234" s="11" t="s">
        <v>2087</v>
      </c>
      <c r="L234" s="18">
        <v>8940000.0</v>
      </c>
      <c r="M234" s="11" t="s">
        <v>502</v>
      </c>
      <c r="N234" s="11" t="s">
        <v>64</v>
      </c>
      <c r="O234" s="11" t="s">
        <v>3777</v>
      </c>
      <c r="P234" s="20" t="s">
        <v>3834</v>
      </c>
      <c r="Q234" s="28"/>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row>
    <row r="235" ht="25.5" customHeight="1">
      <c r="A235" s="11">
        <v>233.0</v>
      </c>
      <c r="B235" s="12">
        <v>45832.0</v>
      </c>
      <c r="C235" s="19"/>
      <c r="D235" s="14" t="s">
        <v>140</v>
      </c>
      <c r="E235" s="14" t="s">
        <v>84</v>
      </c>
      <c r="F235" s="19"/>
      <c r="G235" s="11" t="s">
        <v>3367</v>
      </c>
      <c r="H235" s="11" t="s">
        <v>3835</v>
      </c>
      <c r="I235" s="14"/>
      <c r="J235" s="11" t="s">
        <v>23</v>
      </c>
      <c r="K235" s="11" t="s">
        <v>100</v>
      </c>
      <c r="L235" s="18">
        <v>1661000.0</v>
      </c>
      <c r="M235" s="11" t="s">
        <v>502</v>
      </c>
      <c r="N235" s="11" t="s">
        <v>64</v>
      </c>
      <c r="O235" s="33">
        <v>45836.0</v>
      </c>
      <c r="P235" s="20" t="s">
        <v>2356</v>
      </c>
      <c r="Q235" s="28"/>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row>
    <row r="236" ht="17.25" customHeight="1">
      <c r="A236" s="11">
        <v>234.0</v>
      </c>
      <c r="B236" s="12">
        <v>45832.0</v>
      </c>
      <c r="C236" s="19"/>
      <c r="D236" s="14" t="s">
        <v>3836</v>
      </c>
      <c r="E236" s="28"/>
      <c r="F236" s="19"/>
      <c r="G236" s="11" t="s">
        <v>3367</v>
      </c>
      <c r="H236" s="11" t="s">
        <v>3837</v>
      </c>
      <c r="I236" s="14"/>
      <c r="J236" s="11" t="s">
        <v>95</v>
      </c>
      <c r="K236" s="11" t="s">
        <v>2740</v>
      </c>
      <c r="L236" s="18"/>
      <c r="M236" s="11"/>
      <c r="N236" s="11" t="s">
        <v>26</v>
      </c>
      <c r="O236" s="19"/>
      <c r="P236" s="21"/>
      <c r="Q236" s="28"/>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row>
    <row r="237" ht="17.25" customHeight="1">
      <c r="A237" s="11">
        <v>235.0</v>
      </c>
      <c r="B237" s="12">
        <v>45833.0</v>
      </c>
      <c r="C237" s="19"/>
      <c r="D237" s="14" t="s">
        <v>3838</v>
      </c>
      <c r="E237" s="28"/>
      <c r="F237" s="19"/>
      <c r="G237" s="11" t="s">
        <v>3367</v>
      </c>
      <c r="H237" s="11" t="s">
        <v>3839</v>
      </c>
      <c r="I237" s="14"/>
      <c r="J237" s="11" t="s">
        <v>23</v>
      </c>
      <c r="K237" s="11"/>
      <c r="L237" s="18"/>
      <c r="M237" s="11" t="s">
        <v>564</v>
      </c>
      <c r="N237" s="11" t="s">
        <v>26</v>
      </c>
      <c r="O237" s="19"/>
      <c r="P237" s="20" t="s">
        <v>3840</v>
      </c>
      <c r="Q237" s="28"/>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row>
    <row r="238" ht="17.25" customHeight="1">
      <c r="A238" s="11">
        <v>236.0</v>
      </c>
      <c r="B238" s="12">
        <v>45833.0</v>
      </c>
      <c r="C238" s="19"/>
      <c r="D238" s="14" t="s">
        <v>1813</v>
      </c>
      <c r="E238" s="14" t="s">
        <v>457</v>
      </c>
      <c r="F238" s="19"/>
      <c r="G238" s="11" t="s">
        <v>3367</v>
      </c>
      <c r="H238" s="11" t="s">
        <v>3841</v>
      </c>
      <c r="I238" s="14"/>
      <c r="J238" s="11" t="s">
        <v>23</v>
      </c>
      <c r="K238" s="11" t="s">
        <v>2087</v>
      </c>
      <c r="L238" s="18"/>
      <c r="M238" s="11" t="s">
        <v>564</v>
      </c>
      <c r="N238" s="11" t="s">
        <v>26</v>
      </c>
      <c r="O238" s="19"/>
      <c r="P238" s="20" t="s">
        <v>3842</v>
      </c>
      <c r="Q238" s="14" t="s">
        <v>1674</v>
      </c>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row>
    <row r="239" ht="17.25" customHeight="1">
      <c r="A239" s="11">
        <v>237.0</v>
      </c>
      <c r="B239" s="12">
        <v>45833.0</v>
      </c>
      <c r="C239" s="19"/>
      <c r="D239" s="14" t="s">
        <v>592</v>
      </c>
      <c r="E239" s="14" t="s">
        <v>1893</v>
      </c>
      <c r="F239" s="19"/>
      <c r="G239" s="11" t="s">
        <v>3367</v>
      </c>
      <c r="H239" s="11" t="s">
        <v>3843</v>
      </c>
      <c r="I239" s="14"/>
      <c r="J239" s="11" t="s">
        <v>23</v>
      </c>
      <c r="K239" s="11" t="s">
        <v>625</v>
      </c>
      <c r="L239" s="18"/>
      <c r="M239" s="11"/>
      <c r="N239" s="11" t="s">
        <v>26</v>
      </c>
      <c r="O239" s="19"/>
      <c r="P239" s="20" t="s">
        <v>3844</v>
      </c>
      <c r="Q239" s="14" t="s">
        <v>34</v>
      </c>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row>
    <row r="240" ht="17.25" customHeight="1">
      <c r="A240" s="11">
        <v>238.0</v>
      </c>
      <c r="B240" s="12">
        <v>45833.0</v>
      </c>
      <c r="C240" s="19"/>
      <c r="D240" s="14" t="s">
        <v>70</v>
      </c>
      <c r="E240" s="14" t="s">
        <v>1836</v>
      </c>
      <c r="F240" s="19"/>
      <c r="G240" s="11" t="s">
        <v>3367</v>
      </c>
      <c r="H240" s="11" t="s">
        <v>3845</v>
      </c>
      <c r="I240" s="14"/>
      <c r="J240" s="11" t="s">
        <v>23</v>
      </c>
      <c r="K240" s="11" t="s">
        <v>625</v>
      </c>
      <c r="L240" s="18">
        <v>260000.0</v>
      </c>
      <c r="M240" s="11" t="s">
        <v>502</v>
      </c>
      <c r="N240" s="11" t="s">
        <v>26</v>
      </c>
      <c r="O240" s="33">
        <v>45845.0</v>
      </c>
      <c r="P240" s="20" t="s">
        <v>3846</v>
      </c>
      <c r="Q240" s="14" t="s">
        <v>34</v>
      </c>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row>
    <row r="241" ht="17.25" customHeight="1">
      <c r="A241" s="11">
        <v>239.0</v>
      </c>
      <c r="B241" s="12">
        <v>45833.0</v>
      </c>
      <c r="C241" s="19"/>
      <c r="D241" s="14" t="s">
        <v>3847</v>
      </c>
      <c r="E241" s="28"/>
      <c r="F241" s="19"/>
      <c r="G241" s="11" t="s">
        <v>3367</v>
      </c>
      <c r="H241" s="11" t="s">
        <v>3848</v>
      </c>
      <c r="I241" s="14"/>
      <c r="J241" s="11" t="s">
        <v>23</v>
      </c>
      <c r="K241" s="11" t="s">
        <v>100</v>
      </c>
      <c r="L241" s="18">
        <v>490000.0</v>
      </c>
      <c r="M241" s="11" t="s">
        <v>502</v>
      </c>
      <c r="N241" s="11" t="s">
        <v>26</v>
      </c>
      <c r="O241" s="33">
        <v>45845.0</v>
      </c>
      <c r="P241" s="20" t="s">
        <v>3306</v>
      </c>
      <c r="Q241" s="14" t="s">
        <v>182</v>
      </c>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row>
    <row r="242" ht="17.25" customHeight="1">
      <c r="A242" s="11">
        <v>240.0</v>
      </c>
      <c r="B242" s="12">
        <v>45833.0</v>
      </c>
      <c r="C242" s="19"/>
      <c r="D242" s="14" t="s">
        <v>3589</v>
      </c>
      <c r="E242" s="28"/>
      <c r="F242" s="19"/>
      <c r="G242" s="11" t="s">
        <v>3367</v>
      </c>
      <c r="H242" s="11" t="s">
        <v>3849</v>
      </c>
      <c r="I242" s="14"/>
      <c r="J242" s="11" t="s">
        <v>23</v>
      </c>
      <c r="K242" s="11" t="s">
        <v>100</v>
      </c>
      <c r="L242" s="18">
        <v>360000.0</v>
      </c>
      <c r="M242" s="11" t="s">
        <v>502</v>
      </c>
      <c r="N242" s="11" t="s">
        <v>26</v>
      </c>
      <c r="O242" s="33">
        <v>45845.0</v>
      </c>
      <c r="P242" s="20" t="s">
        <v>3850</v>
      </c>
      <c r="Q242" s="14" t="s">
        <v>115</v>
      </c>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row>
    <row r="243" ht="17.25" customHeight="1">
      <c r="A243" s="11">
        <v>241.0</v>
      </c>
      <c r="B243" s="12">
        <v>45833.0</v>
      </c>
      <c r="C243" s="19"/>
      <c r="D243" s="14" t="s">
        <v>1148</v>
      </c>
      <c r="E243" s="14" t="s">
        <v>770</v>
      </c>
      <c r="F243" s="19"/>
      <c r="G243" s="11" t="s">
        <v>3367</v>
      </c>
      <c r="H243" s="11" t="s">
        <v>3851</v>
      </c>
      <c r="I243" s="14"/>
      <c r="J243" s="11" t="s">
        <v>95</v>
      </c>
      <c r="K243" s="11" t="s">
        <v>296</v>
      </c>
      <c r="L243" s="18"/>
      <c r="M243" s="11"/>
      <c r="N243" s="11" t="s">
        <v>26</v>
      </c>
      <c r="O243" s="19"/>
      <c r="P243" s="20" t="s">
        <v>2060</v>
      </c>
      <c r="Q243" s="14" t="s">
        <v>3852</v>
      </c>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row>
    <row r="244" ht="17.25" customHeight="1">
      <c r="A244" s="11">
        <v>242.0</v>
      </c>
      <c r="B244" s="12">
        <v>45833.0</v>
      </c>
      <c r="C244" s="19"/>
      <c r="D244" s="14" t="s">
        <v>377</v>
      </c>
      <c r="E244" s="28"/>
      <c r="F244" s="19"/>
      <c r="G244" s="11" t="s">
        <v>3367</v>
      </c>
      <c r="H244" s="11" t="s">
        <v>3853</v>
      </c>
      <c r="I244" s="14"/>
      <c r="J244" s="11" t="s">
        <v>95</v>
      </c>
      <c r="K244" s="11" t="s">
        <v>156</v>
      </c>
      <c r="L244" s="18"/>
      <c r="M244" s="11"/>
      <c r="N244" s="11" t="s">
        <v>26</v>
      </c>
      <c r="O244" s="19"/>
      <c r="P244" s="20" t="s">
        <v>2060</v>
      </c>
      <c r="Q244" s="14" t="s">
        <v>69</v>
      </c>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row>
    <row r="245" ht="17.25" customHeight="1">
      <c r="A245" s="11">
        <v>243.0</v>
      </c>
      <c r="B245" s="12">
        <v>45833.0</v>
      </c>
      <c r="C245" s="19"/>
      <c r="D245" s="14" t="s">
        <v>1352</v>
      </c>
      <c r="E245" s="14" t="s">
        <v>435</v>
      </c>
      <c r="F245" s="19"/>
      <c r="G245" s="11" t="s">
        <v>3367</v>
      </c>
      <c r="H245" s="11" t="s">
        <v>3854</v>
      </c>
      <c r="I245" s="14"/>
      <c r="J245" s="11" t="s">
        <v>23</v>
      </c>
      <c r="K245" s="11" t="s">
        <v>625</v>
      </c>
      <c r="L245" s="18">
        <v>160000.0</v>
      </c>
      <c r="M245" s="11" t="s">
        <v>57</v>
      </c>
      <c r="N245" s="11" t="s">
        <v>26</v>
      </c>
      <c r="O245" s="19"/>
      <c r="P245" s="21"/>
      <c r="Q245" s="28"/>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row>
    <row r="246" ht="17.25" customHeight="1">
      <c r="A246" s="11">
        <v>244.0</v>
      </c>
      <c r="B246" s="12">
        <v>45833.0</v>
      </c>
      <c r="C246" s="19"/>
      <c r="D246" s="14" t="s">
        <v>3855</v>
      </c>
      <c r="E246" s="14" t="s">
        <v>3663</v>
      </c>
      <c r="F246" s="19"/>
      <c r="G246" s="11" t="s">
        <v>3367</v>
      </c>
      <c r="H246" s="11" t="s">
        <v>3856</v>
      </c>
      <c r="I246" s="14"/>
      <c r="J246" s="11" t="s">
        <v>23</v>
      </c>
      <c r="K246" s="11" t="s">
        <v>625</v>
      </c>
      <c r="L246" s="18"/>
      <c r="M246" s="11" t="s">
        <v>564</v>
      </c>
      <c r="N246" s="11" t="s">
        <v>26</v>
      </c>
      <c r="O246" s="19"/>
      <c r="P246" s="20" t="s">
        <v>3857</v>
      </c>
      <c r="Q246" s="28"/>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row>
    <row r="247" ht="17.25" customHeight="1">
      <c r="A247" s="11">
        <v>245.0</v>
      </c>
      <c r="B247" s="12">
        <v>45834.0</v>
      </c>
      <c r="C247" s="19"/>
      <c r="D247" s="14" t="s">
        <v>70</v>
      </c>
      <c r="E247" s="14" t="s">
        <v>3858</v>
      </c>
      <c r="F247" s="19"/>
      <c r="G247" s="11" t="s">
        <v>3367</v>
      </c>
      <c r="H247" s="11" t="s">
        <v>3859</v>
      </c>
      <c r="I247" s="14"/>
      <c r="J247" s="11" t="s">
        <v>23</v>
      </c>
      <c r="K247" s="11" t="s">
        <v>625</v>
      </c>
      <c r="L247" s="18"/>
      <c r="M247" s="11" t="s">
        <v>564</v>
      </c>
      <c r="N247" s="11" t="s">
        <v>26</v>
      </c>
      <c r="O247" s="19"/>
      <c r="P247" s="20" t="s">
        <v>3860</v>
      </c>
      <c r="Q247" s="14" t="s">
        <v>34</v>
      </c>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row>
    <row r="248" ht="17.25" customHeight="1">
      <c r="A248" s="11">
        <v>246.0</v>
      </c>
      <c r="B248" s="12">
        <v>45834.0</v>
      </c>
      <c r="C248" s="19"/>
      <c r="D248" s="14" t="s">
        <v>3861</v>
      </c>
      <c r="E248" s="28"/>
      <c r="F248" s="19"/>
      <c r="G248" s="11" t="s">
        <v>3367</v>
      </c>
      <c r="H248" s="11" t="s">
        <v>3862</v>
      </c>
      <c r="I248" s="14"/>
      <c r="J248" s="11" t="s">
        <v>23</v>
      </c>
      <c r="K248" s="11" t="s">
        <v>2740</v>
      </c>
      <c r="L248" s="18">
        <v>3489619.0</v>
      </c>
      <c r="M248" s="11" t="s">
        <v>502</v>
      </c>
      <c r="N248" s="11" t="s">
        <v>64</v>
      </c>
      <c r="O248" s="33">
        <v>45845.0</v>
      </c>
      <c r="P248" s="20" t="s">
        <v>3306</v>
      </c>
      <c r="Q248" s="28"/>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row>
    <row r="249" ht="17.25" customHeight="1">
      <c r="A249" s="11">
        <v>247.0</v>
      </c>
      <c r="B249" s="12">
        <v>45834.0</v>
      </c>
      <c r="C249" s="19"/>
      <c r="D249" s="14" t="s">
        <v>3863</v>
      </c>
      <c r="E249" s="14" t="s">
        <v>154</v>
      </c>
      <c r="F249" s="19"/>
      <c r="G249" s="11" t="s">
        <v>3367</v>
      </c>
      <c r="H249" s="11" t="s">
        <v>3864</v>
      </c>
      <c r="I249" s="14"/>
      <c r="J249" s="11" t="s">
        <v>23</v>
      </c>
      <c r="K249" s="11" t="s">
        <v>625</v>
      </c>
      <c r="L249" s="18"/>
      <c r="M249" s="11" t="s">
        <v>564</v>
      </c>
      <c r="N249" s="11" t="s">
        <v>26</v>
      </c>
      <c r="O249" s="19"/>
      <c r="P249" s="20" t="s">
        <v>3865</v>
      </c>
      <c r="Q249" s="14" t="s">
        <v>34</v>
      </c>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row>
    <row r="250" ht="17.25" customHeight="1">
      <c r="A250" s="11">
        <v>248.0</v>
      </c>
      <c r="B250" s="12">
        <v>45834.0</v>
      </c>
      <c r="C250" s="19"/>
      <c r="D250" s="14" t="s">
        <v>3866</v>
      </c>
      <c r="E250" s="28"/>
      <c r="F250" s="19"/>
      <c r="G250" s="11" t="s">
        <v>3367</v>
      </c>
      <c r="H250" s="11" t="s">
        <v>3867</v>
      </c>
      <c r="I250" s="14"/>
      <c r="J250" s="11" t="s">
        <v>23</v>
      </c>
      <c r="K250" s="11" t="s">
        <v>2087</v>
      </c>
      <c r="L250" s="18"/>
      <c r="M250" s="11" t="s">
        <v>564</v>
      </c>
      <c r="N250" s="11" t="s">
        <v>26</v>
      </c>
      <c r="O250" s="19"/>
      <c r="P250" s="20" t="s">
        <v>3868</v>
      </c>
      <c r="Q250" s="14" t="s">
        <v>1674</v>
      </c>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row>
    <row r="251" ht="17.25" customHeight="1">
      <c r="A251" s="11">
        <v>249.0</v>
      </c>
      <c r="B251" s="12">
        <v>45834.0</v>
      </c>
      <c r="C251" s="19"/>
      <c r="D251" s="14" t="s">
        <v>1238</v>
      </c>
      <c r="E251" s="28"/>
      <c r="F251" s="19"/>
      <c r="G251" s="11" t="s">
        <v>3568</v>
      </c>
      <c r="H251" s="11" t="s">
        <v>3869</v>
      </c>
      <c r="I251" s="14"/>
      <c r="J251" s="11" t="s">
        <v>23</v>
      </c>
      <c r="K251" s="11" t="s">
        <v>50</v>
      </c>
      <c r="L251" s="18"/>
      <c r="M251" s="11" t="s">
        <v>564</v>
      </c>
      <c r="N251" s="11" t="s">
        <v>26</v>
      </c>
      <c r="O251" s="19"/>
      <c r="P251" s="20" t="s">
        <v>3870</v>
      </c>
      <c r="Q251" s="14" t="s">
        <v>2946</v>
      </c>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row>
    <row r="252" ht="17.25" customHeight="1">
      <c r="A252" s="11">
        <v>250.0</v>
      </c>
      <c r="B252" s="12">
        <v>45834.0</v>
      </c>
      <c r="C252" s="19"/>
      <c r="D252" s="14" t="s">
        <v>3589</v>
      </c>
      <c r="E252" s="14" t="s">
        <v>3871</v>
      </c>
      <c r="F252" s="19"/>
      <c r="G252" s="11" t="s">
        <v>3367</v>
      </c>
      <c r="H252" s="11" t="s">
        <v>3872</v>
      </c>
      <c r="I252" s="14"/>
      <c r="J252" s="11" t="s">
        <v>23</v>
      </c>
      <c r="K252" s="11" t="s">
        <v>100</v>
      </c>
      <c r="L252" s="18">
        <v>3940000.0</v>
      </c>
      <c r="M252" s="11" t="s">
        <v>39</v>
      </c>
      <c r="N252" s="11" t="s">
        <v>26</v>
      </c>
      <c r="O252" s="33">
        <v>45845.0</v>
      </c>
      <c r="P252" s="20" t="s">
        <v>3873</v>
      </c>
      <c r="Q252" s="14" t="s">
        <v>34</v>
      </c>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row>
    <row r="253" ht="17.25" customHeight="1">
      <c r="A253" s="11">
        <v>251.0</v>
      </c>
      <c r="B253" s="12">
        <v>45834.0</v>
      </c>
      <c r="C253" s="19"/>
      <c r="D253" s="14" t="s">
        <v>128</v>
      </c>
      <c r="E253" s="28"/>
      <c r="F253" s="19"/>
      <c r="G253" s="11" t="s">
        <v>3367</v>
      </c>
      <c r="H253" s="11" t="s">
        <v>3874</v>
      </c>
      <c r="I253" s="14"/>
      <c r="J253" s="11" t="s">
        <v>23</v>
      </c>
      <c r="K253" s="11" t="s">
        <v>625</v>
      </c>
      <c r="L253" s="18">
        <v>540000.0</v>
      </c>
      <c r="M253" s="11" t="s">
        <v>39</v>
      </c>
      <c r="N253" s="11" t="s">
        <v>26</v>
      </c>
      <c r="O253" s="33">
        <v>45845.0</v>
      </c>
      <c r="P253" s="20" t="s">
        <v>3875</v>
      </c>
      <c r="Q253" s="28"/>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row>
    <row r="254" ht="17.25" customHeight="1">
      <c r="A254" s="11">
        <v>252.0</v>
      </c>
      <c r="B254" s="12">
        <v>45834.0</v>
      </c>
      <c r="C254" s="19"/>
      <c r="D254" s="14" t="s">
        <v>597</v>
      </c>
      <c r="E254" s="28"/>
      <c r="F254" s="19"/>
      <c r="G254" s="11" t="s">
        <v>3367</v>
      </c>
      <c r="H254" s="11" t="s">
        <v>3876</v>
      </c>
      <c r="I254" s="14"/>
      <c r="J254" s="11" t="s">
        <v>23</v>
      </c>
      <c r="K254" s="11" t="s">
        <v>50</v>
      </c>
      <c r="L254" s="18">
        <v>1862362.0</v>
      </c>
      <c r="M254" s="11" t="s">
        <v>502</v>
      </c>
      <c r="N254" s="11" t="s">
        <v>26</v>
      </c>
      <c r="O254" s="33">
        <v>45845.0</v>
      </c>
      <c r="P254" s="20" t="s">
        <v>3306</v>
      </c>
      <c r="Q254" s="14" t="s">
        <v>107</v>
      </c>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row>
    <row r="255" ht="17.25" customHeight="1">
      <c r="A255" s="11">
        <v>253.0</v>
      </c>
      <c r="B255" s="12">
        <v>45834.0</v>
      </c>
      <c r="C255" s="19"/>
      <c r="D255" s="14" t="s">
        <v>288</v>
      </c>
      <c r="E255" s="28"/>
      <c r="F255" s="19"/>
      <c r="G255" s="11" t="s">
        <v>3367</v>
      </c>
      <c r="H255" s="11" t="s">
        <v>3877</v>
      </c>
      <c r="I255" s="14"/>
      <c r="J255" s="11" t="s">
        <v>95</v>
      </c>
      <c r="K255" s="11"/>
      <c r="L255" s="18"/>
      <c r="M255" s="11"/>
      <c r="N255" s="11" t="s">
        <v>26</v>
      </c>
      <c r="O255" s="19"/>
      <c r="P255" s="21"/>
      <c r="Q255" s="14" t="s">
        <v>3878</v>
      </c>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row>
    <row r="256" ht="17.25" customHeight="1">
      <c r="A256" s="11">
        <v>254.0</v>
      </c>
      <c r="B256" s="12">
        <v>45834.0</v>
      </c>
      <c r="C256" s="19"/>
      <c r="D256" s="14" t="s">
        <v>128</v>
      </c>
      <c r="E256" s="14" t="s">
        <v>3879</v>
      </c>
      <c r="F256" s="19"/>
      <c r="G256" s="11" t="s">
        <v>3367</v>
      </c>
      <c r="H256" s="11" t="s">
        <v>3880</v>
      </c>
      <c r="I256" s="14"/>
      <c r="J256" s="11" t="s">
        <v>95</v>
      </c>
      <c r="K256" s="11"/>
      <c r="L256" s="18"/>
      <c r="M256" s="11"/>
      <c r="N256" s="11" t="s">
        <v>26</v>
      </c>
      <c r="O256" s="19"/>
      <c r="P256" s="21"/>
      <c r="Q256" s="14" t="s">
        <v>111</v>
      </c>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row>
    <row r="257" ht="17.25" customHeight="1">
      <c r="A257" s="11">
        <v>255.0</v>
      </c>
      <c r="B257" s="12">
        <v>45835.0</v>
      </c>
      <c r="C257" s="19"/>
      <c r="D257" s="14" t="s">
        <v>3720</v>
      </c>
      <c r="E257" s="14" t="s">
        <v>423</v>
      </c>
      <c r="F257" s="19"/>
      <c r="G257" s="11" t="s">
        <v>3367</v>
      </c>
      <c r="H257" s="11" t="s">
        <v>3881</v>
      </c>
      <c r="I257" s="14"/>
      <c r="J257" s="11" t="s">
        <v>23</v>
      </c>
      <c r="K257" s="11" t="s">
        <v>625</v>
      </c>
      <c r="L257" s="18"/>
      <c r="M257" s="11" t="s">
        <v>564</v>
      </c>
      <c r="N257" s="11" t="s">
        <v>26</v>
      </c>
      <c r="O257" s="19"/>
      <c r="P257" s="20" t="s">
        <v>2684</v>
      </c>
      <c r="Q257" s="14" t="s">
        <v>34</v>
      </c>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row>
    <row r="258" ht="17.25" customHeight="1">
      <c r="A258" s="11">
        <v>256.0</v>
      </c>
      <c r="B258" s="12">
        <v>45835.0</v>
      </c>
      <c r="C258" s="19"/>
      <c r="D258" s="14" t="s">
        <v>1572</v>
      </c>
      <c r="E258" s="14" t="s">
        <v>189</v>
      </c>
      <c r="F258" s="19"/>
      <c r="G258" s="11" t="s">
        <v>3367</v>
      </c>
      <c r="H258" s="11" t="s">
        <v>3882</v>
      </c>
      <c r="I258" s="14"/>
      <c r="J258" s="11" t="s">
        <v>23</v>
      </c>
      <c r="K258" s="11" t="s">
        <v>100</v>
      </c>
      <c r="L258" s="18">
        <v>1160000.0</v>
      </c>
      <c r="M258" s="11" t="s">
        <v>502</v>
      </c>
      <c r="N258" s="11" t="s">
        <v>26</v>
      </c>
      <c r="O258" s="11" t="s">
        <v>3883</v>
      </c>
      <c r="P258" s="20" t="s">
        <v>3306</v>
      </c>
      <c r="Q258" s="28"/>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row>
    <row r="259" ht="17.25" customHeight="1">
      <c r="A259" s="11">
        <v>257.0</v>
      </c>
      <c r="B259" s="12">
        <v>45835.0</v>
      </c>
      <c r="C259" s="19"/>
      <c r="D259" s="14" t="s">
        <v>54</v>
      </c>
      <c r="E259" s="14" t="s">
        <v>321</v>
      </c>
      <c r="F259" s="19"/>
      <c r="G259" s="11" t="s">
        <v>3367</v>
      </c>
      <c r="H259" s="11" t="s">
        <v>3884</v>
      </c>
      <c r="I259" s="14"/>
      <c r="J259" s="11" t="s">
        <v>95</v>
      </c>
      <c r="K259" s="11" t="s">
        <v>2740</v>
      </c>
      <c r="L259" s="18"/>
      <c r="M259" s="11"/>
      <c r="N259" s="11" t="s">
        <v>26</v>
      </c>
      <c r="O259" s="19"/>
      <c r="P259" s="21"/>
      <c r="Q259" s="28"/>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row>
    <row r="260" ht="17.25" customHeight="1">
      <c r="A260" s="11">
        <v>258.0</v>
      </c>
      <c r="B260" s="12">
        <v>45835.0</v>
      </c>
      <c r="C260" s="19"/>
      <c r="D260" s="14" t="s">
        <v>3396</v>
      </c>
      <c r="E260" s="28"/>
      <c r="F260" s="19"/>
      <c r="G260" s="11" t="s">
        <v>3367</v>
      </c>
      <c r="H260" s="11" t="s">
        <v>3885</v>
      </c>
      <c r="I260" s="14"/>
      <c r="J260" s="11" t="s">
        <v>23</v>
      </c>
      <c r="K260" s="11" t="s">
        <v>625</v>
      </c>
      <c r="L260" s="18"/>
      <c r="M260" s="11" t="s">
        <v>564</v>
      </c>
      <c r="N260" s="11" t="s">
        <v>26</v>
      </c>
      <c r="O260" s="19"/>
      <c r="P260" s="20" t="s">
        <v>1002</v>
      </c>
      <c r="Q260" s="14" t="s">
        <v>34</v>
      </c>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row>
    <row r="261" ht="17.25" customHeight="1">
      <c r="A261" s="11">
        <v>259.0</v>
      </c>
      <c r="B261" s="12">
        <v>45836.0</v>
      </c>
      <c r="C261" s="19"/>
      <c r="D261" s="14" t="s">
        <v>542</v>
      </c>
      <c r="E261" s="14" t="s">
        <v>3663</v>
      </c>
      <c r="F261" s="19"/>
      <c r="G261" s="11" t="s">
        <v>3367</v>
      </c>
      <c r="H261" s="11" t="s">
        <v>3886</v>
      </c>
      <c r="I261" s="14"/>
      <c r="J261" s="11" t="s">
        <v>23</v>
      </c>
      <c r="K261" s="11" t="s">
        <v>625</v>
      </c>
      <c r="L261" s="18">
        <v>2496249.0</v>
      </c>
      <c r="M261" s="11" t="s">
        <v>502</v>
      </c>
      <c r="N261" s="11" t="s">
        <v>26</v>
      </c>
      <c r="O261" s="33">
        <v>45845.0</v>
      </c>
      <c r="P261" s="20" t="s">
        <v>3887</v>
      </c>
      <c r="Q261" s="28"/>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row>
    <row r="262" ht="17.25" customHeight="1">
      <c r="A262" s="11">
        <v>260.0</v>
      </c>
      <c r="B262" s="12">
        <v>45836.0</v>
      </c>
      <c r="C262" s="19"/>
      <c r="D262" s="14" t="s">
        <v>3888</v>
      </c>
      <c r="E262" s="14" t="s">
        <v>230</v>
      </c>
      <c r="F262" s="19"/>
      <c r="G262" s="11" t="s">
        <v>3367</v>
      </c>
      <c r="H262" s="11" t="s">
        <v>3889</v>
      </c>
      <c r="I262" s="14"/>
      <c r="J262" s="11" t="s">
        <v>95</v>
      </c>
      <c r="K262" s="11" t="s">
        <v>2740</v>
      </c>
      <c r="L262" s="18"/>
      <c r="M262" s="11"/>
      <c r="N262" s="11" t="s">
        <v>26</v>
      </c>
      <c r="O262" s="19"/>
      <c r="P262" s="20" t="s">
        <v>2060</v>
      </c>
      <c r="Q262" s="14" t="s">
        <v>3890</v>
      </c>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row>
    <row r="263" ht="17.25" customHeight="1">
      <c r="A263" s="11">
        <v>261.0</v>
      </c>
      <c r="B263" s="12">
        <v>45836.0</v>
      </c>
      <c r="C263" s="19"/>
      <c r="D263" s="14" t="s">
        <v>2974</v>
      </c>
      <c r="E263" s="28"/>
      <c r="F263" s="11" t="s">
        <v>3891</v>
      </c>
      <c r="G263" s="11" t="s">
        <v>3367</v>
      </c>
      <c r="H263" s="11" t="s">
        <v>3892</v>
      </c>
      <c r="I263" s="14"/>
      <c r="J263" s="11" t="s">
        <v>23</v>
      </c>
      <c r="K263" s="11" t="s">
        <v>44</v>
      </c>
      <c r="L263" s="18">
        <v>450000.0</v>
      </c>
      <c r="M263" s="11" t="s">
        <v>57</v>
      </c>
      <c r="N263" s="11" t="s">
        <v>26</v>
      </c>
      <c r="O263" s="19"/>
      <c r="P263" s="21"/>
      <c r="Q263" s="28"/>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row>
    <row r="264" ht="17.25" customHeight="1">
      <c r="A264" s="19"/>
      <c r="B264" s="111"/>
      <c r="C264" s="19"/>
      <c r="D264" s="14"/>
      <c r="E264" s="28"/>
      <c r="F264" s="19"/>
      <c r="G264" s="19"/>
      <c r="H264" s="19"/>
      <c r="I264" s="14"/>
      <c r="J264" s="11"/>
      <c r="K264" s="11"/>
      <c r="L264" s="18"/>
      <c r="M264" s="11"/>
      <c r="N264" s="11"/>
      <c r="O264" s="19"/>
      <c r="P264" s="21"/>
      <c r="Q264" s="28"/>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row>
    <row r="265" ht="17.25" customHeight="1">
      <c r="A265" s="19"/>
      <c r="B265" s="111"/>
      <c r="C265" s="19"/>
      <c r="D265" s="14"/>
      <c r="E265" s="28"/>
      <c r="F265" s="19"/>
      <c r="G265" s="19"/>
      <c r="H265" s="19"/>
      <c r="I265" s="14"/>
      <c r="J265" s="11"/>
      <c r="K265" s="11"/>
      <c r="L265" s="18"/>
      <c r="M265" s="11"/>
      <c r="N265" s="11"/>
      <c r="O265" s="19"/>
      <c r="P265" s="21"/>
      <c r="Q265" s="28"/>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row>
    <row r="266" ht="17.25" customHeight="1">
      <c r="A266" s="19"/>
      <c r="B266" s="111"/>
      <c r="C266" s="19"/>
      <c r="D266" s="14"/>
      <c r="E266" s="28"/>
      <c r="F266" s="19"/>
      <c r="G266" s="19"/>
      <c r="H266" s="19"/>
      <c r="I266" s="14"/>
      <c r="J266" s="11"/>
      <c r="K266" s="11"/>
      <c r="L266" s="18"/>
      <c r="M266" s="11"/>
      <c r="N266" s="11"/>
      <c r="O266" s="19"/>
      <c r="P266" s="21"/>
      <c r="Q266" s="28"/>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row>
    <row r="267" ht="17.25" customHeight="1">
      <c r="A267" s="19"/>
      <c r="B267" s="111"/>
      <c r="C267" s="19"/>
      <c r="D267" s="14"/>
      <c r="E267" s="28"/>
      <c r="F267" s="19"/>
      <c r="G267" s="19"/>
      <c r="H267" s="19"/>
      <c r="I267" s="14"/>
      <c r="J267" s="11"/>
      <c r="K267" s="11"/>
      <c r="L267" s="18"/>
      <c r="M267" s="11"/>
      <c r="N267" s="11"/>
      <c r="O267" s="19"/>
      <c r="P267" s="21"/>
      <c r="Q267" s="28"/>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row>
    <row r="268" ht="17.25" customHeight="1">
      <c r="A268" s="19"/>
      <c r="B268" s="111"/>
      <c r="C268" s="19"/>
      <c r="D268" s="14"/>
      <c r="E268" s="28"/>
      <c r="F268" s="19"/>
      <c r="G268" s="19"/>
      <c r="H268" s="19"/>
      <c r="I268" s="14"/>
      <c r="J268" s="11"/>
      <c r="K268" s="11"/>
      <c r="L268" s="18"/>
      <c r="M268" s="11"/>
      <c r="N268" s="11"/>
      <c r="O268" s="19"/>
      <c r="P268" s="21"/>
      <c r="Q268" s="28"/>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row>
    <row r="269" ht="17.25" customHeight="1">
      <c r="A269" s="19"/>
      <c r="B269" s="111"/>
      <c r="C269" s="19"/>
      <c r="D269" s="14"/>
      <c r="E269" s="28"/>
      <c r="F269" s="19"/>
      <c r="G269" s="19"/>
      <c r="H269" s="19"/>
      <c r="I269" s="14"/>
      <c r="J269" s="11"/>
      <c r="K269" s="11"/>
      <c r="L269" s="18"/>
      <c r="M269" s="11"/>
      <c r="N269" s="11"/>
      <c r="O269" s="19"/>
      <c r="P269" s="21"/>
      <c r="Q269" s="28"/>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row>
    <row r="270" ht="17.25" customHeight="1">
      <c r="A270" s="19"/>
      <c r="B270" s="111"/>
      <c r="C270" s="19"/>
      <c r="D270" s="14"/>
      <c r="E270" s="28"/>
      <c r="F270" s="19"/>
      <c r="G270" s="19"/>
      <c r="H270" s="19"/>
      <c r="I270" s="14"/>
      <c r="J270" s="11"/>
      <c r="K270" s="11"/>
      <c r="L270" s="18"/>
      <c r="M270" s="11"/>
      <c r="N270" s="11"/>
      <c r="O270" s="19"/>
      <c r="P270" s="21"/>
      <c r="Q270" s="28"/>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row>
    <row r="271" ht="17.25" customHeight="1">
      <c r="A271" s="19"/>
      <c r="B271" s="111"/>
      <c r="C271" s="19"/>
      <c r="D271" s="14"/>
      <c r="E271" s="28"/>
      <c r="F271" s="19"/>
      <c r="G271" s="19"/>
      <c r="H271" s="19"/>
      <c r="I271" s="14"/>
      <c r="J271" s="11"/>
      <c r="K271" s="11"/>
      <c r="L271" s="18"/>
      <c r="M271" s="11"/>
      <c r="N271" s="11"/>
      <c r="O271" s="19"/>
      <c r="P271" s="21"/>
      <c r="Q271" s="28"/>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row>
    <row r="272" ht="17.25" customHeight="1">
      <c r="A272" s="19"/>
      <c r="B272" s="111"/>
      <c r="C272" s="19"/>
      <c r="D272" s="14"/>
      <c r="E272" s="28"/>
      <c r="F272" s="19"/>
      <c r="G272" s="19"/>
      <c r="H272" s="19"/>
      <c r="I272" s="14"/>
      <c r="J272" s="11"/>
      <c r="K272" s="11"/>
      <c r="L272" s="18"/>
      <c r="M272" s="11"/>
      <c r="N272" s="11"/>
      <c r="O272" s="19"/>
      <c r="P272" s="21"/>
      <c r="Q272" s="28"/>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row>
    <row r="273" ht="17.25" customHeight="1">
      <c r="A273" s="19"/>
      <c r="B273" s="111"/>
      <c r="C273" s="19"/>
      <c r="D273" s="14"/>
      <c r="E273" s="28"/>
      <c r="F273" s="19"/>
      <c r="G273" s="19"/>
      <c r="H273" s="19"/>
      <c r="I273" s="14"/>
      <c r="J273" s="11"/>
      <c r="K273" s="11"/>
      <c r="L273" s="18"/>
      <c r="M273" s="11"/>
      <c r="N273" s="11"/>
      <c r="O273" s="19"/>
      <c r="P273" s="21"/>
      <c r="Q273" s="28"/>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row>
    <row r="274" ht="17.25" customHeight="1">
      <c r="A274" s="19"/>
      <c r="B274" s="111"/>
      <c r="C274" s="19"/>
      <c r="D274" s="14"/>
      <c r="E274" s="28"/>
      <c r="F274" s="19"/>
      <c r="G274" s="19"/>
      <c r="H274" s="19"/>
      <c r="I274" s="14"/>
      <c r="J274" s="11"/>
      <c r="K274" s="11"/>
      <c r="L274" s="18"/>
      <c r="M274" s="11"/>
      <c r="N274" s="11"/>
      <c r="O274" s="19"/>
      <c r="P274" s="21"/>
      <c r="Q274" s="28"/>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row>
    <row r="275" ht="17.25" customHeight="1">
      <c r="A275" s="19"/>
      <c r="B275" s="111"/>
      <c r="C275" s="19"/>
      <c r="D275" s="14"/>
      <c r="E275" s="28"/>
      <c r="F275" s="19"/>
      <c r="G275" s="19"/>
      <c r="H275" s="19"/>
      <c r="I275" s="14"/>
      <c r="J275" s="11"/>
      <c r="K275" s="11"/>
      <c r="L275" s="18"/>
      <c r="M275" s="11"/>
      <c r="N275" s="11"/>
      <c r="O275" s="19"/>
      <c r="P275" s="21"/>
      <c r="Q275" s="28"/>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row>
    <row r="276" ht="17.25" customHeight="1">
      <c r="A276" s="19"/>
      <c r="B276" s="111"/>
      <c r="C276" s="19"/>
      <c r="D276" s="14"/>
      <c r="E276" s="28"/>
      <c r="F276" s="19"/>
      <c r="G276" s="19"/>
      <c r="H276" s="19"/>
      <c r="I276" s="14"/>
      <c r="J276" s="11"/>
      <c r="K276" s="11"/>
      <c r="L276" s="18"/>
      <c r="M276" s="11"/>
      <c r="N276" s="11"/>
      <c r="O276" s="19"/>
      <c r="P276" s="21"/>
      <c r="Q276" s="28"/>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row>
    <row r="277" ht="17.25" customHeight="1">
      <c r="A277" s="19"/>
      <c r="B277" s="111"/>
      <c r="C277" s="19"/>
      <c r="D277" s="14"/>
      <c r="E277" s="28"/>
      <c r="F277" s="19"/>
      <c r="G277" s="19"/>
      <c r="H277" s="19"/>
      <c r="I277" s="14"/>
      <c r="J277" s="11"/>
      <c r="K277" s="11"/>
      <c r="L277" s="18"/>
      <c r="M277" s="11"/>
      <c r="N277" s="11"/>
      <c r="O277" s="19"/>
      <c r="P277" s="21"/>
      <c r="Q277" s="28"/>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row>
    <row r="278" ht="17.25" customHeight="1">
      <c r="A278" s="19"/>
      <c r="B278" s="111"/>
      <c r="C278" s="19"/>
      <c r="D278" s="14"/>
      <c r="E278" s="28"/>
      <c r="F278" s="19"/>
      <c r="G278" s="19"/>
      <c r="H278" s="19"/>
      <c r="I278" s="14"/>
      <c r="J278" s="11"/>
      <c r="K278" s="11"/>
      <c r="L278" s="18"/>
      <c r="M278" s="11"/>
      <c r="N278" s="11"/>
      <c r="O278" s="19"/>
      <c r="P278" s="21"/>
      <c r="Q278" s="28"/>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row>
    <row r="279" ht="17.25" customHeight="1">
      <c r="A279" s="19"/>
      <c r="B279" s="111"/>
      <c r="C279" s="19"/>
      <c r="D279" s="14"/>
      <c r="E279" s="28"/>
      <c r="F279" s="19"/>
      <c r="G279" s="19"/>
      <c r="H279" s="19"/>
      <c r="I279" s="14"/>
      <c r="J279" s="11"/>
      <c r="K279" s="11"/>
      <c r="L279" s="18"/>
      <c r="M279" s="11"/>
      <c r="N279" s="11"/>
      <c r="O279" s="19"/>
      <c r="P279" s="21"/>
      <c r="Q279" s="28"/>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row>
    <row r="280" ht="17.25" customHeight="1">
      <c r="A280" s="19"/>
      <c r="B280" s="111"/>
      <c r="C280" s="19"/>
      <c r="D280" s="14"/>
      <c r="E280" s="28"/>
      <c r="F280" s="19"/>
      <c r="G280" s="19"/>
      <c r="H280" s="19"/>
      <c r="I280" s="14"/>
      <c r="J280" s="11"/>
      <c r="K280" s="11"/>
      <c r="L280" s="18"/>
      <c r="M280" s="11"/>
      <c r="N280" s="11"/>
      <c r="O280" s="19"/>
      <c r="P280" s="21"/>
      <c r="Q280" s="28"/>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row>
    <row r="281" ht="17.25" customHeight="1">
      <c r="A281" s="19"/>
      <c r="B281" s="111"/>
      <c r="C281" s="19"/>
      <c r="D281" s="14"/>
      <c r="E281" s="28"/>
      <c r="F281" s="19"/>
      <c r="G281" s="19"/>
      <c r="H281" s="19"/>
      <c r="I281" s="14"/>
      <c r="J281" s="11"/>
      <c r="K281" s="11"/>
      <c r="L281" s="18"/>
      <c r="M281" s="11"/>
      <c r="N281" s="11"/>
      <c r="O281" s="19"/>
      <c r="P281" s="21"/>
      <c r="Q281" s="28"/>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row>
    <row r="282" ht="17.25" customHeight="1">
      <c r="A282" s="19"/>
      <c r="B282" s="111"/>
      <c r="C282" s="19"/>
      <c r="D282" s="14"/>
      <c r="E282" s="28"/>
      <c r="F282" s="19"/>
      <c r="G282" s="19"/>
      <c r="H282" s="19"/>
      <c r="I282" s="14"/>
      <c r="J282" s="11"/>
      <c r="K282" s="11"/>
      <c r="L282" s="18"/>
      <c r="M282" s="11"/>
      <c r="N282" s="11"/>
      <c r="O282" s="19"/>
      <c r="P282" s="21"/>
      <c r="Q282" s="28"/>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row>
    <row r="283" ht="17.25" customHeight="1">
      <c r="A283" s="19"/>
      <c r="B283" s="111"/>
      <c r="C283" s="19"/>
      <c r="D283" s="14"/>
      <c r="E283" s="28"/>
      <c r="F283" s="19"/>
      <c r="G283" s="19"/>
      <c r="H283" s="19"/>
      <c r="I283" s="14"/>
      <c r="J283" s="11"/>
      <c r="K283" s="11"/>
      <c r="L283" s="18"/>
      <c r="M283" s="11"/>
      <c r="N283" s="11"/>
      <c r="O283" s="19"/>
      <c r="P283" s="21"/>
      <c r="Q283" s="28"/>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row>
    <row r="284" ht="17.25" customHeight="1">
      <c r="A284" s="19"/>
      <c r="B284" s="111"/>
      <c r="C284" s="19"/>
      <c r="D284" s="14"/>
      <c r="E284" s="28"/>
      <c r="F284" s="19"/>
      <c r="G284" s="19"/>
      <c r="H284" s="19"/>
      <c r="I284" s="14"/>
      <c r="J284" s="11"/>
      <c r="K284" s="11"/>
      <c r="L284" s="18"/>
      <c r="M284" s="11"/>
      <c r="N284" s="11"/>
      <c r="O284" s="19"/>
      <c r="P284" s="21"/>
      <c r="Q284" s="28"/>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row>
    <row r="285" ht="17.25" customHeight="1">
      <c r="A285" s="19"/>
      <c r="B285" s="111"/>
      <c r="C285" s="19"/>
      <c r="D285" s="14"/>
      <c r="E285" s="28"/>
      <c r="F285" s="19"/>
      <c r="G285" s="19"/>
      <c r="H285" s="19"/>
      <c r="I285" s="14"/>
      <c r="J285" s="11"/>
      <c r="K285" s="11"/>
      <c r="L285" s="18"/>
      <c r="M285" s="11"/>
      <c r="N285" s="11"/>
      <c r="O285" s="19"/>
      <c r="P285" s="21"/>
      <c r="Q285" s="28"/>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row>
    <row r="286" ht="17.25" customHeight="1">
      <c r="A286" s="19"/>
      <c r="B286" s="111"/>
      <c r="C286" s="19"/>
      <c r="D286" s="14"/>
      <c r="E286" s="28"/>
      <c r="F286" s="19"/>
      <c r="G286" s="19"/>
      <c r="H286" s="19"/>
      <c r="I286" s="14"/>
      <c r="J286" s="11"/>
      <c r="K286" s="11"/>
      <c r="L286" s="18"/>
      <c r="M286" s="11"/>
      <c r="N286" s="11"/>
      <c r="O286" s="19"/>
      <c r="P286" s="21"/>
      <c r="Q286" s="28"/>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row>
    <row r="287" ht="17.25" customHeight="1">
      <c r="A287" s="19"/>
      <c r="B287" s="111"/>
      <c r="C287" s="19"/>
      <c r="D287" s="14"/>
      <c r="E287" s="28"/>
      <c r="F287" s="19"/>
      <c r="G287" s="19"/>
      <c r="H287" s="19"/>
      <c r="I287" s="14"/>
      <c r="J287" s="11"/>
      <c r="K287" s="11"/>
      <c r="L287" s="18"/>
      <c r="M287" s="11"/>
      <c r="N287" s="11"/>
      <c r="O287" s="19"/>
      <c r="P287" s="21"/>
      <c r="Q287" s="28"/>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row>
    <row r="288" ht="17.25" customHeight="1">
      <c r="A288" s="19"/>
      <c r="B288" s="111"/>
      <c r="C288" s="19"/>
      <c r="D288" s="14"/>
      <c r="E288" s="28"/>
      <c r="F288" s="19"/>
      <c r="G288" s="19"/>
      <c r="H288" s="19"/>
      <c r="I288" s="14"/>
      <c r="J288" s="11"/>
      <c r="K288" s="11"/>
      <c r="L288" s="18"/>
      <c r="M288" s="11"/>
      <c r="N288" s="11"/>
      <c r="O288" s="19"/>
      <c r="P288" s="21"/>
      <c r="Q288" s="28"/>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row>
    <row r="289" ht="17.25" customHeight="1">
      <c r="A289" s="19"/>
      <c r="B289" s="111"/>
      <c r="C289" s="19"/>
      <c r="D289" s="14"/>
      <c r="E289" s="28"/>
      <c r="F289" s="19"/>
      <c r="G289" s="19"/>
      <c r="H289" s="19"/>
      <c r="I289" s="14"/>
      <c r="J289" s="11"/>
      <c r="K289" s="11"/>
      <c r="L289" s="18"/>
      <c r="M289" s="11"/>
      <c r="N289" s="11"/>
      <c r="O289" s="19"/>
      <c r="P289" s="21"/>
      <c r="Q289" s="28"/>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row>
    <row r="290" ht="17.25" customHeight="1">
      <c r="A290" s="19"/>
      <c r="B290" s="111"/>
      <c r="C290" s="19"/>
      <c r="D290" s="14"/>
      <c r="E290" s="28"/>
      <c r="F290" s="19"/>
      <c r="G290" s="11" t="s">
        <v>3367</v>
      </c>
      <c r="H290" s="19"/>
      <c r="I290" s="14"/>
      <c r="J290" s="11"/>
      <c r="K290" s="11"/>
      <c r="L290" s="18"/>
      <c r="M290" s="11"/>
      <c r="N290" s="11"/>
      <c r="O290" s="19"/>
      <c r="P290" s="21"/>
      <c r="Q290" s="28"/>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row>
  </sheetData>
  <autoFilter ref="$A$1:$P$290"/>
  <mergeCells count="10">
    <mergeCell ref="C95:C108"/>
    <mergeCell ref="C109:C119"/>
    <mergeCell ref="C120:C127"/>
    <mergeCell ref="C2:C20"/>
    <mergeCell ref="C21:C35"/>
    <mergeCell ref="C36:C50"/>
    <mergeCell ref="C51:C61"/>
    <mergeCell ref="C62:C72"/>
    <mergeCell ref="C73:C82"/>
    <mergeCell ref="C83:C94"/>
  </mergeCells>
  <dataValidations>
    <dataValidation type="list" allowBlank="1" showErrorMessage="1" sqref="G2:G290">
      <formula1>"MEDELLIN,BOGOTA,BELLO,RIONEGRO,ENTRERRIOS,BARRANQUILLA,NARIÑO,CHOCO,BUCARAMANGA,MONTERIA,BOLIVAR,IBAGUE"</formula1>
    </dataValidation>
    <dataValidation type="list" allowBlank="1" showErrorMessage="1" sqref="K2:K290">
      <formula1>"-,Tablero,Pasamanos,Ventas de aluminio,Puertas de vidrio,Puerta corrediza,Pérgola,Tablero,Cabina de baño,División oficina,Fachadas,Ventanería,Reposición vidrios,Ventas en la mano,Mantenimiento,Espejos,Puerta batiente"</formula1>
    </dataValidation>
    <dataValidation type="list" allowBlank="1" showErrorMessage="1" sqref="J2:J290">
      <formula1>"No responde,Si"</formula1>
    </dataValidation>
    <dataValidation type="list" allowBlank="1" showErrorMessage="1" sqref="M2:M290">
      <formula1>"Aprobado,Seguimiento,Rechazado,Producto no disponible,Cotización"</formula1>
    </dataValidation>
    <dataValidation type="list" allowBlank="1" showErrorMessage="1" sqref="N2:N290">
      <formula1>"Cristian Valencia,Juan Diego,Alejandro"</formula1>
    </dataValidation>
    <dataValidation type="list" allowBlank="1" showErrorMessage="1" sqref="I2:I290">
      <formula1>"WhatsApp,Llamada"</formula1>
    </dataValidation>
  </dataValidations>
  <printOptions gridLines="1" horizontalCentered="1"/>
  <pageMargins bottom="0.75" footer="0.0" header="0.0" left="0.7" right="0.7" top="0.75"/>
  <pageSetup fitToHeight="0" paperSize="3"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5"/>
    <col customWidth="1" min="3" max="3" width="23.88"/>
    <col customWidth="1" min="4" max="4" width="17.88"/>
  </cols>
  <sheetData>
    <row r="1">
      <c r="A1" s="34" t="s">
        <v>3893</v>
      </c>
    </row>
    <row r="2"/>
    <row r="3"/>
    <row r="4"/>
    <row r="5"/>
    <row r="11"/>
    <row r="12"/>
    <row r="13"/>
    <row r="14"/>
    <row r="15"/>
    <row r="19"/>
    <row r="20"/>
    <row r="21"/>
    <row r="22"/>
    <row r="23"/>
    <row r="24"/>
    <row r="25"/>
    <row r="26"/>
    <row r="30"/>
    <row r="31"/>
    <row r="32"/>
    <row r="33"/>
    <row r="34"/>
    <row r="35"/>
    <row r="36"/>
    <row r="37"/>
    <row r="40"/>
    <row r="41"/>
    <row r="42"/>
    <row r="43"/>
    <row r="44"/>
    <row r="47"/>
    <row r="48"/>
    <row r="49"/>
    <row r="50"/>
    <row r="51"/>
    <row r="52"/>
    <row r="53"/>
    <row r="54"/>
    <row r="55"/>
    <row r="56"/>
    <row r="57"/>
    <row r="58"/>
    <row r="59"/>
    <row r="60"/>
    <row r="61"/>
    <row r="62"/>
    <row r="63"/>
    <row r="64"/>
    <row r="65"/>
  </sheetData>
  <drawing r:id="rId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88"/>
    <col customWidth="1" min="3" max="3" width="25.13"/>
    <col customWidth="1" min="5" max="5" width="19.38"/>
    <col customWidth="1" min="6" max="6" width="27.13"/>
  </cols>
  <sheetData>
    <row r="1">
      <c r="C1" s="51"/>
    </row>
    <row r="2"/>
    <row r="3"/>
    <row r="4"/>
    <row r="5"/>
    <row r="6"/>
    <row r="7">
      <c r="C7" s="51"/>
    </row>
    <row r="8">
      <c r="C8" s="51"/>
    </row>
    <row r="9"/>
    <row r="10"/>
    <row r="11"/>
    <row r="12"/>
    <row r="13">
      <c r="C13" s="51"/>
    </row>
    <row r="14">
      <c r="C14" s="51"/>
    </row>
    <row r="15">
      <c r="C15" s="51"/>
    </row>
    <row r="16">
      <c r="C16" s="51"/>
    </row>
    <row r="17"/>
    <row r="18"/>
    <row r="19"/>
    <row r="20"/>
    <row r="21"/>
    <row r="22"/>
    <row r="23"/>
    <row r="24"/>
    <row r="25"/>
    <row r="26"/>
    <row r="27"/>
    <row r="28"/>
    <row r="29"/>
    <row r="30"/>
    <row r="31"/>
    <row r="32"/>
    <row r="33"/>
    <row r="34"/>
    <row r="35"/>
    <row r="36">
      <c r="E36" s="53">
        <f>C36-C35</f>
        <v>318540495</v>
      </c>
    </row>
    <row r="37">
      <c r="C37" s="51"/>
      <c r="E37" s="53">
        <f>E36-C42</f>
        <v>155080026</v>
      </c>
    </row>
    <row r="38"/>
    <row r="39"/>
    <row r="40"/>
    <row r="41"/>
    <row r="42"/>
    <row r="43"/>
    <row r="44"/>
    <row r="58">
      <c r="C58" s="51"/>
    </row>
    <row r="59">
      <c r="C59" s="51"/>
    </row>
    <row r="60">
      <c r="C60" s="51"/>
    </row>
    <row r="61">
      <c r="C61" s="51"/>
    </row>
    <row r="62">
      <c r="C62" s="51"/>
    </row>
    <row r="63">
      <c r="C63" s="51"/>
    </row>
    <row r="64">
      <c r="C64" s="51"/>
    </row>
    <row r="65">
      <c r="C65" s="51"/>
    </row>
    <row r="66">
      <c r="C66" s="51"/>
    </row>
    <row r="67">
      <c r="C67" s="51"/>
    </row>
    <row r="68">
      <c r="C68" s="51"/>
    </row>
    <row r="69">
      <c r="C69" s="51"/>
    </row>
    <row r="70">
      <c r="C70" s="51"/>
    </row>
    <row r="71">
      <c r="C71" s="51"/>
    </row>
    <row r="72">
      <c r="C72" s="51"/>
    </row>
    <row r="73">
      <c r="C73" s="51"/>
    </row>
    <row r="74">
      <c r="C74" s="51"/>
    </row>
    <row r="75">
      <c r="C75" s="51"/>
    </row>
    <row r="76">
      <c r="C76" s="51"/>
    </row>
    <row r="77">
      <c r="C77" s="51"/>
    </row>
    <row r="78">
      <c r="C78" s="51"/>
    </row>
    <row r="79">
      <c r="C79" s="51"/>
    </row>
    <row r="80">
      <c r="C80" s="51"/>
    </row>
    <row r="81">
      <c r="C81" s="51"/>
    </row>
    <row r="82">
      <c r="C82" s="51"/>
    </row>
    <row r="83">
      <c r="C83" s="51"/>
    </row>
    <row r="84">
      <c r="C84" s="51"/>
    </row>
    <row r="85">
      <c r="C85" s="51"/>
    </row>
    <row r="86">
      <c r="C86" s="51"/>
    </row>
    <row r="87">
      <c r="C87" s="51"/>
    </row>
    <row r="88">
      <c r="C88" s="51"/>
    </row>
    <row r="89">
      <c r="C89" s="51"/>
    </row>
    <row r="90">
      <c r="C90" s="51"/>
    </row>
    <row r="91">
      <c r="C91" s="51"/>
    </row>
    <row r="92">
      <c r="C92" s="51"/>
    </row>
    <row r="93">
      <c r="C93" s="51"/>
    </row>
    <row r="94">
      <c r="C94" s="51"/>
    </row>
    <row r="95">
      <c r="C95" s="51"/>
    </row>
    <row r="96">
      <c r="C96" s="51"/>
    </row>
    <row r="97">
      <c r="C97" s="51"/>
    </row>
    <row r="98">
      <c r="C98" s="51"/>
    </row>
    <row r="99">
      <c r="C99" s="51"/>
    </row>
    <row r="100">
      <c r="C100" s="51"/>
    </row>
    <row r="101">
      <c r="C101" s="51"/>
    </row>
    <row r="102">
      <c r="C102" s="51"/>
    </row>
    <row r="103">
      <c r="C103" s="51"/>
    </row>
    <row r="104">
      <c r="C104" s="51"/>
    </row>
    <row r="105">
      <c r="C105" s="51"/>
    </row>
    <row r="106">
      <c r="C106" s="51"/>
    </row>
    <row r="107">
      <c r="C107" s="51"/>
    </row>
    <row r="108">
      <c r="C108" s="51"/>
    </row>
    <row r="109">
      <c r="C109" s="51"/>
    </row>
    <row r="110">
      <c r="C110" s="51"/>
    </row>
    <row r="111">
      <c r="C111" s="51"/>
    </row>
    <row r="112">
      <c r="C112" s="51"/>
    </row>
    <row r="113">
      <c r="C113" s="51"/>
    </row>
    <row r="114">
      <c r="C114" s="51"/>
    </row>
    <row r="115">
      <c r="C115" s="51"/>
    </row>
    <row r="116">
      <c r="C116" s="51"/>
    </row>
    <row r="117">
      <c r="C117" s="51"/>
    </row>
    <row r="118">
      <c r="C118" s="51"/>
    </row>
    <row r="119">
      <c r="C119" s="51"/>
    </row>
    <row r="120">
      <c r="C120" s="51"/>
    </row>
    <row r="121">
      <c r="C121" s="51"/>
    </row>
    <row r="122">
      <c r="C122" s="51"/>
    </row>
    <row r="123">
      <c r="C123" s="51"/>
    </row>
    <row r="124">
      <c r="C124" s="51"/>
    </row>
    <row r="125">
      <c r="C125" s="51"/>
    </row>
    <row r="126">
      <c r="C126" s="51"/>
    </row>
    <row r="127">
      <c r="C127" s="51"/>
    </row>
    <row r="128">
      <c r="C128" s="51"/>
    </row>
    <row r="129">
      <c r="C129" s="51"/>
    </row>
    <row r="130">
      <c r="C130" s="51"/>
    </row>
    <row r="131">
      <c r="C131" s="51"/>
    </row>
    <row r="132">
      <c r="C132" s="51"/>
    </row>
    <row r="133">
      <c r="C133" s="51"/>
    </row>
    <row r="134">
      <c r="C134" s="51"/>
    </row>
    <row r="135">
      <c r="C135" s="51"/>
    </row>
    <row r="136">
      <c r="C136" s="51"/>
    </row>
    <row r="137">
      <c r="C137" s="51"/>
    </row>
    <row r="138">
      <c r="C138" s="51"/>
    </row>
    <row r="139">
      <c r="C139" s="51"/>
    </row>
    <row r="140">
      <c r="C140" s="51"/>
    </row>
    <row r="141">
      <c r="C141" s="51"/>
    </row>
    <row r="142">
      <c r="C142" s="51"/>
    </row>
    <row r="143">
      <c r="C143" s="51"/>
    </row>
    <row r="144">
      <c r="C144" s="51"/>
    </row>
    <row r="145">
      <c r="C145" s="51"/>
    </row>
    <row r="146">
      <c r="C146" s="51"/>
    </row>
    <row r="147">
      <c r="C147" s="51"/>
    </row>
    <row r="148">
      <c r="C148" s="51"/>
    </row>
    <row r="149">
      <c r="C149" s="51"/>
    </row>
    <row r="150">
      <c r="C150" s="51"/>
    </row>
    <row r="151">
      <c r="C151" s="51"/>
    </row>
    <row r="152">
      <c r="C152" s="51"/>
    </row>
    <row r="153">
      <c r="C153" s="51"/>
    </row>
    <row r="154">
      <c r="C154" s="51"/>
    </row>
    <row r="155">
      <c r="C155" s="51"/>
    </row>
    <row r="156">
      <c r="C156" s="51"/>
    </row>
    <row r="157">
      <c r="C157" s="51"/>
    </row>
    <row r="158">
      <c r="C158" s="51"/>
    </row>
    <row r="159">
      <c r="C159" s="51"/>
    </row>
    <row r="160">
      <c r="C160" s="51"/>
    </row>
    <row r="161">
      <c r="C161" s="51"/>
    </row>
    <row r="162">
      <c r="C162" s="51"/>
    </row>
    <row r="163">
      <c r="C163" s="51"/>
    </row>
    <row r="164">
      <c r="C164" s="51"/>
    </row>
    <row r="165">
      <c r="C165" s="51"/>
    </row>
    <row r="166">
      <c r="C166" s="51"/>
    </row>
    <row r="167">
      <c r="C167" s="51"/>
    </row>
    <row r="168">
      <c r="C168" s="51"/>
    </row>
    <row r="169">
      <c r="C169" s="51"/>
    </row>
    <row r="170">
      <c r="C170" s="51"/>
    </row>
    <row r="171">
      <c r="C171" s="51"/>
    </row>
    <row r="172">
      <c r="C172" s="51"/>
    </row>
    <row r="173">
      <c r="C173" s="51"/>
    </row>
    <row r="174">
      <c r="C174" s="51"/>
    </row>
    <row r="175">
      <c r="C175" s="51"/>
    </row>
    <row r="176">
      <c r="C176" s="51"/>
    </row>
    <row r="177">
      <c r="C177" s="51"/>
    </row>
    <row r="178">
      <c r="C178" s="51"/>
    </row>
    <row r="179">
      <c r="C179" s="51"/>
    </row>
    <row r="180">
      <c r="C180" s="51"/>
    </row>
    <row r="181">
      <c r="C181" s="51"/>
    </row>
    <row r="182">
      <c r="C182" s="51"/>
    </row>
    <row r="183">
      <c r="C183" s="51"/>
    </row>
    <row r="184">
      <c r="C184" s="51"/>
    </row>
    <row r="185">
      <c r="C185" s="51"/>
    </row>
    <row r="186">
      <c r="C186" s="51"/>
    </row>
    <row r="187">
      <c r="C187" s="51"/>
    </row>
    <row r="188">
      <c r="C188" s="51"/>
    </row>
    <row r="189">
      <c r="C189" s="51"/>
    </row>
    <row r="190">
      <c r="C190" s="51"/>
    </row>
    <row r="191">
      <c r="C191" s="51"/>
    </row>
    <row r="192">
      <c r="C192" s="51"/>
    </row>
    <row r="193">
      <c r="C193" s="51"/>
    </row>
    <row r="194">
      <c r="C194" s="51"/>
    </row>
    <row r="195">
      <c r="C195" s="51"/>
    </row>
    <row r="196">
      <c r="C196" s="51"/>
    </row>
    <row r="197">
      <c r="C197" s="51"/>
    </row>
    <row r="198">
      <c r="C198" s="51"/>
    </row>
    <row r="199">
      <c r="C199" s="51"/>
    </row>
    <row r="200">
      <c r="C200" s="51"/>
    </row>
    <row r="201">
      <c r="C201" s="51"/>
    </row>
    <row r="202">
      <c r="C202" s="51"/>
    </row>
    <row r="203">
      <c r="C203" s="51"/>
    </row>
    <row r="204">
      <c r="C204" s="51"/>
    </row>
    <row r="205">
      <c r="C205" s="51"/>
    </row>
    <row r="206">
      <c r="C206" s="51"/>
    </row>
    <row r="207">
      <c r="C207" s="51"/>
    </row>
    <row r="208">
      <c r="C208" s="51"/>
    </row>
    <row r="209">
      <c r="C209" s="51"/>
    </row>
    <row r="210">
      <c r="C210" s="51"/>
    </row>
    <row r="211">
      <c r="C211" s="51"/>
    </row>
    <row r="212">
      <c r="C212" s="51"/>
    </row>
    <row r="213">
      <c r="C213" s="51"/>
    </row>
    <row r="214">
      <c r="C214" s="51"/>
    </row>
    <row r="215">
      <c r="C215" s="51"/>
    </row>
    <row r="216">
      <c r="C216" s="51"/>
    </row>
    <row r="217">
      <c r="C217" s="51"/>
    </row>
    <row r="218">
      <c r="C218" s="51"/>
    </row>
    <row r="219">
      <c r="C219" s="51"/>
    </row>
    <row r="220">
      <c r="C220" s="51"/>
    </row>
    <row r="221">
      <c r="C221" s="51"/>
    </row>
    <row r="222">
      <c r="C222" s="51"/>
    </row>
    <row r="223">
      <c r="C223" s="51"/>
    </row>
    <row r="224">
      <c r="C224" s="51"/>
    </row>
    <row r="225">
      <c r="C225" s="51"/>
    </row>
    <row r="226">
      <c r="C226" s="51"/>
    </row>
    <row r="227">
      <c r="C227" s="51"/>
    </row>
    <row r="228">
      <c r="C228" s="51"/>
    </row>
    <row r="229">
      <c r="C229" s="51"/>
    </row>
    <row r="230">
      <c r="C230" s="51"/>
    </row>
    <row r="231">
      <c r="C231" s="51"/>
    </row>
    <row r="232">
      <c r="C232" s="51"/>
    </row>
    <row r="233">
      <c r="C233" s="51"/>
    </row>
    <row r="234">
      <c r="C234" s="51"/>
    </row>
    <row r="235">
      <c r="C235" s="51"/>
    </row>
    <row r="236">
      <c r="C236" s="51"/>
    </row>
    <row r="237">
      <c r="C237" s="51"/>
    </row>
    <row r="238">
      <c r="C238" s="51"/>
    </row>
    <row r="239">
      <c r="C239" s="51"/>
    </row>
    <row r="240">
      <c r="C240" s="51"/>
    </row>
    <row r="241">
      <c r="C241" s="51"/>
    </row>
    <row r="242">
      <c r="C242" s="51"/>
    </row>
    <row r="243">
      <c r="C243" s="51"/>
    </row>
    <row r="244">
      <c r="C244" s="51"/>
    </row>
    <row r="245">
      <c r="C245" s="51"/>
    </row>
    <row r="246">
      <c r="C246" s="51"/>
    </row>
    <row r="247">
      <c r="C247" s="51"/>
    </row>
    <row r="248">
      <c r="C248" s="51"/>
    </row>
    <row r="249">
      <c r="C249" s="51"/>
    </row>
    <row r="250">
      <c r="C250" s="51"/>
    </row>
    <row r="251">
      <c r="C251" s="51"/>
    </row>
    <row r="252">
      <c r="C252" s="51"/>
    </row>
    <row r="253">
      <c r="C253" s="51"/>
    </row>
    <row r="254">
      <c r="C254" s="51"/>
    </row>
    <row r="255">
      <c r="C255" s="51"/>
    </row>
    <row r="256">
      <c r="C256" s="51"/>
    </row>
    <row r="257">
      <c r="C257" s="51"/>
    </row>
    <row r="258">
      <c r="C258" s="51"/>
    </row>
    <row r="259">
      <c r="C259" s="51"/>
    </row>
    <row r="260">
      <c r="C260" s="51"/>
    </row>
    <row r="261">
      <c r="C261" s="51"/>
    </row>
    <row r="262">
      <c r="C262" s="51"/>
    </row>
    <row r="263">
      <c r="C263" s="51"/>
    </row>
    <row r="264">
      <c r="C264" s="51"/>
    </row>
    <row r="265">
      <c r="C265" s="51"/>
    </row>
    <row r="266">
      <c r="C266" s="51"/>
    </row>
    <row r="267">
      <c r="C267" s="51"/>
    </row>
    <row r="268">
      <c r="C268" s="51"/>
    </row>
    <row r="269">
      <c r="C269" s="51"/>
    </row>
    <row r="270">
      <c r="C270" s="51"/>
    </row>
    <row r="271">
      <c r="C271" s="51"/>
    </row>
    <row r="272">
      <c r="C272" s="51"/>
    </row>
    <row r="273">
      <c r="C273" s="51"/>
    </row>
    <row r="274">
      <c r="C274" s="51"/>
    </row>
    <row r="275">
      <c r="C275" s="51"/>
    </row>
    <row r="276">
      <c r="C276" s="51"/>
    </row>
    <row r="277">
      <c r="C277" s="51"/>
    </row>
    <row r="278">
      <c r="C278" s="51"/>
    </row>
    <row r="279">
      <c r="C279" s="51"/>
    </row>
    <row r="280">
      <c r="C280" s="51"/>
    </row>
    <row r="281">
      <c r="C281" s="51"/>
    </row>
    <row r="282">
      <c r="C282" s="51"/>
    </row>
    <row r="283">
      <c r="C283" s="51"/>
    </row>
    <row r="284">
      <c r="C284" s="51"/>
    </row>
    <row r="285">
      <c r="C285" s="51"/>
    </row>
    <row r="286">
      <c r="C286" s="51"/>
    </row>
    <row r="287">
      <c r="C287" s="51"/>
    </row>
    <row r="288">
      <c r="C288" s="51"/>
    </row>
    <row r="289">
      <c r="C289" s="51"/>
    </row>
    <row r="290">
      <c r="C290" s="51"/>
    </row>
    <row r="291">
      <c r="C291" s="51"/>
    </row>
    <row r="292">
      <c r="C292" s="51"/>
    </row>
    <row r="293">
      <c r="C293" s="51"/>
    </row>
    <row r="294">
      <c r="C294" s="51"/>
    </row>
    <row r="295">
      <c r="C295" s="51"/>
    </row>
    <row r="296">
      <c r="C296" s="51"/>
    </row>
    <row r="297">
      <c r="C297" s="51"/>
    </row>
    <row r="298">
      <c r="C298" s="51"/>
    </row>
    <row r="299">
      <c r="C299" s="51"/>
    </row>
    <row r="300">
      <c r="C300" s="51"/>
    </row>
    <row r="301">
      <c r="C301" s="51"/>
    </row>
    <row r="302">
      <c r="C302" s="51"/>
    </row>
    <row r="303">
      <c r="C303" s="51"/>
    </row>
    <row r="304">
      <c r="C304" s="51"/>
    </row>
    <row r="305">
      <c r="C305" s="51"/>
    </row>
    <row r="306">
      <c r="C306" s="51"/>
    </row>
    <row r="307">
      <c r="C307" s="51"/>
    </row>
    <row r="308">
      <c r="C308" s="51"/>
    </row>
    <row r="309">
      <c r="C309" s="51"/>
    </row>
    <row r="310">
      <c r="C310" s="51"/>
    </row>
    <row r="311">
      <c r="C311" s="51"/>
    </row>
    <row r="312">
      <c r="C312" s="51"/>
    </row>
    <row r="313">
      <c r="C313" s="51"/>
    </row>
    <row r="314">
      <c r="C314" s="51"/>
    </row>
    <row r="315">
      <c r="C315" s="51"/>
    </row>
    <row r="316">
      <c r="C316" s="51"/>
    </row>
    <row r="317">
      <c r="C317" s="51"/>
    </row>
    <row r="318">
      <c r="C318" s="51"/>
    </row>
    <row r="319">
      <c r="C319" s="51"/>
    </row>
    <row r="320">
      <c r="C320" s="51"/>
    </row>
    <row r="321">
      <c r="C321" s="51"/>
    </row>
    <row r="322">
      <c r="C322" s="51"/>
    </row>
    <row r="323">
      <c r="C323" s="51"/>
    </row>
    <row r="324">
      <c r="C324" s="51"/>
    </row>
    <row r="325">
      <c r="C325" s="51"/>
    </row>
    <row r="326">
      <c r="C326" s="51"/>
    </row>
    <row r="327">
      <c r="C327" s="51"/>
    </row>
    <row r="328">
      <c r="C328" s="51"/>
    </row>
    <row r="329">
      <c r="C329" s="51"/>
    </row>
    <row r="330">
      <c r="C330" s="51"/>
    </row>
    <row r="331">
      <c r="C331" s="51"/>
    </row>
    <row r="332">
      <c r="C332" s="51"/>
    </row>
    <row r="333">
      <c r="C333" s="51"/>
    </row>
    <row r="334">
      <c r="C334" s="51"/>
    </row>
    <row r="335">
      <c r="C335" s="51"/>
    </row>
    <row r="336">
      <c r="C336" s="51"/>
    </row>
    <row r="337">
      <c r="C337" s="51"/>
    </row>
    <row r="338">
      <c r="C338" s="51"/>
    </row>
    <row r="339">
      <c r="C339" s="51"/>
    </row>
    <row r="340">
      <c r="C340" s="51"/>
    </row>
    <row r="341">
      <c r="C341" s="51"/>
    </row>
    <row r="342">
      <c r="C342" s="51"/>
    </row>
    <row r="343">
      <c r="C343" s="51"/>
    </row>
    <row r="344">
      <c r="C344" s="51"/>
    </row>
    <row r="345">
      <c r="C345" s="51"/>
    </row>
    <row r="346">
      <c r="C346" s="51"/>
    </row>
    <row r="347">
      <c r="C347" s="51"/>
    </row>
    <row r="348">
      <c r="C348" s="51"/>
    </row>
    <row r="349">
      <c r="C349" s="51"/>
    </row>
    <row r="350">
      <c r="C350" s="51"/>
    </row>
    <row r="351">
      <c r="C351" s="51"/>
    </row>
    <row r="352">
      <c r="C352" s="51"/>
    </row>
    <row r="353">
      <c r="C353" s="51"/>
    </row>
    <row r="354">
      <c r="C354" s="51"/>
    </row>
    <row r="355">
      <c r="C355" s="51"/>
    </row>
    <row r="356">
      <c r="C356" s="51"/>
    </row>
    <row r="357">
      <c r="C357" s="51"/>
    </row>
    <row r="358">
      <c r="C358" s="51"/>
    </row>
    <row r="359">
      <c r="C359" s="51"/>
    </row>
    <row r="360">
      <c r="C360" s="51"/>
    </row>
    <row r="361">
      <c r="C361" s="51"/>
    </row>
    <row r="362">
      <c r="C362" s="51"/>
    </row>
    <row r="363">
      <c r="C363" s="51"/>
    </row>
    <row r="364">
      <c r="C364" s="51"/>
    </row>
    <row r="365">
      <c r="C365" s="51"/>
    </row>
    <row r="366">
      <c r="C366" s="51"/>
    </row>
    <row r="367">
      <c r="C367" s="51"/>
    </row>
    <row r="368">
      <c r="C368" s="51"/>
    </row>
    <row r="369">
      <c r="C369" s="51"/>
    </row>
    <row r="370">
      <c r="C370" s="51"/>
    </row>
    <row r="371">
      <c r="C371" s="51"/>
    </row>
    <row r="372">
      <c r="C372" s="51"/>
    </row>
    <row r="373">
      <c r="C373" s="51"/>
    </row>
    <row r="374">
      <c r="C374" s="51"/>
    </row>
    <row r="375">
      <c r="C375" s="51"/>
    </row>
    <row r="376">
      <c r="C376" s="51"/>
    </row>
    <row r="377">
      <c r="C377" s="51"/>
    </row>
    <row r="378">
      <c r="C378" s="51"/>
    </row>
    <row r="379">
      <c r="C379" s="51"/>
    </row>
    <row r="380">
      <c r="C380" s="51"/>
    </row>
    <row r="381">
      <c r="C381" s="51"/>
    </row>
    <row r="382">
      <c r="C382" s="51"/>
    </row>
    <row r="383">
      <c r="C383" s="51"/>
    </row>
    <row r="384">
      <c r="C384" s="51"/>
    </row>
    <row r="385">
      <c r="C385" s="51"/>
    </row>
    <row r="386">
      <c r="C386" s="51"/>
    </row>
    <row r="387">
      <c r="C387" s="51"/>
    </row>
    <row r="388">
      <c r="C388" s="51"/>
    </row>
    <row r="389">
      <c r="C389" s="51"/>
    </row>
    <row r="390">
      <c r="C390" s="51"/>
    </row>
    <row r="391">
      <c r="C391" s="51"/>
    </row>
    <row r="392">
      <c r="C392" s="51"/>
    </row>
    <row r="393">
      <c r="C393" s="51"/>
    </row>
    <row r="394">
      <c r="C394" s="51"/>
    </row>
    <row r="395">
      <c r="C395" s="51"/>
    </row>
    <row r="396">
      <c r="C396" s="51"/>
    </row>
    <row r="397">
      <c r="C397" s="51"/>
    </row>
    <row r="398">
      <c r="C398" s="51"/>
    </row>
    <row r="399">
      <c r="C399" s="51"/>
    </row>
    <row r="400">
      <c r="C400" s="51"/>
    </row>
    <row r="401">
      <c r="C401" s="51"/>
    </row>
    <row r="402">
      <c r="C402" s="51"/>
    </row>
    <row r="403">
      <c r="C403" s="51"/>
    </row>
    <row r="404">
      <c r="C404" s="51"/>
    </row>
    <row r="405">
      <c r="C405" s="51"/>
    </row>
    <row r="406">
      <c r="C406" s="51"/>
    </row>
    <row r="407">
      <c r="C407" s="51"/>
    </row>
    <row r="408">
      <c r="C408" s="51"/>
    </row>
    <row r="409">
      <c r="C409" s="51"/>
    </row>
    <row r="410">
      <c r="C410" s="51"/>
    </row>
    <row r="411">
      <c r="C411" s="51"/>
    </row>
    <row r="412">
      <c r="C412" s="51"/>
    </row>
    <row r="413">
      <c r="C413" s="51"/>
    </row>
    <row r="414">
      <c r="C414" s="51"/>
    </row>
    <row r="415">
      <c r="C415" s="51"/>
    </row>
    <row r="416">
      <c r="C416" s="51"/>
    </row>
    <row r="417">
      <c r="C417" s="51"/>
    </row>
    <row r="418">
      <c r="C418" s="51"/>
    </row>
    <row r="419">
      <c r="C419" s="51"/>
    </row>
    <row r="420">
      <c r="C420" s="51"/>
    </row>
    <row r="421">
      <c r="C421" s="51"/>
    </row>
    <row r="422">
      <c r="C422" s="51"/>
    </row>
    <row r="423">
      <c r="C423" s="51"/>
    </row>
    <row r="424">
      <c r="C424" s="51"/>
    </row>
    <row r="425">
      <c r="C425" s="51"/>
    </row>
    <row r="426">
      <c r="C426" s="51"/>
    </row>
    <row r="427">
      <c r="C427" s="51"/>
    </row>
    <row r="428">
      <c r="C428" s="51"/>
    </row>
    <row r="429">
      <c r="C429" s="51"/>
    </row>
    <row r="430">
      <c r="C430" s="51"/>
    </row>
    <row r="431">
      <c r="C431" s="51"/>
    </row>
    <row r="432">
      <c r="C432" s="51"/>
    </row>
    <row r="433">
      <c r="C433" s="51"/>
    </row>
    <row r="434">
      <c r="C434" s="51"/>
    </row>
    <row r="435">
      <c r="C435" s="51"/>
    </row>
    <row r="436">
      <c r="C436" s="51"/>
    </row>
    <row r="437">
      <c r="C437" s="51"/>
    </row>
    <row r="438">
      <c r="C438" s="51"/>
    </row>
    <row r="439">
      <c r="C439" s="51"/>
    </row>
    <row r="440">
      <c r="C440" s="51"/>
    </row>
    <row r="441">
      <c r="C441" s="51"/>
    </row>
    <row r="442">
      <c r="C442" s="51"/>
    </row>
    <row r="443">
      <c r="C443" s="51"/>
    </row>
    <row r="444">
      <c r="C444" s="51"/>
    </row>
    <row r="445">
      <c r="C445" s="51"/>
    </row>
    <row r="446">
      <c r="C446" s="51"/>
    </row>
    <row r="447">
      <c r="C447" s="51"/>
    </row>
    <row r="448">
      <c r="C448" s="51"/>
    </row>
    <row r="449">
      <c r="C449" s="51"/>
    </row>
    <row r="450">
      <c r="C450" s="51"/>
    </row>
    <row r="451">
      <c r="C451" s="51"/>
    </row>
    <row r="452">
      <c r="C452" s="51"/>
    </row>
    <row r="453">
      <c r="C453" s="51"/>
    </row>
    <row r="454">
      <c r="C454" s="51"/>
    </row>
    <row r="455">
      <c r="C455" s="51"/>
    </row>
    <row r="456">
      <c r="C456" s="51"/>
    </row>
    <row r="457">
      <c r="C457" s="51"/>
    </row>
    <row r="458">
      <c r="C458" s="51"/>
    </row>
    <row r="459">
      <c r="C459" s="51"/>
    </row>
    <row r="460">
      <c r="C460" s="51"/>
    </row>
    <row r="461">
      <c r="C461" s="51"/>
    </row>
    <row r="462">
      <c r="C462" s="51"/>
    </row>
    <row r="463">
      <c r="C463" s="51"/>
    </row>
    <row r="464">
      <c r="C464" s="51"/>
    </row>
    <row r="465">
      <c r="C465" s="51"/>
    </row>
    <row r="466">
      <c r="C466" s="51"/>
    </row>
    <row r="467">
      <c r="C467" s="51"/>
    </row>
    <row r="468">
      <c r="C468" s="51"/>
    </row>
    <row r="469">
      <c r="C469" s="51"/>
    </row>
    <row r="470">
      <c r="C470" s="51"/>
    </row>
    <row r="471">
      <c r="C471" s="51"/>
    </row>
    <row r="472">
      <c r="C472" s="51"/>
    </row>
    <row r="473">
      <c r="C473" s="51"/>
    </row>
    <row r="474">
      <c r="C474" s="51"/>
    </row>
    <row r="475">
      <c r="C475" s="51"/>
    </row>
    <row r="476">
      <c r="C476" s="51"/>
    </row>
    <row r="477">
      <c r="C477" s="51"/>
    </row>
    <row r="478">
      <c r="C478" s="51"/>
    </row>
    <row r="479">
      <c r="C479" s="51"/>
    </row>
    <row r="480">
      <c r="C480" s="51"/>
    </row>
    <row r="481">
      <c r="C481" s="51"/>
    </row>
    <row r="482">
      <c r="C482" s="51"/>
    </row>
    <row r="483">
      <c r="C483" s="51"/>
    </row>
    <row r="484">
      <c r="C484" s="51"/>
    </row>
    <row r="485">
      <c r="C485" s="51"/>
    </row>
    <row r="486">
      <c r="C486" s="51"/>
    </row>
    <row r="487">
      <c r="C487" s="51"/>
    </row>
    <row r="488">
      <c r="C488" s="51"/>
    </row>
    <row r="489">
      <c r="C489" s="51"/>
    </row>
    <row r="490">
      <c r="C490" s="51"/>
    </row>
    <row r="491">
      <c r="C491" s="51"/>
    </row>
    <row r="492">
      <c r="C492" s="51"/>
    </row>
    <row r="493">
      <c r="C493" s="51"/>
    </row>
    <row r="494">
      <c r="C494" s="51"/>
    </row>
    <row r="495">
      <c r="C495" s="51"/>
    </row>
    <row r="496">
      <c r="C496" s="51"/>
    </row>
    <row r="497">
      <c r="C497" s="51"/>
    </row>
    <row r="498">
      <c r="C498" s="51"/>
    </row>
    <row r="499">
      <c r="C499" s="51"/>
    </row>
    <row r="500">
      <c r="C500" s="51"/>
    </row>
    <row r="501">
      <c r="C501" s="51"/>
    </row>
    <row r="502">
      <c r="C502" s="51"/>
    </row>
    <row r="503">
      <c r="C503" s="51"/>
    </row>
    <row r="504">
      <c r="C504" s="51"/>
    </row>
    <row r="505">
      <c r="C505" s="51"/>
    </row>
    <row r="506">
      <c r="C506" s="51"/>
    </row>
    <row r="507">
      <c r="C507" s="51"/>
    </row>
    <row r="508">
      <c r="C508" s="51"/>
    </row>
    <row r="509">
      <c r="C509" s="51"/>
    </row>
    <row r="510">
      <c r="C510" s="51"/>
    </row>
    <row r="511">
      <c r="C511" s="51"/>
    </row>
    <row r="512">
      <c r="C512" s="51"/>
    </row>
    <row r="513">
      <c r="C513" s="51"/>
    </row>
    <row r="514">
      <c r="C514" s="51"/>
    </row>
    <row r="515">
      <c r="C515" s="51"/>
    </row>
    <row r="516">
      <c r="C516" s="51"/>
    </row>
    <row r="517">
      <c r="C517" s="51"/>
    </row>
    <row r="518">
      <c r="C518" s="51"/>
    </row>
    <row r="519">
      <c r="C519" s="51"/>
    </row>
    <row r="520">
      <c r="C520" s="51"/>
    </row>
    <row r="521">
      <c r="C521" s="51"/>
    </row>
    <row r="522">
      <c r="C522" s="51"/>
    </row>
    <row r="523">
      <c r="C523" s="51"/>
    </row>
    <row r="524">
      <c r="C524" s="51"/>
    </row>
    <row r="525">
      <c r="C525" s="51"/>
    </row>
    <row r="526">
      <c r="C526" s="51"/>
    </row>
    <row r="527">
      <c r="C527" s="51"/>
    </row>
    <row r="528">
      <c r="C528" s="51"/>
    </row>
    <row r="529">
      <c r="C529" s="51"/>
    </row>
    <row r="530">
      <c r="C530" s="51"/>
    </row>
    <row r="531">
      <c r="C531" s="51"/>
    </row>
    <row r="532">
      <c r="C532" s="51"/>
    </row>
    <row r="533">
      <c r="C533" s="51"/>
    </row>
    <row r="534">
      <c r="C534" s="51"/>
    </row>
    <row r="535">
      <c r="C535" s="51"/>
    </row>
    <row r="536">
      <c r="C536" s="51"/>
    </row>
    <row r="537">
      <c r="C537" s="51"/>
    </row>
    <row r="538">
      <c r="C538" s="51"/>
    </row>
    <row r="539">
      <c r="C539" s="51"/>
    </row>
    <row r="540">
      <c r="C540" s="51"/>
    </row>
    <row r="541">
      <c r="C541" s="51"/>
    </row>
    <row r="542">
      <c r="C542" s="51"/>
    </row>
    <row r="543">
      <c r="C543" s="51"/>
    </row>
    <row r="544">
      <c r="C544" s="51"/>
    </row>
    <row r="545">
      <c r="C545" s="51"/>
    </row>
    <row r="546">
      <c r="C546" s="51"/>
    </row>
    <row r="547">
      <c r="C547" s="51"/>
    </row>
    <row r="548">
      <c r="C548" s="51"/>
    </row>
    <row r="549">
      <c r="C549" s="51"/>
    </row>
    <row r="550">
      <c r="C550" s="51"/>
    </row>
    <row r="551">
      <c r="C551" s="51"/>
    </row>
    <row r="552">
      <c r="C552" s="51"/>
    </row>
    <row r="553">
      <c r="C553" s="51"/>
    </row>
    <row r="554">
      <c r="C554" s="51"/>
    </row>
    <row r="555">
      <c r="C555" s="51"/>
    </row>
    <row r="556">
      <c r="C556" s="51"/>
    </row>
    <row r="557">
      <c r="C557" s="51"/>
    </row>
    <row r="558">
      <c r="C558" s="51"/>
    </row>
    <row r="559">
      <c r="C559" s="51"/>
    </row>
    <row r="560">
      <c r="C560" s="51"/>
    </row>
    <row r="561">
      <c r="C561" s="51"/>
    </row>
    <row r="562">
      <c r="C562" s="51"/>
    </row>
    <row r="563">
      <c r="C563" s="51"/>
    </row>
    <row r="564">
      <c r="C564" s="51"/>
    </row>
    <row r="565">
      <c r="C565" s="51"/>
    </row>
    <row r="566">
      <c r="C566" s="51"/>
    </row>
    <row r="567">
      <c r="C567" s="51"/>
    </row>
    <row r="568">
      <c r="C568" s="51"/>
    </row>
    <row r="569">
      <c r="C569" s="51"/>
    </row>
    <row r="570">
      <c r="C570" s="51"/>
    </row>
    <row r="571">
      <c r="C571" s="51"/>
    </row>
    <row r="572">
      <c r="C572" s="51"/>
    </row>
    <row r="573">
      <c r="C573" s="51"/>
    </row>
    <row r="574">
      <c r="C574" s="51"/>
    </row>
    <row r="575">
      <c r="C575" s="51"/>
    </row>
    <row r="576">
      <c r="C576" s="51"/>
    </row>
    <row r="577">
      <c r="C577" s="51"/>
    </row>
    <row r="578">
      <c r="C578" s="51"/>
    </row>
    <row r="579">
      <c r="C579" s="51"/>
    </row>
    <row r="580">
      <c r="C580" s="51"/>
    </row>
    <row r="581">
      <c r="C581" s="51"/>
    </row>
    <row r="582">
      <c r="C582" s="51"/>
    </row>
    <row r="583">
      <c r="C583" s="51"/>
    </row>
    <row r="584">
      <c r="C584" s="51"/>
    </row>
    <row r="585">
      <c r="C585" s="51"/>
    </row>
    <row r="586">
      <c r="C586" s="51"/>
    </row>
    <row r="587">
      <c r="C587" s="51"/>
    </row>
    <row r="588">
      <c r="C588" s="51"/>
    </row>
    <row r="589">
      <c r="C589" s="51"/>
    </row>
    <row r="590">
      <c r="C590" s="51"/>
    </row>
    <row r="591">
      <c r="C591" s="51"/>
    </row>
    <row r="592">
      <c r="C592" s="51"/>
    </row>
    <row r="593">
      <c r="C593" s="51"/>
    </row>
    <row r="594">
      <c r="C594" s="51"/>
    </row>
    <row r="595">
      <c r="C595" s="51"/>
    </row>
    <row r="596">
      <c r="C596" s="51"/>
    </row>
    <row r="597">
      <c r="C597" s="51"/>
    </row>
    <row r="598">
      <c r="C598" s="51"/>
    </row>
    <row r="599">
      <c r="C599" s="51"/>
    </row>
    <row r="600">
      <c r="C600" s="51"/>
    </row>
    <row r="601">
      <c r="C601" s="51"/>
    </row>
    <row r="602">
      <c r="C602" s="51"/>
    </row>
    <row r="603">
      <c r="C603" s="51"/>
    </row>
    <row r="604">
      <c r="C604" s="51"/>
    </row>
    <row r="605">
      <c r="C605" s="51"/>
    </row>
    <row r="606">
      <c r="C606" s="51"/>
    </row>
    <row r="607">
      <c r="C607" s="51"/>
    </row>
    <row r="608">
      <c r="C608" s="51"/>
    </row>
    <row r="609">
      <c r="C609" s="51"/>
    </row>
    <row r="610">
      <c r="C610" s="51"/>
    </row>
    <row r="611">
      <c r="C611" s="51"/>
    </row>
    <row r="612">
      <c r="C612" s="51"/>
    </row>
    <row r="613">
      <c r="C613" s="51"/>
    </row>
    <row r="614">
      <c r="C614" s="51"/>
    </row>
    <row r="615">
      <c r="C615" s="51"/>
    </row>
    <row r="616">
      <c r="C616" s="51"/>
    </row>
    <row r="617">
      <c r="C617" s="51"/>
    </row>
    <row r="618">
      <c r="C618" s="51"/>
    </row>
    <row r="619">
      <c r="C619" s="51"/>
    </row>
    <row r="620">
      <c r="C620" s="51"/>
    </row>
    <row r="621">
      <c r="C621" s="51"/>
    </row>
    <row r="622">
      <c r="C622" s="51"/>
    </row>
    <row r="623">
      <c r="C623" s="51"/>
    </row>
    <row r="624">
      <c r="C624" s="51"/>
    </row>
    <row r="625">
      <c r="C625" s="51"/>
    </row>
    <row r="626">
      <c r="C626" s="51"/>
    </row>
    <row r="627">
      <c r="C627" s="51"/>
    </row>
    <row r="628">
      <c r="C628" s="51"/>
    </row>
    <row r="629">
      <c r="C629" s="51"/>
    </row>
    <row r="630">
      <c r="C630" s="51"/>
    </row>
    <row r="631">
      <c r="C631" s="51"/>
    </row>
    <row r="632">
      <c r="C632" s="51"/>
    </row>
    <row r="633">
      <c r="C633" s="51"/>
    </row>
    <row r="634">
      <c r="C634" s="51"/>
    </row>
    <row r="635">
      <c r="C635" s="51"/>
    </row>
    <row r="636">
      <c r="C636" s="51"/>
    </row>
    <row r="637">
      <c r="C637" s="51"/>
    </row>
    <row r="638">
      <c r="C638" s="51"/>
    </row>
    <row r="639">
      <c r="C639" s="51"/>
    </row>
    <row r="640">
      <c r="C640" s="51"/>
    </row>
    <row r="641">
      <c r="C641" s="51"/>
    </row>
    <row r="642">
      <c r="C642" s="51"/>
    </row>
    <row r="643">
      <c r="C643" s="51"/>
    </row>
    <row r="644">
      <c r="C644" s="51"/>
    </row>
    <row r="645">
      <c r="C645" s="51"/>
    </row>
    <row r="646">
      <c r="C646" s="51"/>
    </row>
    <row r="647">
      <c r="C647" s="51"/>
    </row>
    <row r="648">
      <c r="C648" s="51"/>
    </row>
    <row r="649">
      <c r="C649" s="51"/>
    </row>
    <row r="650">
      <c r="C650" s="51"/>
    </row>
    <row r="651">
      <c r="C651" s="51"/>
    </row>
    <row r="652">
      <c r="C652" s="51"/>
    </row>
    <row r="653">
      <c r="C653" s="51"/>
    </row>
    <row r="654">
      <c r="C654" s="51"/>
    </row>
    <row r="655">
      <c r="C655" s="51"/>
    </row>
    <row r="656">
      <c r="C656" s="51"/>
    </row>
    <row r="657">
      <c r="C657" s="51"/>
    </row>
    <row r="658">
      <c r="C658" s="51"/>
    </row>
    <row r="659">
      <c r="C659" s="51"/>
    </row>
    <row r="660">
      <c r="C660" s="51"/>
    </row>
    <row r="661">
      <c r="C661" s="51"/>
    </row>
    <row r="662">
      <c r="C662" s="51"/>
    </row>
    <row r="663">
      <c r="C663" s="51"/>
    </row>
    <row r="664">
      <c r="C664" s="51"/>
    </row>
    <row r="665">
      <c r="C665" s="51"/>
    </row>
    <row r="666">
      <c r="C666" s="51"/>
    </row>
    <row r="667">
      <c r="C667" s="51"/>
    </row>
    <row r="668">
      <c r="C668" s="51"/>
    </row>
    <row r="669">
      <c r="C669" s="51"/>
    </row>
    <row r="670">
      <c r="C670" s="51"/>
    </row>
    <row r="671">
      <c r="C671" s="51"/>
    </row>
    <row r="672">
      <c r="C672" s="51"/>
    </row>
    <row r="673">
      <c r="C673" s="51"/>
    </row>
    <row r="674">
      <c r="C674" s="51"/>
    </row>
    <row r="675">
      <c r="C675" s="51"/>
    </row>
    <row r="676">
      <c r="C676" s="51"/>
    </row>
    <row r="677">
      <c r="C677" s="51"/>
    </row>
    <row r="678">
      <c r="C678" s="51"/>
    </row>
    <row r="679">
      <c r="C679" s="51"/>
    </row>
    <row r="680">
      <c r="C680" s="51"/>
    </row>
    <row r="681">
      <c r="C681" s="51"/>
    </row>
    <row r="682">
      <c r="C682" s="51"/>
    </row>
    <row r="683">
      <c r="C683" s="51"/>
    </row>
    <row r="684">
      <c r="C684" s="51"/>
    </row>
    <row r="685">
      <c r="C685" s="51"/>
    </row>
    <row r="686">
      <c r="C686" s="51"/>
    </row>
    <row r="687">
      <c r="C687" s="51"/>
    </row>
    <row r="688">
      <c r="C688" s="51"/>
    </row>
    <row r="689">
      <c r="C689" s="51"/>
    </row>
    <row r="690">
      <c r="C690" s="51"/>
    </row>
    <row r="691">
      <c r="C691" s="51"/>
    </row>
    <row r="692">
      <c r="C692" s="51"/>
    </row>
    <row r="693">
      <c r="C693" s="51"/>
    </row>
    <row r="694">
      <c r="C694" s="51"/>
    </row>
    <row r="695">
      <c r="C695" s="51"/>
    </row>
    <row r="696">
      <c r="C696" s="51"/>
    </row>
    <row r="697">
      <c r="C697" s="51"/>
    </row>
    <row r="698">
      <c r="C698" s="51"/>
    </row>
    <row r="699">
      <c r="C699" s="51"/>
    </row>
    <row r="700">
      <c r="C700" s="51"/>
    </row>
    <row r="701">
      <c r="C701" s="51"/>
    </row>
    <row r="702">
      <c r="C702" s="51"/>
    </row>
    <row r="703">
      <c r="C703" s="51"/>
    </row>
    <row r="704">
      <c r="C704" s="51"/>
    </row>
    <row r="705">
      <c r="C705" s="51"/>
    </row>
    <row r="706">
      <c r="C706" s="51"/>
    </row>
    <row r="707">
      <c r="C707" s="51"/>
    </row>
    <row r="708">
      <c r="C708" s="51"/>
    </row>
    <row r="709">
      <c r="C709" s="51"/>
    </row>
    <row r="710">
      <c r="C710" s="51"/>
    </row>
    <row r="711">
      <c r="C711" s="51"/>
    </row>
    <row r="712">
      <c r="C712" s="51"/>
    </row>
    <row r="713">
      <c r="C713" s="51"/>
    </row>
    <row r="714">
      <c r="C714" s="51"/>
    </row>
    <row r="715">
      <c r="C715" s="51"/>
    </row>
    <row r="716">
      <c r="C716" s="51"/>
    </row>
    <row r="717">
      <c r="C717" s="51"/>
    </row>
    <row r="718">
      <c r="C718" s="51"/>
    </row>
    <row r="719">
      <c r="C719" s="51"/>
    </row>
    <row r="720">
      <c r="C720" s="51"/>
    </row>
    <row r="721">
      <c r="C721" s="51"/>
    </row>
    <row r="722">
      <c r="C722" s="51"/>
    </row>
    <row r="723">
      <c r="C723" s="51"/>
    </row>
    <row r="724">
      <c r="C724" s="51"/>
    </row>
    <row r="725">
      <c r="C725" s="51"/>
    </row>
    <row r="726">
      <c r="C726" s="51"/>
    </row>
    <row r="727">
      <c r="C727" s="51"/>
    </row>
    <row r="728">
      <c r="C728" s="51"/>
    </row>
    <row r="729">
      <c r="C729" s="51"/>
    </row>
    <row r="730">
      <c r="C730" s="51"/>
    </row>
    <row r="731">
      <c r="C731" s="51"/>
    </row>
    <row r="732">
      <c r="C732" s="51"/>
    </row>
    <row r="733">
      <c r="C733" s="51"/>
    </row>
    <row r="734">
      <c r="C734" s="51"/>
    </row>
    <row r="735">
      <c r="C735" s="51"/>
    </row>
    <row r="736">
      <c r="C736" s="51"/>
    </row>
    <row r="737">
      <c r="C737" s="51"/>
    </row>
    <row r="738">
      <c r="C738" s="51"/>
    </row>
    <row r="739">
      <c r="C739" s="51"/>
    </row>
    <row r="740">
      <c r="C740" s="51"/>
    </row>
    <row r="741">
      <c r="C741" s="51"/>
    </row>
    <row r="742">
      <c r="C742" s="51"/>
    </row>
    <row r="743">
      <c r="C743" s="51"/>
    </row>
    <row r="744">
      <c r="C744" s="51"/>
    </row>
    <row r="745">
      <c r="C745" s="51"/>
    </row>
    <row r="746">
      <c r="C746" s="51"/>
    </row>
    <row r="747">
      <c r="C747" s="51"/>
    </row>
    <row r="748">
      <c r="C748" s="51"/>
    </row>
    <row r="749">
      <c r="C749" s="51"/>
    </row>
    <row r="750">
      <c r="C750" s="51"/>
    </row>
    <row r="751">
      <c r="C751" s="51"/>
    </row>
    <row r="752">
      <c r="C752" s="51"/>
    </row>
    <row r="753">
      <c r="C753" s="51"/>
    </row>
    <row r="754">
      <c r="C754" s="51"/>
    </row>
    <row r="755">
      <c r="C755" s="51"/>
    </row>
    <row r="756">
      <c r="C756" s="51"/>
    </row>
    <row r="757">
      <c r="C757" s="51"/>
    </row>
    <row r="758">
      <c r="C758" s="51"/>
    </row>
    <row r="759">
      <c r="C759" s="51"/>
    </row>
    <row r="760">
      <c r="C760" s="51"/>
    </row>
    <row r="761">
      <c r="C761" s="51"/>
    </row>
    <row r="762">
      <c r="C762" s="51"/>
    </row>
    <row r="763">
      <c r="C763" s="51"/>
    </row>
    <row r="764">
      <c r="C764" s="51"/>
    </row>
    <row r="765">
      <c r="C765" s="51"/>
    </row>
    <row r="766">
      <c r="C766" s="51"/>
    </row>
    <row r="767">
      <c r="C767" s="51"/>
    </row>
    <row r="768">
      <c r="C768" s="51"/>
    </row>
    <row r="769">
      <c r="C769" s="51"/>
    </row>
    <row r="770">
      <c r="C770" s="51"/>
    </row>
    <row r="771">
      <c r="C771" s="51"/>
    </row>
    <row r="772">
      <c r="C772" s="51"/>
    </row>
    <row r="773">
      <c r="C773" s="51"/>
    </row>
    <row r="774">
      <c r="C774" s="51"/>
    </row>
    <row r="775">
      <c r="C775" s="51"/>
    </row>
    <row r="776">
      <c r="C776" s="51"/>
    </row>
    <row r="777">
      <c r="C777" s="51"/>
    </row>
    <row r="778">
      <c r="C778" s="51"/>
    </row>
    <row r="779">
      <c r="C779" s="51"/>
    </row>
    <row r="780">
      <c r="C780" s="51"/>
    </row>
    <row r="781">
      <c r="C781" s="51"/>
    </row>
    <row r="782">
      <c r="C782" s="51"/>
    </row>
    <row r="783">
      <c r="C783" s="51"/>
    </row>
    <row r="784">
      <c r="C784" s="51"/>
    </row>
    <row r="785">
      <c r="C785" s="51"/>
    </row>
    <row r="786">
      <c r="C786" s="51"/>
    </row>
    <row r="787">
      <c r="C787" s="51"/>
    </row>
    <row r="788">
      <c r="C788" s="51"/>
    </row>
    <row r="789">
      <c r="C789" s="51"/>
    </row>
    <row r="790">
      <c r="C790" s="51"/>
    </row>
    <row r="791">
      <c r="C791" s="51"/>
    </row>
    <row r="792">
      <c r="C792" s="51"/>
    </row>
    <row r="793">
      <c r="C793" s="51"/>
    </row>
    <row r="794">
      <c r="C794" s="51"/>
    </row>
    <row r="795">
      <c r="C795" s="51"/>
    </row>
    <row r="796">
      <c r="C796" s="51"/>
    </row>
    <row r="797">
      <c r="C797" s="51"/>
    </row>
    <row r="798">
      <c r="C798" s="51"/>
    </row>
    <row r="799">
      <c r="C799" s="51"/>
    </row>
    <row r="800">
      <c r="C800" s="51"/>
    </row>
    <row r="801">
      <c r="C801" s="51"/>
    </row>
    <row r="802">
      <c r="C802" s="51"/>
    </row>
    <row r="803">
      <c r="C803" s="51"/>
    </row>
    <row r="804">
      <c r="C804" s="51"/>
    </row>
    <row r="805">
      <c r="C805" s="51"/>
    </row>
    <row r="806">
      <c r="C806" s="51"/>
    </row>
    <row r="807">
      <c r="C807" s="51"/>
    </row>
    <row r="808">
      <c r="C808" s="51"/>
    </row>
    <row r="809">
      <c r="C809" s="51"/>
    </row>
    <row r="810">
      <c r="C810" s="51"/>
    </row>
    <row r="811">
      <c r="C811" s="51"/>
    </row>
    <row r="812">
      <c r="C812" s="51"/>
    </row>
    <row r="813">
      <c r="C813" s="51"/>
    </row>
    <row r="814">
      <c r="C814" s="51"/>
    </row>
    <row r="815">
      <c r="C815" s="51"/>
    </row>
    <row r="816">
      <c r="C816" s="51"/>
    </row>
    <row r="817">
      <c r="C817" s="51"/>
    </row>
    <row r="818">
      <c r="C818" s="51"/>
    </row>
    <row r="819">
      <c r="C819" s="51"/>
    </row>
    <row r="820">
      <c r="C820" s="51"/>
    </row>
    <row r="821">
      <c r="C821" s="51"/>
    </row>
    <row r="822">
      <c r="C822" s="51"/>
    </row>
    <row r="823">
      <c r="C823" s="51"/>
    </row>
    <row r="824">
      <c r="C824" s="51"/>
    </row>
    <row r="825">
      <c r="C825" s="51"/>
    </row>
    <row r="826">
      <c r="C826" s="51"/>
    </row>
    <row r="827">
      <c r="C827" s="51"/>
    </row>
    <row r="828">
      <c r="C828" s="51"/>
    </row>
    <row r="829">
      <c r="C829" s="51"/>
    </row>
    <row r="830">
      <c r="C830" s="51"/>
    </row>
    <row r="831">
      <c r="C831" s="51"/>
    </row>
    <row r="832">
      <c r="C832" s="51"/>
    </row>
    <row r="833">
      <c r="C833" s="51"/>
    </row>
    <row r="834">
      <c r="C834" s="51"/>
    </row>
    <row r="835">
      <c r="C835" s="51"/>
    </row>
    <row r="836">
      <c r="C836" s="51"/>
    </row>
    <row r="837">
      <c r="C837" s="51"/>
    </row>
    <row r="838">
      <c r="C838" s="51"/>
    </row>
    <row r="839">
      <c r="C839" s="51"/>
    </row>
    <row r="840">
      <c r="C840" s="51"/>
    </row>
    <row r="841">
      <c r="C841" s="51"/>
    </row>
    <row r="842">
      <c r="C842" s="51"/>
    </row>
    <row r="843">
      <c r="C843" s="51"/>
    </row>
    <row r="844">
      <c r="C844" s="51"/>
    </row>
    <row r="845">
      <c r="C845" s="51"/>
    </row>
    <row r="846">
      <c r="C846" s="51"/>
    </row>
    <row r="847">
      <c r="C847" s="51"/>
    </row>
    <row r="848">
      <c r="C848" s="51"/>
    </row>
    <row r="849">
      <c r="C849" s="51"/>
    </row>
    <row r="850">
      <c r="C850" s="51"/>
    </row>
    <row r="851">
      <c r="C851" s="51"/>
    </row>
    <row r="852">
      <c r="C852" s="51"/>
    </row>
    <row r="853">
      <c r="C853" s="51"/>
    </row>
    <row r="854">
      <c r="C854" s="51"/>
    </row>
    <row r="855">
      <c r="C855" s="51"/>
    </row>
    <row r="856">
      <c r="C856" s="51"/>
    </row>
    <row r="857">
      <c r="C857" s="51"/>
    </row>
    <row r="858">
      <c r="C858" s="51"/>
    </row>
    <row r="859">
      <c r="C859" s="51"/>
    </row>
    <row r="860">
      <c r="C860" s="51"/>
    </row>
    <row r="861">
      <c r="C861" s="51"/>
    </row>
    <row r="862">
      <c r="C862" s="51"/>
    </row>
    <row r="863">
      <c r="C863" s="51"/>
    </row>
    <row r="864">
      <c r="C864" s="51"/>
    </row>
    <row r="865">
      <c r="C865" s="51"/>
    </row>
    <row r="866">
      <c r="C866" s="51"/>
    </row>
    <row r="867">
      <c r="C867" s="51"/>
    </row>
    <row r="868">
      <c r="C868" s="51"/>
    </row>
    <row r="869">
      <c r="C869" s="51"/>
    </row>
    <row r="870">
      <c r="C870" s="51"/>
    </row>
    <row r="871">
      <c r="C871" s="51"/>
    </row>
    <row r="872">
      <c r="C872" s="51"/>
    </row>
    <row r="873">
      <c r="C873" s="51"/>
    </row>
    <row r="874">
      <c r="C874" s="51"/>
    </row>
    <row r="875">
      <c r="C875" s="51"/>
    </row>
    <row r="876">
      <c r="C876" s="51"/>
    </row>
    <row r="877">
      <c r="C877" s="51"/>
    </row>
    <row r="878">
      <c r="C878" s="51"/>
    </row>
    <row r="879">
      <c r="C879" s="51"/>
    </row>
    <row r="880">
      <c r="C880" s="51"/>
    </row>
    <row r="881">
      <c r="C881" s="51"/>
    </row>
    <row r="882">
      <c r="C882" s="51"/>
    </row>
    <row r="883">
      <c r="C883" s="51"/>
    </row>
    <row r="884">
      <c r="C884" s="51"/>
    </row>
    <row r="885">
      <c r="C885" s="51"/>
    </row>
    <row r="886">
      <c r="C886" s="51"/>
    </row>
    <row r="887">
      <c r="C887" s="51"/>
    </row>
    <row r="888">
      <c r="C888" s="51"/>
    </row>
    <row r="889">
      <c r="C889" s="51"/>
    </row>
    <row r="890">
      <c r="C890" s="51"/>
    </row>
    <row r="891">
      <c r="C891" s="51"/>
    </row>
    <row r="892">
      <c r="C892" s="51"/>
    </row>
    <row r="893">
      <c r="C893" s="51"/>
    </row>
    <row r="894">
      <c r="C894" s="51"/>
    </row>
    <row r="895">
      <c r="C895" s="51"/>
    </row>
    <row r="896">
      <c r="C896" s="51"/>
    </row>
    <row r="897">
      <c r="C897" s="51"/>
    </row>
    <row r="898">
      <c r="C898" s="51"/>
    </row>
    <row r="899">
      <c r="C899" s="51"/>
    </row>
    <row r="900">
      <c r="C900" s="51"/>
    </row>
    <row r="901">
      <c r="C901" s="51"/>
    </row>
    <row r="902">
      <c r="C902" s="51"/>
    </row>
    <row r="903">
      <c r="C903" s="51"/>
    </row>
    <row r="904">
      <c r="C904" s="51"/>
    </row>
    <row r="905">
      <c r="C905" s="51"/>
    </row>
    <row r="906">
      <c r="C906" s="51"/>
    </row>
    <row r="907">
      <c r="C907" s="51"/>
    </row>
    <row r="908">
      <c r="C908" s="51"/>
    </row>
    <row r="909">
      <c r="C909" s="51"/>
    </row>
    <row r="910">
      <c r="C910" s="51"/>
    </row>
    <row r="911">
      <c r="C911" s="51"/>
    </row>
    <row r="912">
      <c r="C912" s="51"/>
    </row>
    <row r="913">
      <c r="C913" s="51"/>
    </row>
    <row r="914">
      <c r="C914" s="51"/>
    </row>
    <row r="915">
      <c r="C915" s="51"/>
    </row>
    <row r="916">
      <c r="C916" s="51"/>
    </row>
    <row r="917">
      <c r="C917" s="51"/>
    </row>
    <row r="918">
      <c r="C918" s="51"/>
    </row>
    <row r="919">
      <c r="C919" s="51"/>
    </row>
    <row r="920">
      <c r="C920" s="51"/>
    </row>
    <row r="921">
      <c r="C921" s="51"/>
    </row>
    <row r="922">
      <c r="C922" s="51"/>
    </row>
    <row r="923">
      <c r="C923" s="51"/>
    </row>
    <row r="924">
      <c r="C924" s="51"/>
    </row>
    <row r="925">
      <c r="C925" s="51"/>
    </row>
    <row r="926">
      <c r="C926" s="51"/>
    </row>
    <row r="927">
      <c r="C927" s="51"/>
    </row>
    <row r="928">
      <c r="C928" s="51"/>
    </row>
    <row r="929">
      <c r="C929" s="51"/>
    </row>
    <row r="930">
      <c r="C930" s="51"/>
    </row>
    <row r="931">
      <c r="C931" s="51"/>
    </row>
    <row r="932">
      <c r="C932" s="51"/>
    </row>
    <row r="933">
      <c r="C933" s="51"/>
    </row>
    <row r="934">
      <c r="C934" s="51"/>
    </row>
    <row r="935">
      <c r="C935" s="51"/>
    </row>
    <row r="936">
      <c r="C936" s="51"/>
    </row>
    <row r="937">
      <c r="C937" s="51"/>
    </row>
    <row r="938">
      <c r="C938" s="51"/>
    </row>
    <row r="939">
      <c r="C939" s="51"/>
    </row>
    <row r="940">
      <c r="C940" s="51"/>
    </row>
    <row r="941">
      <c r="C941" s="51"/>
    </row>
    <row r="942">
      <c r="C942" s="51"/>
    </row>
    <row r="943">
      <c r="C943" s="51"/>
    </row>
    <row r="944">
      <c r="C944" s="51"/>
    </row>
    <row r="945">
      <c r="C945" s="51"/>
    </row>
    <row r="946">
      <c r="C946" s="51"/>
    </row>
    <row r="947">
      <c r="C947" s="51"/>
    </row>
    <row r="948">
      <c r="C948" s="51"/>
    </row>
    <row r="949">
      <c r="C949" s="51"/>
    </row>
    <row r="950">
      <c r="C950" s="51"/>
    </row>
    <row r="951">
      <c r="C951" s="51"/>
    </row>
    <row r="952">
      <c r="C952" s="51"/>
    </row>
    <row r="953">
      <c r="C953" s="51"/>
    </row>
    <row r="954">
      <c r="C954" s="51"/>
    </row>
    <row r="955">
      <c r="C955" s="51"/>
    </row>
    <row r="956">
      <c r="C956" s="51"/>
    </row>
    <row r="957">
      <c r="C957" s="51"/>
    </row>
    <row r="958">
      <c r="C958" s="51"/>
    </row>
    <row r="959">
      <c r="C959" s="51"/>
    </row>
    <row r="960">
      <c r="C960" s="51"/>
    </row>
    <row r="961">
      <c r="C961" s="51"/>
    </row>
    <row r="962">
      <c r="C962" s="51"/>
    </row>
    <row r="963">
      <c r="C963" s="51"/>
    </row>
    <row r="964">
      <c r="C964" s="51"/>
    </row>
    <row r="965">
      <c r="C965" s="51"/>
    </row>
    <row r="966">
      <c r="C966" s="51"/>
    </row>
    <row r="967">
      <c r="C967" s="51"/>
    </row>
    <row r="968">
      <c r="C968" s="51"/>
    </row>
    <row r="969">
      <c r="C969" s="51"/>
    </row>
    <row r="970">
      <c r="C970" s="51"/>
    </row>
    <row r="971">
      <c r="C971" s="51"/>
    </row>
    <row r="972">
      <c r="C972" s="51"/>
    </row>
    <row r="973">
      <c r="C973" s="51"/>
    </row>
    <row r="974">
      <c r="C974" s="51"/>
    </row>
    <row r="975">
      <c r="C975" s="51"/>
    </row>
    <row r="976">
      <c r="C976" s="51"/>
    </row>
    <row r="977">
      <c r="C977" s="51"/>
    </row>
    <row r="978">
      <c r="C978" s="51"/>
    </row>
    <row r="979">
      <c r="C979" s="51"/>
    </row>
    <row r="980">
      <c r="C980" s="51"/>
    </row>
    <row r="981">
      <c r="C981" s="51"/>
    </row>
    <row r="982">
      <c r="C982" s="51"/>
    </row>
    <row r="983">
      <c r="C983" s="51"/>
    </row>
    <row r="984">
      <c r="C984" s="51"/>
    </row>
    <row r="985">
      <c r="C985" s="51"/>
    </row>
    <row r="986">
      <c r="C986" s="51"/>
    </row>
    <row r="987">
      <c r="C987" s="51"/>
    </row>
    <row r="988">
      <c r="C988" s="51"/>
    </row>
    <row r="989">
      <c r="C989" s="51"/>
    </row>
    <row r="990">
      <c r="C990" s="51"/>
    </row>
  </sheetData>
  <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38"/>
    <col customWidth="1" min="2" max="2" width="12.13"/>
    <col customWidth="1" min="3" max="4" width="16.63"/>
    <col customWidth="1" min="5" max="5" width="21.5"/>
    <col customWidth="1" min="6" max="6" width="55.5"/>
    <col customWidth="1" min="7" max="7" width="17.5"/>
    <col customWidth="1" min="8" max="8" width="14.88"/>
    <col customWidth="1" min="9" max="9" width="19.38"/>
    <col customWidth="1" min="10" max="10" width="18.63"/>
    <col customWidth="1" min="11" max="11" width="20.75"/>
    <col customWidth="1" min="12" max="12" width="23.88"/>
    <col customWidth="1" min="13" max="13" width="20.13"/>
    <col customWidth="1" min="14" max="14" width="22.88"/>
    <col customWidth="1" min="15" max="15" width="24.25"/>
    <col customWidth="1" min="16" max="16" width="54.88"/>
    <col customWidth="1" min="17" max="17" width="43.13"/>
  </cols>
  <sheetData>
    <row r="1" ht="24.75" customHeight="1">
      <c r="A1" s="105" t="s">
        <v>3903</v>
      </c>
      <c r="B1" s="106" t="s">
        <v>3358</v>
      </c>
      <c r="C1" s="107" t="s">
        <v>1</v>
      </c>
      <c r="D1" s="108" t="s">
        <v>2</v>
      </c>
      <c r="E1" s="107" t="s">
        <v>3</v>
      </c>
      <c r="F1" s="105" t="s">
        <v>4</v>
      </c>
      <c r="G1" s="105" t="s">
        <v>3359</v>
      </c>
      <c r="H1" s="109" t="s">
        <v>3360</v>
      </c>
      <c r="I1" s="105" t="s">
        <v>3361</v>
      </c>
      <c r="J1" s="105" t="s">
        <v>9</v>
      </c>
      <c r="K1" s="110" t="s">
        <v>10</v>
      </c>
      <c r="L1" s="1" t="s">
        <v>3363</v>
      </c>
      <c r="M1" s="105" t="s">
        <v>3364</v>
      </c>
      <c r="N1" s="105" t="s">
        <v>14</v>
      </c>
      <c r="O1" s="106" t="s">
        <v>3365</v>
      </c>
      <c r="P1" s="1" t="s">
        <v>3904</v>
      </c>
      <c r="Q1" s="1" t="s">
        <v>18</v>
      </c>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row>
    <row r="2">
      <c r="A2" s="11">
        <v>1.0</v>
      </c>
      <c r="B2" s="12">
        <v>45749.0</v>
      </c>
      <c r="C2" s="55">
        <v>5.0</v>
      </c>
      <c r="D2" s="14"/>
      <c r="E2" s="14"/>
      <c r="F2" s="11" t="s">
        <v>1363</v>
      </c>
      <c r="G2" s="11" t="s">
        <v>3367</v>
      </c>
      <c r="H2" s="11" t="s">
        <v>3905</v>
      </c>
      <c r="I2" s="14" t="s">
        <v>31</v>
      </c>
      <c r="J2" s="11" t="s">
        <v>95</v>
      </c>
      <c r="K2" s="11" t="s">
        <v>619</v>
      </c>
      <c r="L2" s="18">
        <v>0.0</v>
      </c>
      <c r="M2" s="11"/>
      <c r="N2" s="11" t="s">
        <v>790</v>
      </c>
      <c r="O2" s="12">
        <v>45779.0</v>
      </c>
      <c r="P2" s="26" t="s">
        <v>3906</v>
      </c>
      <c r="Q2" s="28"/>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row>
    <row r="3">
      <c r="A3" s="11">
        <v>2.0</v>
      </c>
      <c r="B3" s="12">
        <v>45749.0</v>
      </c>
      <c r="C3" s="23"/>
      <c r="D3" s="14" t="s">
        <v>3907</v>
      </c>
      <c r="E3" s="14" t="s">
        <v>104</v>
      </c>
      <c r="F3" s="11" t="s">
        <v>3908</v>
      </c>
      <c r="G3" s="11" t="s">
        <v>3367</v>
      </c>
      <c r="H3" s="11" t="s">
        <v>3909</v>
      </c>
      <c r="I3" s="14" t="s">
        <v>31</v>
      </c>
      <c r="J3" s="11" t="s">
        <v>23</v>
      </c>
      <c r="K3" s="11" t="s">
        <v>44</v>
      </c>
      <c r="L3" s="18">
        <v>825037.0</v>
      </c>
      <c r="M3" s="11" t="s">
        <v>57</v>
      </c>
      <c r="N3" s="11" t="s">
        <v>790</v>
      </c>
      <c r="O3" s="12">
        <v>45798.0</v>
      </c>
      <c r="P3" s="26" t="s">
        <v>3910</v>
      </c>
      <c r="Q3" s="28"/>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row>
    <row r="4">
      <c r="A4" s="11">
        <v>3.0</v>
      </c>
      <c r="B4" s="12">
        <v>45749.0</v>
      </c>
      <c r="C4" s="23"/>
      <c r="D4" s="14" t="s">
        <v>1154</v>
      </c>
      <c r="E4" s="14" t="s">
        <v>423</v>
      </c>
      <c r="F4" s="11" t="s">
        <v>1363</v>
      </c>
      <c r="G4" s="11" t="s">
        <v>3367</v>
      </c>
      <c r="H4" s="11" t="s">
        <v>3911</v>
      </c>
      <c r="I4" s="14" t="s">
        <v>31</v>
      </c>
      <c r="J4" s="11" t="s">
        <v>23</v>
      </c>
      <c r="K4" s="11" t="s">
        <v>619</v>
      </c>
      <c r="L4" s="18">
        <v>0.0</v>
      </c>
      <c r="M4" s="11" t="s">
        <v>564</v>
      </c>
      <c r="N4" s="11" t="s">
        <v>790</v>
      </c>
      <c r="O4" s="12">
        <v>45779.0</v>
      </c>
      <c r="P4" s="26" t="s">
        <v>3912</v>
      </c>
      <c r="Q4" s="28"/>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row>
    <row r="5">
      <c r="A5" s="11">
        <v>4.0</v>
      </c>
      <c r="B5" s="12">
        <v>45749.0</v>
      </c>
      <c r="C5" s="23"/>
      <c r="D5" s="14" t="s">
        <v>811</v>
      </c>
      <c r="E5" s="14"/>
      <c r="F5" s="11" t="s">
        <v>1363</v>
      </c>
      <c r="G5" s="11" t="s">
        <v>3367</v>
      </c>
      <c r="H5" s="11" t="s">
        <v>3913</v>
      </c>
      <c r="I5" s="14" t="s">
        <v>31</v>
      </c>
      <c r="J5" s="11" t="s">
        <v>23</v>
      </c>
      <c r="K5" s="11" t="s">
        <v>852</v>
      </c>
      <c r="L5" s="18">
        <v>294361.0</v>
      </c>
      <c r="M5" s="11" t="s">
        <v>39</v>
      </c>
      <c r="N5" s="11" t="s">
        <v>790</v>
      </c>
      <c r="O5" s="12">
        <v>45789.0</v>
      </c>
      <c r="P5" s="26" t="s">
        <v>3914</v>
      </c>
      <c r="Q5" s="28"/>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row>
    <row r="6">
      <c r="A6" s="11">
        <v>5.0</v>
      </c>
      <c r="B6" s="12">
        <v>45749.0</v>
      </c>
      <c r="C6" s="30"/>
      <c r="D6" s="14"/>
      <c r="E6" s="14"/>
      <c r="F6" s="11" t="s">
        <v>1363</v>
      </c>
      <c r="G6" s="11" t="s">
        <v>3367</v>
      </c>
      <c r="H6" s="11" t="s">
        <v>3915</v>
      </c>
      <c r="I6" s="14" t="s">
        <v>31</v>
      </c>
      <c r="J6" s="11" t="s">
        <v>95</v>
      </c>
      <c r="K6" s="11" t="s">
        <v>619</v>
      </c>
      <c r="L6" s="18">
        <v>0.0</v>
      </c>
      <c r="M6" s="11" t="s">
        <v>502</v>
      </c>
      <c r="N6" s="11" t="s">
        <v>790</v>
      </c>
      <c r="O6" s="12">
        <v>45815.0</v>
      </c>
      <c r="P6" s="26" t="s">
        <v>3916</v>
      </c>
      <c r="Q6" s="28"/>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row>
    <row r="7">
      <c r="A7" s="11">
        <v>6.0</v>
      </c>
      <c r="B7" s="12">
        <v>45782.0</v>
      </c>
      <c r="C7" s="55">
        <v>8.0</v>
      </c>
      <c r="D7" s="14"/>
      <c r="E7" s="24"/>
      <c r="F7" s="11" t="s">
        <v>1363</v>
      </c>
      <c r="G7" s="11" t="s">
        <v>3367</v>
      </c>
      <c r="H7" s="11" t="s">
        <v>3917</v>
      </c>
      <c r="I7" s="14" t="s">
        <v>31</v>
      </c>
      <c r="J7" s="11" t="s">
        <v>23</v>
      </c>
      <c r="K7" s="11" t="s">
        <v>2740</v>
      </c>
      <c r="L7" s="18">
        <v>443078.0</v>
      </c>
      <c r="M7" s="11" t="s">
        <v>502</v>
      </c>
      <c r="N7" s="11" t="s">
        <v>790</v>
      </c>
      <c r="O7" s="12">
        <v>45815.0</v>
      </c>
      <c r="P7" s="20" t="s">
        <v>3918</v>
      </c>
      <c r="Q7" s="28"/>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row>
    <row r="8">
      <c r="A8" s="11">
        <v>7.0</v>
      </c>
      <c r="B8" s="12">
        <v>45782.0</v>
      </c>
      <c r="C8" s="23"/>
      <c r="D8" s="14" t="s">
        <v>3919</v>
      </c>
      <c r="E8" s="24" t="s">
        <v>3275</v>
      </c>
      <c r="F8" s="11" t="s">
        <v>1363</v>
      </c>
      <c r="G8" s="11" t="s">
        <v>3367</v>
      </c>
      <c r="H8" s="11">
        <f>2975694102</f>
        <v>2975694102</v>
      </c>
      <c r="I8" s="14" t="s">
        <v>31</v>
      </c>
      <c r="J8" s="11" t="s">
        <v>23</v>
      </c>
      <c r="K8" s="11" t="s">
        <v>156</v>
      </c>
      <c r="L8" s="18">
        <v>7977958.0</v>
      </c>
      <c r="M8" s="11" t="s">
        <v>502</v>
      </c>
      <c r="N8" s="11" t="s">
        <v>790</v>
      </c>
      <c r="O8" s="11" t="s">
        <v>3920</v>
      </c>
      <c r="P8" s="20" t="s">
        <v>3921</v>
      </c>
      <c r="Q8" s="28"/>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row>
    <row r="9" hidden="1">
      <c r="A9" s="11">
        <v>8.0</v>
      </c>
      <c r="B9" s="12">
        <v>45782.0</v>
      </c>
      <c r="C9" s="23"/>
      <c r="D9" s="14" t="s">
        <v>200</v>
      </c>
      <c r="E9" s="24"/>
      <c r="F9" s="11" t="s">
        <v>1363</v>
      </c>
      <c r="G9" s="11" t="s">
        <v>788</v>
      </c>
      <c r="H9" s="11" t="s">
        <v>3922</v>
      </c>
      <c r="I9" s="14" t="s">
        <v>31</v>
      </c>
      <c r="J9" s="11" t="s">
        <v>23</v>
      </c>
      <c r="K9" s="11" t="s">
        <v>570</v>
      </c>
      <c r="L9" s="18">
        <v>0.0</v>
      </c>
      <c r="M9" s="11" t="s">
        <v>564</v>
      </c>
      <c r="N9" s="11" t="s">
        <v>26</v>
      </c>
      <c r="O9" s="19"/>
      <c r="P9" s="20" t="s">
        <v>3923</v>
      </c>
      <c r="Q9" s="28"/>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row>
    <row r="10" hidden="1">
      <c r="A10" s="11">
        <v>9.0</v>
      </c>
      <c r="B10" s="12">
        <v>45782.0</v>
      </c>
      <c r="C10" s="23"/>
      <c r="D10" s="34" t="s">
        <v>730</v>
      </c>
      <c r="E10" s="24" t="s">
        <v>1411</v>
      </c>
      <c r="F10" s="11" t="s">
        <v>1363</v>
      </c>
      <c r="G10" s="11" t="s">
        <v>3367</v>
      </c>
      <c r="H10" s="11" t="s">
        <v>3924</v>
      </c>
      <c r="I10" s="14" t="s">
        <v>31</v>
      </c>
      <c r="J10" s="11" t="s">
        <v>23</v>
      </c>
      <c r="K10" s="11" t="s">
        <v>44</v>
      </c>
      <c r="L10" s="18">
        <v>431659.0</v>
      </c>
      <c r="M10" s="11" t="s">
        <v>502</v>
      </c>
      <c r="N10" s="11" t="s">
        <v>26</v>
      </c>
      <c r="O10" s="11" t="s">
        <v>3925</v>
      </c>
      <c r="P10" s="20" t="s">
        <v>3926</v>
      </c>
      <c r="Q10" s="28"/>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row>
    <row r="11" hidden="1">
      <c r="A11" s="11">
        <v>10.0</v>
      </c>
      <c r="B11" s="12">
        <v>45782.0</v>
      </c>
      <c r="C11" s="23"/>
      <c r="D11" s="14" t="s">
        <v>3927</v>
      </c>
      <c r="E11" s="24"/>
      <c r="F11" s="11" t="s">
        <v>1363</v>
      </c>
      <c r="G11" s="11" t="s">
        <v>3367</v>
      </c>
      <c r="H11" s="11" t="s">
        <v>3928</v>
      </c>
      <c r="I11" s="14" t="s">
        <v>31</v>
      </c>
      <c r="J11" s="11" t="s">
        <v>23</v>
      </c>
      <c r="K11" s="11" t="s">
        <v>2087</v>
      </c>
      <c r="L11" s="18">
        <v>300000.0</v>
      </c>
      <c r="M11" s="11" t="s">
        <v>57</v>
      </c>
      <c r="N11" s="11" t="s">
        <v>26</v>
      </c>
      <c r="O11" s="19"/>
      <c r="P11" s="21"/>
      <c r="Q11" s="28"/>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row>
    <row r="12" hidden="1">
      <c r="A12" s="11">
        <v>11.0</v>
      </c>
      <c r="B12" s="12">
        <v>45782.0</v>
      </c>
      <c r="C12" s="23"/>
      <c r="D12" s="14" t="s">
        <v>3929</v>
      </c>
      <c r="E12" s="24" t="s">
        <v>292</v>
      </c>
      <c r="F12" s="11" t="s">
        <v>1363</v>
      </c>
      <c r="G12" s="11" t="s">
        <v>3367</v>
      </c>
      <c r="H12" s="11" t="s">
        <v>3930</v>
      </c>
      <c r="I12" s="14" t="s">
        <v>31</v>
      </c>
      <c r="J12" s="11" t="s">
        <v>23</v>
      </c>
      <c r="K12" s="11" t="s">
        <v>3902</v>
      </c>
      <c r="L12" s="18">
        <v>450000.0</v>
      </c>
      <c r="M12" s="11" t="s">
        <v>57</v>
      </c>
      <c r="N12" s="11" t="s">
        <v>26</v>
      </c>
      <c r="O12" s="19"/>
      <c r="P12" s="20" t="s">
        <v>3931</v>
      </c>
      <c r="Q12" s="28"/>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row>
    <row r="13">
      <c r="A13" s="11">
        <v>12.0</v>
      </c>
      <c r="B13" s="12">
        <v>45782.0</v>
      </c>
      <c r="C13" s="23"/>
      <c r="D13" s="14" t="s">
        <v>460</v>
      </c>
      <c r="E13" s="24"/>
      <c r="F13" s="11" t="s">
        <v>1363</v>
      </c>
      <c r="G13" s="11" t="s">
        <v>3367</v>
      </c>
      <c r="H13" s="11" t="s">
        <v>3932</v>
      </c>
      <c r="I13" s="14" t="s">
        <v>31</v>
      </c>
      <c r="J13" s="11" t="s">
        <v>23</v>
      </c>
      <c r="K13" s="11" t="s">
        <v>570</v>
      </c>
      <c r="L13" s="18">
        <v>0.0</v>
      </c>
      <c r="M13" s="11" t="s">
        <v>564</v>
      </c>
      <c r="N13" s="11" t="s">
        <v>790</v>
      </c>
      <c r="O13" s="58">
        <v>45789.0</v>
      </c>
      <c r="P13" s="20" t="s">
        <v>3933</v>
      </c>
      <c r="Q13" s="28"/>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row>
    <row r="14">
      <c r="A14" s="11">
        <v>13.0</v>
      </c>
      <c r="B14" s="12">
        <v>45782.0</v>
      </c>
      <c r="C14" s="30"/>
      <c r="D14" s="14" t="s">
        <v>752</v>
      </c>
      <c r="E14" s="24" t="s">
        <v>272</v>
      </c>
      <c r="F14" s="11" t="s">
        <v>1363</v>
      </c>
      <c r="G14" s="11" t="s">
        <v>3367</v>
      </c>
      <c r="H14" s="11">
        <v>3.012571906E9</v>
      </c>
      <c r="I14" s="14" t="s">
        <v>31</v>
      </c>
      <c r="J14" s="11" t="s">
        <v>23</v>
      </c>
      <c r="K14" s="11" t="s">
        <v>50</v>
      </c>
      <c r="L14" s="18">
        <v>1405824.0</v>
      </c>
      <c r="M14" s="11" t="s">
        <v>39</v>
      </c>
      <c r="N14" s="11" t="s">
        <v>790</v>
      </c>
      <c r="O14" s="58">
        <v>45789.0</v>
      </c>
      <c r="P14" s="20" t="s">
        <v>3934</v>
      </c>
      <c r="Q14" s="28"/>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row>
    <row r="15">
      <c r="A15" s="11">
        <v>14.0</v>
      </c>
      <c r="B15" s="12">
        <v>45783.0</v>
      </c>
      <c r="C15" s="55">
        <v>3.0</v>
      </c>
      <c r="D15" s="14" t="s">
        <v>1572</v>
      </c>
      <c r="E15" s="24" t="s">
        <v>1284</v>
      </c>
      <c r="F15" s="11" t="s">
        <v>1363</v>
      </c>
      <c r="G15" s="11" t="s">
        <v>3367</v>
      </c>
      <c r="H15" s="11">
        <v>3.13782481E9</v>
      </c>
      <c r="I15" s="14" t="s">
        <v>31</v>
      </c>
      <c r="J15" s="11" t="s">
        <v>23</v>
      </c>
      <c r="K15" s="11" t="s">
        <v>50</v>
      </c>
      <c r="L15" s="18">
        <v>3201966.0</v>
      </c>
      <c r="M15" s="11" t="s">
        <v>39</v>
      </c>
      <c r="N15" s="11" t="s">
        <v>790</v>
      </c>
      <c r="O15" s="58">
        <v>45792.0</v>
      </c>
      <c r="P15" s="20" t="s">
        <v>3935</v>
      </c>
      <c r="Q15" s="28"/>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row>
    <row r="16" hidden="1">
      <c r="A16" s="11">
        <v>15.0</v>
      </c>
      <c r="B16" s="12">
        <v>45783.0</v>
      </c>
      <c r="C16" s="23"/>
      <c r="D16" s="14" t="s">
        <v>28</v>
      </c>
      <c r="E16" s="24" t="s">
        <v>423</v>
      </c>
      <c r="F16" s="11" t="s">
        <v>1363</v>
      </c>
      <c r="G16" s="11" t="s">
        <v>3367</v>
      </c>
      <c r="H16" s="11" t="s">
        <v>3936</v>
      </c>
      <c r="I16" s="14" t="s">
        <v>31</v>
      </c>
      <c r="J16" s="11" t="s">
        <v>23</v>
      </c>
      <c r="K16" s="11" t="s">
        <v>50</v>
      </c>
      <c r="L16" s="18">
        <v>716685.0</v>
      </c>
      <c r="M16" s="11" t="s">
        <v>39</v>
      </c>
      <c r="N16" s="11" t="s">
        <v>26</v>
      </c>
      <c r="O16" s="12">
        <v>45787.0</v>
      </c>
      <c r="P16" s="20" t="s">
        <v>3937</v>
      </c>
      <c r="Q16" s="28"/>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row>
    <row r="17" hidden="1">
      <c r="A17" s="11">
        <v>16.0</v>
      </c>
      <c r="B17" s="12">
        <v>45783.0</v>
      </c>
      <c r="C17" s="23"/>
      <c r="D17" s="14"/>
      <c r="E17" s="29"/>
      <c r="F17" s="11" t="s">
        <v>1363</v>
      </c>
      <c r="G17" s="11" t="s">
        <v>3367</v>
      </c>
      <c r="H17" s="11" t="s">
        <v>3938</v>
      </c>
      <c r="I17" s="14" t="s">
        <v>31</v>
      </c>
      <c r="J17" s="11" t="s">
        <v>95</v>
      </c>
      <c r="K17" s="11" t="s">
        <v>619</v>
      </c>
      <c r="L17" s="18" t="s">
        <v>3939</v>
      </c>
      <c r="M17" s="11"/>
      <c r="N17" s="11" t="s">
        <v>26</v>
      </c>
      <c r="O17" s="19"/>
      <c r="P17" s="20" t="s">
        <v>3931</v>
      </c>
      <c r="Q17" s="28"/>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row>
    <row r="18">
      <c r="A18" s="11">
        <v>17.0</v>
      </c>
      <c r="B18" s="12">
        <v>45783.0</v>
      </c>
      <c r="C18" s="30"/>
      <c r="D18" s="14"/>
      <c r="E18" s="29"/>
      <c r="F18" s="11" t="s">
        <v>1363</v>
      </c>
      <c r="G18" s="11" t="s">
        <v>3367</v>
      </c>
      <c r="H18" s="11" t="s">
        <v>3940</v>
      </c>
      <c r="I18" s="14" t="s">
        <v>31</v>
      </c>
      <c r="J18" s="11" t="s">
        <v>95</v>
      </c>
      <c r="K18" s="11" t="s">
        <v>619</v>
      </c>
      <c r="L18" s="18">
        <v>0.0</v>
      </c>
      <c r="M18" s="11"/>
      <c r="N18" s="11" t="s">
        <v>790</v>
      </c>
      <c r="O18" s="12">
        <v>45804.0</v>
      </c>
      <c r="P18" s="20" t="s">
        <v>2898</v>
      </c>
      <c r="Q18" s="28"/>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row>
    <row r="19">
      <c r="A19" s="11">
        <v>18.0</v>
      </c>
      <c r="B19" s="12">
        <v>45784.0</v>
      </c>
      <c r="C19" s="55">
        <v>10.0</v>
      </c>
      <c r="D19" s="14"/>
      <c r="E19" s="24"/>
      <c r="F19" s="11" t="s">
        <v>3941</v>
      </c>
      <c r="G19" s="113" t="s">
        <v>3367</v>
      </c>
      <c r="H19" s="11">
        <v>3.232320136E9</v>
      </c>
      <c r="I19" s="14" t="s">
        <v>31</v>
      </c>
      <c r="J19" s="11" t="s">
        <v>23</v>
      </c>
      <c r="K19" s="11" t="s">
        <v>167</v>
      </c>
      <c r="L19" s="18">
        <v>1348477.0</v>
      </c>
      <c r="M19" s="11" t="s">
        <v>502</v>
      </c>
      <c r="N19" s="11" t="s">
        <v>790</v>
      </c>
      <c r="O19" s="11" t="s">
        <v>3942</v>
      </c>
      <c r="P19" s="20" t="s">
        <v>3943</v>
      </c>
      <c r="Q19" s="28"/>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row>
    <row r="20" hidden="1">
      <c r="A20" s="11">
        <v>19.0</v>
      </c>
      <c r="B20" s="12">
        <v>45784.0</v>
      </c>
      <c r="C20" s="23"/>
      <c r="D20" s="14"/>
      <c r="E20" s="14"/>
      <c r="F20" s="11" t="s">
        <v>1363</v>
      </c>
      <c r="G20" s="11" t="s">
        <v>3367</v>
      </c>
      <c r="H20" s="11" t="s">
        <v>3944</v>
      </c>
      <c r="I20" s="14" t="s">
        <v>31</v>
      </c>
      <c r="J20" s="11" t="s">
        <v>23</v>
      </c>
      <c r="K20" s="11" t="s">
        <v>302</v>
      </c>
      <c r="L20" s="18">
        <v>239025.0</v>
      </c>
      <c r="M20" s="11" t="s">
        <v>502</v>
      </c>
      <c r="N20" s="11" t="s">
        <v>26</v>
      </c>
      <c r="O20" s="12">
        <v>45787.0</v>
      </c>
      <c r="P20" s="20" t="s">
        <v>3945</v>
      </c>
      <c r="Q20" s="28"/>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row>
    <row r="21" hidden="1">
      <c r="A21" s="11">
        <v>20.0</v>
      </c>
      <c r="B21" s="12">
        <v>45784.0</v>
      </c>
      <c r="C21" s="23"/>
      <c r="D21" s="14" t="s">
        <v>2803</v>
      </c>
      <c r="E21" s="14" t="s">
        <v>1239</v>
      </c>
      <c r="F21" s="11" t="s">
        <v>1363</v>
      </c>
      <c r="G21" s="11" t="s">
        <v>3367</v>
      </c>
      <c r="H21" s="11" t="s">
        <v>3946</v>
      </c>
      <c r="I21" s="14" t="s">
        <v>31</v>
      </c>
      <c r="J21" s="11" t="s">
        <v>23</v>
      </c>
      <c r="K21" s="11" t="s">
        <v>570</v>
      </c>
      <c r="L21" s="18">
        <v>0.0</v>
      </c>
      <c r="M21" s="11"/>
      <c r="N21" s="11" t="s">
        <v>26</v>
      </c>
      <c r="O21" s="19"/>
      <c r="P21" s="20" t="s">
        <v>3947</v>
      </c>
      <c r="Q21" s="28"/>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row>
    <row r="22" hidden="1">
      <c r="A22" s="11">
        <v>21.0</v>
      </c>
      <c r="B22" s="12">
        <v>45784.0</v>
      </c>
      <c r="C22" s="23"/>
      <c r="D22" s="14" t="s">
        <v>1718</v>
      </c>
      <c r="E22" s="14"/>
      <c r="F22" s="11" t="s">
        <v>1363</v>
      </c>
      <c r="G22" s="11" t="s">
        <v>788</v>
      </c>
      <c r="H22" s="11" t="s">
        <v>3948</v>
      </c>
      <c r="I22" s="14" t="s">
        <v>31</v>
      </c>
      <c r="J22" s="11" t="s">
        <v>23</v>
      </c>
      <c r="K22" s="11" t="s">
        <v>619</v>
      </c>
      <c r="L22" s="18">
        <v>0.0</v>
      </c>
      <c r="M22" s="11"/>
      <c r="N22" s="11" t="s">
        <v>26</v>
      </c>
      <c r="O22" s="61"/>
      <c r="P22" s="20" t="s">
        <v>3923</v>
      </c>
      <c r="Q22" s="28"/>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row>
    <row r="23">
      <c r="A23" s="11">
        <v>22.0</v>
      </c>
      <c r="B23" s="12">
        <v>45784.0</v>
      </c>
      <c r="C23" s="23"/>
      <c r="D23" s="14"/>
      <c r="E23" s="14"/>
      <c r="F23" s="11" t="s">
        <v>1363</v>
      </c>
      <c r="G23" s="11" t="s">
        <v>3367</v>
      </c>
      <c r="H23" s="11" t="s">
        <v>3949</v>
      </c>
      <c r="I23" s="14" t="s">
        <v>31</v>
      </c>
      <c r="J23" s="11" t="s">
        <v>23</v>
      </c>
      <c r="K23" s="11" t="s">
        <v>570</v>
      </c>
      <c r="L23" s="18">
        <v>0.0</v>
      </c>
      <c r="M23" s="11" t="s">
        <v>564</v>
      </c>
      <c r="N23" s="11" t="s">
        <v>790</v>
      </c>
      <c r="O23" s="58">
        <v>45792.0</v>
      </c>
      <c r="P23" s="20" t="s">
        <v>3950</v>
      </c>
      <c r="Q23" s="28"/>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row>
    <row r="24">
      <c r="A24" s="11">
        <v>23.0</v>
      </c>
      <c r="B24" s="12">
        <v>45784.0</v>
      </c>
      <c r="C24" s="23"/>
      <c r="D24" s="14"/>
      <c r="E24" s="14"/>
      <c r="F24" s="11" t="s">
        <v>1363</v>
      </c>
      <c r="G24" s="11" t="s">
        <v>3367</v>
      </c>
      <c r="H24" s="11" t="s">
        <v>3951</v>
      </c>
      <c r="I24" s="14" t="s">
        <v>31</v>
      </c>
      <c r="J24" s="11" t="s">
        <v>23</v>
      </c>
      <c r="K24" s="11" t="s">
        <v>75</v>
      </c>
      <c r="L24" s="18">
        <v>1536920.0</v>
      </c>
      <c r="M24" s="11" t="s">
        <v>39</v>
      </c>
      <c r="N24" s="11" t="s">
        <v>790</v>
      </c>
      <c r="O24" s="58">
        <v>45792.0</v>
      </c>
      <c r="P24" s="20" t="s">
        <v>3952</v>
      </c>
      <c r="Q24" s="28"/>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row>
    <row r="25" hidden="1">
      <c r="A25" s="11">
        <v>24.0</v>
      </c>
      <c r="B25" s="12">
        <v>45784.0</v>
      </c>
      <c r="C25" s="23"/>
      <c r="D25" s="14"/>
      <c r="E25" s="14"/>
      <c r="F25" s="11" t="s">
        <v>1363</v>
      </c>
      <c r="G25" s="11" t="s">
        <v>3367</v>
      </c>
      <c r="H25" s="11" t="s">
        <v>3953</v>
      </c>
      <c r="I25" s="14" t="s">
        <v>31</v>
      </c>
      <c r="J25" s="11" t="s">
        <v>95</v>
      </c>
      <c r="K25" s="11" t="s">
        <v>619</v>
      </c>
      <c r="L25" s="18">
        <v>0.0</v>
      </c>
      <c r="M25" s="11"/>
      <c r="N25" s="11" t="s">
        <v>26</v>
      </c>
      <c r="O25" s="61"/>
      <c r="P25" s="20" t="s">
        <v>3931</v>
      </c>
      <c r="Q25" s="28"/>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row>
    <row r="26">
      <c r="A26" s="11">
        <v>25.0</v>
      </c>
      <c r="B26" s="12">
        <v>45784.0</v>
      </c>
      <c r="C26" s="23"/>
      <c r="D26" s="14" t="s">
        <v>3954</v>
      </c>
      <c r="E26" s="14" t="s">
        <v>925</v>
      </c>
      <c r="F26" s="11" t="s">
        <v>1363</v>
      </c>
      <c r="G26" s="11" t="s">
        <v>3367</v>
      </c>
      <c r="H26" s="11" t="s">
        <v>3955</v>
      </c>
      <c r="I26" s="14" t="s">
        <v>31</v>
      </c>
      <c r="J26" s="11" t="s">
        <v>23</v>
      </c>
      <c r="K26" s="11" t="s">
        <v>100</v>
      </c>
      <c r="L26" s="18">
        <v>0.0</v>
      </c>
      <c r="M26" s="11" t="s">
        <v>564</v>
      </c>
      <c r="N26" s="11" t="s">
        <v>790</v>
      </c>
      <c r="O26" s="58">
        <v>45785.0</v>
      </c>
      <c r="P26" s="20" t="s">
        <v>3956</v>
      </c>
      <c r="Q26" s="28"/>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row>
    <row r="27" hidden="1">
      <c r="A27" s="11">
        <v>26.0</v>
      </c>
      <c r="B27" s="12">
        <v>45784.0</v>
      </c>
      <c r="C27" s="23"/>
      <c r="D27" s="14"/>
      <c r="E27" s="14"/>
      <c r="F27" s="11" t="s">
        <v>1363</v>
      </c>
      <c r="G27" s="11" t="s">
        <v>3367</v>
      </c>
      <c r="H27" s="11" t="s">
        <v>3957</v>
      </c>
      <c r="I27" s="14" t="s">
        <v>31</v>
      </c>
      <c r="J27" s="11" t="s">
        <v>23</v>
      </c>
      <c r="K27" s="11" t="s">
        <v>619</v>
      </c>
      <c r="L27" s="18">
        <v>0.0</v>
      </c>
      <c r="M27" s="11" t="s">
        <v>564</v>
      </c>
      <c r="N27" s="11" t="s">
        <v>26</v>
      </c>
      <c r="O27" s="19"/>
      <c r="P27" s="20" t="s">
        <v>3958</v>
      </c>
      <c r="Q27" s="28"/>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row>
    <row r="28">
      <c r="A28" s="11">
        <v>27.0</v>
      </c>
      <c r="B28" s="12">
        <v>45784.0</v>
      </c>
      <c r="C28" s="30"/>
      <c r="D28" s="14" t="s">
        <v>936</v>
      </c>
      <c r="E28" s="14"/>
      <c r="F28" s="11" t="s">
        <v>1363</v>
      </c>
      <c r="G28" s="11" t="s">
        <v>3367</v>
      </c>
      <c r="H28" s="11">
        <v>3.104509203E9</v>
      </c>
      <c r="I28" s="14" t="s">
        <v>31</v>
      </c>
      <c r="J28" s="11" t="s">
        <v>23</v>
      </c>
      <c r="K28" s="11" t="s">
        <v>302</v>
      </c>
      <c r="L28" s="18">
        <v>3016170.0</v>
      </c>
      <c r="M28" s="11" t="s">
        <v>39</v>
      </c>
      <c r="N28" s="11" t="s">
        <v>790</v>
      </c>
      <c r="O28" s="12">
        <v>45789.0</v>
      </c>
      <c r="P28" s="20" t="s">
        <v>3959</v>
      </c>
      <c r="Q28" s="28"/>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row>
    <row r="29">
      <c r="A29" s="11">
        <v>28.0</v>
      </c>
      <c r="B29" s="12">
        <v>45785.0</v>
      </c>
      <c r="C29" s="55">
        <v>11.0</v>
      </c>
      <c r="D29" s="14" t="s">
        <v>400</v>
      </c>
      <c r="E29" s="14"/>
      <c r="F29" s="11" t="s">
        <v>1363</v>
      </c>
      <c r="G29" s="11" t="s">
        <v>3367</v>
      </c>
      <c r="H29" s="11">
        <v>3.208436862E9</v>
      </c>
      <c r="I29" s="14" t="s">
        <v>31</v>
      </c>
      <c r="J29" s="11" t="s">
        <v>23</v>
      </c>
      <c r="K29" s="11" t="s">
        <v>44</v>
      </c>
      <c r="L29" s="18">
        <v>334724.0</v>
      </c>
      <c r="M29" s="11" t="s">
        <v>502</v>
      </c>
      <c r="N29" s="11" t="s">
        <v>790</v>
      </c>
      <c r="O29" s="12">
        <v>45817.0</v>
      </c>
      <c r="P29" s="20" t="s">
        <v>3960</v>
      </c>
      <c r="Q29" s="28"/>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row>
    <row r="30">
      <c r="A30" s="11">
        <v>29.0</v>
      </c>
      <c r="B30" s="12">
        <v>45785.0</v>
      </c>
      <c r="C30" s="23"/>
      <c r="D30" s="14" t="s">
        <v>129</v>
      </c>
      <c r="E30" s="14" t="s">
        <v>522</v>
      </c>
      <c r="F30" s="11" t="s">
        <v>1363</v>
      </c>
      <c r="G30" s="11" t="s">
        <v>3367</v>
      </c>
      <c r="H30" s="11">
        <v>3.13729772E9</v>
      </c>
      <c r="I30" s="14" t="s">
        <v>31</v>
      </c>
      <c r="J30" s="11" t="s">
        <v>23</v>
      </c>
      <c r="K30" s="11" t="s">
        <v>156</v>
      </c>
      <c r="L30" s="18">
        <v>1.0974357E7</v>
      </c>
      <c r="M30" s="11" t="s">
        <v>502</v>
      </c>
      <c r="N30" s="11" t="s">
        <v>790</v>
      </c>
      <c r="O30" s="11" t="s">
        <v>3961</v>
      </c>
      <c r="P30" s="20" t="s">
        <v>3962</v>
      </c>
      <c r="Q30" s="28"/>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row>
    <row r="31">
      <c r="A31" s="11">
        <v>30.0</v>
      </c>
      <c r="B31" s="12">
        <v>45785.0</v>
      </c>
      <c r="C31" s="23"/>
      <c r="D31" s="14" t="s">
        <v>2381</v>
      </c>
      <c r="E31" s="14"/>
      <c r="F31" s="11" t="s">
        <v>1363</v>
      </c>
      <c r="G31" s="11" t="s">
        <v>3367</v>
      </c>
      <c r="H31" s="11">
        <v>3.113084523E9</v>
      </c>
      <c r="I31" s="14" t="s">
        <v>31</v>
      </c>
      <c r="J31" s="11" t="s">
        <v>23</v>
      </c>
      <c r="K31" s="11" t="s">
        <v>570</v>
      </c>
      <c r="L31" s="18">
        <v>1536920.0</v>
      </c>
      <c r="M31" s="11" t="s">
        <v>39</v>
      </c>
      <c r="N31" s="11" t="s">
        <v>790</v>
      </c>
      <c r="O31" s="58">
        <v>45792.0</v>
      </c>
      <c r="P31" s="20" t="s">
        <v>3952</v>
      </c>
      <c r="Q31" s="28"/>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row>
    <row r="32">
      <c r="A32" s="11">
        <v>31.0</v>
      </c>
      <c r="B32" s="12">
        <v>45785.0</v>
      </c>
      <c r="C32" s="23"/>
      <c r="D32" s="14" t="s">
        <v>1356</v>
      </c>
      <c r="E32" s="14" t="s">
        <v>925</v>
      </c>
      <c r="F32" s="11" t="s">
        <v>1363</v>
      </c>
      <c r="G32" s="11" t="s">
        <v>3367</v>
      </c>
      <c r="H32" s="11">
        <v>3.216979899E9</v>
      </c>
      <c r="I32" s="14" t="s">
        <v>31</v>
      </c>
      <c r="J32" s="11" t="s">
        <v>23</v>
      </c>
      <c r="K32" s="11" t="s">
        <v>619</v>
      </c>
      <c r="L32" s="18">
        <v>0.0</v>
      </c>
      <c r="M32" s="11" t="s">
        <v>564</v>
      </c>
      <c r="N32" s="11" t="s">
        <v>790</v>
      </c>
      <c r="O32" s="58">
        <v>45785.0</v>
      </c>
      <c r="P32" s="20" t="s">
        <v>3963</v>
      </c>
      <c r="Q32" s="28"/>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row>
    <row r="33">
      <c r="A33" s="11">
        <v>32.0</v>
      </c>
      <c r="B33" s="12">
        <v>45785.0</v>
      </c>
      <c r="C33" s="23"/>
      <c r="D33" s="14" t="s">
        <v>275</v>
      </c>
      <c r="E33" s="14" t="s">
        <v>1356</v>
      </c>
      <c r="F33" s="11" t="s">
        <v>1363</v>
      </c>
      <c r="G33" s="11" t="s">
        <v>3367</v>
      </c>
      <c r="H33" s="11">
        <v>3.123900418E9</v>
      </c>
      <c r="I33" s="14" t="s">
        <v>31</v>
      </c>
      <c r="J33" s="11" t="s">
        <v>23</v>
      </c>
      <c r="K33" s="11" t="s">
        <v>75</v>
      </c>
      <c r="L33" s="18">
        <v>1192809.0</v>
      </c>
      <c r="M33" s="11" t="s">
        <v>39</v>
      </c>
      <c r="N33" s="11" t="s">
        <v>790</v>
      </c>
      <c r="O33" s="33">
        <v>45804.0</v>
      </c>
      <c r="P33" s="20" t="s">
        <v>1319</v>
      </c>
      <c r="Q33" s="28"/>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row>
    <row r="34">
      <c r="A34" s="11">
        <v>33.0</v>
      </c>
      <c r="B34" s="12">
        <v>45785.0</v>
      </c>
      <c r="C34" s="23"/>
      <c r="D34" s="14" t="s">
        <v>700</v>
      </c>
      <c r="E34" s="14" t="s">
        <v>3964</v>
      </c>
      <c r="F34" s="11" t="s">
        <v>1363</v>
      </c>
      <c r="G34" s="11" t="s">
        <v>3367</v>
      </c>
      <c r="H34" s="11">
        <v>3.104139427E9</v>
      </c>
      <c r="I34" s="14" t="s">
        <v>31</v>
      </c>
      <c r="J34" s="11" t="s">
        <v>23</v>
      </c>
      <c r="K34" s="11" t="s">
        <v>625</v>
      </c>
      <c r="L34" s="18">
        <v>1064122.0</v>
      </c>
      <c r="M34" s="11" t="s">
        <v>39</v>
      </c>
      <c r="N34" s="11" t="s">
        <v>790</v>
      </c>
      <c r="O34" s="33">
        <v>45804.0</v>
      </c>
      <c r="P34" s="20" t="s">
        <v>3965</v>
      </c>
      <c r="Q34" s="28"/>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row>
    <row r="35">
      <c r="A35" s="11">
        <v>34.0</v>
      </c>
      <c r="B35" s="12">
        <v>45785.0</v>
      </c>
      <c r="C35" s="23"/>
      <c r="D35" s="14" t="s">
        <v>3966</v>
      </c>
      <c r="E35" s="14" t="s">
        <v>392</v>
      </c>
      <c r="F35" s="11" t="s">
        <v>1363</v>
      </c>
      <c r="G35" s="11" t="s">
        <v>3367</v>
      </c>
      <c r="H35" s="11">
        <v>3.156588507E9</v>
      </c>
      <c r="I35" s="14" t="s">
        <v>3900</v>
      </c>
      <c r="J35" s="11" t="s">
        <v>23</v>
      </c>
      <c r="K35" s="11" t="s">
        <v>44</v>
      </c>
      <c r="L35" s="18">
        <v>809049.0</v>
      </c>
      <c r="M35" s="11" t="s">
        <v>39</v>
      </c>
      <c r="N35" s="11" t="s">
        <v>790</v>
      </c>
      <c r="O35" s="12">
        <v>45789.0</v>
      </c>
      <c r="P35" s="20" t="s">
        <v>3967</v>
      </c>
      <c r="Q35" s="28"/>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row>
    <row r="36">
      <c r="A36" s="11">
        <v>35.0</v>
      </c>
      <c r="B36" s="12">
        <v>45785.0</v>
      </c>
      <c r="C36" s="23"/>
      <c r="D36" s="14" t="s">
        <v>311</v>
      </c>
      <c r="E36" s="14" t="s">
        <v>225</v>
      </c>
      <c r="F36" s="11" t="s">
        <v>1363</v>
      </c>
      <c r="G36" s="11" t="s">
        <v>3367</v>
      </c>
      <c r="H36" s="11" t="s">
        <v>3968</v>
      </c>
      <c r="I36" s="14" t="s">
        <v>31</v>
      </c>
      <c r="J36" s="11" t="s">
        <v>23</v>
      </c>
      <c r="K36" s="11" t="s">
        <v>24</v>
      </c>
      <c r="L36" s="18">
        <v>520000.0</v>
      </c>
      <c r="M36" s="11" t="s">
        <v>57</v>
      </c>
      <c r="N36" s="11" t="s">
        <v>790</v>
      </c>
      <c r="O36" s="12">
        <v>45789.0</v>
      </c>
      <c r="P36" s="20" t="s">
        <v>3969</v>
      </c>
      <c r="Q36" s="28"/>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row>
    <row r="37" hidden="1">
      <c r="A37" s="11">
        <v>36.0</v>
      </c>
      <c r="B37" s="12">
        <v>45785.0</v>
      </c>
      <c r="C37" s="23"/>
      <c r="D37" s="14" t="s">
        <v>275</v>
      </c>
      <c r="E37" s="14" t="s">
        <v>276</v>
      </c>
      <c r="F37" s="11" t="s">
        <v>3970</v>
      </c>
      <c r="G37" s="11" t="s">
        <v>3367</v>
      </c>
      <c r="H37" s="11" t="s">
        <v>3971</v>
      </c>
      <c r="I37" s="14" t="s">
        <v>31</v>
      </c>
      <c r="J37" s="11" t="s">
        <v>23</v>
      </c>
      <c r="K37" s="11" t="s">
        <v>50</v>
      </c>
      <c r="L37" s="18">
        <v>800000.0</v>
      </c>
      <c r="M37" s="11" t="s">
        <v>502</v>
      </c>
      <c r="N37" s="11" t="s">
        <v>26</v>
      </c>
      <c r="O37" s="11" t="s">
        <v>3972</v>
      </c>
      <c r="P37" s="11" t="s">
        <v>3973</v>
      </c>
      <c r="Q37" s="28"/>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row>
    <row r="38">
      <c r="A38" s="11">
        <v>37.0</v>
      </c>
      <c r="B38" s="12">
        <v>45785.0</v>
      </c>
      <c r="C38" s="23"/>
      <c r="D38" s="14" t="s">
        <v>2855</v>
      </c>
      <c r="E38" s="14" t="s">
        <v>672</v>
      </c>
      <c r="F38" s="11" t="s">
        <v>1363</v>
      </c>
      <c r="G38" s="11" t="s">
        <v>3367</v>
      </c>
      <c r="H38" s="11" t="s">
        <v>3974</v>
      </c>
      <c r="I38" s="14" t="s">
        <v>31</v>
      </c>
      <c r="J38" s="11" t="s">
        <v>23</v>
      </c>
      <c r="K38" s="11" t="s">
        <v>167</v>
      </c>
      <c r="L38" s="18">
        <v>3503812.0</v>
      </c>
      <c r="M38" s="11" t="s">
        <v>39</v>
      </c>
      <c r="N38" s="11" t="s">
        <v>790</v>
      </c>
      <c r="O38" s="11" t="s">
        <v>3975</v>
      </c>
      <c r="P38" s="20" t="s">
        <v>3976</v>
      </c>
      <c r="Q38" s="28"/>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row>
    <row r="39" hidden="1">
      <c r="A39" s="11">
        <v>38.0</v>
      </c>
      <c r="B39" s="12">
        <v>45785.0</v>
      </c>
      <c r="C39" s="30"/>
      <c r="D39" s="14"/>
      <c r="E39" s="14"/>
      <c r="F39" s="11" t="s">
        <v>1363</v>
      </c>
      <c r="G39" s="11" t="s">
        <v>3367</v>
      </c>
      <c r="H39" s="11" t="s">
        <v>3977</v>
      </c>
      <c r="I39" s="14" t="s">
        <v>3900</v>
      </c>
      <c r="J39" s="11" t="s">
        <v>23</v>
      </c>
      <c r="K39" s="11" t="s">
        <v>50</v>
      </c>
      <c r="L39" s="18">
        <v>0.0</v>
      </c>
      <c r="M39" s="11"/>
      <c r="N39" s="11" t="s">
        <v>26</v>
      </c>
      <c r="O39" s="19"/>
      <c r="P39" s="21"/>
      <c r="Q39" s="28"/>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row>
    <row r="40">
      <c r="A40" s="11">
        <v>39.0</v>
      </c>
      <c r="B40" s="12">
        <v>45786.0</v>
      </c>
      <c r="C40" s="55">
        <v>6.0</v>
      </c>
      <c r="D40" s="14" t="s">
        <v>533</v>
      </c>
      <c r="E40" s="14" t="s">
        <v>910</v>
      </c>
      <c r="F40" s="11" t="s">
        <v>1363</v>
      </c>
      <c r="G40" s="11" t="s">
        <v>3367</v>
      </c>
      <c r="H40" s="11" t="s">
        <v>3978</v>
      </c>
      <c r="I40" s="14" t="s">
        <v>31</v>
      </c>
      <c r="J40" s="11" t="s">
        <v>23</v>
      </c>
      <c r="K40" s="11" t="s">
        <v>156</v>
      </c>
      <c r="L40" s="18">
        <v>0.0</v>
      </c>
      <c r="M40" s="11"/>
      <c r="N40" s="11" t="s">
        <v>790</v>
      </c>
      <c r="O40" s="12">
        <v>45789.0</v>
      </c>
      <c r="P40" s="20" t="s">
        <v>3979</v>
      </c>
      <c r="Q40" s="28"/>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row>
    <row r="41">
      <c r="A41" s="11">
        <v>40.0</v>
      </c>
      <c r="B41" s="12">
        <v>45786.0</v>
      </c>
      <c r="C41" s="23"/>
      <c r="D41" s="14" t="s">
        <v>129</v>
      </c>
      <c r="E41" s="14"/>
      <c r="F41" s="11" t="s">
        <v>1363</v>
      </c>
      <c r="G41" s="11" t="s">
        <v>3367</v>
      </c>
      <c r="I41" s="14" t="s">
        <v>31</v>
      </c>
      <c r="J41" s="11" t="s">
        <v>23</v>
      </c>
      <c r="K41" s="11" t="s">
        <v>2740</v>
      </c>
      <c r="L41" s="18">
        <v>0.0</v>
      </c>
      <c r="M41" s="11"/>
      <c r="N41" s="11" t="s">
        <v>790</v>
      </c>
      <c r="O41" s="19"/>
      <c r="P41" s="20" t="s">
        <v>3980</v>
      </c>
      <c r="Q41" s="28"/>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row>
    <row r="42">
      <c r="A42" s="11">
        <v>41.0</v>
      </c>
      <c r="B42" s="12">
        <v>45786.0</v>
      </c>
      <c r="C42" s="23"/>
      <c r="D42" s="14" t="s">
        <v>338</v>
      </c>
      <c r="E42" s="14" t="s">
        <v>3981</v>
      </c>
      <c r="F42" s="11" t="s">
        <v>1363</v>
      </c>
      <c r="G42" s="11" t="s">
        <v>3367</v>
      </c>
      <c r="H42" s="11" t="s">
        <v>3982</v>
      </c>
      <c r="I42" s="14" t="s">
        <v>31</v>
      </c>
      <c r="J42" s="11" t="s">
        <v>23</v>
      </c>
      <c r="K42" s="11" t="s">
        <v>156</v>
      </c>
      <c r="L42" s="18">
        <v>2065534.0</v>
      </c>
      <c r="M42" s="11" t="s">
        <v>502</v>
      </c>
      <c r="N42" s="11" t="s">
        <v>790</v>
      </c>
      <c r="O42" s="33">
        <v>45815.0</v>
      </c>
      <c r="P42" s="20" t="s">
        <v>3983</v>
      </c>
      <c r="Q42" s="28"/>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row>
    <row r="43" hidden="1">
      <c r="A43" s="11">
        <v>42.0</v>
      </c>
      <c r="B43" s="12">
        <v>45786.0</v>
      </c>
      <c r="C43" s="23"/>
      <c r="D43" s="14" t="s">
        <v>1151</v>
      </c>
      <c r="E43" s="14" t="s">
        <v>708</v>
      </c>
      <c r="F43" s="11" t="s">
        <v>1363</v>
      </c>
      <c r="G43" s="11" t="s">
        <v>3367</v>
      </c>
      <c r="H43" s="11" t="s">
        <v>3984</v>
      </c>
      <c r="I43" s="14" t="s">
        <v>31</v>
      </c>
      <c r="J43" s="11" t="s">
        <v>23</v>
      </c>
      <c r="K43" s="11" t="s">
        <v>619</v>
      </c>
      <c r="L43" s="18">
        <v>0.0</v>
      </c>
      <c r="M43" s="11" t="s">
        <v>564</v>
      </c>
      <c r="N43" s="11" t="s">
        <v>26</v>
      </c>
      <c r="O43" s="19"/>
      <c r="P43" s="20" t="s">
        <v>3985</v>
      </c>
      <c r="Q43" s="28"/>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row>
    <row r="44" hidden="1">
      <c r="A44" s="11">
        <v>43.0</v>
      </c>
      <c r="B44" s="12">
        <v>45786.0</v>
      </c>
      <c r="C44" s="23"/>
      <c r="D44" s="14"/>
      <c r="E44" s="14"/>
      <c r="F44" s="11" t="s">
        <v>1363</v>
      </c>
      <c r="G44" s="11" t="s">
        <v>3367</v>
      </c>
      <c r="H44" s="11" t="s">
        <v>3986</v>
      </c>
      <c r="I44" s="14" t="s">
        <v>31</v>
      </c>
      <c r="J44" s="11" t="s">
        <v>95</v>
      </c>
      <c r="K44" s="11" t="s">
        <v>296</v>
      </c>
      <c r="L44" s="18">
        <v>0.0</v>
      </c>
      <c r="M44" s="11"/>
      <c r="N44" s="11" t="s">
        <v>26</v>
      </c>
      <c r="O44" s="19"/>
      <c r="P44" s="21"/>
      <c r="Q44" s="28"/>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row>
    <row r="45" hidden="1">
      <c r="A45" s="11">
        <v>44.0</v>
      </c>
      <c r="B45" s="12">
        <v>45786.0</v>
      </c>
      <c r="C45" s="30"/>
      <c r="D45" s="14" t="s">
        <v>2268</v>
      </c>
      <c r="E45" s="14" t="s">
        <v>3987</v>
      </c>
      <c r="F45" s="11" t="s">
        <v>3988</v>
      </c>
      <c r="G45" s="11" t="s">
        <v>3367</v>
      </c>
      <c r="H45" s="11" t="s">
        <v>3989</v>
      </c>
      <c r="I45" s="14" t="s">
        <v>31</v>
      </c>
      <c r="J45" s="11" t="s">
        <v>23</v>
      </c>
      <c r="K45" s="11" t="s">
        <v>3901</v>
      </c>
      <c r="L45" s="18">
        <v>2318972.0</v>
      </c>
      <c r="M45" s="11" t="s">
        <v>502</v>
      </c>
      <c r="N45" s="11" t="s">
        <v>26</v>
      </c>
      <c r="O45" s="11" t="s">
        <v>3990</v>
      </c>
      <c r="P45" s="20" t="s">
        <v>3991</v>
      </c>
      <c r="Q45" s="28"/>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row>
    <row r="46" hidden="1">
      <c r="A46" s="11">
        <v>45.0</v>
      </c>
      <c r="B46" s="12">
        <v>45787.0</v>
      </c>
      <c r="C46" s="55">
        <v>2.0</v>
      </c>
      <c r="D46" s="14"/>
      <c r="E46" s="14"/>
      <c r="F46" s="11" t="s">
        <v>1363</v>
      </c>
      <c r="G46" s="11" t="s">
        <v>3367</v>
      </c>
      <c r="H46" s="11" t="s">
        <v>3992</v>
      </c>
      <c r="I46" s="14" t="s">
        <v>31</v>
      </c>
      <c r="J46" s="11" t="s">
        <v>23</v>
      </c>
      <c r="K46" s="11" t="s">
        <v>619</v>
      </c>
      <c r="L46" s="18">
        <v>0.0</v>
      </c>
      <c r="M46" s="11"/>
      <c r="N46" s="11" t="s">
        <v>26</v>
      </c>
      <c r="O46" s="11"/>
      <c r="P46" s="20"/>
      <c r="Q46" s="28"/>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row>
    <row r="47">
      <c r="A47" s="11">
        <v>46.0</v>
      </c>
      <c r="B47" s="12">
        <v>45787.0</v>
      </c>
      <c r="C47" s="30"/>
      <c r="D47" s="14" t="s">
        <v>3993</v>
      </c>
      <c r="E47" s="14" t="s">
        <v>189</v>
      </c>
      <c r="F47" s="11" t="s">
        <v>1363</v>
      </c>
      <c r="G47" s="11" t="s">
        <v>3367</v>
      </c>
      <c r="H47" s="11" t="s">
        <v>3994</v>
      </c>
      <c r="I47" s="14" t="s">
        <v>31</v>
      </c>
      <c r="J47" s="11" t="s">
        <v>23</v>
      </c>
      <c r="K47" s="11" t="s">
        <v>156</v>
      </c>
      <c r="L47" s="18">
        <v>7048040.0</v>
      </c>
      <c r="M47" s="11" t="s">
        <v>39</v>
      </c>
      <c r="N47" s="11" t="s">
        <v>790</v>
      </c>
      <c r="O47" s="12">
        <v>45789.0</v>
      </c>
      <c r="P47" s="20" t="s">
        <v>3995</v>
      </c>
      <c r="Q47" s="28"/>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row>
    <row r="48">
      <c r="A48" s="11">
        <v>47.0</v>
      </c>
      <c r="B48" s="12">
        <v>45789.0</v>
      </c>
      <c r="C48" s="55">
        <v>4.0</v>
      </c>
      <c r="D48" s="14" t="s">
        <v>3996</v>
      </c>
      <c r="E48" s="14" t="s">
        <v>2523</v>
      </c>
      <c r="F48" s="11" t="s">
        <v>1363</v>
      </c>
      <c r="G48" s="11" t="s">
        <v>3473</v>
      </c>
      <c r="H48" s="11" t="s">
        <v>3997</v>
      </c>
      <c r="I48" s="14" t="s">
        <v>31</v>
      </c>
      <c r="J48" s="11" t="s">
        <v>23</v>
      </c>
      <c r="K48" s="11" t="s">
        <v>156</v>
      </c>
      <c r="L48" s="18">
        <v>1528994.0</v>
      </c>
      <c r="M48" s="11" t="s">
        <v>39</v>
      </c>
      <c r="N48" s="11" t="s">
        <v>790</v>
      </c>
      <c r="O48" s="33">
        <v>45804.0</v>
      </c>
      <c r="P48" s="20" t="s">
        <v>3998</v>
      </c>
      <c r="Q48" s="28"/>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row>
    <row r="49" hidden="1">
      <c r="A49" s="11">
        <v>48.0</v>
      </c>
      <c r="B49" s="12">
        <v>45789.0</v>
      </c>
      <c r="C49" s="23"/>
      <c r="D49" s="14" t="s">
        <v>3999</v>
      </c>
      <c r="E49" s="14" t="s">
        <v>1652</v>
      </c>
      <c r="F49" s="11" t="s">
        <v>1363</v>
      </c>
      <c r="G49" s="11" t="s">
        <v>3367</v>
      </c>
      <c r="H49" s="11" t="s">
        <v>4000</v>
      </c>
      <c r="I49" s="14" t="s">
        <v>31</v>
      </c>
      <c r="J49" s="11" t="s">
        <v>23</v>
      </c>
      <c r="K49" s="11" t="s">
        <v>619</v>
      </c>
      <c r="L49" s="18">
        <v>0.0</v>
      </c>
      <c r="M49" s="11" t="s">
        <v>564</v>
      </c>
      <c r="N49" s="11" t="s">
        <v>26</v>
      </c>
      <c r="O49" s="19"/>
      <c r="P49" s="20" t="s">
        <v>4001</v>
      </c>
      <c r="Q49" s="28"/>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row>
    <row r="50" hidden="1">
      <c r="A50" s="11">
        <v>49.0</v>
      </c>
      <c r="B50" s="12">
        <v>45789.0</v>
      </c>
      <c r="C50" s="23"/>
      <c r="D50" s="14" t="s">
        <v>2063</v>
      </c>
      <c r="E50" s="14"/>
      <c r="F50" s="11" t="s">
        <v>1363</v>
      </c>
      <c r="G50" s="11" t="s">
        <v>3367</v>
      </c>
      <c r="H50" s="11" t="s">
        <v>4002</v>
      </c>
      <c r="I50" s="14" t="s">
        <v>31</v>
      </c>
      <c r="J50" s="11" t="s">
        <v>23</v>
      </c>
      <c r="K50" s="11" t="s">
        <v>619</v>
      </c>
      <c r="L50" s="18">
        <v>0.0</v>
      </c>
      <c r="M50" s="11" t="s">
        <v>564</v>
      </c>
      <c r="N50" s="11" t="s">
        <v>26</v>
      </c>
      <c r="O50" s="19"/>
      <c r="P50" s="20" t="s">
        <v>4003</v>
      </c>
      <c r="Q50" s="28"/>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row>
    <row r="51">
      <c r="A51" s="11">
        <v>50.0</v>
      </c>
      <c r="B51" s="12">
        <v>45789.0</v>
      </c>
      <c r="C51" s="23"/>
      <c r="D51" s="14" t="s">
        <v>647</v>
      </c>
      <c r="E51" s="14" t="s">
        <v>269</v>
      </c>
      <c r="F51" s="11" t="s">
        <v>1363</v>
      </c>
      <c r="G51" s="11" t="s">
        <v>3367</v>
      </c>
      <c r="H51" s="11" t="s">
        <v>4004</v>
      </c>
      <c r="I51" s="14" t="s">
        <v>31</v>
      </c>
      <c r="J51" s="11" t="s">
        <v>23</v>
      </c>
      <c r="K51" s="11" t="s">
        <v>44</v>
      </c>
      <c r="L51" s="18">
        <v>440088.0</v>
      </c>
      <c r="M51" s="11" t="s">
        <v>502</v>
      </c>
      <c r="N51" s="11" t="s">
        <v>790</v>
      </c>
      <c r="O51" s="11" t="s">
        <v>4005</v>
      </c>
      <c r="P51" s="20" t="s">
        <v>4006</v>
      </c>
      <c r="Q51" s="28"/>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row>
    <row r="52">
      <c r="A52" s="11">
        <v>51.0</v>
      </c>
      <c r="B52" s="12">
        <v>45789.0</v>
      </c>
      <c r="C52" s="23"/>
      <c r="D52" s="14" t="s">
        <v>134</v>
      </c>
      <c r="E52" s="28"/>
      <c r="F52" s="11" t="s">
        <v>1363</v>
      </c>
      <c r="G52" s="11" t="s">
        <v>3367</v>
      </c>
      <c r="H52" s="11" t="s">
        <v>4007</v>
      </c>
      <c r="I52" s="14" t="s">
        <v>31</v>
      </c>
      <c r="J52" s="11" t="s">
        <v>23</v>
      </c>
      <c r="K52" s="11" t="s">
        <v>852</v>
      </c>
      <c r="L52" s="18">
        <v>1748945.0</v>
      </c>
      <c r="M52" s="11" t="s">
        <v>39</v>
      </c>
      <c r="N52" s="11" t="s">
        <v>790</v>
      </c>
      <c r="O52" s="33">
        <v>45804.0</v>
      </c>
      <c r="P52" s="20" t="s">
        <v>4008</v>
      </c>
      <c r="Q52" s="28"/>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row>
    <row r="53">
      <c r="A53" s="11">
        <v>52.0</v>
      </c>
      <c r="B53" s="12">
        <v>45789.0</v>
      </c>
      <c r="C53" s="23"/>
      <c r="D53" s="14" t="s">
        <v>169</v>
      </c>
      <c r="E53" s="14" t="s">
        <v>3210</v>
      </c>
      <c r="F53" s="11" t="s">
        <v>1363</v>
      </c>
      <c r="G53" s="11" t="s">
        <v>3367</v>
      </c>
      <c r="H53" s="11">
        <v>3.234526986E9</v>
      </c>
      <c r="I53" s="14" t="s">
        <v>31</v>
      </c>
      <c r="J53" s="11" t="s">
        <v>23</v>
      </c>
      <c r="K53" s="11" t="s">
        <v>44</v>
      </c>
      <c r="L53" s="18">
        <v>2528786.0</v>
      </c>
      <c r="M53" s="11" t="s">
        <v>502</v>
      </c>
      <c r="N53" s="11" t="s">
        <v>790</v>
      </c>
      <c r="O53" s="33">
        <v>45815.0</v>
      </c>
      <c r="P53" s="20" t="s">
        <v>4009</v>
      </c>
      <c r="Q53" s="28"/>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row>
    <row r="54" hidden="1">
      <c r="A54" s="11">
        <v>53.0</v>
      </c>
      <c r="B54" s="12">
        <v>45789.0</v>
      </c>
      <c r="C54" s="23"/>
      <c r="D54" s="14" t="s">
        <v>4010</v>
      </c>
      <c r="E54" s="28"/>
      <c r="F54" s="11" t="s">
        <v>1363</v>
      </c>
      <c r="G54" s="11" t="s">
        <v>3367</v>
      </c>
      <c r="H54" s="11" t="s">
        <v>4011</v>
      </c>
      <c r="I54" s="14" t="s">
        <v>31</v>
      </c>
      <c r="J54" s="11" t="s">
        <v>23</v>
      </c>
      <c r="K54" s="11" t="s">
        <v>75</v>
      </c>
      <c r="L54" s="18">
        <v>3422184.0</v>
      </c>
      <c r="M54" s="11" t="s">
        <v>39</v>
      </c>
      <c r="N54" s="11" t="s">
        <v>26</v>
      </c>
      <c r="O54" s="33">
        <v>45798.0</v>
      </c>
      <c r="P54" s="114" t="s">
        <v>4012</v>
      </c>
      <c r="Q54" s="28"/>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row>
    <row r="55" hidden="1">
      <c r="A55" s="11">
        <v>54.0</v>
      </c>
      <c r="B55" s="12">
        <v>45789.0</v>
      </c>
      <c r="C55" s="23"/>
      <c r="D55" s="14" t="s">
        <v>4013</v>
      </c>
      <c r="E55" s="14" t="s">
        <v>4014</v>
      </c>
      <c r="F55" s="26" t="s">
        <v>4015</v>
      </c>
      <c r="G55" s="11" t="s">
        <v>3367</v>
      </c>
      <c r="H55" s="11" t="s">
        <v>4016</v>
      </c>
      <c r="I55" s="14" t="s">
        <v>31</v>
      </c>
      <c r="J55" s="11" t="s">
        <v>23</v>
      </c>
      <c r="K55" s="11" t="s">
        <v>167</v>
      </c>
      <c r="L55" s="18">
        <v>8131735.0</v>
      </c>
      <c r="M55" s="11" t="s">
        <v>39</v>
      </c>
      <c r="N55" s="11" t="s">
        <v>26</v>
      </c>
      <c r="O55" s="33">
        <v>45798.0</v>
      </c>
      <c r="P55" s="20" t="s">
        <v>4017</v>
      </c>
      <c r="Q55" s="28"/>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row>
    <row r="56" hidden="1">
      <c r="A56" s="11">
        <v>55.0</v>
      </c>
      <c r="B56" s="12">
        <v>45789.0</v>
      </c>
      <c r="C56" s="23"/>
      <c r="D56" s="14" t="s">
        <v>4018</v>
      </c>
      <c r="E56" s="14" t="s">
        <v>206</v>
      </c>
      <c r="F56" s="11" t="s">
        <v>4019</v>
      </c>
      <c r="G56" s="11" t="s">
        <v>3367</v>
      </c>
      <c r="H56" s="11" t="s">
        <v>4020</v>
      </c>
      <c r="I56" s="14" t="s">
        <v>31</v>
      </c>
      <c r="J56" s="11" t="s">
        <v>23</v>
      </c>
      <c r="K56" s="11" t="s">
        <v>75</v>
      </c>
      <c r="L56" s="18">
        <v>2773059.0</v>
      </c>
      <c r="M56" s="11" t="s">
        <v>502</v>
      </c>
      <c r="N56" s="11" t="s">
        <v>26</v>
      </c>
      <c r="O56" s="33">
        <v>45798.0</v>
      </c>
      <c r="P56" s="20" t="s">
        <v>4021</v>
      </c>
      <c r="Q56" s="28"/>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row>
    <row r="57" hidden="1">
      <c r="A57" s="11">
        <v>56.0</v>
      </c>
      <c r="B57" s="12">
        <v>45789.0</v>
      </c>
      <c r="C57" s="23"/>
      <c r="D57" s="14" t="s">
        <v>255</v>
      </c>
      <c r="E57" s="28"/>
      <c r="F57" s="19"/>
      <c r="G57" s="11" t="s">
        <v>3367</v>
      </c>
      <c r="H57" s="11" t="s">
        <v>4022</v>
      </c>
      <c r="I57" s="14" t="s">
        <v>31</v>
      </c>
      <c r="J57" s="11" t="s">
        <v>23</v>
      </c>
      <c r="K57" s="11" t="s">
        <v>625</v>
      </c>
      <c r="L57" s="18">
        <v>250000.0</v>
      </c>
      <c r="M57" s="11" t="s">
        <v>502</v>
      </c>
      <c r="N57" s="11" t="s">
        <v>26</v>
      </c>
      <c r="O57" s="33">
        <v>45798.0</v>
      </c>
      <c r="P57" s="20" t="s">
        <v>3306</v>
      </c>
      <c r="Q57" s="28"/>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row>
    <row r="58" hidden="1">
      <c r="A58" s="11">
        <v>57.0</v>
      </c>
      <c r="B58" s="12">
        <v>45789.0</v>
      </c>
      <c r="C58" s="30"/>
      <c r="D58" s="14" t="s">
        <v>4023</v>
      </c>
      <c r="E58" s="14" t="s">
        <v>803</v>
      </c>
      <c r="F58" s="19"/>
      <c r="G58" s="11" t="s">
        <v>3367</v>
      </c>
      <c r="H58" s="11" t="s">
        <v>4024</v>
      </c>
      <c r="I58" s="14" t="s">
        <v>31</v>
      </c>
      <c r="J58" s="11" t="s">
        <v>23</v>
      </c>
      <c r="K58" s="11" t="s">
        <v>625</v>
      </c>
      <c r="L58" s="18">
        <v>250000.0</v>
      </c>
      <c r="M58" s="11" t="s">
        <v>39</v>
      </c>
      <c r="N58" s="11" t="s">
        <v>26</v>
      </c>
      <c r="O58" s="33">
        <v>45798.0</v>
      </c>
      <c r="P58" s="20" t="s">
        <v>4025</v>
      </c>
      <c r="Q58" s="28"/>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row>
    <row r="59" hidden="1">
      <c r="A59" s="11">
        <v>58.0</v>
      </c>
      <c r="B59" s="12">
        <v>45790.0</v>
      </c>
      <c r="C59" s="55">
        <v>3.0</v>
      </c>
      <c r="D59" s="14" t="s">
        <v>4026</v>
      </c>
      <c r="E59" s="14" t="s">
        <v>2123</v>
      </c>
      <c r="F59" s="19"/>
      <c r="G59" s="11" t="s">
        <v>3367</v>
      </c>
      <c r="H59" s="11" t="s">
        <v>4027</v>
      </c>
      <c r="I59" s="14" t="s">
        <v>31</v>
      </c>
      <c r="J59" s="11" t="s">
        <v>23</v>
      </c>
      <c r="K59" s="11" t="s">
        <v>100</v>
      </c>
      <c r="L59" s="18">
        <v>283000.0</v>
      </c>
      <c r="M59" s="11" t="s">
        <v>502</v>
      </c>
      <c r="N59" s="11" t="s">
        <v>26</v>
      </c>
      <c r="O59" s="37">
        <v>45798.0</v>
      </c>
      <c r="P59" s="20" t="s">
        <v>3306</v>
      </c>
      <c r="Q59" s="28"/>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row>
    <row r="60">
      <c r="A60" s="11">
        <v>59.0</v>
      </c>
      <c r="B60" s="12">
        <v>45790.0</v>
      </c>
      <c r="C60" s="23"/>
      <c r="D60" s="14" t="s">
        <v>4028</v>
      </c>
      <c r="E60" s="14" t="s">
        <v>373</v>
      </c>
      <c r="F60" s="19"/>
      <c r="G60" s="11" t="s">
        <v>3367</v>
      </c>
      <c r="H60" s="11">
        <v>3.188741565E9</v>
      </c>
      <c r="I60" s="14" t="s">
        <v>31</v>
      </c>
      <c r="J60" s="11" t="s">
        <v>23</v>
      </c>
      <c r="K60" s="11" t="s">
        <v>625</v>
      </c>
      <c r="L60" s="18">
        <v>252965.0</v>
      </c>
      <c r="M60" s="11" t="s">
        <v>57</v>
      </c>
      <c r="N60" s="11" t="s">
        <v>790</v>
      </c>
      <c r="O60" s="19"/>
      <c r="P60" s="21"/>
      <c r="Q60" s="28"/>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row>
    <row r="61">
      <c r="A61" s="11">
        <v>60.0</v>
      </c>
      <c r="B61" s="12">
        <v>45790.0</v>
      </c>
      <c r="C61" s="30"/>
      <c r="D61" s="14" t="s">
        <v>4029</v>
      </c>
      <c r="E61" s="14" t="s">
        <v>4030</v>
      </c>
      <c r="F61" s="19"/>
      <c r="G61" s="11" t="s">
        <v>3367</v>
      </c>
      <c r="H61" s="11">
        <v>3.154824028E9</v>
      </c>
      <c r="I61" s="14" t="s">
        <v>31</v>
      </c>
      <c r="J61" s="11" t="s">
        <v>23</v>
      </c>
      <c r="K61" s="11" t="s">
        <v>167</v>
      </c>
      <c r="L61" s="18">
        <v>4.2563402E7</v>
      </c>
      <c r="M61" s="11" t="s">
        <v>39</v>
      </c>
      <c r="N61" s="11" t="s">
        <v>790</v>
      </c>
      <c r="O61" s="11" t="s">
        <v>4031</v>
      </c>
      <c r="P61" s="20" t="s">
        <v>4032</v>
      </c>
      <c r="Q61" s="28"/>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row>
    <row r="62" hidden="1">
      <c r="A62" s="11">
        <v>61.0</v>
      </c>
      <c r="B62" s="12">
        <v>45792.0</v>
      </c>
      <c r="C62" s="55">
        <v>11.0</v>
      </c>
      <c r="D62" s="14" t="s">
        <v>4033</v>
      </c>
      <c r="E62" s="14" t="s">
        <v>770</v>
      </c>
      <c r="F62" s="11" t="s">
        <v>4034</v>
      </c>
      <c r="G62" s="11" t="s">
        <v>3413</v>
      </c>
      <c r="H62" s="11" t="s">
        <v>4035</v>
      </c>
      <c r="I62" s="14" t="s">
        <v>31</v>
      </c>
      <c r="J62" s="11" t="s">
        <v>23</v>
      </c>
      <c r="K62" s="11" t="s">
        <v>100</v>
      </c>
      <c r="L62" s="18">
        <v>1222084.0</v>
      </c>
      <c r="M62" s="11" t="s">
        <v>502</v>
      </c>
      <c r="N62" s="11" t="s">
        <v>26</v>
      </c>
      <c r="O62" s="33">
        <v>45798.0</v>
      </c>
      <c r="P62" s="20" t="s">
        <v>4036</v>
      </c>
      <c r="Q62" s="28"/>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row>
    <row r="63">
      <c r="A63" s="11">
        <v>62.0</v>
      </c>
      <c r="B63" s="12">
        <v>45792.0</v>
      </c>
      <c r="C63" s="23"/>
      <c r="D63" s="14" t="s">
        <v>4037</v>
      </c>
      <c r="E63" s="14" t="s">
        <v>3135</v>
      </c>
      <c r="F63" s="19"/>
      <c r="G63" s="11" t="s">
        <v>3367</v>
      </c>
      <c r="H63" s="11">
        <v>3.002161238E9</v>
      </c>
      <c r="I63" s="14" t="s">
        <v>31</v>
      </c>
      <c r="J63" s="11" t="s">
        <v>23</v>
      </c>
      <c r="K63" s="11" t="s">
        <v>50</v>
      </c>
      <c r="L63" s="18">
        <v>3368997.0</v>
      </c>
      <c r="M63" s="11" t="s">
        <v>502</v>
      </c>
      <c r="N63" s="11" t="s">
        <v>790</v>
      </c>
      <c r="O63" s="11" t="s">
        <v>3975</v>
      </c>
      <c r="P63" s="20" t="s">
        <v>4038</v>
      </c>
      <c r="Q63" s="28"/>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row>
    <row r="64">
      <c r="A64" s="11">
        <v>63.0</v>
      </c>
      <c r="B64" s="12">
        <v>45792.0</v>
      </c>
      <c r="C64" s="23"/>
      <c r="D64" s="14" t="s">
        <v>271</v>
      </c>
      <c r="E64" s="14" t="s">
        <v>230</v>
      </c>
      <c r="F64" s="11" t="s">
        <v>4039</v>
      </c>
      <c r="G64" s="11" t="s">
        <v>3367</v>
      </c>
      <c r="H64" s="11">
        <v>3.186412136E9</v>
      </c>
      <c r="I64" s="14" t="s">
        <v>31</v>
      </c>
      <c r="J64" s="11" t="s">
        <v>23</v>
      </c>
      <c r="K64" s="11" t="s">
        <v>44</v>
      </c>
      <c r="L64" s="18">
        <v>614199.0</v>
      </c>
      <c r="M64" s="11" t="s">
        <v>502</v>
      </c>
      <c r="N64" s="11" t="s">
        <v>790</v>
      </c>
      <c r="O64" s="33">
        <v>45815.0</v>
      </c>
      <c r="P64" s="20" t="s">
        <v>4040</v>
      </c>
      <c r="Q64" s="28"/>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row>
    <row r="65">
      <c r="A65" s="11">
        <v>64.0</v>
      </c>
      <c r="B65" s="12">
        <v>45792.0</v>
      </c>
      <c r="C65" s="23"/>
      <c r="D65" s="14" t="s">
        <v>242</v>
      </c>
      <c r="E65" s="14" t="s">
        <v>800</v>
      </c>
      <c r="F65" s="11" t="s">
        <v>4041</v>
      </c>
      <c r="G65" s="11" t="s">
        <v>3367</v>
      </c>
      <c r="H65" s="11">
        <v>3.217016189E9</v>
      </c>
      <c r="I65" s="14" t="s">
        <v>31</v>
      </c>
      <c r="J65" s="11" t="s">
        <v>23</v>
      </c>
      <c r="K65" s="11" t="s">
        <v>44</v>
      </c>
      <c r="L65" s="18">
        <v>875136.0</v>
      </c>
      <c r="M65" s="11" t="s">
        <v>57</v>
      </c>
      <c r="N65" s="11" t="s">
        <v>790</v>
      </c>
      <c r="O65" s="33"/>
      <c r="P65" s="20"/>
      <c r="Q65" s="28"/>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row>
    <row r="66">
      <c r="A66" s="11">
        <v>65.0</v>
      </c>
      <c r="B66" s="12">
        <v>45792.0</v>
      </c>
      <c r="C66" s="23"/>
      <c r="D66" s="14" t="s">
        <v>474</v>
      </c>
      <c r="E66" s="14" t="s">
        <v>4042</v>
      </c>
      <c r="F66" s="11" t="s">
        <v>4043</v>
      </c>
      <c r="G66" s="11" t="s">
        <v>3367</v>
      </c>
      <c r="H66" s="11">
        <v>3.105013824E9</v>
      </c>
      <c r="I66" s="14" t="s">
        <v>31</v>
      </c>
      <c r="J66" s="11" t="s">
        <v>23</v>
      </c>
      <c r="K66" s="11" t="s">
        <v>44</v>
      </c>
      <c r="L66" s="18">
        <v>578962.0</v>
      </c>
      <c r="M66" s="11" t="s">
        <v>57</v>
      </c>
      <c r="N66" s="11" t="s">
        <v>790</v>
      </c>
      <c r="O66" s="19"/>
      <c r="P66" s="21"/>
      <c r="Q66" s="28"/>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row>
    <row r="67">
      <c r="A67" s="11">
        <v>66.0</v>
      </c>
      <c r="B67" s="12">
        <v>45792.0</v>
      </c>
      <c r="C67" s="23"/>
      <c r="D67" s="14" t="s">
        <v>4044</v>
      </c>
      <c r="E67" s="14"/>
      <c r="F67" s="19"/>
      <c r="G67" s="11" t="s">
        <v>3367</v>
      </c>
      <c r="H67" s="11">
        <v>3.044446226E9</v>
      </c>
      <c r="I67" s="14" t="s">
        <v>31</v>
      </c>
      <c r="J67" s="11" t="s">
        <v>23</v>
      </c>
      <c r="K67" s="11" t="s">
        <v>75</v>
      </c>
      <c r="L67" s="18">
        <v>1012868.0</v>
      </c>
      <c r="M67" s="11" t="s">
        <v>502</v>
      </c>
      <c r="N67" s="11" t="s">
        <v>790</v>
      </c>
      <c r="O67" s="33">
        <v>45815.0</v>
      </c>
      <c r="P67" s="20" t="s">
        <v>4045</v>
      </c>
      <c r="Q67" s="28"/>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row>
    <row r="68">
      <c r="A68" s="11">
        <v>67.0</v>
      </c>
      <c r="B68" s="12">
        <v>45792.0</v>
      </c>
      <c r="C68" s="23"/>
      <c r="D68" s="14" t="s">
        <v>1621</v>
      </c>
      <c r="E68" s="14" t="s">
        <v>4046</v>
      </c>
      <c r="F68" s="19"/>
      <c r="G68" s="11" t="s">
        <v>3367</v>
      </c>
      <c r="H68" s="11">
        <v>3.008140086E9</v>
      </c>
      <c r="I68" s="14" t="s">
        <v>31</v>
      </c>
      <c r="J68" s="11" t="s">
        <v>23</v>
      </c>
      <c r="K68" s="11" t="s">
        <v>50</v>
      </c>
      <c r="L68" s="18">
        <v>788183.0</v>
      </c>
      <c r="M68" s="11" t="s">
        <v>502</v>
      </c>
      <c r="N68" s="11" t="s">
        <v>790</v>
      </c>
      <c r="O68" s="33">
        <v>45815.0</v>
      </c>
      <c r="P68" s="20" t="s">
        <v>4047</v>
      </c>
      <c r="Q68" s="28"/>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row>
    <row r="69" hidden="1">
      <c r="A69" s="11">
        <v>68.0</v>
      </c>
      <c r="B69" s="12">
        <v>45792.0</v>
      </c>
      <c r="C69" s="23"/>
      <c r="D69" s="14" t="s">
        <v>3720</v>
      </c>
      <c r="E69" s="14" t="s">
        <v>1465</v>
      </c>
      <c r="F69" s="19"/>
      <c r="G69" s="11" t="s">
        <v>3367</v>
      </c>
      <c r="H69" s="11" t="s">
        <v>4048</v>
      </c>
      <c r="I69" s="14" t="s">
        <v>31</v>
      </c>
      <c r="J69" s="11" t="s">
        <v>95</v>
      </c>
      <c r="K69" s="11" t="s">
        <v>75</v>
      </c>
      <c r="L69" s="18"/>
      <c r="M69" s="11"/>
      <c r="N69" s="11"/>
      <c r="O69" s="33">
        <v>45792.0</v>
      </c>
      <c r="P69" s="20" t="s">
        <v>4049</v>
      </c>
      <c r="Q69" s="28"/>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row>
    <row r="70" hidden="1">
      <c r="A70" s="11">
        <v>69.0</v>
      </c>
      <c r="B70" s="12">
        <v>45792.0</v>
      </c>
      <c r="C70" s="23"/>
      <c r="D70" s="14"/>
      <c r="E70" s="14" t="s">
        <v>4050</v>
      </c>
      <c r="F70" s="19"/>
      <c r="G70" s="11" t="s">
        <v>3367</v>
      </c>
      <c r="H70" s="11" t="s">
        <v>4051</v>
      </c>
      <c r="I70" s="14" t="s">
        <v>31</v>
      </c>
      <c r="J70" s="11" t="s">
        <v>23</v>
      </c>
      <c r="K70" s="11" t="s">
        <v>625</v>
      </c>
      <c r="L70" s="18"/>
      <c r="M70" s="11"/>
      <c r="N70" s="11" t="s">
        <v>26</v>
      </c>
      <c r="O70" s="19"/>
      <c r="P70" s="20" t="s">
        <v>4052</v>
      </c>
      <c r="Q70" s="28"/>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row>
    <row r="71" hidden="1">
      <c r="A71" s="11">
        <v>70.0</v>
      </c>
      <c r="B71" s="12">
        <v>45792.0</v>
      </c>
      <c r="C71" s="23"/>
      <c r="D71" s="14"/>
      <c r="E71" s="14"/>
      <c r="F71" s="11" t="s">
        <v>4053</v>
      </c>
      <c r="G71" s="11" t="s">
        <v>3367</v>
      </c>
      <c r="H71" s="11" t="s">
        <v>4054</v>
      </c>
      <c r="I71" s="14" t="s">
        <v>31</v>
      </c>
      <c r="J71" s="11" t="s">
        <v>23</v>
      </c>
      <c r="K71" s="11" t="s">
        <v>625</v>
      </c>
      <c r="L71" s="18"/>
      <c r="M71" s="11"/>
      <c r="N71" s="11" t="s">
        <v>26</v>
      </c>
      <c r="O71" s="19"/>
      <c r="P71" s="20" t="s">
        <v>4055</v>
      </c>
      <c r="Q71" s="28"/>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row>
    <row r="72" hidden="1">
      <c r="A72" s="11">
        <v>71.0</v>
      </c>
      <c r="B72" s="12">
        <v>45792.0</v>
      </c>
      <c r="C72" s="30"/>
      <c r="D72" s="14" t="s">
        <v>4056</v>
      </c>
      <c r="E72" s="14"/>
      <c r="F72" s="19"/>
      <c r="G72" s="11" t="s">
        <v>3367</v>
      </c>
      <c r="H72" s="11" t="s">
        <v>4057</v>
      </c>
      <c r="I72" s="14" t="s">
        <v>31</v>
      </c>
      <c r="J72" s="11" t="s">
        <v>23</v>
      </c>
      <c r="K72" s="11" t="s">
        <v>625</v>
      </c>
      <c r="L72" s="18"/>
      <c r="M72" s="11"/>
      <c r="N72" s="11" t="s">
        <v>26</v>
      </c>
      <c r="O72" s="19"/>
      <c r="P72" s="20" t="s">
        <v>4058</v>
      </c>
      <c r="Q72" s="28"/>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row>
    <row r="73" hidden="1">
      <c r="A73" s="11">
        <v>72.0</v>
      </c>
      <c r="B73" s="12">
        <v>45793.0</v>
      </c>
      <c r="C73" s="55">
        <v>9.0</v>
      </c>
      <c r="D73" s="14" t="s">
        <v>4059</v>
      </c>
      <c r="E73" s="14" t="s">
        <v>61</v>
      </c>
      <c r="F73" s="19"/>
      <c r="G73" s="11" t="s">
        <v>3367</v>
      </c>
      <c r="H73" s="11" t="s">
        <v>4060</v>
      </c>
      <c r="I73" s="14" t="s">
        <v>31</v>
      </c>
      <c r="J73" s="11" t="s">
        <v>23</v>
      </c>
      <c r="K73" s="11" t="s">
        <v>625</v>
      </c>
      <c r="L73" s="18">
        <v>1260000.0</v>
      </c>
      <c r="M73" s="11" t="s">
        <v>502</v>
      </c>
      <c r="N73" s="11" t="s">
        <v>26</v>
      </c>
      <c r="O73" s="19"/>
      <c r="P73" s="21"/>
      <c r="Q73" s="28"/>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row>
    <row r="74" hidden="1">
      <c r="A74" s="11">
        <v>73.0</v>
      </c>
      <c r="B74" s="12">
        <v>45793.0</v>
      </c>
      <c r="C74" s="23"/>
      <c r="D74" s="14" t="s">
        <v>1397</v>
      </c>
      <c r="E74" s="14" t="s">
        <v>2266</v>
      </c>
      <c r="F74" s="19"/>
      <c r="G74" s="11" t="s">
        <v>3367</v>
      </c>
      <c r="H74" s="11" t="s">
        <v>4061</v>
      </c>
      <c r="I74" s="14" t="s">
        <v>31</v>
      </c>
      <c r="J74" s="11" t="s">
        <v>23</v>
      </c>
      <c r="K74" s="11" t="s">
        <v>2087</v>
      </c>
      <c r="L74" s="18">
        <v>3049222.0</v>
      </c>
      <c r="M74" s="11" t="s">
        <v>502</v>
      </c>
      <c r="N74" s="11" t="s">
        <v>26</v>
      </c>
      <c r="O74" s="33"/>
      <c r="P74" s="20"/>
      <c r="Q74" s="28"/>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row>
    <row r="75" hidden="1">
      <c r="A75" s="11">
        <v>74.0</v>
      </c>
      <c r="B75" s="12">
        <v>45793.0</v>
      </c>
      <c r="C75" s="23"/>
      <c r="D75" s="14" t="s">
        <v>829</v>
      </c>
      <c r="E75" s="14" t="s">
        <v>280</v>
      </c>
      <c r="F75" s="19"/>
      <c r="G75" s="11" t="s">
        <v>3367</v>
      </c>
      <c r="H75" s="19"/>
      <c r="I75" s="14" t="s">
        <v>31</v>
      </c>
      <c r="J75" s="11" t="s">
        <v>23</v>
      </c>
      <c r="K75" s="11" t="s">
        <v>75</v>
      </c>
      <c r="L75" s="18">
        <v>8760571.0</v>
      </c>
      <c r="M75" s="11" t="s">
        <v>502</v>
      </c>
      <c r="N75" s="11"/>
      <c r="O75" s="33">
        <v>45804.0</v>
      </c>
      <c r="P75" s="20" t="s">
        <v>4062</v>
      </c>
      <c r="Q75" s="28"/>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row>
    <row r="76">
      <c r="A76" s="11">
        <v>75.0</v>
      </c>
      <c r="B76" s="12">
        <v>45793.0</v>
      </c>
      <c r="C76" s="23"/>
      <c r="D76" s="14" t="s">
        <v>4063</v>
      </c>
      <c r="E76" s="14" t="s">
        <v>4064</v>
      </c>
      <c r="F76" s="11" t="s">
        <v>4065</v>
      </c>
      <c r="G76" s="11" t="s">
        <v>3367</v>
      </c>
      <c r="H76" s="11" t="s">
        <v>4066</v>
      </c>
      <c r="I76" s="14" t="s">
        <v>31</v>
      </c>
      <c r="J76" s="11" t="s">
        <v>23</v>
      </c>
      <c r="K76" s="11" t="s">
        <v>75</v>
      </c>
      <c r="L76" s="18">
        <v>409419.0</v>
      </c>
      <c r="M76" s="11" t="s">
        <v>39</v>
      </c>
      <c r="N76" s="11" t="s">
        <v>790</v>
      </c>
      <c r="O76" s="33">
        <v>45815.0</v>
      </c>
      <c r="P76" s="20" t="s">
        <v>4067</v>
      </c>
      <c r="Q76" s="28"/>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row>
    <row r="77">
      <c r="A77" s="11">
        <v>76.0</v>
      </c>
      <c r="B77" s="12">
        <v>45793.0</v>
      </c>
      <c r="C77" s="23"/>
      <c r="D77" s="14" t="s">
        <v>542</v>
      </c>
      <c r="E77" s="14" t="s">
        <v>138</v>
      </c>
      <c r="F77" s="19"/>
      <c r="G77" s="11" t="s">
        <v>3367</v>
      </c>
      <c r="H77" s="11" t="s">
        <v>4068</v>
      </c>
      <c r="I77" s="14" t="s">
        <v>31</v>
      </c>
      <c r="J77" s="11" t="s">
        <v>23</v>
      </c>
      <c r="K77" s="11" t="s">
        <v>570</v>
      </c>
      <c r="L77" s="18">
        <v>0.0</v>
      </c>
      <c r="M77" s="11" t="s">
        <v>564</v>
      </c>
      <c r="N77" s="11" t="s">
        <v>790</v>
      </c>
      <c r="O77" s="33">
        <v>45793.0</v>
      </c>
      <c r="P77" s="20" t="s">
        <v>4069</v>
      </c>
      <c r="Q77" s="28"/>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row>
    <row r="78">
      <c r="A78" s="11">
        <v>77.0</v>
      </c>
      <c r="B78" s="12">
        <v>45793.0</v>
      </c>
      <c r="C78" s="23"/>
      <c r="D78" s="14" t="s">
        <v>1677</v>
      </c>
      <c r="E78" s="14" t="s">
        <v>1384</v>
      </c>
      <c r="F78" s="19"/>
      <c r="G78" s="11" t="s">
        <v>3367</v>
      </c>
      <c r="H78" s="11" t="s">
        <v>4070</v>
      </c>
      <c r="I78" s="14" t="s">
        <v>31</v>
      </c>
      <c r="J78" s="11" t="s">
        <v>23</v>
      </c>
      <c r="K78" s="11" t="s">
        <v>24</v>
      </c>
      <c r="L78" s="18">
        <v>830390.0</v>
      </c>
      <c r="M78" s="11" t="s">
        <v>39</v>
      </c>
      <c r="N78" s="11" t="s">
        <v>790</v>
      </c>
      <c r="O78" s="19"/>
      <c r="P78" s="20" t="s">
        <v>4071</v>
      </c>
      <c r="Q78" s="28"/>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row>
    <row r="79" hidden="1">
      <c r="A79" s="11">
        <v>78.0</v>
      </c>
      <c r="B79" s="12">
        <v>45793.0</v>
      </c>
      <c r="C79" s="23"/>
      <c r="D79" s="14" t="s">
        <v>4072</v>
      </c>
      <c r="E79" s="14" t="s">
        <v>210</v>
      </c>
      <c r="F79" s="19"/>
      <c r="G79" s="11" t="s">
        <v>3367</v>
      </c>
      <c r="H79" s="11" t="s">
        <v>4073</v>
      </c>
      <c r="I79" s="14" t="s">
        <v>31</v>
      </c>
      <c r="J79" s="11" t="s">
        <v>95</v>
      </c>
      <c r="K79" s="11" t="s">
        <v>75</v>
      </c>
      <c r="L79" s="18"/>
      <c r="M79" s="11"/>
      <c r="N79" s="11" t="s">
        <v>26</v>
      </c>
      <c r="O79" s="19"/>
      <c r="P79" s="20" t="s">
        <v>4049</v>
      </c>
      <c r="Q79" s="28"/>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row>
    <row r="80" hidden="1">
      <c r="A80" s="11">
        <v>79.0</v>
      </c>
      <c r="B80" s="12">
        <v>45793.0</v>
      </c>
      <c r="C80" s="23"/>
      <c r="D80" s="14" t="s">
        <v>2855</v>
      </c>
      <c r="E80" s="14" t="s">
        <v>2978</v>
      </c>
      <c r="F80" s="11" t="s">
        <v>4074</v>
      </c>
      <c r="G80" s="11" t="s">
        <v>3367</v>
      </c>
      <c r="H80" s="11" t="s">
        <v>4075</v>
      </c>
      <c r="I80" s="14" t="s">
        <v>31</v>
      </c>
      <c r="J80" s="11" t="s">
        <v>23</v>
      </c>
      <c r="K80" s="11" t="s">
        <v>167</v>
      </c>
      <c r="L80" s="18"/>
      <c r="M80" s="11"/>
      <c r="N80" s="11" t="s">
        <v>26</v>
      </c>
      <c r="O80" s="19"/>
      <c r="P80" s="20" t="s">
        <v>4076</v>
      </c>
      <c r="Q80" s="28"/>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row>
    <row r="81">
      <c r="A81" s="11">
        <v>80.0</v>
      </c>
      <c r="B81" s="12">
        <v>45793.0</v>
      </c>
      <c r="C81" s="30"/>
      <c r="D81" s="14" t="s">
        <v>140</v>
      </c>
      <c r="E81" s="14" t="s">
        <v>491</v>
      </c>
      <c r="F81" s="11" t="s">
        <v>4077</v>
      </c>
      <c r="G81" s="11" t="s">
        <v>3367</v>
      </c>
      <c r="H81" s="11" t="s">
        <v>4078</v>
      </c>
      <c r="I81" s="14" t="s">
        <v>31</v>
      </c>
      <c r="J81" s="11" t="s">
        <v>23</v>
      </c>
      <c r="K81" s="11" t="s">
        <v>3901</v>
      </c>
      <c r="L81" s="18">
        <v>1189215.0</v>
      </c>
      <c r="M81" s="11" t="s">
        <v>57</v>
      </c>
      <c r="N81" s="11" t="s">
        <v>790</v>
      </c>
      <c r="O81" s="19"/>
      <c r="P81" s="20"/>
      <c r="Q81" s="28"/>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row>
    <row r="82" hidden="1">
      <c r="A82" s="11">
        <v>81.0</v>
      </c>
      <c r="B82" s="12">
        <v>45794.0</v>
      </c>
      <c r="C82" s="115">
        <v>9.0</v>
      </c>
      <c r="D82" s="14" t="s">
        <v>4079</v>
      </c>
      <c r="E82" s="14" t="s">
        <v>2859</v>
      </c>
      <c r="F82" s="19"/>
      <c r="G82" s="11" t="s">
        <v>3367</v>
      </c>
      <c r="H82" s="11" t="s">
        <v>4080</v>
      </c>
      <c r="I82" s="14" t="s">
        <v>31</v>
      </c>
      <c r="J82" s="11" t="s">
        <v>95</v>
      </c>
      <c r="K82" s="11" t="s">
        <v>75</v>
      </c>
      <c r="L82" s="18"/>
      <c r="M82" s="11"/>
      <c r="N82" s="11"/>
      <c r="O82" s="19"/>
      <c r="P82" s="21"/>
      <c r="Q82" s="28"/>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row>
    <row r="83" hidden="1">
      <c r="A83" s="11">
        <v>82.0</v>
      </c>
      <c r="B83" s="12">
        <v>45794.0</v>
      </c>
      <c r="C83" s="23"/>
      <c r="D83" s="14" t="s">
        <v>178</v>
      </c>
      <c r="E83" s="14" t="s">
        <v>947</v>
      </c>
      <c r="F83" s="19"/>
      <c r="G83" s="11" t="s">
        <v>3367</v>
      </c>
      <c r="H83" s="11" t="s">
        <v>4081</v>
      </c>
      <c r="I83" s="14" t="s">
        <v>31</v>
      </c>
      <c r="J83" s="11" t="s">
        <v>23</v>
      </c>
      <c r="K83" s="11" t="s">
        <v>2087</v>
      </c>
      <c r="L83" s="18"/>
      <c r="M83" s="11" t="s">
        <v>564</v>
      </c>
      <c r="N83" s="11"/>
      <c r="O83" s="19"/>
      <c r="P83" s="20" t="s">
        <v>4082</v>
      </c>
      <c r="Q83" s="28"/>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row>
    <row r="84" hidden="1">
      <c r="A84" s="11">
        <v>83.0</v>
      </c>
      <c r="B84" s="12">
        <v>45794.0</v>
      </c>
      <c r="C84" s="23"/>
      <c r="D84" s="14" t="s">
        <v>4083</v>
      </c>
      <c r="E84" s="28"/>
      <c r="F84" s="19"/>
      <c r="G84" s="11" t="s">
        <v>3367</v>
      </c>
      <c r="H84" s="11" t="s">
        <v>4084</v>
      </c>
      <c r="I84" s="14" t="s">
        <v>31</v>
      </c>
      <c r="J84" s="11" t="s">
        <v>95</v>
      </c>
      <c r="K84" s="11" t="s">
        <v>570</v>
      </c>
      <c r="L84" s="18">
        <v>0.0</v>
      </c>
      <c r="M84" s="11"/>
      <c r="N84" s="11"/>
      <c r="O84" s="19"/>
      <c r="P84" s="20" t="s">
        <v>4049</v>
      </c>
      <c r="Q84" s="28"/>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row>
    <row r="85" hidden="1">
      <c r="A85" s="11">
        <v>84.0</v>
      </c>
      <c r="B85" s="12">
        <v>45794.0</v>
      </c>
      <c r="C85" s="23"/>
      <c r="D85" s="14" t="s">
        <v>4085</v>
      </c>
      <c r="E85" s="14" t="s">
        <v>1058</v>
      </c>
      <c r="F85" s="19"/>
      <c r="G85" s="11" t="s">
        <v>3367</v>
      </c>
      <c r="H85" s="11" t="s">
        <v>4086</v>
      </c>
      <c r="I85" s="14" t="s">
        <v>31</v>
      </c>
      <c r="J85" s="11" t="s">
        <v>95</v>
      </c>
      <c r="K85" s="11" t="s">
        <v>156</v>
      </c>
      <c r="L85" s="18">
        <v>0.0</v>
      </c>
      <c r="M85" s="11"/>
      <c r="N85" s="11"/>
      <c r="O85" s="19"/>
      <c r="P85" s="20" t="s">
        <v>4049</v>
      </c>
      <c r="Q85" s="28"/>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row>
    <row r="86" hidden="1">
      <c r="A86" s="11">
        <v>85.0</v>
      </c>
      <c r="B86" s="12">
        <v>45794.0</v>
      </c>
      <c r="C86" s="23"/>
      <c r="D86" s="14"/>
      <c r="E86" s="28"/>
      <c r="F86" s="61"/>
      <c r="G86" s="11" t="s">
        <v>3367</v>
      </c>
      <c r="H86" s="11" t="s">
        <v>4087</v>
      </c>
      <c r="I86" s="14" t="s">
        <v>31</v>
      </c>
      <c r="J86" s="11" t="s">
        <v>95</v>
      </c>
      <c r="K86" s="11" t="s">
        <v>625</v>
      </c>
      <c r="L86" s="18"/>
      <c r="M86" s="11"/>
      <c r="N86" s="11"/>
      <c r="O86" s="33"/>
      <c r="P86" s="20" t="s">
        <v>4049</v>
      </c>
      <c r="Q86" s="28"/>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row>
    <row r="87" hidden="1">
      <c r="A87" s="11">
        <v>86.0</v>
      </c>
      <c r="B87" s="12">
        <v>45794.0</v>
      </c>
      <c r="C87" s="23"/>
      <c r="D87" s="14" t="s">
        <v>128</v>
      </c>
      <c r="E87" s="14" t="s">
        <v>712</v>
      </c>
      <c r="F87" s="61"/>
      <c r="G87" s="11" t="s">
        <v>3367</v>
      </c>
      <c r="H87" s="11" t="s">
        <v>4088</v>
      </c>
      <c r="I87" s="14" t="s">
        <v>31</v>
      </c>
      <c r="J87" s="11" t="s">
        <v>23</v>
      </c>
      <c r="K87" s="11" t="s">
        <v>625</v>
      </c>
      <c r="L87" s="18">
        <v>170000.0</v>
      </c>
      <c r="M87" s="11" t="s">
        <v>502</v>
      </c>
      <c r="N87" s="11" t="s">
        <v>26</v>
      </c>
      <c r="O87" s="33"/>
      <c r="P87" s="20"/>
      <c r="Q87" s="28"/>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row>
    <row r="88" hidden="1">
      <c r="A88" s="11">
        <v>87.0</v>
      </c>
      <c r="B88" s="12">
        <v>45794.0</v>
      </c>
      <c r="C88" s="23"/>
      <c r="D88" s="14" t="s">
        <v>4089</v>
      </c>
      <c r="E88" s="14" t="s">
        <v>138</v>
      </c>
      <c r="F88" s="61"/>
      <c r="G88" s="11" t="s">
        <v>3367</v>
      </c>
      <c r="H88" s="11" t="s">
        <v>4090</v>
      </c>
      <c r="I88" s="14" t="s">
        <v>31</v>
      </c>
      <c r="J88" s="11" t="s">
        <v>23</v>
      </c>
      <c r="K88" s="11" t="s">
        <v>2087</v>
      </c>
      <c r="L88" s="18"/>
      <c r="M88" s="11" t="s">
        <v>564</v>
      </c>
      <c r="N88" s="11" t="s">
        <v>26</v>
      </c>
      <c r="O88" s="33"/>
      <c r="P88" s="20" t="s">
        <v>4091</v>
      </c>
      <c r="Q88" s="28"/>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row>
    <row r="89" hidden="1">
      <c r="A89" s="11">
        <v>88.0</v>
      </c>
      <c r="B89" s="12">
        <v>45794.0</v>
      </c>
      <c r="C89" s="23"/>
      <c r="D89" s="14" t="s">
        <v>4092</v>
      </c>
      <c r="E89" s="28"/>
      <c r="F89" s="61"/>
      <c r="G89" s="11" t="s">
        <v>4093</v>
      </c>
      <c r="H89" s="11" t="s">
        <v>4094</v>
      </c>
      <c r="I89" s="14" t="s">
        <v>31</v>
      </c>
      <c r="J89" s="11" t="s">
        <v>23</v>
      </c>
      <c r="K89" s="11" t="s">
        <v>100</v>
      </c>
      <c r="L89" s="18">
        <v>1259189.0</v>
      </c>
      <c r="M89" s="11" t="s">
        <v>502</v>
      </c>
      <c r="N89" s="11" t="s">
        <v>26</v>
      </c>
      <c r="O89" s="33"/>
      <c r="P89" s="20"/>
      <c r="Q89" s="28"/>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row>
    <row r="90" hidden="1">
      <c r="A90" s="11">
        <v>89.0</v>
      </c>
      <c r="B90" s="12">
        <v>45794.0</v>
      </c>
      <c r="C90" s="30"/>
      <c r="D90" s="14" t="s">
        <v>4095</v>
      </c>
      <c r="E90" s="14" t="s">
        <v>446</v>
      </c>
      <c r="F90" s="61"/>
      <c r="G90" s="11" t="s">
        <v>3367</v>
      </c>
      <c r="H90" s="11" t="s">
        <v>4096</v>
      </c>
      <c r="I90" s="14" t="s">
        <v>31</v>
      </c>
      <c r="J90" s="11" t="s">
        <v>95</v>
      </c>
      <c r="K90" s="11"/>
      <c r="L90" s="18"/>
      <c r="M90" s="11"/>
      <c r="N90" s="11"/>
      <c r="O90" s="33"/>
      <c r="P90" s="20" t="s">
        <v>4049</v>
      </c>
      <c r="Q90" s="28"/>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row>
    <row r="91" hidden="1">
      <c r="A91" s="11">
        <v>90.0</v>
      </c>
      <c r="B91" s="12">
        <v>45796.0</v>
      </c>
      <c r="C91" s="115">
        <v>5.0</v>
      </c>
      <c r="D91" s="14" t="s">
        <v>933</v>
      </c>
      <c r="E91" s="28"/>
      <c r="F91" s="70" t="s">
        <v>4097</v>
      </c>
      <c r="G91" s="11" t="s">
        <v>3367</v>
      </c>
      <c r="H91" s="11" t="s">
        <v>4098</v>
      </c>
      <c r="I91" s="14" t="s">
        <v>31</v>
      </c>
      <c r="J91" s="11" t="s">
        <v>23</v>
      </c>
      <c r="K91" s="11" t="s">
        <v>44</v>
      </c>
      <c r="L91" s="18">
        <v>450000.0</v>
      </c>
      <c r="M91" s="11" t="s">
        <v>57</v>
      </c>
      <c r="N91" s="11" t="s">
        <v>26</v>
      </c>
      <c r="O91" s="33"/>
      <c r="P91" s="20"/>
      <c r="Q91" s="28"/>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row>
    <row r="92" hidden="1">
      <c r="A92" s="11">
        <v>91.0</v>
      </c>
      <c r="B92" s="12">
        <v>45796.0</v>
      </c>
      <c r="C92" s="23"/>
      <c r="D92" s="14" t="s">
        <v>1948</v>
      </c>
      <c r="E92" s="28"/>
      <c r="F92" s="61"/>
      <c r="G92" s="11" t="s">
        <v>3367</v>
      </c>
      <c r="H92" s="11" t="s">
        <v>4099</v>
      </c>
      <c r="I92" s="14" t="s">
        <v>31</v>
      </c>
      <c r="J92" s="11" t="s">
        <v>95</v>
      </c>
      <c r="K92" s="11" t="s">
        <v>50</v>
      </c>
      <c r="L92" s="18"/>
      <c r="M92" s="11"/>
      <c r="N92" s="11"/>
      <c r="O92" s="33"/>
      <c r="P92" s="20" t="s">
        <v>4049</v>
      </c>
      <c r="Q92" s="28"/>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row>
    <row r="93">
      <c r="A93" s="11">
        <v>92.0</v>
      </c>
      <c r="B93" s="12">
        <v>45796.0</v>
      </c>
      <c r="C93" s="23"/>
      <c r="D93" s="14" t="s">
        <v>1718</v>
      </c>
      <c r="E93" s="14" t="s">
        <v>324</v>
      </c>
      <c r="F93" s="61"/>
      <c r="G93" s="11" t="s">
        <v>3367</v>
      </c>
      <c r="H93" s="11" t="s">
        <v>4100</v>
      </c>
      <c r="I93" s="14" t="s">
        <v>31</v>
      </c>
      <c r="J93" s="11" t="s">
        <v>23</v>
      </c>
      <c r="K93" s="11" t="s">
        <v>75</v>
      </c>
      <c r="L93" s="18">
        <v>4661427.0</v>
      </c>
      <c r="M93" s="11" t="s">
        <v>502</v>
      </c>
      <c r="N93" s="11" t="s">
        <v>790</v>
      </c>
      <c r="O93" s="11" t="s">
        <v>4101</v>
      </c>
      <c r="P93" s="20" t="s">
        <v>4102</v>
      </c>
      <c r="Q93" s="28"/>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row>
    <row r="94" hidden="1">
      <c r="A94" s="11">
        <v>93.0</v>
      </c>
      <c r="B94" s="12">
        <v>45796.0</v>
      </c>
      <c r="C94" s="23"/>
      <c r="D94" s="14" t="s">
        <v>4103</v>
      </c>
      <c r="E94" s="14" t="s">
        <v>2266</v>
      </c>
      <c r="F94" s="61"/>
      <c r="G94" s="11" t="s">
        <v>3367</v>
      </c>
      <c r="H94" s="11" t="s">
        <v>4104</v>
      </c>
      <c r="I94" s="14" t="s">
        <v>31</v>
      </c>
      <c r="J94" s="11" t="s">
        <v>23</v>
      </c>
      <c r="K94" s="11" t="s">
        <v>2087</v>
      </c>
      <c r="L94" s="18"/>
      <c r="M94" s="11" t="s">
        <v>564</v>
      </c>
      <c r="N94" s="11" t="s">
        <v>26</v>
      </c>
      <c r="O94" s="33"/>
      <c r="P94" s="20" t="s">
        <v>4091</v>
      </c>
      <c r="Q94" s="28"/>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row>
    <row r="95" hidden="1">
      <c r="A95" s="11">
        <v>94.0</v>
      </c>
      <c r="B95" s="12">
        <v>45796.0</v>
      </c>
      <c r="C95" s="30"/>
      <c r="D95" s="14" t="s">
        <v>678</v>
      </c>
      <c r="E95" s="14" t="s">
        <v>2491</v>
      </c>
      <c r="F95" s="70" t="s">
        <v>4105</v>
      </c>
      <c r="G95" s="11" t="s">
        <v>3367</v>
      </c>
      <c r="H95" s="11" t="s">
        <v>4106</v>
      </c>
      <c r="I95" s="14" t="s">
        <v>31</v>
      </c>
      <c r="J95" s="11" t="s">
        <v>23</v>
      </c>
      <c r="K95" s="11" t="s">
        <v>296</v>
      </c>
      <c r="L95" s="18">
        <v>1468994.0</v>
      </c>
      <c r="M95" s="11" t="s">
        <v>502</v>
      </c>
      <c r="N95" s="11" t="s">
        <v>26</v>
      </c>
      <c r="O95" s="33"/>
      <c r="P95" s="20"/>
      <c r="Q95" s="28"/>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row>
    <row r="96" hidden="1">
      <c r="A96" s="11">
        <v>95.0</v>
      </c>
      <c r="B96" s="12">
        <v>45797.0</v>
      </c>
      <c r="C96" s="115">
        <v>5.0</v>
      </c>
      <c r="D96" s="14" t="s">
        <v>3888</v>
      </c>
      <c r="E96" s="14" t="s">
        <v>4107</v>
      </c>
      <c r="F96" s="61"/>
      <c r="G96" s="11" t="s">
        <v>3367</v>
      </c>
      <c r="H96" s="11" t="s">
        <v>4108</v>
      </c>
      <c r="I96" s="14" t="s">
        <v>31</v>
      </c>
      <c r="J96" s="11" t="s">
        <v>23</v>
      </c>
      <c r="K96" s="11"/>
      <c r="L96" s="18"/>
      <c r="M96" s="11"/>
      <c r="N96" s="11"/>
      <c r="O96" s="33"/>
      <c r="P96" s="20" t="s">
        <v>4049</v>
      </c>
      <c r="Q96" s="28"/>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row>
    <row r="97" hidden="1">
      <c r="A97" s="11">
        <v>96.0</v>
      </c>
      <c r="B97" s="12">
        <v>45797.0</v>
      </c>
      <c r="C97" s="23"/>
      <c r="D97" s="14" t="s">
        <v>4109</v>
      </c>
      <c r="E97" s="28"/>
      <c r="F97" s="61"/>
      <c r="G97" s="11" t="s">
        <v>3367</v>
      </c>
      <c r="H97" s="11" t="s">
        <v>4110</v>
      </c>
      <c r="I97" s="14" t="s">
        <v>31</v>
      </c>
      <c r="J97" s="11" t="s">
        <v>23</v>
      </c>
      <c r="K97" s="11" t="s">
        <v>3902</v>
      </c>
      <c r="L97" s="18">
        <v>150000.0</v>
      </c>
      <c r="M97" s="11" t="s">
        <v>502</v>
      </c>
      <c r="N97" s="11" t="s">
        <v>26</v>
      </c>
      <c r="O97" s="33">
        <v>45815.0</v>
      </c>
      <c r="P97" s="20" t="s">
        <v>4111</v>
      </c>
      <c r="Q97" s="28"/>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row>
    <row r="98" hidden="1">
      <c r="A98" s="11">
        <v>97.0</v>
      </c>
      <c r="B98" s="12">
        <v>45797.0</v>
      </c>
      <c r="C98" s="23"/>
      <c r="D98" s="14" t="s">
        <v>4112</v>
      </c>
      <c r="E98" s="14" t="s">
        <v>4113</v>
      </c>
      <c r="F98" s="61"/>
      <c r="G98" s="11" t="s">
        <v>3367</v>
      </c>
      <c r="H98" s="11" t="s">
        <v>4114</v>
      </c>
      <c r="I98" s="14" t="s">
        <v>31</v>
      </c>
      <c r="J98" s="11" t="s">
        <v>23</v>
      </c>
      <c r="K98" s="11" t="s">
        <v>625</v>
      </c>
      <c r="L98" s="18">
        <v>395000.0</v>
      </c>
      <c r="M98" s="11" t="s">
        <v>57</v>
      </c>
      <c r="N98" s="11" t="s">
        <v>26</v>
      </c>
      <c r="O98" s="33"/>
      <c r="P98" s="20"/>
      <c r="Q98" s="28"/>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row>
    <row r="99" hidden="1">
      <c r="A99" s="11">
        <v>98.0</v>
      </c>
      <c r="B99" s="12">
        <v>45797.0</v>
      </c>
      <c r="C99" s="23"/>
      <c r="D99" s="14"/>
      <c r="E99" s="28"/>
      <c r="F99" s="70" t="s">
        <v>4115</v>
      </c>
      <c r="G99" s="11" t="s">
        <v>3367</v>
      </c>
      <c r="H99" s="11" t="s">
        <v>4116</v>
      </c>
      <c r="I99" s="14" t="s">
        <v>31</v>
      </c>
      <c r="J99" s="11" t="s">
        <v>23</v>
      </c>
      <c r="K99" s="11" t="s">
        <v>302</v>
      </c>
      <c r="L99" s="18"/>
      <c r="M99" s="11"/>
      <c r="N99" s="11" t="s">
        <v>26</v>
      </c>
      <c r="O99" s="33"/>
      <c r="P99" s="20" t="s">
        <v>4049</v>
      </c>
      <c r="Q99" s="28"/>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row>
    <row r="100" hidden="1">
      <c r="A100" s="11">
        <v>99.0</v>
      </c>
      <c r="B100" s="12">
        <v>45797.0</v>
      </c>
      <c r="C100" s="30"/>
      <c r="D100" s="14" t="s">
        <v>294</v>
      </c>
      <c r="E100" s="14" t="s">
        <v>2523</v>
      </c>
      <c r="F100" s="61"/>
      <c r="G100" s="11" t="s">
        <v>3367</v>
      </c>
      <c r="H100" s="11" t="s">
        <v>4117</v>
      </c>
      <c r="I100" s="14" t="s">
        <v>31</v>
      </c>
      <c r="J100" s="11" t="s">
        <v>23</v>
      </c>
      <c r="K100" s="11" t="s">
        <v>3902</v>
      </c>
      <c r="L100" s="18">
        <v>375561.0</v>
      </c>
      <c r="M100" s="11" t="s">
        <v>57</v>
      </c>
      <c r="N100" s="11" t="s">
        <v>26</v>
      </c>
      <c r="O100" s="33">
        <v>45815.0</v>
      </c>
      <c r="P100" s="20" t="s">
        <v>4118</v>
      </c>
      <c r="Q100" s="28"/>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row>
    <row r="101" hidden="1">
      <c r="A101" s="11">
        <v>100.0</v>
      </c>
      <c r="B101" s="12">
        <v>45798.0</v>
      </c>
      <c r="C101" s="55">
        <v>3.0</v>
      </c>
      <c r="D101" s="14" t="s">
        <v>4119</v>
      </c>
      <c r="E101" s="14" t="s">
        <v>2083</v>
      </c>
      <c r="F101" s="61"/>
      <c r="G101" s="11" t="s">
        <v>3367</v>
      </c>
      <c r="H101" s="11" t="s">
        <v>4120</v>
      </c>
      <c r="I101" s="14" t="s">
        <v>31</v>
      </c>
      <c r="J101" s="11" t="s">
        <v>23</v>
      </c>
      <c r="K101" s="11" t="s">
        <v>50</v>
      </c>
      <c r="L101" s="18">
        <v>825626.0</v>
      </c>
      <c r="M101" s="11" t="s">
        <v>502</v>
      </c>
      <c r="N101" s="11" t="s">
        <v>26</v>
      </c>
      <c r="O101" s="33">
        <v>45815.0</v>
      </c>
      <c r="P101" s="20" t="s">
        <v>3306</v>
      </c>
      <c r="Q101" s="28"/>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row>
    <row r="102" hidden="1">
      <c r="A102" s="11">
        <v>101.0</v>
      </c>
      <c r="B102" s="12">
        <v>45798.0</v>
      </c>
      <c r="C102" s="23"/>
      <c r="D102" s="14"/>
      <c r="E102" s="28"/>
      <c r="F102" s="70" t="s">
        <v>4121</v>
      </c>
      <c r="G102" s="11" t="s">
        <v>3367</v>
      </c>
      <c r="H102" s="11" t="s">
        <v>4122</v>
      </c>
      <c r="I102" s="14" t="s">
        <v>31</v>
      </c>
      <c r="J102" s="11" t="s">
        <v>23</v>
      </c>
      <c r="K102" s="11" t="s">
        <v>625</v>
      </c>
      <c r="L102" s="18">
        <v>240000.0</v>
      </c>
      <c r="M102" s="11" t="s">
        <v>502</v>
      </c>
      <c r="N102" s="11" t="s">
        <v>26</v>
      </c>
      <c r="O102" s="33">
        <v>45815.0</v>
      </c>
      <c r="P102" s="20" t="s">
        <v>3306</v>
      </c>
      <c r="Q102" s="28"/>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row>
    <row r="103" hidden="1">
      <c r="A103" s="11">
        <v>102.0</v>
      </c>
      <c r="B103" s="12">
        <v>45798.0</v>
      </c>
      <c r="C103" s="30"/>
      <c r="D103" s="14" t="s">
        <v>597</v>
      </c>
      <c r="E103" s="14" t="s">
        <v>4123</v>
      </c>
      <c r="F103" s="61"/>
      <c r="G103" s="11" t="s">
        <v>3367</v>
      </c>
      <c r="H103" s="11" t="s">
        <v>4124</v>
      </c>
      <c r="I103" s="14" t="s">
        <v>31</v>
      </c>
      <c r="J103" s="11" t="s">
        <v>95</v>
      </c>
      <c r="K103" s="11" t="s">
        <v>75</v>
      </c>
      <c r="L103" s="18"/>
      <c r="M103" s="11"/>
      <c r="N103" s="11" t="s">
        <v>26</v>
      </c>
      <c r="O103" s="33"/>
      <c r="P103" s="20" t="s">
        <v>4049</v>
      </c>
      <c r="Q103" s="28"/>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row>
    <row r="104" hidden="1">
      <c r="A104" s="11">
        <v>103.0</v>
      </c>
      <c r="B104" s="12">
        <v>45799.0</v>
      </c>
      <c r="C104" s="55">
        <v>9.0</v>
      </c>
      <c r="D104" s="14" t="s">
        <v>3130</v>
      </c>
      <c r="E104" s="28"/>
      <c r="F104" s="61"/>
      <c r="G104" s="11" t="s">
        <v>3367</v>
      </c>
      <c r="H104" s="11" t="s">
        <v>4125</v>
      </c>
      <c r="I104" s="14" t="s">
        <v>31</v>
      </c>
      <c r="J104" s="11" t="s">
        <v>23</v>
      </c>
      <c r="K104" s="11" t="s">
        <v>2087</v>
      </c>
      <c r="L104" s="18"/>
      <c r="M104" s="11"/>
      <c r="N104" s="11" t="s">
        <v>26</v>
      </c>
      <c r="O104" s="33"/>
      <c r="P104" s="20" t="s">
        <v>4049</v>
      </c>
      <c r="Q104" s="28"/>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row>
    <row r="105" hidden="1">
      <c r="A105" s="11">
        <v>104.0</v>
      </c>
      <c r="B105" s="12">
        <v>45799.0</v>
      </c>
      <c r="C105" s="23"/>
      <c r="D105" s="14" t="s">
        <v>145</v>
      </c>
      <c r="E105" s="14" t="s">
        <v>4126</v>
      </c>
      <c r="F105" s="61"/>
      <c r="G105" s="11" t="s">
        <v>3367</v>
      </c>
      <c r="H105" s="11" t="s">
        <v>4127</v>
      </c>
      <c r="I105" s="14" t="s">
        <v>31</v>
      </c>
      <c r="J105" s="11" t="s">
        <v>95</v>
      </c>
      <c r="K105" s="11" t="s">
        <v>625</v>
      </c>
      <c r="L105" s="18"/>
      <c r="M105" s="11"/>
      <c r="N105" s="11" t="s">
        <v>26</v>
      </c>
      <c r="O105" s="33"/>
      <c r="P105" s="20" t="s">
        <v>4049</v>
      </c>
      <c r="Q105" s="28"/>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row>
    <row r="106">
      <c r="A106" s="11">
        <v>105.0</v>
      </c>
      <c r="B106" s="12">
        <v>45799.0</v>
      </c>
      <c r="C106" s="23"/>
      <c r="D106" s="14" t="s">
        <v>4128</v>
      </c>
      <c r="E106" s="14" t="s">
        <v>71</v>
      </c>
      <c r="F106" s="61"/>
      <c r="G106" s="11" t="s">
        <v>3367</v>
      </c>
      <c r="H106" s="11" t="s">
        <v>4129</v>
      </c>
      <c r="I106" s="14" t="s">
        <v>31</v>
      </c>
      <c r="J106" s="11" t="s">
        <v>23</v>
      </c>
      <c r="K106" s="11" t="s">
        <v>625</v>
      </c>
      <c r="L106" s="18">
        <v>1315440.0</v>
      </c>
      <c r="M106" s="11" t="s">
        <v>502</v>
      </c>
      <c r="N106" s="11" t="s">
        <v>790</v>
      </c>
      <c r="O106" s="33">
        <v>45815.0</v>
      </c>
      <c r="P106" s="20" t="s">
        <v>4130</v>
      </c>
      <c r="Q106" s="28"/>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row>
    <row r="107" hidden="1">
      <c r="A107" s="11">
        <v>106.0</v>
      </c>
      <c r="B107" s="12">
        <v>45799.0</v>
      </c>
      <c r="C107" s="23"/>
      <c r="D107" s="14" t="s">
        <v>4131</v>
      </c>
      <c r="E107" s="14" t="s">
        <v>4132</v>
      </c>
      <c r="F107" s="61"/>
      <c r="G107" s="11" t="s">
        <v>3367</v>
      </c>
      <c r="H107" s="11" t="s">
        <v>4133</v>
      </c>
      <c r="I107" s="14" t="s">
        <v>31</v>
      </c>
      <c r="J107" s="11" t="s">
        <v>23</v>
      </c>
      <c r="K107" s="11" t="s">
        <v>625</v>
      </c>
      <c r="L107" s="18">
        <v>1065474.0</v>
      </c>
      <c r="M107" s="11" t="s">
        <v>57</v>
      </c>
      <c r="N107" s="11" t="s">
        <v>26</v>
      </c>
      <c r="O107" s="33"/>
      <c r="P107" s="20"/>
      <c r="Q107" s="28"/>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row>
    <row r="108" hidden="1">
      <c r="A108" s="11">
        <v>107.0</v>
      </c>
      <c r="B108" s="12">
        <v>45799.0</v>
      </c>
      <c r="C108" s="23"/>
      <c r="D108" s="14" t="s">
        <v>4134</v>
      </c>
      <c r="E108" s="28"/>
      <c r="F108" s="61"/>
      <c r="G108" s="11" t="s">
        <v>3367</v>
      </c>
      <c r="H108" s="11" t="s">
        <v>4135</v>
      </c>
      <c r="I108" s="14" t="s">
        <v>31</v>
      </c>
      <c r="J108" s="11" t="s">
        <v>23</v>
      </c>
      <c r="K108" s="11" t="s">
        <v>625</v>
      </c>
      <c r="L108" s="18"/>
      <c r="M108" s="11" t="s">
        <v>564</v>
      </c>
      <c r="N108" s="11" t="s">
        <v>26</v>
      </c>
      <c r="O108" s="33"/>
      <c r="P108" s="20" t="s">
        <v>4136</v>
      </c>
      <c r="Q108" s="28"/>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row>
    <row r="109" hidden="1">
      <c r="A109" s="11">
        <v>108.0</v>
      </c>
      <c r="B109" s="12">
        <v>45799.0</v>
      </c>
      <c r="C109" s="23"/>
      <c r="D109" s="14" t="s">
        <v>453</v>
      </c>
      <c r="E109" s="14" t="s">
        <v>93</v>
      </c>
      <c r="F109" s="61"/>
      <c r="G109" s="11" t="s">
        <v>3367</v>
      </c>
      <c r="H109" s="11" t="s">
        <v>4137</v>
      </c>
      <c r="I109" s="14" t="s">
        <v>31</v>
      </c>
      <c r="J109" s="11" t="s">
        <v>23</v>
      </c>
      <c r="K109" s="11" t="s">
        <v>625</v>
      </c>
      <c r="L109" s="18"/>
      <c r="M109" s="11" t="s">
        <v>564</v>
      </c>
      <c r="N109" s="11" t="s">
        <v>26</v>
      </c>
      <c r="O109" s="33"/>
      <c r="P109" s="20" t="s">
        <v>4138</v>
      </c>
      <c r="Q109" s="28"/>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row>
    <row r="110" hidden="1">
      <c r="A110" s="11">
        <v>109.0</v>
      </c>
      <c r="B110" s="12">
        <v>45799.0</v>
      </c>
      <c r="C110" s="23"/>
      <c r="D110" s="14"/>
      <c r="E110" s="28"/>
      <c r="F110" s="70" t="s">
        <v>4139</v>
      </c>
      <c r="G110" s="11" t="s">
        <v>3367</v>
      </c>
      <c r="H110" s="11" t="s">
        <v>4140</v>
      </c>
      <c r="I110" s="14" t="s">
        <v>31</v>
      </c>
      <c r="J110" s="11" t="s">
        <v>95</v>
      </c>
      <c r="K110" s="11" t="s">
        <v>625</v>
      </c>
      <c r="L110" s="18"/>
      <c r="M110" s="11" t="s">
        <v>564</v>
      </c>
      <c r="N110" s="11" t="s">
        <v>26</v>
      </c>
      <c r="O110" s="33"/>
      <c r="P110" s="20" t="s">
        <v>1979</v>
      </c>
      <c r="Q110" s="28"/>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row>
    <row r="111" hidden="1">
      <c r="A111" s="11">
        <v>110.0</v>
      </c>
      <c r="B111" s="12">
        <v>45799.0</v>
      </c>
      <c r="C111" s="23"/>
      <c r="D111" s="14" t="s">
        <v>271</v>
      </c>
      <c r="E111" s="28"/>
      <c r="F111" s="61"/>
      <c r="G111" s="11" t="s">
        <v>3367</v>
      </c>
      <c r="H111" s="11" t="s">
        <v>4141</v>
      </c>
      <c r="I111" s="14" t="s">
        <v>31</v>
      </c>
      <c r="J111" s="11" t="s">
        <v>95</v>
      </c>
      <c r="K111" s="11" t="s">
        <v>75</v>
      </c>
      <c r="L111" s="18"/>
      <c r="M111" s="11"/>
      <c r="N111" s="11" t="s">
        <v>26</v>
      </c>
      <c r="O111" s="33"/>
      <c r="P111" s="20" t="s">
        <v>4049</v>
      </c>
      <c r="Q111" s="28"/>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row>
    <row r="112" hidden="1">
      <c r="A112" s="11">
        <v>111.0</v>
      </c>
      <c r="B112" s="12">
        <v>45799.0</v>
      </c>
      <c r="C112" s="30"/>
      <c r="D112" s="14" t="s">
        <v>2324</v>
      </c>
      <c r="E112" s="14" t="s">
        <v>435</v>
      </c>
      <c r="F112" s="61"/>
      <c r="G112" s="11" t="s">
        <v>3367</v>
      </c>
      <c r="H112" s="11" t="s">
        <v>4142</v>
      </c>
      <c r="I112" s="14" t="s">
        <v>31</v>
      </c>
      <c r="J112" s="11" t="s">
        <v>95</v>
      </c>
      <c r="K112" s="11" t="s">
        <v>625</v>
      </c>
      <c r="L112" s="18"/>
      <c r="M112" s="11"/>
      <c r="N112" s="11" t="s">
        <v>26</v>
      </c>
      <c r="O112" s="33"/>
      <c r="P112" s="20" t="s">
        <v>4049</v>
      </c>
      <c r="Q112" s="28"/>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row>
    <row r="113" hidden="1">
      <c r="A113" s="11">
        <v>112.0</v>
      </c>
      <c r="B113" s="12">
        <v>45800.0</v>
      </c>
      <c r="C113" s="55">
        <v>16.0</v>
      </c>
      <c r="D113" s="14"/>
      <c r="E113" s="28"/>
      <c r="F113" s="61"/>
      <c r="G113" s="11" t="s">
        <v>3367</v>
      </c>
      <c r="H113" s="11" t="s">
        <v>4143</v>
      </c>
      <c r="I113" s="14" t="s">
        <v>31</v>
      </c>
      <c r="J113" s="11" t="s">
        <v>95</v>
      </c>
      <c r="K113" s="11" t="s">
        <v>625</v>
      </c>
      <c r="L113" s="18"/>
      <c r="M113" s="11" t="s">
        <v>564</v>
      </c>
      <c r="N113" s="11" t="s">
        <v>26</v>
      </c>
      <c r="O113" s="33"/>
      <c r="P113" s="20" t="s">
        <v>4049</v>
      </c>
      <c r="Q113" s="28"/>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row>
    <row r="114">
      <c r="A114" s="11">
        <v>113.0</v>
      </c>
      <c r="B114" s="12">
        <v>45800.0</v>
      </c>
      <c r="C114" s="23"/>
      <c r="D114" s="14" t="s">
        <v>1921</v>
      </c>
      <c r="E114" s="14" t="s">
        <v>4144</v>
      </c>
      <c r="F114" s="70" t="s">
        <v>4145</v>
      </c>
      <c r="G114" s="11" t="s">
        <v>3367</v>
      </c>
      <c r="H114" s="11" t="s">
        <v>4146</v>
      </c>
      <c r="I114" s="14" t="s">
        <v>31</v>
      </c>
      <c r="J114" s="11" t="s">
        <v>23</v>
      </c>
      <c r="K114" s="11" t="s">
        <v>852</v>
      </c>
      <c r="L114" s="18">
        <v>5.6304994E7</v>
      </c>
      <c r="M114" s="11" t="s">
        <v>39</v>
      </c>
      <c r="N114" s="11" t="s">
        <v>790</v>
      </c>
      <c r="O114" s="33">
        <v>45807.0</v>
      </c>
      <c r="P114" s="20" t="s">
        <v>4147</v>
      </c>
      <c r="Q114" s="28"/>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row>
    <row r="115" hidden="1">
      <c r="A115" s="11">
        <v>114.0</v>
      </c>
      <c r="B115" s="12">
        <v>45800.0</v>
      </c>
      <c r="C115" s="23"/>
      <c r="D115" s="14" t="s">
        <v>864</v>
      </c>
      <c r="E115" s="14" t="s">
        <v>712</v>
      </c>
      <c r="F115" s="70" t="s">
        <v>798</v>
      </c>
      <c r="G115" s="11" t="s">
        <v>3367</v>
      </c>
      <c r="H115" s="11" t="s">
        <v>4148</v>
      </c>
      <c r="I115" s="14" t="s">
        <v>31</v>
      </c>
      <c r="J115" s="11" t="s">
        <v>95</v>
      </c>
      <c r="K115" s="11" t="s">
        <v>852</v>
      </c>
      <c r="L115" s="18"/>
      <c r="M115" s="11"/>
      <c r="N115" s="11" t="s">
        <v>26</v>
      </c>
      <c r="O115" s="33"/>
      <c r="P115" s="20" t="s">
        <v>4049</v>
      </c>
      <c r="Q115" s="28"/>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row>
    <row r="116" hidden="1">
      <c r="A116" s="11">
        <v>115.0</v>
      </c>
      <c r="B116" s="12">
        <v>45800.0</v>
      </c>
      <c r="C116" s="23"/>
      <c r="D116" s="14" t="s">
        <v>4149</v>
      </c>
      <c r="E116" s="28"/>
      <c r="F116" s="61"/>
      <c r="G116" s="11" t="s">
        <v>3367</v>
      </c>
      <c r="H116" s="11" t="s">
        <v>4150</v>
      </c>
      <c r="I116" s="14" t="s">
        <v>31</v>
      </c>
      <c r="J116" s="11" t="s">
        <v>95</v>
      </c>
      <c r="K116" s="11"/>
      <c r="L116" s="18"/>
      <c r="M116" s="11"/>
      <c r="N116" s="11" t="s">
        <v>26</v>
      </c>
      <c r="O116" s="33"/>
      <c r="P116" s="20" t="s">
        <v>4049</v>
      </c>
      <c r="Q116" s="28"/>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row>
    <row r="117" hidden="1">
      <c r="A117" s="11">
        <v>116.0</v>
      </c>
      <c r="B117" s="12">
        <v>45800.0</v>
      </c>
      <c r="C117" s="23"/>
      <c r="D117" s="14" t="s">
        <v>338</v>
      </c>
      <c r="E117" s="14" t="s">
        <v>283</v>
      </c>
      <c r="F117" s="61"/>
      <c r="G117" s="11" t="s">
        <v>3367</v>
      </c>
      <c r="H117" s="11" t="s">
        <v>4151</v>
      </c>
      <c r="I117" s="14" t="s">
        <v>31</v>
      </c>
      <c r="J117" s="11" t="s">
        <v>23</v>
      </c>
      <c r="K117" s="11" t="s">
        <v>625</v>
      </c>
      <c r="L117" s="18">
        <v>90000.0</v>
      </c>
      <c r="M117" s="11" t="s">
        <v>502</v>
      </c>
      <c r="N117" s="11" t="s">
        <v>26</v>
      </c>
      <c r="O117" s="33">
        <v>45815.0</v>
      </c>
      <c r="P117" s="20" t="s">
        <v>4152</v>
      </c>
      <c r="Q117" s="28"/>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row>
    <row r="118" hidden="1">
      <c r="A118" s="11">
        <v>117.0</v>
      </c>
      <c r="B118" s="12">
        <v>45800.0</v>
      </c>
      <c r="C118" s="23"/>
      <c r="D118" s="14" t="s">
        <v>4153</v>
      </c>
      <c r="E118" s="28"/>
      <c r="F118" s="61"/>
      <c r="G118" s="11" t="s">
        <v>3367</v>
      </c>
      <c r="H118" s="11" t="s">
        <v>4154</v>
      </c>
      <c r="I118" s="14" t="s">
        <v>31</v>
      </c>
      <c r="J118" s="11" t="s">
        <v>23</v>
      </c>
      <c r="K118" s="11"/>
      <c r="L118" s="18"/>
      <c r="M118" s="11" t="s">
        <v>564</v>
      </c>
      <c r="N118" s="11" t="s">
        <v>26</v>
      </c>
      <c r="O118" s="33"/>
      <c r="P118" s="20" t="s">
        <v>4155</v>
      </c>
      <c r="Q118" s="28"/>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row>
    <row r="119" hidden="1">
      <c r="A119" s="11">
        <v>118.0</v>
      </c>
      <c r="B119" s="12">
        <v>45800.0</v>
      </c>
      <c r="C119" s="23"/>
      <c r="D119" s="14"/>
      <c r="E119" s="28"/>
      <c r="F119" s="61"/>
      <c r="G119" s="11" t="s">
        <v>3367</v>
      </c>
      <c r="H119" s="11" t="s">
        <v>4156</v>
      </c>
      <c r="I119" s="14" t="s">
        <v>31</v>
      </c>
      <c r="J119" s="11" t="s">
        <v>23</v>
      </c>
      <c r="K119" s="11"/>
      <c r="L119" s="18"/>
      <c r="M119" s="11" t="s">
        <v>564</v>
      </c>
      <c r="N119" s="11" t="s">
        <v>26</v>
      </c>
      <c r="O119" s="33"/>
      <c r="P119" s="20" t="s">
        <v>4157</v>
      </c>
      <c r="Q119" s="28"/>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row>
    <row r="120" hidden="1">
      <c r="A120" s="11">
        <v>119.0</v>
      </c>
      <c r="B120" s="12">
        <v>45800.0</v>
      </c>
      <c r="C120" s="23"/>
      <c r="D120" s="14" t="s">
        <v>4158</v>
      </c>
      <c r="E120" s="14" t="s">
        <v>4159</v>
      </c>
      <c r="F120" s="61"/>
      <c r="G120" s="11" t="s">
        <v>3367</v>
      </c>
      <c r="H120" s="11" t="s">
        <v>4160</v>
      </c>
      <c r="I120" s="14" t="s">
        <v>31</v>
      </c>
      <c r="J120" s="11" t="s">
        <v>23</v>
      </c>
      <c r="K120" s="11" t="s">
        <v>625</v>
      </c>
      <c r="L120" s="18"/>
      <c r="M120" s="11" t="s">
        <v>564</v>
      </c>
      <c r="N120" s="11" t="s">
        <v>26</v>
      </c>
      <c r="O120" s="33"/>
      <c r="P120" s="20" t="s">
        <v>4161</v>
      </c>
      <c r="Q120" s="28"/>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row>
    <row r="121" hidden="1">
      <c r="A121" s="11">
        <v>120.0</v>
      </c>
      <c r="B121" s="12">
        <v>45800.0</v>
      </c>
      <c r="C121" s="23"/>
      <c r="D121" s="14" t="s">
        <v>686</v>
      </c>
      <c r="E121" s="14" t="s">
        <v>104</v>
      </c>
      <c r="F121" s="61"/>
      <c r="G121" s="11" t="s">
        <v>3367</v>
      </c>
      <c r="H121" s="11" t="s">
        <v>4162</v>
      </c>
      <c r="I121" s="14" t="s">
        <v>31</v>
      </c>
      <c r="J121" s="11" t="s">
        <v>23</v>
      </c>
      <c r="K121" s="11" t="s">
        <v>625</v>
      </c>
      <c r="L121" s="18"/>
      <c r="M121" s="11" t="s">
        <v>564</v>
      </c>
      <c r="N121" s="11" t="s">
        <v>26</v>
      </c>
      <c r="O121" s="33"/>
      <c r="P121" s="20" t="s">
        <v>4163</v>
      </c>
      <c r="Q121" s="28"/>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row>
    <row r="122" hidden="1">
      <c r="A122" s="11">
        <v>121.0</v>
      </c>
      <c r="B122" s="12">
        <v>45800.0</v>
      </c>
      <c r="C122" s="23"/>
      <c r="D122" s="14" t="s">
        <v>145</v>
      </c>
      <c r="E122" s="14" t="s">
        <v>4164</v>
      </c>
      <c r="F122" s="61"/>
      <c r="G122" s="11" t="s">
        <v>3367</v>
      </c>
      <c r="H122" s="11" t="s">
        <v>4165</v>
      </c>
      <c r="I122" s="14" t="s">
        <v>31</v>
      </c>
      <c r="J122" s="11" t="s">
        <v>95</v>
      </c>
      <c r="K122" s="11" t="s">
        <v>100</v>
      </c>
      <c r="L122" s="18"/>
      <c r="M122" s="11"/>
      <c r="N122" s="11" t="s">
        <v>26</v>
      </c>
      <c r="O122" s="33"/>
      <c r="P122" s="20" t="s">
        <v>4166</v>
      </c>
      <c r="Q122" s="28"/>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row>
    <row r="123" hidden="1">
      <c r="A123" s="11">
        <v>122.0</v>
      </c>
      <c r="B123" s="12">
        <v>45800.0</v>
      </c>
      <c r="C123" s="23"/>
      <c r="D123" s="14" t="s">
        <v>1367</v>
      </c>
      <c r="E123" s="14" t="s">
        <v>351</v>
      </c>
      <c r="F123" s="61"/>
      <c r="G123" s="11" t="s">
        <v>3367</v>
      </c>
      <c r="H123" s="11" t="s">
        <v>4167</v>
      </c>
      <c r="I123" s="14" t="s">
        <v>31</v>
      </c>
      <c r="J123" s="11" t="s">
        <v>23</v>
      </c>
      <c r="K123" s="11" t="s">
        <v>100</v>
      </c>
      <c r="L123" s="18">
        <v>420000.0</v>
      </c>
      <c r="M123" s="11" t="s">
        <v>502</v>
      </c>
      <c r="N123" s="11" t="s">
        <v>26</v>
      </c>
      <c r="O123" s="33">
        <v>45815.0</v>
      </c>
      <c r="P123" s="20" t="s">
        <v>4168</v>
      </c>
      <c r="Q123" s="28"/>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row>
    <row r="124" hidden="1">
      <c r="A124" s="11">
        <v>123.0</v>
      </c>
      <c r="B124" s="12">
        <v>45800.0</v>
      </c>
      <c r="C124" s="23"/>
      <c r="D124" s="14" t="s">
        <v>300</v>
      </c>
      <c r="E124" s="14" t="s">
        <v>947</v>
      </c>
      <c r="F124" s="61"/>
      <c r="G124" s="11" t="s">
        <v>3537</v>
      </c>
      <c r="H124" s="11" t="s">
        <v>2387</v>
      </c>
      <c r="I124" s="14" t="s">
        <v>31</v>
      </c>
      <c r="J124" s="11" t="s">
        <v>23</v>
      </c>
      <c r="K124" s="11" t="s">
        <v>156</v>
      </c>
      <c r="L124" s="18"/>
      <c r="M124" s="11" t="s">
        <v>564</v>
      </c>
      <c r="N124" s="11" t="s">
        <v>26</v>
      </c>
      <c r="O124" s="33"/>
      <c r="P124" s="20" t="s">
        <v>4169</v>
      </c>
      <c r="Q124" s="28"/>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row>
    <row r="125">
      <c r="A125" s="11">
        <v>124.0</v>
      </c>
      <c r="B125" s="12">
        <v>45800.0</v>
      </c>
      <c r="C125" s="23"/>
      <c r="D125" s="14" t="s">
        <v>4170</v>
      </c>
      <c r="E125" s="14" t="s">
        <v>1573</v>
      </c>
      <c r="F125" s="61"/>
      <c r="G125" s="11" t="s">
        <v>4171</v>
      </c>
      <c r="H125" s="11" t="s">
        <v>4172</v>
      </c>
      <c r="I125" s="14" t="s">
        <v>31</v>
      </c>
      <c r="J125" s="11" t="s">
        <v>23</v>
      </c>
      <c r="K125" s="11" t="s">
        <v>625</v>
      </c>
      <c r="L125" s="18">
        <v>1179861.0</v>
      </c>
      <c r="M125" s="11" t="s">
        <v>502</v>
      </c>
      <c r="N125" s="11" t="s">
        <v>790</v>
      </c>
      <c r="O125" s="33">
        <v>45815.0</v>
      </c>
      <c r="P125" s="20" t="s">
        <v>4173</v>
      </c>
      <c r="Q125" s="28"/>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row>
    <row r="126" hidden="1">
      <c r="A126" s="11">
        <v>125.0</v>
      </c>
      <c r="B126" s="12">
        <v>45800.0</v>
      </c>
      <c r="C126" s="23"/>
      <c r="D126" s="14" t="s">
        <v>4112</v>
      </c>
      <c r="E126" s="14" t="s">
        <v>910</v>
      </c>
      <c r="F126" s="61"/>
      <c r="G126" s="11" t="s">
        <v>3367</v>
      </c>
      <c r="H126" s="11" t="s">
        <v>4174</v>
      </c>
      <c r="I126" s="14" t="s">
        <v>31</v>
      </c>
      <c r="J126" s="11" t="s">
        <v>95</v>
      </c>
      <c r="K126" s="11" t="s">
        <v>50</v>
      </c>
      <c r="L126" s="18"/>
      <c r="M126" s="11"/>
      <c r="N126" s="11" t="s">
        <v>26</v>
      </c>
      <c r="O126" s="33"/>
      <c r="P126" s="20" t="s">
        <v>4049</v>
      </c>
      <c r="Q126" s="28"/>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row>
    <row r="127" hidden="1">
      <c r="A127" s="11">
        <v>126.0</v>
      </c>
      <c r="B127" s="12">
        <v>45800.0</v>
      </c>
      <c r="C127" s="23"/>
      <c r="D127" s="14" t="s">
        <v>4175</v>
      </c>
      <c r="E127" s="28"/>
      <c r="F127" s="61"/>
      <c r="G127" s="11" t="s">
        <v>3367</v>
      </c>
      <c r="H127" s="11" t="s">
        <v>4176</v>
      </c>
      <c r="I127" s="14" t="s">
        <v>31</v>
      </c>
      <c r="J127" s="11" t="s">
        <v>95</v>
      </c>
      <c r="K127" s="11" t="s">
        <v>167</v>
      </c>
      <c r="L127" s="18"/>
      <c r="M127" s="11"/>
      <c r="N127" s="11" t="s">
        <v>26</v>
      </c>
      <c r="O127" s="33"/>
      <c r="P127" s="20" t="s">
        <v>4049</v>
      </c>
      <c r="Q127" s="28"/>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row>
    <row r="128" hidden="1">
      <c r="A128" s="11">
        <v>127.0</v>
      </c>
      <c r="B128" s="12">
        <v>45800.0</v>
      </c>
      <c r="C128" s="30"/>
      <c r="D128" s="14"/>
      <c r="E128" s="28"/>
      <c r="F128" s="61"/>
      <c r="G128" s="11" t="s">
        <v>3367</v>
      </c>
      <c r="H128" s="11" t="s">
        <v>4177</v>
      </c>
      <c r="I128" s="14" t="s">
        <v>31</v>
      </c>
      <c r="J128" s="11" t="s">
        <v>95</v>
      </c>
      <c r="K128" s="11" t="s">
        <v>100</v>
      </c>
      <c r="L128" s="18"/>
      <c r="M128" s="11"/>
      <c r="N128" s="11" t="s">
        <v>26</v>
      </c>
      <c r="O128" s="33"/>
      <c r="P128" s="20" t="s">
        <v>4049</v>
      </c>
      <c r="Q128" s="28"/>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row>
    <row r="129" hidden="1">
      <c r="A129" s="11">
        <v>128.0</v>
      </c>
      <c r="B129" s="12">
        <v>45801.0</v>
      </c>
      <c r="C129" s="55">
        <v>8.0</v>
      </c>
      <c r="D129" s="14" t="s">
        <v>128</v>
      </c>
      <c r="E129" s="14" t="s">
        <v>2859</v>
      </c>
      <c r="F129" s="61"/>
      <c r="G129" s="11" t="s">
        <v>3367</v>
      </c>
      <c r="H129" s="11" t="s">
        <v>4178</v>
      </c>
      <c r="I129" s="14" t="s">
        <v>31</v>
      </c>
      <c r="J129" s="11" t="s">
        <v>95</v>
      </c>
      <c r="K129" s="11"/>
      <c r="L129" s="18"/>
      <c r="M129" s="11"/>
      <c r="N129" s="11" t="s">
        <v>26</v>
      </c>
      <c r="O129" s="33"/>
      <c r="P129" s="20" t="s">
        <v>4049</v>
      </c>
      <c r="Q129" s="28"/>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row>
    <row r="130" hidden="1">
      <c r="A130" s="11">
        <v>129.0</v>
      </c>
      <c r="B130" s="12">
        <v>45801.0</v>
      </c>
      <c r="C130" s="23"/>
      <c r="D130" s="14" t="s">
        <v>4179</v>
      </c>
      <c r="E130" s="14" t="s">
        <v>122</v>
      </c>
      <c r="F130" s="61"/>
      <c r="G130" s="11" t="s">
        <v>3367</v>
      </c>
      <c r="H130" s="11" t="s">
        <v>4180</v>
      </c>
      <c r="I130" s="14" t="s">
        <v>31</v>
      </c>
      <c r="J130" s="11" t="s">
        <v>95</v>
      </c>
      <c r="K130" s="11" t="s">
        <v>2740</v>
      </c>
      <c r="L130" s="18"/>
      <c r="M130" s="11"/>
      <c r="N130" s="11" t="s">
        <v>26</v>
      </c>
      <c r="O130" s="33"/>
      <c r="P130" s="20" t="s">
        <v>4049</v>
      </c>
      <c r="Q130" s="28"/>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row>
    <row r="131" hidden="1">
      <c r="A131" s="11">
        <v>130.0</v>
      </c>
      <c r="B131" s="12">
        <v>45801.0</v>
      </c>
      <c r="C131" s="23"/>
      <c r="D131" s="14" t="s">
        <v>4181</v>
      </c>
      <c r="E131" s="14" t="s">
        <v>3724</v>
      </c>
      <c r="F131" s="61"/>
      <c r="G131" s="11" t="s">
        <v>3367</v>
      </c>
      <c r="H131" s="11" t="s">
        <v>4182</v>
      </c>
      <c r="I131" s="14" t="s">
        <v>31</v>
      </c>
      <c r="J131" s="11" t="s">
        <v>95</v>
      </c>
      <c r="K131" s="11" t="s">
        <v>2087</v>
      </c>
      <c r="L131" s="18"/>
      <c r="M131" s="11"/>
      <c r="N131" s="11" t="s">
        <v>26</v>
      </c>
      <c r="O131" s="33"/>
      <c r="P131" s="20" t="s">
        <v>4049</v>
      </c>
      <c r="Q131" s="28"/>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row>
    <row r="132" hidden="1">
      <c r="A132" s="11">
        <v>131.0</v>
      </c>
      <c r="B132" s="12">
        <v>45801.0</v>
      </c>
      <c r="C132" s="23"/>
      <c r="D132" s="14" t="s">
        <v>4183</v>
      </c>
      <c r="E132" s="14" t="s">
        <v>421</v>
      </c>
      <c r="F132" s="61"/>
      <c r="G132" s="11" t="s">
        <v>3367</v>
      </c>
      <c r="H132" s="11" t="s">
        <v>4184</v>
      </c>
      <c r="I132" s="14" t="s">
        <v>31</v>
      </c>
      <c r="J132" s="11" t="s">
        <v>95</v>
      </c>
      <c r="K132" s="11" t="s">
        <v>2087</v>
      </c>
      <c r="L132" s="18"/>
      <c r="M132" s="11"/>
      <c r="N132" s="11" t="s">
        <v>26</v>
      </c>
      <c r="O132" s="33"/>
      <c r="P132" s="20" t="s">
        <v>4049</v>
      </c>
      <c r="Q132" s="28"/>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row>
    <row r="133" hidden="1">
      <c r="A133" s="11">
        <v>132.0</v>
      </c>
      <c r="B133" s="12">
        <v>45801.0</v>
      </c>
      <c r="C133" s="23"/>
      <c r="D133" s="14"/>
      <c r="E133" s="28"/>
      <c r="F133" s="61"/>
      <c r="G133" s="11" t="s">
        <v>3367</v>
      </c>
      <c r="H133" s="11" t="s">
        <v>4185</v>
      </c>
      <c r="I133" s="14" t="s">
        <v>31</v>
      </c>
      <c r="J133" s="11" t="s">
        <v>95</v>
      </c>
      <c r="K133" s="11"/>
      <c r="L133" s="18"/>
      <c r="M133" s="11"/>
      <c r="N133" s="11" t="s">
        <v>26</v>
      </c>
      <c r="O133" s="33"/>
      <c r="P133" s="20" t="s">
        <v>4049</v>
      </c>
      <c r="Q133" s="28"/>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row>
    <row r="134" hidden="1">
      <c r="A134" s="11">
        <v>133.0</v>
      </c>
      <c r="B134" s="12">
        <v>45801.0</v>
      </c>
      <c r="C134" s="23"/>
      <c r="D134" s="14" t="s">
        <v>4186</v>
      </c>
      <c r="E134" s="14" t="s">
        <v>4187</v>
      </c>
      <c r="F134" s="61"/>
      <c r="G134" s="11" t="s">
        <v>3367</v>
      </c>
      <c r="H134" s="11" t="s">
        <v>4188</v>
      </c>
      <c r="I134" s="14" t="s">
        <v>31</v>
      </c>
      <c r="J134" s="11" t="s">
        <v>23</v>
      </c>
      <c r="K134" s="11" t="s">
        <v>2087</v>
      </c>
      <c r="L134" s="18"/>
      <c r="M134" s="11" t="s">
        <v>564</v>
      </c>
      <c r="N134" s="11" t="s">
        <v>26</v>
      </c>
      <c r="O134" s="33"/>
      <c r="P134" s="20" t="s">
        <v>4189</v>
      </c>
      <c r="Q134" s="28"/>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row>
    <row r="135" hidden="1">
      <c r="A135" s="11">
        <v>134.0</v>
      </c>
      <c r="B135" s="12">
        <v>45801.0</v>
      </c>
      <c r="C135" s="23"/>
      <c r="D135" s="14" t="s">
        <v>449</v>
      </c>
      <c r="E135" s="14" t="s">
        <v>1538</v>
      </c>
      <c r="F135" s="61"/>
      <c r="G135" s="11" t="s">
        <v>3413</v>
      </c>
      <c r="H135" s="11" t="s">
        <v>4190</v>
      </c>
      <c r="I135" s="14" t="s">
        <v>31</v>
      </c>
      <c r="J135" s="11" t="s">
        <v>95</v>
      </c>
      <c r="K135" s="11" t="s">
        <v>2740</v>
      </c>
      <c r="L135" s="18"/>
      <c r="M135" s="11"/>
      <c r="N135" s="11" t="s">
        <v>26</v>
      </c>
      <c r="O135" s="33"/>
      <c r="P135" s="20" t="s">
        <v>4049</v>
      </c>
      <c r="Q135" s="28"/>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row>
    <row r="136" hidden="1">
      <c r="A136" s="11">
        <v>135.0</v>
      </c>
      <c r="B136" s="12">
        <v>45801.0</v>
      </c>
      <c r="C136" s="30"/>
      <c r="D136" s="14" t="s">
        <v>1344</v>
      </c>
      <c r="E136" s="14" t="s">
        <v>4191</v>
      </c>
      <c r="F136" s="61"/>
      <c r="G136" s="11" t="s">
        <v>3367</v>
      </c>
      <c r="H136" s="11" t="s">
        <v>4192</v>
      </c>
      <c r="I136" s="14" t="s">
        <v>31</v>
      </c>
      <c r="J136" s="11" t="s">
        <v>95</v>
      </c>
      <c r="K136" s="11"/>
      <c r="L136" s="18"/>
      <c r="M136" s="11"/>
      <c r="N136" s="11" t="s">
        <v>26</v>
      </c>
      <c r="O136" s="33"/>
      <c r="P136" s="20" t="s">
        <v>4049</v>
      </c>
      <c r="Q136" s="28"/>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row>
    <row r="137" hidden="1">
      <c r="A137" s="11">
        <v>136.0</v>
      </c>
      <c r="B137" s="12">
        <v>45803.0</v>
      </c>
      <c r="C137" s="55">
        <v>8.0</v>
      </c>
      <c r="D137" s="14" t="s">
        <v>3861</v>
      </c>
      <c r="E137" s="14" t="s">
        <v>910</v>
      </c>
      <c r="F137" s="70" t="s">
        <v>4193</v>
      </c>
      <c r="G137" s="11" t="s">
        <v>3367</v>
      </c>
      <c r="H137" s="11" t="s">
        <v>4194</v>
      </c>
      <c r="I137" s="14" t="s">
        <v>31</v>
      </c>
      <c r="J137" s="11" t="s">
        <v>23</v>
      </c>
      <c r="K137" s="11" t="s">
        <v>3902</v>
      </c>
      <c r="L137" s="18">
        <v>312425.0</v>
      </c>
      <c r="M137" s="11" t="s">
        <v>502</v>
      </c>
      <c r="N137" s="11" t="s">
        <v>26</v>
      </c>
      <c r="O137" s="33">
        <v>45815.0</v>
      </c>
      <c r="P137" s="20" t="s">
        <v>4195</v>
      </c>
      <c r="Q137" s="28"/>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row>
    <row r="138" hidden="1">
      <c r="A138" s="11">
        <v>137.0</v>
      </c>
      <c r="B138" s="12">
        <v>45803.0</v>
      </c>
      <c r="C138" s="23"/>
      <c r="D138" s="14" t="s">
        <v>4196</v>
      </c>
      <c r="E138" s="28"/>
      <c r="F138" s="61"/>
      <c r="G138" s="11" t="s">
        <v>3367</v>
      </c>
      <c r="H138" s="11" t="s">
        <v>4197</v>
      </c>
      <c r="I138" s="14" t="s">
        <v>31</v>
      </c>
      <c r="J138" s="11" t="s">
        <v>23</v>
      </c>
      <c r="K138" s="11" t="s">
        <v>625</v>
      </c>
      <c r="L138" s="18">
        <v>0.0</v>
      </c>
      <c r="M138" s="11" t="s">
        <v>564</v>
      </c>
      <c r="N138" s="11" t="s">
        <v>26</v>
      </c>
      <c r="O138" s="33">
        <v>45806.0</v>
      </c>
      <c r="P138" s="20" t="s">
        <v>4198</v>
      </c>
      <c r="Q138" s="28"/>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row>
    <row r="139" hidden="1">
      <c r="A139" s="11">
        <v>138.0</v>
      </c>
      <c r="B139" s="12" t="s">
        <v>4199</v>
      </c>
      <c r="C139" s="23"/>
      <c r="D139" s="14" t="s">
        <v>252</v>
      </c>
      <c r="E139" s="14" t="s">
        <v>712</v>
      </c>
      <c r="F139" s="11" t="s">
        <v>4200</v>
      </c>
      <c r="G139" s="11" t="s">
        <v>3367</v>
      </c>
      <c r="H139" s="11" t="s">
        <v>4201</v>
      </c>
      <c r="I139" s="14" t="s">
        <v>31</v>
      </c>
      <c r="J139" s="11" t="s">
        <v>23</v>
      </c>
      <c r="K139" s="11" t="s">
        <v>625</v>
      </c>
      <c r="L139" s="18">
        <v>2291883.0</v>
      </c>
      <c r="M139" s="11" t="s">
        <v>39</v>
      </c>
      <c r="N139" s="11" t="s">
        <v>26</v>
      </c>
      <c r="O139" s="33">
        <v>45814.0</v>
      </c>
      <c r="P139" s="20" t="s">
        <v>4202</v>
      </c>
      <c r="Q139" s="28"/>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row>
    <row r="140" hidden="1">
      <c r="A140" s="11">
        <v>139.0</v>
      </c>
      <c r="B140" s="12" t="s">
        <v>4199</v>
      </c>
      <c r="C140" s="23"/>
      <c r="D140" s="14" t="s">
        <v>1738</v>
      </c>
      <c r="E140" s="28"/>
      <c r="F140" s="19"/>
      <c r="G140" s="11" t="s">
        <v>3367</v>
      </c>
      <c r="H140" s="11" t="s">
        <v>4203</v>
      </c>
      <c r="I140" s="14" t="s">
        <v>31</v>
      </c>
      <c r="J140" s="11" t="s">
        <v>95</v>
      </c>
      <c r="K140" s="11" t="s">
        <v>167</v>
      </c>
      <c r="L140" s="18">
        <v>0.0</v>
      </c>
      <c r="M140" s="11"/>
      <c r="N140" s="11" t="s">
        <v>26</v>
      </c>
      <c r="O140" s="19"/>
      <c r="P140" s="20" t="s">
        <v>4204</v>
      </c>
      <c r="Q140" s="28"/>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row>
    <row r="141" hidden="1">
      <c r="A141" s="11">
        <v>140.0</v>
      </c>
      <c r="B141" s="12" t="s">
        <v>4199</v>
      </c>
      <c r="C141" s="23"/>
      <c r="D141" s="14" t="s">
        <v>4205</v>
      </c>
      <c r="E141" s="28"/>
      <c r="F141" s="19"/>
      <c r="G141" s="11" t="s">
        <v>3367</v>
      </c>
      <c r="H141" s="11" t="s">
        <v>4206</v>
      </c>
      <c r="I141" s="14" t="s">
        <v>31</v>
      </c>
      <c r="J141" s="11" t="s">
        <v>23</v>
      </c>
      <c r="K141" s="11" t="s">
        <v>625</v>
      </c>
      <c r="L141" s="18">
        <v>0.0</v>
      </c>
      <c r="M141" s="11" t="s">
        <v>564</v>
      </c>
      <c r="N141" s="11" t="s">
        <v>26</v>
      </c>
      <c r="O141" s="19"/>
      <c r="P141" s="20" t="s">
        <v>4207</v>
      </c>
      <c r="Q141" s="28"/>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row>
    <row r="142" hidden="1">
      <c r="A142" s="11">
        <v>141.0</v>
      </c>
      <c r="B142" s="12" t="s">
        <v>4199</v>
      </c>
      <c r="C142" s="23"/>
      <c r="D142" s="14" t="s">
        <v>2904</v>
      </c>
      <c r="E142" s="28"/>
      <c r="F142" s="19"/>
      <c r="G142" s="11" t="s">
        <v>3367</v>
      </c>
      <c r="H142" s="11" t="s">
        <v>4208</v>
      </c>
      <c r="I142" s="14" t="s">
        <v>31</v>
      </c>
      <c r="J142" s="11" t="s">
        <v>95</v>
      </c>
      <c r="K142" s="11" t="s">
        <v>625</v>
      </c>
      <c r="L142" s="18">
        <v>0.0</v>
      </c>
      <c r="M142" s="11"/>
      <c r="N142" s="11" t="s">
        <v>26</v>
      </c>
      <c r="O142" s="19"/>
      <c r="P142" s="20" t="s">
        <v>4049</v>
      </c>
      <c r="Q142" s="28"/>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row>
    <row r="143" hidden="1">
      <c r="A143" s="11">
        <v>142.0</v>
      </c>
      <c r="B143" s="12" t="s">
        <v>4199</v>
      </c>
      <c r="C143" s="23"/>
      <c r="D143" s="14" t="s">
        <v>148</v>
      </c>
      <c r="E143" s="28"/>
      <c r="F143" s="19"/>
      <c r="G143" s="11" t="s">
        <v>3367</v>
      </c>
      <c r="H143" s="11" t="s">
        <v>4209</v>
      </c>
      <c r="I143" s="14" t="s">
        <v>31</v>
      </c>
      <c r="J143" s="11" t="s">
        <v>23</v>
      </c>
      <c r="K143" s="11" t="s">
        <v>24</v>
      </c>
      <c r="L143" s="18">
        <v>0.0</v>
      </c>
      <c r="M143" s="11" t="s">
        <v>39</v>
      </c>
      <c r="N143" s="11" t="s">
        <v>26</v>
      </c>
      <c r="O143" s="11" t="s">
        <v>4210</v>
      </c>
      <c r="P143" s="20" t="s">
        <v>4211</v>
      </c>
      <c r="Q143" s="28"/>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row>
    <row r="144" hidden="1">
      <c r="A144" s="11">
        <v>143.0</v>
      </c>
      <c r="B144" s="12" t="s">
        <v>4199</v>
      </c>
      <c r="C144" s="30"/>
      <c r="D144" s="14" t="s">
        <v>1367</v>
      </c>
      <c r="E144" s="14" t="s">
        <v>4212</v>
      </c>
      <c r="F144" s="19"/>
      <c r="G144" s="11" t="s">
        <v>3367</v>
      </c>
      <c r="H144" s="11" t="s">
        <v>4213</v>
      </c>
      <c r="I144" s="14" t="s">
        <v>31</v>
      </c>
      <c r="J144" s="11" t="s">
        <v>23</v>
      </c>
      <c r="K144" s="11" t="s">
        <v>44</v>
      </c>
      <c r="L144" s="18">
        <v>625000.0</v>
      </c>
      <c r="M144" s="11" t="s">
        <v>502</v>
      </c>
      <c r="N144" s="11" t="s">
        <v>26</v>
      </c>
      <c r="O144" s="33">
        <v>45813.0</v>
      </c>
      <c r="P144" s="20" t="s">
        <v>4214</v>
      </c>
      <c r="Q144" s="28"/>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row>
    <row r="145" hidden="1">
      <c r="A145" s="11">
        <v>144.0</v>
      </c>
      <c r="B145" s="12">
        <v>45804.0</v>
      </c>
      <c r="C145" s="55">
        <v>12.0</v>
      </c>
      <c r="D145" s="14" t="s">
        <v>300</v>
      </c>
      <c r="E145" s="14" t="s">
        <v>910</v>
      </c>
      <c r="F145" s="19"/>
      <c r="G145" s="11" t="s">
        <v>3367</v>
      </c>
      <c r="H145" s="11" t="s">
        <v>4215</v>
      </c>
      <c r="I145" s="14" t="s">
        <v>31</v>
      </c>
      <c r="J145" s="11" t="s">
        <v>95</v>
      </c>
      <c r="K145" s="11" t="s">
        <v>296</v>
      </c>
      <c r="L145" s="18">
        <v>0.0</v>
      </c>
      <c r="M145" s="11"/>
      <c r="N145" s="11" t="s">
        <v>26</v>
      </c>
      <c r="O145" s="19"/>
      <c r="P145" s="20" t="s">
        <v>4049</v>
      </c>
      <c r="Q145" s="28"/>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row>
    <row r="146" hidden="1">
      <c r="A146" s="11">
        <v>145.0</v>
      </c>
      <c r="B146" s="12">
        <v>45804.0</v>
      </c>
      <c r="C146" s="23"/>
      <c r="D146" s="14" t="s">
        <v>205</v>
      </c>
      <c r="E146" s="28"/>
      <c r="F146" s="19"/>
      <c r="G146" s="11" t="s">
        <v>3367</v>
      </c>
      <c r="H146" s="11" t="s">
        <v>4216</v>
      </c>
      <c r="I146" s="14" t="s">
        <v>31</v>
      </c>
      <c r="J146" s="11" t="s">
        <v>23</v>
      </c>
      <c r="K146" s="11" t="s">
        <v>2087</v>
      </c>
      <c r="L146" s="18">
        <v>0.0</v>
      </c>
      <c r="M146" s="11" t="s">
        <v>564</v>
      </c>
      <c r="N146" s="11" t="s">
        <v>26</v>
      </c>
      <c r="O146" s="19"/>
      <c r="P146" s="20" t="s">
        <v>4217</v>
      </c>
      <c r="Q146" s="28"/>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row>
    <row r="147" hidden="1">
      <c r="A147" s="11">
        <v>146.0</v>
      </c>
      <c r="B147" s="12">
        <v>45804.0</v>
      </c>
      <c r="C147" s="23"/>
      <c r="D147" s="14" t="s">
        <v>4218</v>
      </c>
      <c r="E147" s="14" t="s">
        <v>584</v>
      </c>
      <c r="F147" s="11" t="s">
        <v>4219</v>
      </c>
      <c r="G147" s="11" t="s">
        <v>3367</v>
      </c>
      <c r="H147" s="11" t="s">
        <v>4220</v>
      </c>
      <c r="I147" s="14" t="s">
        <v>31</v>
      </c>
      <c r="J147" s="11" t="s">
        <v>23</v>
      </c>
      <c r="K147" s="11" t="s">
        <v>167</v>
      </c>
      <c r="L147" s="18">
        <v>6696572.0</v>
      </c>
      <c r="M147" s="11" t="s">
        <v>57</v>
      </c>
      <c r="N147" s="11" t="s">
        <v>64</v>
      </c>
      <c r="O147" s="33">
        <v>45813.0</v>
      </c>
      <c r="P147" s="20" t="s">
        <v>4221</v>
      </c>
      <c r="Q147" s="28"/>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row>
    <row r="148" hidden="1">
      <c r="A148" s="11">
        <v>147.0</v>
      </c>
      <c r="B148" s="12">
        <v>45804.0</v>
      </c>
      <c r="C148" s="23"/>
      <c r="D148" s="14" t="s">
        <v>2602</v>
      </c>
      <c r="E148" s="14" t="s">
        <v>423</v>
      </c>
      <c r="F148" s="19"/>
      <c r="G148" s="11" t="s">
        <v>3367</v>
      </c>
      <c r="H148" s="11" t="s">
        <v>4222</v>
      </c>
      <c r="I148" s="14" t="s">
        <v>31</v>
      </c>
      <c r="J148" s="11" t="s">
        <v>23</v>
      </c>
      <c r="K148" s="11" t="s">
        <v>50</v>
      </c>
      <c r="L148" s="18">
        <v>4431493.0</v>
      </c>
      <c r="M148" s="11" t="s">
        <v>502</v>
      </c>
      <c r="N148" s="11" t="s">
        <v>26</v>
      </c>
      <c r="O148" s="33">
        <v>45813.0</v>
      </c>
      <c r="P148" s="20" t="s">
        <v>3306</v>
      </c>
      <c r="Q148" s="28"/>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row>
    <row r="149" hidden="1">
      <c r="A149" s="11">
        <v>148.0</v>
      </c>
      <c r="B149" s="12">
        <v>45804.0</v>
      </c>
      <c r="C149" s="23"/>
      <c r="D149" s="14" t="s">
        <v>1456</v>
      </c>
      <c r="E149" s="14" t="s">
        <v>4223</v>
      </c>
      <c r="F149" s="11" t="s">
        <v>4224</v>
      </c>
      <c r="G149" s="11" t="s">
        <v>3367</v>
      </c>
      <c r="H149" s="11" t="s">
        <v>4225</v>
      </c>
      <c r="I149" s="14" t="s">
        <v>31</v>
      </c>
      <c r="J149" s="11" t="s">
        <v>23</v>
      </c>
      <c r="K149" s="11" t="s">
        <v>302</v>
      </c>
      <c r="L149" s="18">
        <v>4.081462E7</v>
      </c>
      <c r="M149" s="11" t="s">
        <v>502</v>
      </c>
      <c r="N149" s="11" t="s">
        <v>64</v>
      </c>
      <c r="O149" s="33">
        <v>45813.0</v>
      </c>
      <c r="P149" s="20" t="s">
        <v>4226</v>
      </c>
      <c r="Q149" s="28"/>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row>
    <row r="150" hidden="1">
      <c r="A150" s="11">
        <v>148.0</v>
      </c>
      <c r="B150" s="12">
        <v>45804.0</v>
      </c>
      <c r="C150" s="23"/>
      <c r="D150" s="14" t="s">
        <v>242</v>
      </c>
      <c r="E150" s="14" t="s">
        <v>435</v>
      </c>
      <c r="F150" s="19"/>
      <c r="G150" s="11" t="s">
        <v>3367</v>
      </c>
      <c r="H150" s="11" t="s">
        <v>4227</v>
      </c>
      <c r="I150" s="14" t="s">
        <v>31</v>
      </c>
      <c r="J150" s="11" t="s">
        <v>23</v>
      </c>
      <c r="K150" s="11" t="s">
        <v>156</v>
      </c>
      <c r="L150" s="18">
        <v>0.0</v>
      </c>
      <c r="M150" s="11" t="s">
        <v>564</v>
      </c>
      <c r="N150" s="11" t="s">
        <v>26</v>
      </c>
      <c r="O150" s="19"/>
      <c r="P150" s="20" t="s">
        <v>4228</v>
      </c>
      <c r="Q150" s="28"/>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row>
    <row r="151" hidden="1">
      <c r="A151" s="11">
        <v>149.0</v>
      </c>
      <c r="B151" s="12">
        <v>45804.0</v>
      </c>
      <c r="C151" s="23"/>
      <c r="D151" s="14" t="s">
        <v>132</v>
      </c>
      <c r="E151" s="14" t="s">
        <v>431</v>
      </c>
      <c r="F151" s="11" t="s">
        <v>4229</v>
      </c>
      <c r="G151" s="11" t="s">
        <v>3367</v>
      </c>
      <c r="H151" s="11" t="s">
        <v>4230</v>
      </c>
      <c r="I151" s="14" t="s">
        <v>31</v>
      </c>
      <c r="J151" s="11" t="s">
        <v>23</v>
      </c>
      <c r="K151" s="11" t="s">
        <v>625</v>
      </c>
      <c r="L151" s="18">
        <v>0.0</v>
      </c>
      <c r="M151" s="11" t="s">
        <v>564</v>
      </c>
      <c r="N151" s="11" t="s">
        <v>26</v>
      </c>
      <c r="O151" s="19"/>
      <c r="P151" s="20" t="s">
        <v>4231</v>
      </c>
      <c r="Q151" s="28"/>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row>
    <row r="152" hidden="1">
      <c r="A152" s="11">
        <v>150.0</v>
      </c>
      <c r="B152" s="12">
        <v>45804.0</v>
      </c>
      <c r="C152" s="23"/>
      <c r="D152" s="14" t="s">
        <v>271</v>
      </c>
      <c r="E152" s="14" t="s">
        <v>321</v>
      </c>
      <c r="F152" s="11" t="s">
        <v>4232</v>
      </c>
      <c r="G152" s="11" t="s">
        <v>3473</v>
      </c>
      <c r="H152" s="11" t="s">
        <v>4233</v>
      </c>
      <c r="I152" s="14" t="s">
        <v>31</v>
      </c>
      <c r="J152" s="11" t="s">
        <v>23</v>
      </c>
      <c r="K152" s="11" t="s">
        <v>75</v>
      </c>
      <c r="L152" s="18">
        <v>7690906.0</v>
      </c>
      <c r="M152" s="11" t="s">
        <v>502</v>
      </c>
      <c r="N152" s="11" t="s">
        <v>26</v>
      </c>
      <c r="O152" s="33">
        <v>45814.0</v>
      </c>
      <c r="P152" s="20" t="s">
        <v>3306</v>
      </c>
      <c r="Q152" s="28"/>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row>
    <row r="153" hidden="1">
      <c r="A153" s="11">
        <v>151.0</v>
      </c>
      <c r="B153" s="12">
        <v>45804.0</v>
      </c>
      <c r="C153" s="23"/>
      <c r="D153" s="14" t="s">
        <v>4234</v>
      </c>
      <c r="E153" s="14" t="s">
        <v>4235</v>
      </c>
      <c r="F153" s="19"/>
      <c r="G153" s="11" t="s">
        <v>3367</v>
      </c>
      <c r="H153" s="11" t="s">
        <v>4236</v>
      </c>
      <c r="I153" s="14" t="s">
        <v>31</v>
      </c>
      <c r="J153" s="11" t="s">
        <v>23</v>
      </c>
      <c r="K153" s="11" t="s">
        <v>44</v>
      </c>
      <c r="L153" s="18">
        <v>1099763.0</v>
      </c>
      <c r="M153" s="11" t="s">
        <v>502</v>
      </c>
      <c r="N153" s="11" t="s">
        <v>26</v>
      </c>
      <c r="O153" s="19"/>
      <c r="P153" s="20" t="s">
        <v>4237</v>
      </c>
      <c r="Q153" s="28"/>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row>
    <row r="154" hidden="1">
      <c r="A154" s="11">
        <v>152.0</v>
      </c>
      <c r="B154" s="12">
        <v>45804.0</v>
      </c>
      <c r="C154" s="23"/>
      <c r="D154" s="14" t="s">
        <v>1857</v>
      </c>
      <c r="E154" s="14" t="s">
        <v>910</v>
      </c>
      <c r="F154" s="11" t="s">
        <v>4238</v>
      </c>
      <c r="G154" s="11" t="s">
        <v>3367</v>
      </c>
      <c r="H154" s="11" t="s">
        <v>4239</v>
      </c>
      <c r="I154" s="14" t="s">
        <v>31</v>
      </c>
      <c r="J154" s="11" t="s">
        <v>23</v>
      </c>
      <c r="K154" s="11" t="s">
        <v>44</v>
      </c>
      <c r="L154" s="18">
        <v>671545.0</v>
      </c>
      <c r="M154" s="11" t="s">
        <v>502</v>
      </c>
      <c r="N154" s="11" t="s">
        <v>26</v>
      </c>
      <c r="O154" s="33">
        <v>45814.0</v>
      </c>
      <c r="P154" s="20" t="s">
        <v>3306</v>
      </c>
      <c r="Q154" s="28"/>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row>
    <row r="155" hidden="1">
      <c r="A155" s="11">
        <v>153.0</v>
      </c>
      <c r="B155" s="12">
        <v>45804.0</v>
      </c>
      <c r="C155" s="23"/>
      <c r="D155" s="14" t="s">
        <v>200</v>
      </c>
      <c r="E155" s="14" t="s">
        <v>4240</v>
      </c>
      <c r="F155" s="19"/>
      <c r="G155" s="11" t="s">
        <v>3367</v>
      </c>
      <c r="H155" s="11" t="s">
        <v>4241</v>
      </c>
      <c r="I155" s="14" t="s">
        <v>31</v>
      </c>
      <c r="J155" s="11" t="s">
        <v>23</v>
      </c>
      <c r="K155" s="11" t="s">
        <v>75</v>
      </c>
      <c r="L155" s="18">
        <v>0.0</v>
      </c>
      <c r="M155" s="11" t="s">
        <v>564</v>
      </c>
      <c r="N155" s="11" t="s">
        <v>26</v>
      </c>
      <c r="O155" s="19"/>
      <c r="P155" s="20" t="s">
        <v>4242</v>
      </c>
      <c r="Q155" s="28"/>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row>
    <row r="156" hidden="1">
      <c r="A156" s="11">
        <v>154.0</v>
      </c>
      <c r="B156" s="12">
        <v>45804.0</v>
      </c>
      <c r="C156" s="30"/>
      <c r="D156" s="14"/>
      <c r="E156" s="14" t="s">
        <v>3247</v>
      </c>
      <c r="F156" s="19"/>
      <c r="G156" s="11" t="s">
        <v>3367</v>
      </c>
      <c r="H156" s="11" t="s">
        <v>4243</v>
      </c>
      <c r="I156" s="14" t="s">
        <v>31</v>
      </c>
      <c r="J156" s="11" t="s">
        <v>95</v>
      </c>
      <c r="K156" s="11"/>
      <c r="L156" s="18">
        <v>0.0</v>
      </c>
      <c r="M156" s="11"/>
      <c r="N156" s="11" t="s">
        <v>26</v>
      </c>
      <c r="O156" s="19"/>
      <c r="P156" s="20" t="s">
        <v>4049</v>
      </c>
      <c r="Q156" s="28"/>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row>
    <row r="157" hidden="1">
      <c r="A157" s="11">
        <v>155.0</v>
      </c>
      <c r="B157" s="12">
        <v>45805.0</v>
      </c>
      <c r="C157" s="55">
        <v>12.0</v>
      </c>
      <c r="D157" s="14" t="s">
        <v>474</v>
      </c>
      <c r="E157" s="14" t="s">
        <v>520</v>
      </c>
      <c r="F157" s="11" t="s">
        <v>4244</v>
      </c>
      <c r="G157" s="11" t="s">
        <v>3367</v>
      </c>
      <c r="H157" s="11" t="s">
        <v>4245</v>
      </c>
      <c r="I157" s="14" t="s">
        <v>31</v>
      </c>
      <c r="J157" s="11" t="s">
        <v>23</v>
      </c>
      <c r="K157" s="11" t="s">
        <v>625</v>
      </c>
      <c r="L157" s="18">
        <v>600000.0</v>
      </c>
      <c r="M157" s="11" t="s">
        <v>39</v>
      </c>
      <c r="N157" s="11" t="s">
        <v>26</v>
      </c>
      <c r="O157" s="33">
        <v>45814.0</v>
      </c>
      <c r="P157" s="20" t="s">
        <v>4246</v>
      </c>
      <c r="Q157" s="28"/>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row>
    <row r="158" hidden="1">
      <c r="A158" s="11">
        <v>156.0</v>
      </c>
      <c r="B158" s="12">
        <v>45805.0</v>
      </c>
      <c r="C158" s="23"/>
      <c r="D158" s="14" t="s">
        <v>474</v>
      </c>
      <c r="E158" s="28"/>
      <c r="F158" s="11" t="s">
        <v>4247</v>
      </c>
      <c r="G158" s="11" t="s">
        <v>3367</v>
      </c>
      <c r="H158" s="11" t="s">
        <v>4248</v>
      </c>
      <c r="I158" s="14" t="s">
        <v>31</v>
      </c>
      <c r="J158" s="11" t="s">
        <v>23</v>
      </c>
      <c r="K158" s="11" t="s">
        <v>167</v>
      </c>
      <c r="L158" s="18">
        <v>2793068.0</v>
      </c>
      <c r="M158" s="11" t="s">
        <v>502</v>
      </c>
      <c r="N158" s="11" t="s">
        <v>26</v>
      </c>
      <c r="O158" s="33">
        <v>45814.0</v>
      </c>
      <c r="P158" s="20" t="s">
        <v>2595</v>
      </c>
      <c r="Q158" s="28"/>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row>
    <row r="159" hidden="1">
      <c r="A159" s="11">
        <v>157.0</v>
      </c>
      <c r="B159" s="12">
        <v>45805.0</v>
      </c>
      <c r="C159" s="23"/>
      <c r="D159" s="14" t="s">
        <v>4249</v>
      </c>
      <c r="E159" s="28"/>
      <c r="F159" s="19"/>
      <c r="G159" s="11" t="s">
        <v>788</v>
      </c>
      <c r="H159" s="11" t="s">
        <v>4250</v>
      </c>
      <c r="I159" s="14" t="s">
        <v>31</v>
      </c>
      <c r="J159" s="11" t="s">
        <v>23</v>
      </c>
      <c r="K159" s="11" t="s">
        <v>2087</v>
      </c>
      <c r="L159" s="18">
        <v>0.0</v>
      </c>
      <c r="M159" s="11" t="s">
        <v>502</v>
      </c>
      <c r="N159" s="11" t="s">
        <v>26</v>
      </c>
      <c r="O159" s="33">
        <v>45814.0</v>
      </c>
      <c r="P159" s="20" t="s">
        <v>4251</v>
      </c>
      <c r="Q159" s="28"/>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row>
    <row r="160" hidden="1">
      <c r="A160" s="11">
        <v>158.0</v>
      </c>
      <c r="B160" s="12">
        <v>45805.0</v>
      </c>
      <c r="C160" s="23"/>
      <c r="D160" s="14" t="s">
        <v>1162</v>
      </c>
      <c r="E160" s="14" t="s">
        <v>109</v>
      </c>
      <c r="F160" s="19"/>
      <c r="G160" s="11" t="s">
        <v>3367</v>
      </c>
      <c r="H160" s="11" t="s">
        <v>4252</v>
      </c>
      <c r="I160" s="14" t="s">
        <v>31</v>
      </c>
      <c r="J160" s="11" t="s">
        <v>23</v>
      </c>
      <c r="K160" s="11" t="s">
        <v>167</v>
      </c>
      <c r="L160" s="18">
        <v>1.416615E7</v>
      </c>
      <c r="M160" s="11" t="s">
        <v>502</v>
      </c>
      <c r="N160" s="11" t="s">
        <v>64</v>
      </c>
      <c r="O160" s="33">
        <v>45813.0</v>
      </c>
      <c r="P160" s="20" t="s">
        <v>2595</v>
      </c>
      <c r="Q160" s="28"/>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row>
    <row r="161" hidden="1">
      <c r="A161" s="11">
        <v>159.0</v>
      </c>
      <c r="B161" s="12">
        <v>45805.0</v>
      </c>
      <c r="C161" s="23"/>
      <c r="D161" s="14" t="s">
        <v>172</v>
      </c>
      <c r="E161" s="14" t="s">
        <v>491</v>
      </c>
      <c r="F161" s="19"/>
      <c r="G161" s="11" t="s">
        <v>3367</v>
      </c>
      <c r="H161" s="11" t="s">
        <v>4253</v>
      </c>
      <c r="I161" s="14" t="s">
        <v>31</v>
      </c>
      <c r="J161" s="11" t="s">
        <v>23</v>
      </c>
      <c r="K161" s="11" t="s">
        <v>625</v>
      </c>
      <c r="L161" s="18">
        <v>0.0</v>
      </c>
      <c r="M161" s="11" t="s">
        <v>564</v>
      </c>
      <c r="N161" s="11" t="s">
        <v>26</v>
      </c>
      <c r="O161" s="19"/>
      <c r="P161" s="20" t="s">
        <v>4254</v>
      </c>
      <c r="Q161" s="28"/>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row>
    <row r="162" hidden="1">
      <c r="A162" s="11">
        <v>160.0</v>
      </c>
      <c r="B162" s="12">
        <v>45805.0</v>
      </c>
      <c r="C162" s="23"/>
      <c r="D162" s="14" t="s">
        <v>4255</v>
      </c>
      <c r="E162" s="14" t="s">
        <v>104</v>
      </c>
      <c r="F162" s="19"/>
      <c r="G162" s="11" t="s">
        <v>3367</v>
      </c>
      <c r="H162" s="11" t="s">
        <v>4256</v>
      </c>
      <c r="I162" s="14" t="s">
        <v>31</v>
      </c>
      <c r="J162" s="11" t="s">
        <v>23</v>
      </c>
      <c r="K162" s="11" t="s">
        <v>625</v>
      </c>
      <c r="L162" s="18">
        <v>0.0</v>
      </c>
      <c r="M162" s="11" t="s">
        <v>564</v>
      </c>
      <c r="N162" s="11" t="s">
        <v>26</v>
      </c>
      <c r="O162" s="19"/>
      <c r="P162" s="20" t="s">
        <v>4257</v>
      </c>
      <c r="Q162" s="28"/>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row>
    <row r="163" hidden="1">
      <c r="A163" s="11">
        <v>161.0</v>
      </c>
      <c r="B163" s="12">
        <v>45805.0</v>
      </c>
      <c r="C163" s="23"/>
      <c r="D163" s="14" t="s">
        <v>4258</v>
      </c>
      <c r="E163" s="14" t="s">
        <v>193</v>
      </c>
      <c r="F163" s="19"/>
      <c r="G163" s="11" t="s">
        <v>3367</v>
      </c>
      <c r="H163" s="11" t="s">
        <v>4259</v>
      </c>
      <c r="I163" s="14" t="s">
        <v>31</v>
      </c>
      <c r="J163" s="11" t="s">
        <v>23</v>
      </c>
      <c r="K163" s="11" t="s">
        <v>625</v>
      </c>
      <c r="L163" s="18">
        <v>7.876015E7</v>
      </c>
      <c r="M163" s="11" t="s">
        <v>502</v>
      </c>
      <c r="N163" s="11" t="s">
        <v>26</v>
      </c>
      <c r="O163" s="33">
        <v>45813.0</v>
      </c>
      <c r="P163" s="20" t="s">
        <v>4260</v>
      </c>
      <c r="Q163" s="28"/>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row>
    <row r="164" hidden="1">
      <c r="A164" s="11">
        <v>162.0</v>
      </c>
      <c r="B164" s="12">
        <v>45805.0</v>
      </c>
      <c r="C164" s="23"/>
      <c r="D164" s="14" t="s">
        <v>186</v>
      </c>
      <c r="E164" s="14" t="s">
        <v>398</v>
      </c>
      <c r="F164" s="11" t="s">
        <v>4261</v>
      </c>
      <c r="G164" s="11" t="s">
        <v>3367</v>
      </c>
      <c r="H164" s="11" t="s">
        <v>4262</v>
      </c>
      <c r="I164" s="14" t="s">
        <v>31</v>
      </c>
      <c r="J164" s="11" t="s">
        <v>23</v>
      </c>
      <c r="K164" s="11" t="s">
        <v>156</v>
      </c>
      <c r="L164" s="18">
        <v>2282877.0</v>
      </c>
      <c r="M164" s="11" t="s">
        <v>502</v>
      </c>
      <c r="N164" s="11" t="s">
        <v>26</v>
      </c>
      <c r="O164" s="33">
        <v>45813.0</v>
      </c>
      <c r="P164" s="20" t="s">
        <v>2595</v>
      </c>
      <c r="Q164" s="28"/>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row>
    <row r="165" hidden="1">
      <c r="A165" s="11">
        <v>163.0</v>
      </c>
      <c r="B165" s="12">
        <v>45805.0</v>
      </c>
      <c r="C165" s="23"/>
      <c r="D165" s="14" t="s">
        <v>271</v>
      </c>
      <c r="E165" s="14" t="s">
        <v>491</v>
      </c>
      <c r="F165" s="19"/>
      <c r="G165" s="11" t="s">
        <v>3367</v>
      </c>
      <c r="H165" s="11" t="s">
        <v>4263</v>
      </c>
      <c r="I165" s="14" t="s">
        <v>31</v>
      </c>
      <c r="J165" s="11" t="s">
        <v>23</v>
      </c>
      <c r="K165" s="11" t="s">
        <v>625</v>
      </c>
      <c r="L165" s="18">
        <v>7625024.0</v>
      </c>
      <c r="M165" s="11" t="s">
        <v>502</v>
      </c>
      <c r="N165" s="11" t="s">
        <v>26</v>
      </c>
      <c r="O165" s="33">
        <v>45813.0</v>
      </c>
      <c r="P165" s="20" t="s">
        <v>2595</v>
      </c>
      <c r="Q165" s="28"/>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row>
    <row r="166" hidden="1">
      <c r="A166" s="11">
        <v>164.0</v>
      </c>
      <c r="B166" s="12">
        <v>45805.0</v>
      </c>
      <c r="C166" s="23"/>
      <c r="D166" s="14" t="s">
        <v>4264</v>
      </c>
      <c r="E166" s="14" t="s">
        <v>2841</v>
      </c>
      <c r="F166" s="19"/>
      <c r="G166" s="11" t="s">
        <v>3367</v>
      </c>
      <c r="H166" s="11" t="s">
        <v>4265</v>
      </c>
      <c r="I166" s="14" t="s">
        <v>31</v>
      </c>
      <c r="J166" s="11" t="s">
        <v>23</v>
      </c>
      <c r="K166" s="11" t="s">
        <v>50</v>
      </c>
      <c r="L166" s="18">
        <v>590000.0</v>
      </c>
      <c r="M166" s="11" t="s">
        <v>502</v>
      </c>
      <c r="N166" s="11" t="s">
        <v>26</v>
      </c>
      <c r="O166" s="33">
        <v>45813.0</v>
      </c>
      <c r="P166" s="20" t="s">
        <v>4266</v>
      </c>
      <c r="Q166" s="28"/>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row>
    <row r="167" hidden="1">
      <c r="A167" s="11">
        <v>165.0</v>
      </c>
      <c r="B167" s="12">
        <v>45805.0</v>
      </c>
      <c r="C167" s="23"/>
      <c r="D167" s="14" t="s">
        <v>271</v>
      </c>
      <c r="E167" s="14" t="s">
        <v>3226</v>
      </c>
      <c r="F167" s="19"/>
      <c r="G167" s="11" t="s">
        <v>3473</v>
      </c>
      <c r="H167" s="11" t="s">
        <v>4267</v>
      </c>
      <c r="I167" s="14" t="s">
        <v>31</v>
      </c>
      <c r="J167" s="11" t="s">
        <v>23</v>
      </c>
      <c r="K167" s="11" t="s">
        <v>75</v>
      </c>
      <c r="L167" s="18">
        <v>1997226.0</v>
      </c>
      <c r="M167" s="11" t="s">
        <v>39</v>
      </c>
      <c r="N167" s="11" t="s">
        <v>26</v>
      </c>
      <c r="O167" s="33">
        <v>45813.0</v>
      </c>
      <c r="P167" s="20" t="s">
        <v>4268</v>
      </c>
      <c r="Q167" s="28"/>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row>
    <row r="168" hidden="1">
      <c r="A168" s="11">
        <v>166.0</v>
      </c>
      <c r="B168" s="12">
        <v>45805.0</v>
      </c>
      <c r="C168" s="30"/>
      <c r="D168" s="14" t="s">
        <v>918</v>
      </c>
      <c r="E168" s="14" t="s">
        <v>657</v>
      </c>
      <c r="F168" s="19"/>
      <c r="G168" s="11" t="s">
        <v>3473</v>
      </c>
      <c r="H168" s="11" t="s">
        <v>4269</v>
      </c>
      <c r="I168" s="14" t="s">
        <v>31</v>
      </c>
      <c r="J168" s="11" t="s">
        <v>23</v>
      </c>
      <c r="K168" s="11" t="s">
        <v>75</v>
      </c>
      <c r="L168" s="18">
        <v>7273014.0</v>
      </c>
      <c r="M168" s="11" t="s">
        <v>502</v>
      </c>
      <c r="N168" s="11" t="s">
        <v>26</v>
      </c>
      <c r="O168" s="33">
        <v>45813.0</v>
      </c>
      <c r="P168" s="20" t="s">
        <v>4270</v>
      </c>
      <c r="Q168" s="28"/>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row>
    <row r="169" hidden="1">
      <c r="A169" s="11">
        <v>167.0</v>
      </c>
      <c r="B169" s="12">
        <v>45806.0</v>
      </c>
      <c r="C169" s="55">
        <v>9.0</v>
      </c>
      <c r="D169" s="14" t="s">
        <v>271</v>
      </c>
      <c r="E169" s="14" t="s">
        <v>4271</v>
      </c>
      <c r="F169" s="11" t="s">
        <v>4272</v>
      </c>
      <c r="G169" s="11" t="s">
        <v>3367</v>
      </c>
      <c r="H169" s="11" t="s">
        <v>4273</v>
      </c>
      <c r="I169" s="14" t="s">
        <v>31</v>
      </c>
      <c r="J169" s="11" t="s">
        <v>23</v>
      </c>
      <c r="K169" s="11" t="s">
        <v>24</v>
      </c>
      <c r="L169" s="18">
        <v>1149200.0</v>
      </c>
      <c r="M169" s="11" t="s">
        <v>502</v>
      </c>
      <c r="N169" s="11" t="s">
        <v>26</v>
      </c>
      <c r="O169" s="33">
        <v>45813.0</v>
      </c>
      <c r="P169" s="20" t="s">
        <v>4274</v>
      </c>
      <c r="Q169" s="28"/>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row>
    <row r="170" hidden="1">
      <c r="A170" s="11">
        <v>168.0</v>
      </c>
      <c r="B170" s="12">
        <v>45806.0</v>
      </c>
      <c r="C170" s="23"/>
      <c r="D170" s="14" t="s">
        <v>300</v>
      </c>
      <c r="E170" s="14" t="s">
        <v>2796</v>
      </c>
      <c r="F170" s="19"/>
      <c r="G170" s="11" t="s">
        <v>3367</v>
      </c>
      <c r="H170" s="11" t="s">
        <v>4275</v>
      </c>
      <c r="I170" s="14" t="s">
        <v>31</v>
      </c>
      <c r="J170" s="11" t="s">
        <v>23</v>
      </c>
      <c r="K170" s="11" t="s">
        <v>3901</v>
      </c>
      <c r="L170" s="18">
        <v>2956933.0</v>
      </c>
      <c r="M170" s="11" t="s">
        <v>502</v>
      </c>
      <c r="N170" s="11" t="s">
        <v>26</v>
      </c>
      <c r="O170" s="33">
        <v>45813.0</v>
      </c>
      <c r="P170" s="20" t="s">
        <v>4276</v>
      </c>
      <c r="Q170" s="28"/>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row>
    <row r="171" hidden="1">
      <c r="A171" s="11">
        <v>169.0</v>
      </c>
      <c r="B171" s="12">
        <v>45806.0</v>
      </c>
      <c r="C171" s="23"/>
      <c r="D171" s="14" t="s">
        <v>2643</v>
      </c>
      <c r="E171" s="28"/>
      <c r="F171" s="11" t="s">
        <v>4277</v>
      </c>
      <c r="G171" s="11" t="s">
        <v>3367</v>
      </c>
      <c r="H171" s="11" t="s">
        <v>4278</v>
      </c>
      <c r="I171" s="14" t="s">
        <v>31</v>
      </c>
      <c r="J171" s="11" t="s">
        <v>23</v>
      </c>
      <c r="K171" s="11" t="s">
        <v>44</v>
      </c>
      <c r="L171" s="18">
        <v>996607.0</v>
      </c>
      <c r="M171" s="11" t="s">
        <v>502</v>
      </c>
      <c r="N171" s="11" t="s">
        <v>26</v>
      </c>
      <c r="O171" s="33">
        <v>45813.0</v>
      </c>
      <c r="P171" s="20" t="s">
        <v>2595</v>
      </c>
      <c r="Q171" s="28"/>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row>
    <row r="172" hidden="1">
      <c r="A172" s="11">
        <v>170.0</v>
      </c>
      <c r="B172" s="12">
        <v>45806.0</v>
      </c>
      <c r="C172" s="23"/>
      <c r="D172" s="14" t="s">
        <v>1006</v>
      </c>
      <c r="E172" s="14" t="s">
        <v>312</v>
      </c>
      <c r="F172" s="19"/>
      <c r="G172" s="11" t="s">
        <v>3367</v>
      </c>
      <c r="H172" s="11" t="s">
        <v>4279</v>
      </c>
      <c r="I172" s="14" t="s">
        <v>31</v>
      </c>
      <c r="J172" s="11" t="s">
        <v>23</v>
      </c>
      <c r="K172" s="11" t="s">
        <v>625</v>
      </c>
      <c r="L172" s="18">
        <v>210000.0</v>
      </c>
      <c r="M172" s="11" t="s">
        <v>502</v>
      </c>
      <c r="N172" s="11" t="s">
        <v>26</v>
      </c>
      <c r="O172" s="33">
        <v>45813.0</v>
      </c>
      <c r="P172" s="20" t="s">
        <v>2595</v>
      </c>
      <c r="Q172" s="28"/>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row>
    <row r="173" hidden="1">
      <c r="A173" s="11">
        <v>171.0</v>
      </c>
      <c r="B173" s="12">
        <v>45806.0</v>
      </c>
      <c r="C173" s="23"/>
      <c r="D173" s="14" t="s">
        <v>4280</v>
      </c>
      <c r="E173" s="28"/>
      <c r="F173" s="19"/>
      <c r="G173" s="11" t="s">
        <v>3367</v>
      </c>
      <c r="H173" s="11" t="s">
        <v>4281</v>
      </c>
      <c r="I173" s="14" t="s">
        <v>31</v>
      </c>
      <c r="J173" s="11" t="s">
        <v>95</v>
      </c>
      <c r="K173" s="11"/>
      <c r="L173" s="18">
        <v>0.0</v>
      </c>
      <c r="M173" s="11" t="s">
        <v>502</v>
      </c>
      <c r="N173" s="11" t="s">
        <v>26</v>
      </c>
      <c r="O173" s="19"/>
      <c r="P173" s="20" t="s">
        <v>2595</v>
      </c>
      <c r="Q173" s="28"/>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row>
    <row r="174" hidden="1">
      <c r="A174" s="11">
        <v>172.0</v>
      </c>
      <c r="B174" s="12">
        <v>45806.0</v>
      </c>
      <c r="C174" s="23"/>
      <c r="D174" s="14" t="s">
        <v>70</v>
      </c>
      <c r="E174" s="28"/>
      <c r="F174" s="19"/>
      <c r="G174" s="11" t="s">
        <v>3367</v>
      </c>
      <c r="H174" s="11" t="s">
        <v>4282</v>
      </c>
      <c r="I174" s="14" t="s">
        <v>31</v>
      </c>
      <c r="J174" s="11" t="s">
        <v>23</v>
      </c>
      <c r="K174" s="11" t="s">
        <v>296</v>
      </c>
      <c r="L174" s="18">
        <v>0.0</v>
      </c>
      <c r="M174" s="11" t="s">
        <v>564</v>
      </c>
      <c r="N174" s="11" t="s">
        <v>26</v>
      </c>
      <c r="O174" s="19"/>
      <c r="P174" s="20" t="s">
        <v>4283</v>
      </c>
      <c r="Q174" s="28"/>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row>
    <row r="175" hidden="1">
      <c r="A175" s="11">
        <v>173.0</v>
      </c>
      <c r="B175" s="12">
        <v>45806.0</v>
      </c>
      <c r="C175" s="23"/>
      <c r="D175" s="14" t="s">
        <v>555</v>
      </c>
      <c r="E175" s="14" t="s">
        <v>454</v>
      </c>
      <c r="F175" s="19"/>
      <c r="G175" s="11" t="s">
        <v>3367</v>
      </c>
      <c r="H175" s="11" t="s">
        <v>4284</v>
      </c>
      <c r="I175" s="14" t="s">
        <v>31</v>
      </c>
      <c r="J175" s="11" t="s">
        <v>23</v>
      </c>
      <c r="K175" s="11" t="s">
        <v>2087</v>
      </c>
      <c r="L175" s="18">
        <v>0.0</v>
      </c>
      <c r="M175" s="11" t="s">
        <v>564</v>
      </c>
      <c r="N175" s="11" t="s">
        <v>26</v>
      </c>
      <c r="O175" s="19"/>
      <c r="P175" s="20" t="s">
        <v>4285</v>
      </c>
      <c r="Q175" s="28"/>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row>
    <row r="176" hidden="1">
      <c r="A176" s="11">
        <v>174.0</v>
      </c>
      <c r="B176" s="12">
        <v>45806.0</v>
      </c>
      <c r="C176" s="23"/>
      <c r="D176" s="14" t="s">
        <v>4286</v>
      </c>
      <c r="E176" s="28"/>
      <c r="F176" s="19"/>
      <c r="G176" s="11" t="s">
        <v>3367</v>
      </c>
      <c r="H176" s="11" t="s">
        <v>4287</v>
      </c>
      <c r="I176" s="14" t="s">
        <v>31</v>
      </c>
      <c r="J176" s="11" t="s">
        <v>95</v>
      </c>
      <c r="K176" s="11" t="s">
        <v>50</v>
      </c>
      <c r="L176" s="18">
        <v>0.0</v>
      </c>
      <c r="M176" s="11"/>
      <c r="N176" s="11" t="s">
        <v>26</v>
      </c>
      <c r="O176" s="19"/>
      <c r="P176" s="20" t="s">
        <v>4049</v>
      </c>
      <c r="Q176" s="28"/>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row>
    <row r="177" hidden="1">
      <c r="A177" s="11">
        <v>175.0</v>
      </c>
      <c r="B177" s="12">
        <v>45806.0</v>
      </c>
      <c r="C177" s="30"/>
      <c r="D177" s="14" t="s">
        <v>103</v>
      </c>
      <c r="E177" s="14" t="s">
        <v>3767</v>
      </c>
      <c r="F177" s="11" t="s">
        <v>4288</v>
      </c>
      <c r="G177" s="11" t="s">
        <v>3367</v>
      </c>
      <c r="H177" s="11" t="s">
        <v>4289</v>
      </c>
      <c r="I177" s="14" t="s">
        <v>31</v>
      </c>
      <c r="J177" s="11" t="s">
        <v>23</v>
      </c>
      <c r="K177" s="11" t="s">
        <v>625</v>
      </c>
      <c r="L177" s="18">
        <v>671500.0</v>
      </c>
      <c r="M177" s="11" t="s">
        <v>502</v>
      </c>
      <c r="N177" s="11" t="s">
        <v>26</v>
      </c>
      <c r="O177" s="33">
        <v>45813.0</v>
      </c>
      <c r="P177" s="20" t="s">
        <v>4290</v>
      </c>
      <c r="Q177" s="28"/>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row>
    <row r="178" hidden="1">
      <c r="A178" s="11">
        <v>176.0</v>
      </c>
      <c r="B178" s="12">
        <v>45807.0</v>
      </c>
      <c r="C178" s="55">
        <v>10.0</v>
      </c>
      <c r="D178" s="14" t="s">
        <v>592</v>
      </c>
      <c r="E178" s="14" t="s">
        <v>2721</v>
      </c>
      <c r="F178" s="11" t="s">
        <v>4291</v>
      </c>
      <c r="G178" s="11" t="s">
        <v>3367</v>
      </c>
      <c r="H178" s="11" t="s">
        <v>4292</v>
      </c>
      <c r="I178" s="14" t="s">
        <v>31</v>
      </c>
      <c r="J178" s="11" t="s">
        <v>23</v>
      </c>
      <c r="K178" s="11" t="s">
        <v>75</v>
      </c>
      <c r="L178" s="18">
        <v>883853.0</v>
      </c>
      <c r="M178" s="11" t="s">
        <v>57</v>
      </c>
      <c r="N178" s="11" t="s">
        <v>26</v>
      </c>
      <c r="O178" s="19"/>
      <c r="P178" s="21"/>
      <c r="Q178" s="28"/>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row>
    <row r="179" hidden="1">
      <c r="A179" s="11">
        <v>177.0</v>
      </c>
      <c r="B179" s="12">
        <v>45807.0</v>
      </c>
      <c r="C179" s="23"/>
      <c r="D179" s="14" t="s">
        <v>314</v>
      </c>
      <c r="E179" s="14" t="s">
        <v>4293</v>
      </c>
      <c r="F179" s="11" t="s">
        <v>4294</v>
      </c>
      <c r="G179" s="11" t="s">
        <v>3367</v>
      </c>
      <c r="H179" s="11" t="s">
        <v>4295</v>
      </c>
      <c r="I179" s="14" t="s">
        <v>31</v>
      </c>
      <c r="J179" s="11" t="s">
        <v>23</v>
      </c>
      <c r="K179" s="11" t="s">
        <v>625</v>
      </c>
      <c r="L179" s="18">
        <v>0.0</v>
      </c>
      <c r="M179" s="11" t="s">
        <v>564</v>
      </c>
      <c r="N179" s="11" t="s">
        <v>26</v>
      </c>
      <c r="O179" s="19"/>
      <c r="P179" s="20" t="s">
        <v>4296</v>
      </c>
      <c r="Q179" s="28"/>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row>
    <row r="180" hidden="1">
      <c r="A180" s="11">
        <v>178.0</v>
      </c>
      <c r="B180" s="12">
        <v>45807.0</v>
      </c>
      <c r="C180" s="23"/>
      <c r="D180" s="14" t="s">
        <v>4297</v>
      </c>
      <c r="E180" s="14" t="s">
        <v>4298</v>
      </c>
      <c r="F180" s="11" t="s">
        <v>4299</v>
      </c>
      <c r="G180" s="11" t="s">
        <v>3367</v>
      </c>
      <c r="H180" s="11" t="s">
        <v>2470</v>
      </c>
      <c r="I180" s="14" t="s">
        <v>31</v>
      </c>
      <c r="J180" s="11" t="s">
        <v>23</v>
      </c>
      <c r="K180" s="11" t="s">
        <v>167</v>
      </c>
      <c r="L180" s="18">
        <v>3026805.0</v>
      </c>
      <c r="M180" s="11" t="s">
        <v>502</v>
      </c>
      <c r="N180" s="11" t="s">
        <v>26</v>
      </c>
      <c r="O180" s="33">
        <v>45813.0</v>
      </c>
      <c r="P180" s="20" t="s">
        <v>4300</v>
      </c>
      <c r="Q180" s="28"/>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row>
    <row r="181" hidden="1">
      <c r="A181" s="11">
        <v>179.0</v>
      </c>
      <c r="B181" s="12">
        <v>45807.0</v>
      </c>
      <c r="C181" s="23"/>
      <c r="D181" s="14" t="s">
        <v>1151</v>
      </c>
      <c r="E181" s="14" t="s">
        <v>762</v>
      </c>
      <c r="F181" s="11" t="s">
        <v>4301</v>
      </c>
      <c r="G181" s="11" t="s">
        <v>3367</v>
      </c>
      <c r="H181" s="11" t="s">
        <v>4302</v>
      </c>
      <c r="I181" s="14" t="s">
        <v>31</v>
      </c>
      <c r="J181" s="11" t="s">
        <v>23</v>
      </c>
      <c r="K181" s="11" t="s">
        <v>44</v>
      </c>
      <c r="L181" s="18">
        <v>450000.0</v>
      </c>
      <c r="M181" s="11" t="s">
        <v>57</v>
      </c>
      <c r="N181" s="11" t="s">
        <v>26</v>
      </c>
      <c r="O181" s="19"/>
      <c r="P181" s="21"/>
      <c r="Q181" s="28"/>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row>
    <row r="182" hidden="1">
      <c r="A182" s="11">
        <v>180.0</v>
      </c>
      <c r="B182" s="12">
        <v>45807.0</v>
      </c>
      <c r="C182" s="23"/>
      <c r="D182" s="14" t="s">
        <v>294</v>
      </c>
      <c r="E182" s="14" t="s">
        <v>2523</v>
      </c>
      <c r="F182" s="19"/>
      <c r="G182" s="11" t="s">
        <v>3367</v>
      </c>
      <c r="H182" s="11" t="s">
        <v>4117</v>
      </c>
      <c r="I182" s="14" t="s">
        <v>31</v>
      </c>
      <c r="J182" s="11" t="s">
        <v>23</v>
      </c>
      <c r="K182" s="11" t="s">
        <v>44</v>
      </c>
      <c r="L182" s="18">
        <v>375561.0</v>
      </c>
      <c r="M182" s="11" t="s">
        <v>502</v>
      </c>
      <c r="N182" s="11" t="s">
        <v>26</v>
      </c>
      <c r="O182" s="33">
        <v>45813.0</v>
      </c>
      <c r="P182" s="20" t="s">
        <v>3306</v>
      </c>
      <c r="Q182" s="28"/>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row>
    <row r="183" hidden="1">
      <c r="A183" s="11">
        <v>181.0</v>
      </c>
      <c r="B183" s="12">
        <v>45807.0</v>
      </c>
      <c r="C183" s="23"/>
      <c r="D183" s="14" t="s">
        <v>4303</v>
      </c>
      <c r="E183" s="14" t="s">
        <v>457</v>
      </c>
      <c r="F183" s="11" t="s">
        <v>4304</v>
      </c>
      <c r="G183" s="11" t="s">
        <v>3367</v>
      </c>
      <c r="H183" s="11" t="s">
        <v>4305</v>
      </c>
      <c r="I183" s="14" t="s">
        <v>31</v>
      </c>
      <c r="J183" s="11" t="s">
        <v>23</v>
      </c>
      <c r="K183" s="11" t="s">
        <v>625</v>
      </c>
      <c r="L183" s="18">
        <v>0.0</v>
      </c>
      <c r="M183" s="11" t="s">
        <v>564</v>
      </c>
      <c r="N183" s="11" t="s">
        <v>26</v>
      </c>
      <c r="O183" s="19"/>
      <c r="P183" s="20" t="s">
        <v>4306</v>
      </c>
      <c r="Q183" s="28"/>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row>
    <row r="184" hidden="1">
      <c r="A184" s="11">
        <v>182.0</v>
      </c>
      <c r="B184" s="12">
        <v>45807.0</v>
      </c>
      <c r="C184" s="23"/>
      <c r="D184" s="14" t="s">
        <v>3813</v>
      </c>
      <c r="E184" s="14" t="s">
        <v>2796</v>
      </c>
      <c r="F184" s="19"/>
      <c r="G184" s="11" t="s">
        <v>3367</v>
      </c>
      <c r="H184" s="11" t="s">
        <v>4307</v>
      </c>
      <c r="I184" s="14" t="s">
        <v>31</v>
      </c>
      <c r="J184" s="11" t="s">
        <v>23</v>
      </c>
      <c r="K184" s="11" t="s">
        <v>625</v>
      </c>
      <c r="L184" s="18">
        <v>0.0</v>
      </c>
      <c r="M184" s="11" t="s">
        <v>564</v>
      </c>
      <c r="N184" s="11" t="s">
        <v>26</v>
      </c>
      <c r="O184" s="19"/>
      <c r="P184" s="20" t="s">
        <v>4308</v>
      </c>
      <c r="Q184" s="28"/>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row>
    <row r="185" hidden="1">
      <c r="A185" s="11">
        <v>183.0</v>
      </c>
      <c r="B185" s="12">
        <v>45807.0</v>
      </c>
      <c r="C185" s="23"/>
      <c r="D185" s="14" t="s">
        <v>1006</v>
      </c>
      <c r="E185" s="14" t="s">
        <v>93</v>
      </c>
      <c r="F185" s="19"/>
      <c r="G185" s="11" t="s">
        <v>3367</v>
      </c>
      <c r="H185" s="11" t="s">
        <v>4309</v>
      </c>
      <c r="I185" s="14" t="s">
        <v>31</v>
      </c>
      <c r="J185" s="11" t="s">
        <v>23</v>
      </c>
      <c r="K185" s="11" t="s">
        <v>50</v>
      </c>
      <c r="L185" s="18">
        <v>764479.0</v>
      </c>
      <c r="M185" s="11" t="s">
        <v>39</v>
      </c>
      <c r="N185" s="11" t="s">
        <v>26</v>
      </c>
      <c r="O185" s="33">
        <v>45813.0</v>
      </c>
      <c r="P185" s="20" t="s">
        <v>4310</v>
      </c>
      <c r="Q185" s="28"/>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row>
    <row r="186" hidden="1">
      <c r="A186" s="11">
        <v>184.0</v>
      </c>
      <c r="B186" s="12">
        <v>45807.0</v>
      </c>
      <c r="C186" s="23"/>
      <c r="D186" s="14" t="s">
        <v>3616</v>
      </c>
      <c r="E186" s="14" t="s">
        <v>4311</v>
      </c>
      <c r="F186" s="19"/>
      <c r="G186" s="11" t="s">
        <v>3367</v>
      </c>
      <c r="H186" s="11" t="s">
        <v>4312</v>
      </c>
      <c r="I186" s="14" t="s">
        <v>31</v>
      </c>
      <c r="J186" s="11" t="s">
        <v>23</v>
      </c>
      <c r="K186" s="11" t="s">
        <v>625</v>
      </c>
      <c r="L186" s="18">
        <v>0.0</v>
      </c>
      <c r="M186" s="11" t="s">
        <v>564</v>
      </c>
      <c r="N186" s="11" t="s">
        <v>26</v>
      </c>
      <c r="O186" s="19"/>
      <c r="P186" s="20" t="s">
        <v>4313</v>
      </c>
      <c r="Q186" s="28"/>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row>
    <row r="187" hidden="1">
      <c r="A187" s="11">
        <v>185.0</v>
      </c>
      <c r="B187" s="12">
        <v>45807.0</v>
      </c>
      <c r="C187" s="30"/>
      <c r="D187" s="14" t="s">
        <v>178</v>
      </c>
      <c r="E187" s="14" t="s">
        <v>491</v>
      </c>
      <c r="F187" s="19"/>
      <c r="G187" s="11" t="s">
        <v>3367</v>
      </c>
      <c r="H187" s="11" t="s">
        <v>4314</v>
      </c>
      <c r="I187" s="14" t="s">
        <v>31</v>
      </c>
      <c r="J187" s="11" t="s">
        <v>95</v>
      </c>
      <c r="K187" s="11"/>
      <c r="L187" s="18">
        <v>0.0</v>
      </c>
      <c r="M187" s="11" t="s">
        <v>502</v>
      </c>
      <c r="N187" s="11" t="s">
        <v>26</v>
      </c>
      <c r="O187" s="19"/>
      <c r="P187" s="20" t="s">
        <v>4049</v>
      </c>
      <c r="Q187" s="28"/>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row>
    <row r="188" hidden="1">
      <c r="A188" s="11">
        <v>187.0</v>
      </c>
      <c r="B188" s="12">
        <v>45808.0</v>
      </c>
      <c r="C188" s="55">
        <v>2.0</v>
      </c>
      <c r="D188" s="14" t="s">
        <v>338</v>
      </c>
      <c r="E188" s="14" t="s">
        <v>834</v>
      </c>
      <c r="F188" s="19"/>
      <c r="G188" s="11" t="s">
        <v>3367</v>
      </c>
      <c r="H188" s="11" t="s">
        <v>4315</v>
      </c>
      <c r="I188" s="14" t="s">
        <v>31</v>
      </c>
      <c r="J188" s="11" t="s">
        <v>23</v>
      </c>
      <c r="K188" s="11" t="s">
        <v>625</v>
      </c>
      <c r="L188" s="18">
        <v>6124349.0</v>
      </c>
      <c r="M188" s="11" t="s">
        <v>39</v>
      </c>
      <c r="N188" s="11" t="s">
        <v>26</v>
      </c>
      <c r="O188" s="33">
        <v>45813.0</v>
      </c>
      <c r="P188" s="20" t="s">
        <v>4316</v>
      </c>
      <c r="Q188" s="28"/>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row>
    <row r="189" hidden="1">
      <c r="A189" s="11">
        <v>188.0</v>
      </c>
      <c r="B189" s="12">
        <v>45808.0</v>
      </c>
      <c r="C189" s="30"/>
      <c r="D189" s="14" t="s">
        <v>3130</v>
      </c>
      <c r="E189" s="28"/>
      <c r="F189" s="19"/>
      <c r="G189" s="11" t="s">
        <v>3413</v>
      </c>
      <c r="H189" s="11" t="s">
        <v>4125</v>
      </c>
      <c r="I189" s="14" t="s">
        <v>31</v>
      </c>
      <c r="J189" s="11" t="s">
        <v>23</v>
      </c>
      <c r="K189" s="11" t="s">
        <v>2087</v>
      </c>
      <c r="L189" s="18">
        <v>1.1165791E7</v>
      </c>
      <c r="M189" s="11" t="s">
        <v>39</v>
      </c>
      <c r="N189" s="11" t="s">
        <v>26</v>
      </c>
      <c r="O189" s="33">
        <v>45813.0</v>
      </c>
      <c r="P189" s="20" t="s">
        <v>4317</v>
      </c>
      <c r="Q189" s="28"/>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row>
    <row r="190" hidden="1">
      <c r="A190" s="19"/>
      <c r="B190" s="111"/>
      <c r="C190" s="19"/>
      <c r="D190" s="14"/>
      <c r="E190" s="28"/>
      <c r="F190" s="19"/>
      <c r="G190" s="19"/>
      <c r="H190" s="19"/>
      <c r="I190" s="14" t="s">
        <v>31</v>
      </c>
      <c r="J190" s="11"/>
      <c r="K190" s="11"/>
      <c r="L190" s="18">
        <v>0.0</v>
      </c>
      <c r="M190" s="11" t="s">
        <v>502</v>
      </c>
      <c r="N190" s="11"/>
      <c r="O190" s="19"/>
      <c r="P190" s="21"/>
      <c r="Q190" s="28"/>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row>
    <row r="191" hidden="1">
      <c r="A191" s="19"/>
      <c r="B191" s="111"/>
      <c r="C191" s="19"/>
      <c r="D191" s="14"/>
      <c r="E191" s="28"/>
      <c r="F191" s="19"/>
      <c r="G191" s="19"/>
      <c r="H191" s="19"/>
      <c r="I191" s="14" t="s">
        <v>31</v>
      </c>
      <c r="J191" s="11"/>
      <c r="K191" s="11"/>
      <c r="L191" s="18">
        <v>0.0</v>
      </c>
      <c r="M191" s="11" t="s">
        <v>502</v>
      </c>
      <c r="N191" s="11"/>
      <c r="O191" s="19"/>
      <c r="P191" s="21"/>
      <c r="Q191" s="28"/>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row>
    <row r="192" hidden="1">
      <c r="A192" s="19"/>
      <c r="B192" s="111"/>
      <c r="C192" s="19"/>
      <c r="D192" s="14"/>
      <c r="E192" s="28"/>
      <c r="F192" s="19"/>
      <c r="G192" s="19"/>
      <c r="H192" s="19"/>
      <c r="I192" s="14" t="s">
        <v>31</v>
      </c>
      <c r="J192" s="11"/>
      <c r="K192" s="11"/>
      <c r="L192" s="18">
        <v>0.0</v>
      </c>
      <c r="M192" s="11" t="s">
        <v>502</v>
      </c>
      <c r="N192" s="11"/>
      <c r="O192" s="19"/>
      <c r="P192" s="21"/>
      <c r="Q192" s="28"/>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row>
    <row r="193" hidden="1">
      <c r="A193" s="19"/>
      <c r="B193" s="111"/>
      <c r="C193" s="19"/>
      <c r="D193" s="14"/>
      <c r="E193" s="28"/>
      <c r="F193" s="19"/>
      <c r="G193" s="19"/>
      <c r="H193" s="19"/>
      <c r="I193" s="14" t="s">
        <v>31</v>
      </c>
      <c r="J193" s="11"/>
      <c r="K193" s="11"/>
      <c r="L193" s="18">
        <v>0.0</v>
      </c>
      <c r="M193" s="11" t="s">
        <v>502</v>
      </c>
      <c r="N193" s="11"/>
      <c r="O193" s="19"/>
      <c r="P193" s="21"/>
      <c r="Q193" s="28"/>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row>
    <row r="194" hidden="1">
      <c r="A194" s="19"/>
      <c r="B194" s="111"/>
      <c r="C194" s="19"/>
      <c r="D194" s="14"/>
      <c r="E194" s="28"/>
      <c r="F194" s="19"/>
      <c r="G194" s="19"/>
      <c r="H194" s="19"/>
      <c r="I194" s="14" t="s">
        <v>31</v>
      </c>
      <c r="J194" s="11"/>
      <c r="K194" s="11"/>
      <c r="L194" s="18">
        <v>0.0</v>
      </c>
      <c r="M194" s="11" t="s">
        <v>502</v>
      </c>
      <c r="N194" s="11"/>
      <c r="O194" s="19"/>
      <c r="P194" s="21"/>
      <c r="Q194" s="28"/>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row>
    <row r="195" hidden="1">
      <c r="A195" s="19"/>
      <c r="B195" s="111"/>
      <c r="C195" s="19"/>
      <c r="D195" s="14"/>
      <c r="E195" s="28"/>
      <c r="F195" s="19"/>
      <c r="G195" s="19"/>
      <c r="H195" s="19"/>
      <c r="I195" s="14" t="s">
        <v>31</v>
      </c>
      <c r="J195" s="11"/>
      <c r="K195" s="11"/>
      <c r="L195" s="18">
        <v>0.0</v>
      </c>
      <c r="M195" s="11" t="s">
        <v>502</v>
      </c>
      <c r="N195" s="11"/>
      <c r="O195" s="19"/>
      <c r="P195" s="21"/>
      <c r="Q195" s="28"/>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row>
    <row r="196" hidden="1">
      <c r="A196" s="19"/>
      <c r="B196" s="111"/>
      <c r="C196" s="19"/>
      <c r="D196" s="14"/>
      <c r="E196" s="28"/>
      <c r="F196" s="19"/>
      <c r="G196" s="19"/>
      <c r="H196" s="19"/>
      <c r="I196" s="14" t="s">
        <v>31</v>
      </c>
      <c r="J196" s="11"/>
      <c r="K196" s="11"/>
      <c r="L196" s="18">
        <v>0.0</v>
      </c>
      <c r="M196" s="11" t="s">
        <v>502</v>
      </c>
      <c r="N196" s="11"/>
      <c r="O196" s="19"/>
      <c r="P196" s="21"/>
      <c r="Q196" s="28"/>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row>
    <row r="197" hidden="1">
      <c r="A197" s="19"/>
      <c r="B197" s="111"/>
      <c r="C197" s="19"/>
      <c r="D197" s="14"/>
      <c r="E197" s="28"/>
      <c r="F197" s="19"/>
      <c r="G197" s="19"/>
      <c r="H197" s="19"/>
      <c r="I197" s="14" t="s">
        <v>31</v>
      </c>
      <c r="J197" s="11"/>
      <c r="K197" s="11"/>
      <c r="L197" s="18">
        <v>0.0</v>
      </c>
      <c r="M197" s="11"/>
      <c r="N197" s="11"/>
      <c r="O197" s="19"/>
      <c r="P197" s="21"/>
      <c r="Q197" s="28"/>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row>
    <row r="198" hidden="1">
      <c r="A198" s="19"/>
      <c r="B198" s="111"/>
      <c r="C198" s="19"/>
      <c r="D198" s="14"/>
      <c r="E198" s="28"/>
      <c r="F198" s="19"/>
      <c r="G198" s="19"/>
      <c r="H198" s="19"/>
      <c r="I198" s="14" t="s">
        <v>31</v>
      </c>
      <c r="J198" s="11"/>
      <c r="K198" s="11"/>
      <c r="L198" s="18">
        <v>0.0</v>
      </c>
      <c r="M198" s="11"/>
      <c r="N198" s="11"/>
      <c r="O198" s="19"/>
      <c r="P198" s="21"/>
      <c r="Q198" s="28"/>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row>
    <row r="199" hidden="1">
      <c r="A199" s="19"/>
      <c r="B199" s="111"/>
      <c r="C199" s="19"/>
      <c r="D199" s="14"/>
      <c r="E199" s="28"/>
      <c r="F199" s="19"/>
      <c r="G199" s="19"/>
      <c r="H199" s="19"/>
      <c r="I199" s="14" t="s">
        <v>31</v>
      </c>
      <c r="J199" s="11"/>
      <c r="K199" s="11"/>
      <c r="L199" s="18">
        <v>0.0</v>
      </c>
      <c r="M199" s="11"/>
      <c r="N199" s="11"/>
      <c r="O199" s="19"/>
      <c r="P199" s="21"/>
      <c r="Q199" s="28"/>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row>
    <row r="200" hidden="1">
      <c r="A200" s="19"/>
      <c r="B200" s="111"/>
      <c r="C200" s="19"/>
      <c r="D200" s="14"/>
      <c r="E200" s="28"/>
      <c r="F200" s="19"/>
      <c r="G200" s="19"/>
      <c r="H200" s="19"/>
      <c r="I200" s="14" t="s">
        <v>31</v>
      </c>
      <c r="J200" s="11"/>
      <c r="K200" s="11"/>
      <c r="L200" s="18">
        <v>0.0</v>
      </c>
      <c r="M200" s="11"/>
      <c r="N200" s="11"/>
      <c r="O200" s="19"/>
      <c r="P200" s="21"/>
      <c r="Q200" s="28"/>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row>
    <row r="201" hidden="1">
      <c r="A201" s="19"/>
      <c r="B201" s="111"/>
      <c r="C201" s="19"/>
      <c r="D201" s="14"/>
      <c r="E201" s="28"/>
      <c r="F201" s="19"/>
      <c r="G201" s="19"/>
      <c r="H201" s="19"/>
      <c r="I201" s="14" t="s">
        <v>31</v>
      </c>
      <c r="J201" s="11"/>
      <c r="K201" s="11"/>
      <c r="L201" s="18">
        <v>0.0</v>
      </c>
      <c r="M201" s="11"/>
      <c r="N201" s="11"/>
      <c r="O201" s="19"/>
      <c r="P201" s="21"/>
      <c r="Q201" s="28"/>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row>
    <row r="202" hidden="1">
      <c r="A202" s="19"/>
      <c r="B202" s="111"/>
      <c r="C202" s="19"/>
      <c r="D202" s="14"/>
      <c r="E202" s="28"/>
      <c r="F202" s="19"/>
      <c r="G202" s="19"/>
      <c r="H202" s="19"/>
      <c r="I202" s="14" t="s">
        <v>31</v>
      </c>
      <c r="J202" s="11"/>
      <c r="K202" s="11"/>
      <c r="L202" s="18">
        <v>0.0</v>
      </c>
      <c r="M202" s="11"/>
      <c r="N202" s="11"/>
      <c r="O202" s="19"/>
      <c r="P202" s="21"/>
      <c r="Q202" s="28"/>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row>
    <row r="203" hidden="1">
      <c r="A203" s="19"/>
      <c r="B203" s="111"/>
      <c r="C203" s="19"/>
      <c r="D203" s="14"/>
      <c r="E203" s="28"/>
      <c r="F203" s="19"/>
      <c r="G203" s="19"/>
      <c r="H203" s="19"/>
      <c r="I203" s="14" t="s">
        <v>31</v>
      </c>
      <c r="J203" s="11"/>
      <c r="K203" s="11"/>
      <c r="L203" s="18">
        <v>0.0</v>
      </c>
      <c r="M203" s="11"/>
      <c r="N203" s="11"/>
      <c r="O203" s="19"/>
      <c r="P203" s="21"/>
      <c r="Q203" s="28"/>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row>
    <row r="204" hidden="1">
      <c r="A204" s="19"/>
      <c r="B204" s="111"/>
      <c r="C204" s="19"/>
      <c r="D204" s="14"/>
      <c r="E204" s="28"/>
      <c r="F204" s="19"/>
      <c r="G204" s="19"/>
      <c r="H204" s="19"/>
      <c r="I204" s="14" t="s">
        <v>31</v>
      </c>
      <c r="J204" s="11"/>
      <c r="K204" s="11"/>
      <c r="L204" s="18">
        <v>0.0</v>
      </c>
      <c r="M204" s="11"/>
      <c r="N204" s="11"/>
      <c r="O204" s="19"/>
      <c r="P204" s="21"/>
      <c r="Q204" s="28"/>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row>
    <row r="205" hidden="1">
      <c r="A205" s="19"/>
      <c r="B205" s="111"/>
      <c r="C205" s="19"/>
      <c r="D205" s="14"/>
      <c r="E205" s="28"/>
      <c r="F205" s="19"/>
      <c r="G205" s="19"/>
      <c r="H205" s="19"/>
      <c r="I205" s="14" t="s">
        <v>31</v>
      </c>
      <c r="J205" s="11"/>
      <c r="K205" s="11"/>
      <c r="L205" s="18">
        <v>0.0</v>
      </c>
      <c r="M205" s="11"/>
      <c r="N205" s="11"/>
      <c r="O205" s="19"/>
      <c r="P205" s="21"/>
      <c r="Q205" s="28"/>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row>
    <row r="206" hidden="1">
      <c r="A206" s="19"/>
      <c r="B206" s="111"/>
      <c r="C206" s="19"/>
      <c r="D206" s="14"/>
      <c r="E206" s="28"/>
      <c r="F206" s="19"/>
      <c r="G206" s="19"/>
      <c r="H206" s="19"/>
      <c r="I206" s="14" t="s">
        <v>31</v>
      </c>
      <c r="J206" s="11"/>
      <c r="K206" s="11"/>
      <c r="L206" s="18">
        <v>0.0</v>
      </c>
      <c r="M206" s="11"/>
      <c r="N206" s="11"/>
      <c r="O206" s="19"/>
      <c r="P206" s="21"/>
      <c r="Q206" s="28"/>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row>
    <row r="207" hidden="1">
      <c r="A207" s="19"/>
      <c r="B207" s="111"/>
      <c r="C207" s="19"/>
      <c r="D207" s="14"/>
      <c r="E207" s="28"/>
      <c r="F207" s="19"/>
      <c r="G207" s="19"/>
      <c r="H207" s="19"/>
      <c r="I207" s="14" t="s">
        <v>31</v>
      </c>
      <c r="J207" s="11"/>
      <c r="K207" s="11"/>
      <c r="L207" s="18">
        <v>0.0</v>
      </c>
      <c r="M207" s="11"/>
      <c r="N207" s="11"/>
      <c r="O207" s="19"/>
      <c r="P207" s="21"/>
      <c r="Q207" s="28"/>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row>
    <row r="208" hidden="1">
      <c r="A208" s="19"/>
      <c r="B208" s="111"/>
      <c r="C208" s="19"/>
      <c r="D208" s="14"/>
      <c r="E208" s="28"/>
      <c r="F208" s="19"/>
      <c r="G208" s="19"/>
      <c r="H208" s="19"/>
      <c r="I208" s="14" t="s">
        <v>31</v>
      </c>
      <c r="J208" s="11"/>
      <c r="K208" s="11"/>
      <c r="L208" s="18">
        <v>0.0</v>
      </c>
      <c r="M208" s="11"/>
      <c r="N208" s="11"/>
      <c r="O208" s="19"/>
      <c r="P208" s="21"/>
      <c r="Q208" s="28"/>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row>
    <row r="209" hidden="1">
      <c r="A209" s="19"/>
      <c r="B209" s="111"/>
      <c r="C209" s="19"/>
      <c r="D209" s="14"/>
      <c r="E209" s="28"/>
      <c r="F209" s="19"/>
      <c r="G209" s="19"/>
      <c r="H209" s="19"/>
      <c r="I209" s="14" t="s">
        <v>31</v>
      </c>
      <c r="J209" s="11"/>
      <c r="K209" s="11"/>
      <c r="L209" s="18">
        <v>0.0</v>
      </c>
      <c r="M209" s="11"/>
      <c r="N209" s="11"/>
      <c r="O209" s="19"/>
      <c r="P209" s="21"/>
      <c r="Q209" s="28"/>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row>
    <row r="210" hidden="1">
      <c r="A210" s="19"/>
      <c r="B210" s="111"/>
      <c r="C210" s="19"/>
      <c r="D210" s="14"/>
      <c r="E210" s="28"/>
      <c r="F210" s="19"/>
      <c r="G210" s="19"/>
      <c r="H210" s="19"/>
      <c r="I210" s="14" t="s">
        <v>31</v>
      </c>
      <c r="J210" s="11"/>
      <c r="K210" s="11"/>
      <c r="L210" s="18">
        <v>0.0</v>
      </c>
      <c r="M210" s="11"/>
      <c r="N210" s="11"/>
      <c r="O210" s="19"/>
      <c r="P210" s="21"/>
      <c r="Q210" s="28"/>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row>
    <row r="211" hidden="1">
      <c r="A211" s="19"/>
      <c r="B211" s="111"/>
      <c r="C211" s="19"/>
      <c r="D211" s="14"/>
      <c r="E211" s="28"/>
      <c r="F211" s="19"/>
      <c r="G211" s="19"/>
      <c r="H211" s="19"/>
      <c r="I211" s="14" t="s">
        <v>31</v>
      </c>
      <c r="J211" s="11"/>
      <c r="K211" s="11"/>
      <c r="L211" s="18">
        <v>0.0</v>
      </c>
      <c r="M211" s="11"/>
      <c r="N211" s="11"/>
      <c r="O211" s="19"/>
      <c r="P211" s="21"/>
      <c r="Q211" s="28"/>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row>
    <row r="212" hidden="1">
      <c r="A212" s="19"/>
      <c r="B212" s="111"/>
      <c r="C212" s="19"/>
      <c r="D212" s="14"/>
      <c r="E212" s="28"/>
      <c r="F212" s="19"/>
      <c r="G212" s="19"/>
      <c r="H212" s="19"/>
      <c r="I212" s="14" t="s">
        <v>31</v>
      </c>
      <c r="J212" s="11"/>
      <c r="K212" s="11"/>
      <c r="L212" s="18">
        <v>0.0</v>
      </c>
      <c r="M212" s="11"/>
      <c r="N212" s="11"/>
      <c r="O212" s="19"/>
      <c r="P212" s="21"/>
      <c r="Q212" s="28"/>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row>
    <row r="213" hidden="1">
      <c r="A213" s="19"/>
      <c r="B213" s="111"/>
      <c r="C213" s="19"/>
      <c r="D213" s="14"/>
      <c r="E213" s="28"/>
      <c r="F213" s="19"/>
      <c r="G213" s="19"/>
      <c r="H213" s="19"/>
      <c r="I213" s="14" t="s">
        <v>31</v>
      </c>
      <c r="J213" s="11"/>
      <c r="K213" s="11"/>
      <c r="L213" s="18">
        <v>0.0</v>
      </c>
      <c r="M213" s="11"/>
      <c r="N213" s="11"/>
      <c r="O213" s="19"/>
      <c r="P213" s="21"/>
      <c r="Q213" s="28"/>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row>
    <row r="214" hidden="1">
      <c r="A214" s="19"/>
      <c r="B214" s="111"/>
      <c r="C214" s="19"/>
      <c r="D214" s="14"/>
      <c r="E214" s="28"/>
      <c r="F214" s="19"/>
      <c r="G214" s="19"/>
      <c r="H214" s="19"/>
      <c r="I214" s="14" t="s">
        <v>31</v>
      </c>
      <c r="J214" s="11"/>
      <c r="K214" s="11"/>
      <c r="L214" s="18">
        <v>0.0</v>
      </c>
      <c r="M214" s="11"/>
      <c r="N214" s="11"/>
      <c r="O214" s="19"/>
      <c r="P214" s="21"/>
      <c r="Q214" s="28"/>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row>
    <row r="215" hidden="1">
      <c r="A215" s="19"/>
      <c r="B215" s="111"/>
      <c r="C215" s="19"/>
      <c r="D215" s="14"/>
      <c r="E215" s="28"/>
      <c r="F215" s="19"/>
      <c r="G215" s="19"/>
      <c r="H215" s="19"/>
      <c r="I215" s="14" t="s">
        <v>31</v>
      </c>
      <c r="J215" s="11"/>
      <c r="K215" s="11"/>
      <c r="L215" s="18">
        <v>0.0</v>
      </c>
      <c r="M215" s="11"/>
      <c r="N215" s="11"/>
      <c r="O215" s="19"/>
      <c r="P215" s="21"/>
      <c r="Q215" s="28"/>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row>
    <row r="216" hidden="1">
      <c r="A216" s="19"/>
      <c r="B216" s="111"/>
      <c r="C216" s="19"/>
      <c r="D216" s="14"/>
      <c r="E216" s="28"/>
      <c r="F216" s="19"/>
      <c r="G216" s="19"/>
      <c r="H216" s="19"/>
      <c r="I216" s="14" t="s">
        <v>31</v>
      </c>
      <c r="J216" s="11"/>
      <c r="K216" s="11"/>
      <c r="L216" s="18">
        <v>0.0</v>
      </c>
      <c r="M216" s="11"/>
      <c r="N216" s="11"/>
      <c r="O216" s="19"/>
      <c r="P216" s="21"/>
      <c r="Q216" s="28"/>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row>
    <row r="217" hidden="1">
      <c r="A217" s="19"/>
      <c r="B217" s="111"/>
      <c r="C217" s="19"/>
      <c r="D217" s="14"/>
      <c r="E217" s="28"/>
      <c r="F217" s="19"/>
      <c r="G217" s="19"/>
      <c r="H217" s="19"/>
      <c r="I217" s="14" t="s">
        <v>31</v>
      </c>
      <c r="J217" s="11"/>
      <c r="K217" s="11"/>
      <c r="L217" s="18">
        <v>0.0</v>
      </c>
      <c r="M217" s="11"/>
      <c r="N217" s="11"/>
      <c r="O217" s="19"/>
      <c r="P217" s="21"/>
      <c r="Q217" s="28"/>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row>
    <row r="218" hidden="1">
      <c r="A218" s="19"/>
      <c r="B218" s="111"/>
      <c r="C218" s="19"/>
      <c r="D218" s="14"/>
      <c r="E218" s="28"/>
      <c r="F218" s="19"/>
      <c r="G218" s="19"/>
      <c r="H218" s="19"/>
      <c r="I218" s="14" t="s">
        <v>31</v>
      </c>
      <c r="J218" s="11"/>
      <c r="K218" s="11"/>
      <c r="L218" s="18">
        <v>0.0</v>
      </c>
      <c r="M218" s="11"/>
      <c r="N218" s="11"/>
      <c r="O218" s="19"/>
      <c r="P218" s="21"/>
      <c r="Q218" s="28"/>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row>
    <row r="219" hidden="1">
      <c r="A219" s="19"/>
      <c r="B219" s="111"/>
      <c r="C219" s="19"/>
      <c r="D219" s="14"/>
      <c r="E219" s="28"/>
      <c r="F219" s="19"/>
      <c r="G219" s="19"/>
      <c r="H219" s="19"/>
      <c r="I219" s="14" t="s">
        <v>31</v>
      </c>
      <c r="J219" s="11"/>
      <c r="K219" s="11"/>
      <c r="L219" s="18">
        <v>0.0</v>
      </c>
      <c r="M219" s="11"/>
      <c r="N219" s="11"/>
      <c r="O219" s="19"/>
      <c r="P219" s="21"/>
      <c r="Q219" s="28"/>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row>
    <row r="220" hidden="1">
      <c r="A220" s="19"/>
      <c r="B220" s="111"/>
      <c r="C220" s="19"/>
      <c r="D220" s="14"/>
      <c r="E220" s="28"/>
      <c r="F220" s="19"/>
      <c r="G220" s="19"/>
      <c r="H220" s="19"/>
      <c r="I220" s="14" t="s">
        <v>31</v>
      </c>
      <c r="J220" s="11"/>
      <c r="K220" s="11"/>
      <c r="L220" s="18">
        <v>0.0</v>
      </c>
      <c r="M220" s="11"/>
      <c r="N220" s="11"/>
      <c r="O220" s="19"/>
      <c r="P220" s="21"/>
      <c r="Q220" s="28"/>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row>
    <row r="221" hidden="1">
      <c r="A221" s="19"/>
      <c r="B221" s="111"/>
      <c r="C221" s="19"/>
      <c r="D221" s="14"/>
      <c r="E221" s="28"/>
      <c r="F221" s="19"/>
      <c r="G221" s="19"/>
      <c r="H221" s="19"/>
      <c r="I221" s="14" t="s">
        <v>31</v>
      </c>
      <c r="J221" s="11"/>
      <c r="K221" s="11"/>
      <c r="L221" s="18">
        <v>0.0</v>
      </c>
      <c r="M221" s="11"/>
      <c r="N221" s="11"/>
      <c r="O221" s="19"/>
      <c r="P221" s="21"/>
      <c r="Q221" s="28"/>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row>
    <row r="222" hidden="1">
      <c r="A222" s="19"/>
      <c r="B222" s="111"/>
      <c r="C222" s="19"/>
      <c r="D222" s="14"/>
      <c r="E222" s="28"/>
      <c r="F222" s="19"/>
      <c r="G222" s="19"/>
      <c r="H222" s="19"/>
      <c r="I222" s="14" t="s">
        <v>31</v>
      </c>
      <c r="J222" s="11"/>
      <c r="K222" s="11"/>
      <c r="L222" s="18">
        <v>0.0</v>
      </c>
      <c r="M222" s="11"/>
      <c r="N222" s="11"/>
      <c r="O222" s="19"/>
      <c r="P222" s="21"/>
      <c r="Q222" s="28"/>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row>
    <row r="223" hidden="1">
      <c r="A223" s="19"/>
      <c r="B223" s="111"/>
      <c r="C223" s="19"/>
      <c r="D223" s="14"/>
      <c r="E223" s="28"/>
      <c r="F223" s="19"/>
      <c r="G223" s="19"/>
      <c r="H223" s="19"/>
      <c r="I223" s="14" t="s">
        <v>31</v>
      </c>
      <c r="J223" s="11"/>
      <c r="K223" s="11"/>
      <c r="L223" s="18">
        <v>0.0</v>
      </c>
      <c r="M223" s="11"/>
      <c r="N223" s="11"/>
      <c r="O223" s="19"/>
      <c r="P223" s="21"/>
      <c r="Q223" s="28"/>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row>
    <row r="224" hidden="1">
      <c r="A224" s="19"/>
      <c r="B224" s="111"/>
      <c r="C224" s="19"/>
      <c r="D224" s="14"/>
      <c r="E224" s="28"/>
      <c r="F224" s="19"/>
      <c r="G224" s="19"/>
      <c r="H224" s="19"/>
      <c r="I224" s="14" t="s">
        <v>31</v>
      </c>
      <c r="J224" s="11"/>
      <c r="K224" s="11"/>
      <c r="L224" s="18">
        <v>0.0</v>
      </c>
      <c r="M224" s="11"/>
      <c r="N224" s="11"/>
      <c r="O224" s="19"/>
      <c r="P224" s="21"/>
      <c r="Q224" s="28"/>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row>
    <row r="225" hidden="1">
      <c r="A225" s="19"/>
      <c r="B225" s="111"/>
      <c r="C225" s="19"/>
      <c r="D225" s="14"/>
      <c r="E225" s="28"/>
      <c r="F225" s="19"/>
      <c r="G225" s="19"/>
      <c r="H225" s="19"/>
      <c r="I225" s="14" t="s">
        <v>31</v>
      </c>
      <c r="J225" s="11"/>
      <c r="K225" s="11"/>
      <c r="L225" s="18">
        <v>0.0</v>
      </c>
      <c r="M225" s="11"/>
      <c r="N225" s="11"/>
      <c r="O225" s="19"/>
      <c r="P225" s="21"/>
      <c r="Q225" s="28"/>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row>
    <row r="226" hidden="1">
      <c r="A226" s="19"/>
      <c r="B226" s="111"/>
      <c r="C226" s="19"/>
      <c r="D226" s="14"/>
      <c r="E226" s="28"/>
      <c r="F226" s="19"/>
      <c r="G226" s="19"/>
      <c r="H226" s="19"/>
      <c r="I226" s="14" t="s">
        <v>31</v>
      </c>
      <c r="J226" s="11"/>
      <c r="K226" s="11"/>
      <c r="L226" s="18">
        <v>0.0</v>
      </c>
      <c r="M226" s="11"/>
      <c r="N226" s="11"/>
      <c r="O226" s="19"/>
      <c r="P226" s="21"/>
      <c r="Q226" s="28"/>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row>
    <row r="227" hidden="1">
      <c r="A227" s="19"/>
      <c r="B227" s="111"/>
      <c r="C227" s="19"/>
      <c r="D227" s="14"/>
      <c r="E227" s="28"/>
      <c r="F227" s="19"/>
      <c r="G227" s="19"/>
      <c r="H227" s="19"/>
      <c r="I227" s="14" t="s">
        <v>31</v>
      </c>
      <c r="J227" s="11"/>
      <c r="K227" s="11"/>
      <c r="L227" s="18">
        <v>0.0</v>
      </c>
      <c r="M227" s="11"/>
      <c r="N227" s="11"/>
      <c r="O227" s="19"/>
      <c r="P227" s="21"/>
      <c r="Q227" s="28"/>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row>
    <row r="228" hidden="1">
      <c r="A228" s="19"/>
      <c r="B228" s="111"/>
      <c r="C228" s="19"/>
      <c r="D228" s="14"/>
      <c r="E228" s="28"/>
      <c r="F228" s="19"/>
      <c r="G228" s="19"/>
      <c r="H228" s="19"/>
      <c r="I228" s="14" t="s">
        <v>31</v>
      </c>
      <c r="J228" s="11"/>
      <c r="K228" s="11"/>
      <c r="L228" s="18">
        <v>0.0</v>
      </c>
      <c r="M228" s="11"/>
      <c r="N228" s="11"/>
      <c r="O228" s="19"/>
      <c r="P228" s="21"/>
      <c r="Q228" s="28"/>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row>
    <row r="229" hidden="1">
      <c r="A229" s="19"/>
      <c r="B229" s="111"/>
      <c r="C229" s="19"/>
      <c r="D229" s="14"/>
      <c r="E229" s="28"/>
      <c r="F229" s="19"/>
      <c r="G229" s="19"/>
      <c r="H229" s="19"/>
      <c r="I229" s="14" t="s">
        <v>31</v>
      </c>
      <c r="J229" s="11"/>
      <c r="K229" s="11"/>
      <c r="L229" s="18">
        <v>0.0</v>
      </c>
      <c r="M229" s="11"/>
      <c r="N229" s="11"/>
      <c r="O229" s="19"/>
      <c r="P229" s="21"/>
      <c r="Q229" s="28"/>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row>
    <row r="230" hidden="1">
      <c r="A230" s="19"/>
      <c r="B230" s="111"/>
      <c r="C230" s="19"/>
      <c r="D230" s="14"/>
      <c r="E230" s="28"/>
      <c r="F230" s="19"/>
      <c r="G230" s="19"/>
      <c r="H230" s="19"/>
      <c r="I230" s="14" t="s">
        <v>31</v>
      </c>
      <c r="J230" s="11"/>
      <c r="K230" s="11"/>
      <c r="L230" s="18">
        <v>0.0</v>
      </c>
      <c r="M230" s="11"/>
      <c r="N230" s="11"/>
      <c r="O230" s="19"/>
      <c r="P230" s="21"/>
      <c r="Q230" s="28"/>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row>
    <row r="231">
      <c r="A231" s="41"/>
      <c r="B231" s="116"/>
      <c r="C231" s="41"/>
      <c r="D231" s="14"/>
      <c r="E231" s="22"/>
      <c r="F231" s="41"/>
      <c r="G231" s="41"/>
      <c r="H231" s="41"/>
      <c r="I231" s="22"/>
      <c r="J231" s="41"/>
      <c r="K231" s="117"/>
      <c r="L231" s="99"/>
      <c r="M231" s="116"/>
      <c r="N231" s="116"/>
      <c r="O231" s="41"/>
      <c r="P231" s="10"/>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row>
    <row r="232">
      <c r="A232" s="41"/>
      <c r="B232" s="116"/>
      <c r="C232" s="41"/>
      <c r="D232" s="14"/>
      <c r="E232" s="22"/>
      <c r="F232" s="41"/>
      <c r="G232" s="41"/>
      <c r="H232" s="41"/>
      <c r="I232" s="22"/>
      <c r="J232" s="41"/>
      <c r="K232" s="117"/>
      <c r="L232" s="99"/>
      <c r="M232" s="116"/>
      <c r="N232" s="116"/>
      <c r="O232" s="41"/>
      <c r="P232" s="10"/>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row>
    <row r="233">
      <c r="A233" s="41"/>
      <c r="B233" s="116"/>
      <c r="C233" s="41"/>
      <c r="D233" s="14"/>
      <c r="E233" s="22"/>
      <c r="F233" s="41"/>
      <c r="G233" s="41"/>
      <c r="H233" s="41"/>
      <c r="I233" s="22"/>
      <c r="J233" s="41"/>
      <c r="K233" s="117"/>
      <c r="L233" s="99"/>
      <c r="M233" s="116"/>
      <c r="N233" s="116"/>
      <c r="O233" s="41"/>
      <c r="P233" s="10"/>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row>
    <row r="234">
      <c r="A234" s="41"/>
      <c r="B234" s="116"/>
      <c r="C234" s="41"/>
      <c r="D234" s="14"/>
      <c r="E234" s="22"/>
      <c r="F234" s="41"/>
      <c r="G234" s="41"/>
      <c r="H234" s="41"/>
      <c r="I234" s="22"/>
      <c r="J234" s="41"/>
      <c r="K234" s="117"/>
      <c r="L234" s="99"/>
      <c r="M234" s="116"/>
      <c r="N234" s="116"/>
      <c r="O234" s="41"/>
      <c r="P234" s="10"/>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row>
    <row r="235">
      <c r="A235" s="41"/>
      <c r="B235" s="116"/>
      <c r="C235" s="41"/>
      <c r="D235" s="14"/>
      <c r="E235" s="22"/>
      <c r="F235" s="41"/>
      <c r="G235" s="41"/>
      <c r="H235" s="41"/>
      <c r="I235" s="22"/>
      <c r="J235" s="41"/>
      <c r="K235" s="117"/>
      <c r="L235" s="99"/>
      <c r="M235" s="116"/>
      <c r="N235" s="116"/>
      <c r="O235" s="41"/>
      <c r="P235" s="10"/>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row>
    <row r="236">
      <c r="A236" s="41"/>
      <c r="B236" s="116"/>
      <c r="C236" s="41"/>
      <c r="D236" s="14"/>
      <c r="E236" s="22"/>
      <c r="F236" s="41"/>
      <c r="G236" s="41"/>
      <c r="H236" s="41"/>
      <c r="I236" s="22"/>
      <c r="J236" s="41"/>
      <c r="K236" s="117"/>
      <c r="L236" s="99"/>
      <c r="M236" s="116"/>
      <c r="N236" s="116"/>
      <c r="O236" s="41"/>
      <c r="P236" s="10"/>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row>
    <row r="237">
      <c r="A237" s="41"/>
      <c r="B237" s="116"/>
      <c r="C237" s="41"/>
      <c r="D237" s="14"/>
      <c r="E237" s="22"/>
      <c r="F237" s="41"/>
      <c r="G237" s="41"/>
      <c r="H237" s="41"/>
      <c r="I237" s="22"/>
      <c r="J237" s="41"/>
      <c r="K237" s="117"/>
      <c r="L237" s="99"/>
      <c r="M237" s="116"/>
      <c r="N237" s="116"/>
      <c r="O237" s="41"/>
      <c r="P237" s="10"/>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row>
    <row r="238">
      <c r="A238" s="41"/>
      <c r="B238" s="116"/>
      <c r="C238" s="41"/>
      <c r="D238" s="14"/>
      <c r="E238" s="22"/>
      <c r="F238" s="41"/>
      <c r="G238" s="41"/>
      <c r="H238" s="41"/>
      <c r="I238" s="22"/>
      <c r="J238" s="41"/>
      <c r="K238" s="117"/>
      <c r="L238" s="99"/>
      <c r="M238" s="116"/>
      <c r="N238" s="116"/>
      <c r="O238" s="41"/>
      <c r="P238" s="10"/>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row>
    <row r="239">
      <c r="A239" s="41"/>
      <c r="B239" s="116"/>
      <c r="C239" s="41"/>
      <c r="D239" s="14"/>
      <c r="E239" s="22"/>
      <c r="F239" s="41"/>
      <c r="G239" s="41"/>
      <c r="H239" s="41"/>
      <c r="I239" s="22"/>
      <c r="J239" s="41"/>
      <c r="K239" s="117"/>
      <c r="L239" s="99"/>
      <c r="M239" s="116"/>
      <c r="N239" s="116"/>
      <c r="O239" s="41"/>
      <c r="P239" s="10"/>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row>
    <row r="240">
      <c r="A240" s="41"/>
      <c r="B240" s="116"/>
      <c r="C240" s="41"/>
      <c r="D240" s="14"/>
      <c r="E240" s="22"/>
      <c r="F240" s="41"/>
      <c r="G240" s="41"/>
      <c r="H240" s="41"/>
      <c r="I240" s="22"/>
      <c r="J240" s="41"/>
      <c r="K240" s="117"/>
      <c r="L240" s="99"/>
      <c r="M240" s="116"/>
      <c r="N240" s="116"/>
      <c r="O240" s="41"/>
      <c r="P240" s="10"/>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row>
    <row r="241">
      <c r="A241" s="41"/>
      <c r="B241" s="116"/>
      <c r="C241" s="41"/>
      <c r="D241" s="14"/>
      <c r="E241" s="22"/>
      <c r="F241" s="41"/>
      <c r="G241" s="41"/>
      <c r="H241" s="41"/>
      <c r="I241" s="22"/>
      <c r="J241" s="41"/>
      <c r="K241" s="117"/>
      <c r="L241" s="99"/>
      <c r="M241" s="116"/>
      <c r="N241" s="116"/>
      <c r="O241" s="41"/>
      <c r="P241" s="10"/>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row>
    <row r="242">
      <c r="A242" s="41"/>
      <c r="B242" s="116"/>
      <c r="C242" s="41"/>
      <c r="D242" s="14"/>
      <c r="E242" s="22"/>
      <c r="F242" s="41"/>
      <c r="G242" s="41"/>
      <c r="H242" s="41"/>
      <c r="I242" s="22"/>
      <c r="J242" s="41"/>
      <c r="K242" s="117"/>
      <c r="L242" s="99"/>
      <c r="M242" s="116"/>
      <c r="N242" s="116"/>
      <c r="O242" s="41"/>
      <c r="P242" s="10"/>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row>
    <row r="243">
      <c r="A243" s="41"/>
      <c r="B243" s="116"/>
      <c r="C243" s="41"/>
      <c r="D243" s="14"/>
      <c r="E243" s="22"/>
      <c r="F243" s="41"/>
      <c r="G243" s="41"/>
      <c r="H243" s="41"/>
      <c r="I243" s="22"/>
      <c r="J243" s="41"/>
      <c r="K243" s="117"/>
      <c r="L243" s="99"/>
      <c r="M243" s="116"/>
      <c r="N243" s="116"/>
      <c r="O243" s="41"/>
      <c r="P243" s="10"/>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row>
    <row r="244">
      <c r="A244" s="41"/>
      <c r="B244" s="116"/>
      <c r="C244" s="41"/>
      <c r="D244" s="14"/>
      <c r="E244" s="22"/>
      <c r="F244" s="41"/>
      <c r="G244" s="41"/>
      <c r="H244" s="41"/>
      <c r="I244" s="22"/>
      <c r="J244" s="41"/>
      <c r="K244" s="117"/>
      <c r="L244" s="99"/>
      <c r="M244" s="116"/>
      <c r="N244" s="116"/>
      <c r="O244" s="41"/>
      <c r="P244" s="10"/>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row>
    <row r="245">
      <c r="A245" s="41"/>
      <c r="B245" s="116"/>
      <c r="C245" s="41"/>
      <c r="D245" s="14"/>
      <c r="E245" s="22"/>
      <c r="F245" s="41"/>
      <c r="G245" s="41"/>
      <c r="H245" s="41"/>
      <c r="I245" s="22"/>
      <c r="J245" s="41"/>
      <c r="K245" s="117"/>
      <c r="L245" s="99"/>
      <c r="M245" s="116"/>
      <c r="N245" s="116"/>
      <c r="O245" s="41"/>
      <c r="P245" s="10"/>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row>
    <row r="246">
      <c r="A246" s="41"/>
      <c r="B246" s="116"/>
      <c r="C246" s="41"/>
      <c r="D246" s="14"/>
      <c r="E246" s="22"/>
      <c r="F246" s="41"/>
      <c r="G246" s="41"/>
      <c r="H246" s="41"/>
      <c r="I246" s="22"/>
      <c r="J246" s="41"/>
      <c r="K246" s="117"/>
      <c r="L246" s="99"/>
      <c r="M246" s="116"/>
      <c r="N246" s="116"/>
      <c r="O246" s="41"/>
      <c r="P246" s="10"/>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row>
    <row r="247">
      <c r="A247" s="41"/>
      <c r="B247" s="116"/>
      <c r="C247" s="41"/>
      <c r="D247" s="14"/>
      <c r="E247" s="22"/>
      <c r="F247" s="41"/>
      <c r="G247" s="41"/>
      <c r="H247" s="41"/>
      <c r="I247" s="22"/>
      <c r="J247" s="41"/>
      <c r="K247" s="117"/>
      <c r="L247" s="99"/>
      <c r="M247" s="116"/>
      <c r="N247" s="116"/>
      <c r="O247" s="41"/>
      <c r="P247" s="10"/>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row>
    <row r="248">
      <c r="A248" s="41"/>
      <c r="B248" s="116"/>
      <c r="C248" s="41"/>
      <c r="D248" s="14"/>
      <c r="E248" s="22"/>
      <c r="F248" s="41"/>
      <c r="G248" s="41"/>
      <c r="H248" s="41"/>
      <c r="I248" s="22"/>
      <c r="J248" s="41"/>
      <c r="K248" s="117"/>
      <c r="L248" s="99"/>
      <c r="M248" s="116"/>
      <c r="N248" s="116"/>
      <c r="O248" s="41"/>
      <c r="P248" s="10"/>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row>
    <row r="249">
      <c r="A249" s="41"/>
      <c r="B249" s="116"/>
      <c r="C249" s="41"/>
      <c r="D249" s="14"/>
      <c r="E249" s="22"/>
      <c r="F249" s="41"/>
      <c r="G249" s="41"/>
      <c r="H249" s="41"/>
      <c r="I249" s="22"/>
      <c r="J249" s="41"/>
      <c r="K249" s="117"/>
      <c r="L249" s="99"/>
      <c r="M249" s="116"/>
      <c r="N249" s="116"/>
      <c r="O249" s="41"/>
      <c r="P249" s="10"/>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row>
    <row r="250">
      <c r="A250" s="41"/>
      <c r="B250" s="116"/>
      <c r="C250" s="41"/>
      <c r="D250" s="14"/>
      <c r="E250" s="22"/>
      <c r="F250" s="41"/>
      <c r="G250" s="41"/>
      <c r="H250" s="41"/>
      <c r="I250" s="22"/>
      <c r="J250" s="41"/>
      <c r="K250" s="117"/>
      <c r="L250" s="99"/>
      <c r="M250" s="116"/>
      <c r="N250" s="116"/>
      <c r="O250" s="41"/>
      <c r="P250" s="10"/>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row>
    <row r="251">
      <c r="A251" s="41"/>
      <c r="B251" s="116"/>
      <c r="C251" s="41"/>
      <c r="D251" s="14"/>
      <c r="E251" s="22"/>
      <c r="F251" s="41"/>
      <c r="G251" s="41"/>
      <c r="H251" s="41"/>
      <c r="I251" s="22"/>
      <c r="J251" s="41"/>
      <c r="K251" s="117"/>
      <c r="L251" s="99"/>
      <c r="M251" s="116"/>
      <c r="N251" s="116"/>
      <c r="O251" s="41"/>
      <c r="P251" s="10"/>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row>
    <row r="252">
      <c r="A252" s="41"/>
      <c r="B252" s="116"/>
      <c r="C252" s="41"/>
      <c r="D252" s="14"/>
      <c r="E252" s="22"/>
      <c r="F252" s="41"/>
      <c r="G252" s="41"/>
      <c r="H252" s="41"/>
      <c r="I252" s="22"/>
      <c r="J252" s="41"/>
      <c r="K252" s="117"/>
      <c r="L252" s="99"/>
      <c r="M252" s="116"/>
      <c r="N252" s="116"/>
      <c r="O252" s="41"/>
      <c r="P252" s="10"/>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row>
    <row r="253">
      <c r="A253" s="41"/>
      <c r="B253" s="116"/>
      <c r="C253" s="41"/>
      <c r="D253" s="14"/>
      <c r="E253" s="22"/>
      <c r="F253" s="41"/>
      <c r="G253" s="41"/>
      <c r="H253" s="41"/>
      <c r="I253" s="22"/>
      <c r="J253" s="41"/>
      <c r="K253" s="117"/>
      <c r="L253" s="99"/>
      <c r="M253" s="116"/>
      <c r="N253" s="116"/>
      <c r="O253" s="41"/>
      <c r="P253" s="10"/>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row>
    <row r="254">
      <c r="A254" s="41"/>
      <c r="B254" s="116"/>
      <c r="C254" s="41"/>
      <c r="D254" s="14"/>
      <c r="E254" s="22"/>
      <c r="F254" s="41"/>
      <c r="G254" s="41"/>
      <c r="H254" s="41"/>
      <c r="I254" s="22"/>
      <c r="J254" s="41"/>
      <c r="K254" s="117"/>
      <c r="L254" s="99"/>
      <c r="M254" s="116"/>
      <c r="N254" s="116"/>
      <c r="O254" s="41"/>
      <c r="P254" s="10"/>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row>
    <row r="255">
      <c r="A255" s="41"/>
      <c r="B255" s="116"/>
      <c r="C255" s="41"/>
      <c r="D255" s="14"/>
      <c r="E255" s="22"/>
      <c r="F255" s="41"/>
      <c r="G255" s="41"/>
      <c r="H255" s="41"/>
      <c r="I255" s="22"/>
      <c r="J255" s="41"/>
      <c r="K255" s="117"/>
      <c r="L255" s="99"/>
      <c r="M255" s="116"/>
      <c r="N255" s="116"/>
      <c r="O255" s="41"/>
      <c r="P255" s="10"/>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row>
    <row r="256">
      <c r="A256" s="41"/>
      <c r="B256" s="116"/>
      <c r="C256" s="41"/>
      <c r="D256" s="14"/>
      <c r="E256" s="22"/>
      <c r="F256" s="41"/>
      <c r="G256" s="41"/>
      <c r="H256" s="41"/>
      <c r="I256" s="22"/>
      <c r="J256" s="41"/>
      <c r="K256" s="117"/>
      <c r="L256" s="99"/>
      <c r="M256" s="116"/>
      <c r="N256" s="116"/>
      <c r="O256" s="41"/>
      <c r="P256" s="10"/>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row>
    <row r="257">
      <c r="A257" s="41"/>
      <c r="B257" s="116"/>
      <c r="C257" s="41"/>
      <c r="D257" s="14"/>
      <c r="E257" s="22"/>
      <c r="F257" s="41"/>
      <c r="G257" s="41"/>
      <c r="H257" s="41"/>
      <c r="I257" s="22"/>
      <c r="J257" s="41"/>
      <c r="K257" s="117"/>
      <c r="L257" s="99"/>
      <c r="M257" s="116"/>
      <c r="N257" s="116"/>
      <c r="O257" s="41"/>
      <c r="P257" s="10"/>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row>
    <row r="258">
      <c r="A258" s="41"/>
      <c r="B258" s="116"/>
      <c r="C258" s="41"/>
      <c r="D258" s="14"/>
      <c r="E258" s="22"/>
      <c r="F258" s="41"/>
      <c r="G258" s="41"/>
      <c r="H258" s="41"/>
      <c r="I258" s="22"/>
      <c r="J258" s="41"/>
      <c r="K258" s="117"/>
      <c r="L258" s="99"/>
      <c r="M258" s="116"/>
      <c r="N258" s="116"/>
      <c r="O258" s="41"/>
      <c r="P258" s="10"/>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row>
    <row r="259">
      <c r="A259" s="41"/>
      <c r="B259" s="116"/>
      <c r="C259" s="41"/>
      <c r="D259" s="14"/>
      <c r="E259" s="22"/>
      <c r="F259" s="41"/>
      <c r="G259" s="41"/>
      <c r="H259" s="41"/>
      <c r="I259" s="22"/>
      <c r="J259" s="41"/>
      <c r="K259" s="117"/>
      <c r="L259" s="99"/>
      <c r="M259" s="116"/>
      <c r="N259" s="116"/>
      <c r="O259" s="41"/>
      <c r="P259" s="10"/>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row>
    <row r="260">
      <c r="A260" s="41"/>
      <c r="B260" s="116"/>
      <c r="C260" s="41"/>
      <c r="D260" s="14"/>
      <c r="E260" s="22"/>
      <c r="F260" s="41"/>
      <c r="G260" s="41"/>
      <c r="H260" s="41"/>
      <c r="I260" s="22"/>
      <c r="J260" s="41"/>
      <c r="K260" s="117"/>
      <c r="L260" s="99"/>
      <c r="M260" s="116"/>
      <c r="N260" s="116"/>
      <c r="O260" s="41"/>
      <c r="P260" s="10"/>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row>
    <row r="261">
      <c r="A261" s="41"/>
      <c r="B261" s="116"/>
      <c r="C261" s="41"/>
      <c r="D261" s="14"/>
      <c r="E261" s="22"/>
      <c r="F261" s="41"/>
      <c r="G261" s="41"/>
      <c r="H261" s="41"/>
      <c r="I261" s="22"/>
      <c r="J261" s="41"/>
      <c r="K261" s="117"/>
      <c r="L261" s="99"/>
      <c r="M261" s="116"/>
      <c r="N261" s="116"/>
      <c r="O261" s="41"/>
      <c r="P261" s="10"/>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row>
    <row r="262">
      <c r="A262" s="41"/>
      <c r="B262" s="116"/>
      <c r="C262" s="41"/>
      <c r="D262" s="14"/>
      <c r="E262" s="22"/>
      <c r="F262" s="41"/>
      <c r="G262" s="41"/>
      <c r="H262" s="41"/>
      <c r="I262" s="22"/>
      <c r="J262" s="41"/>
      <c r="K262" s="117"/>
      <c r="L262" s="99"/>
      <c r="M262" s="116"/>
      <c r="N262" s="116"/>
      <c r="O262" s="41"/>
      <c r="P262" s="10"/>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row>
    <row r="263">
      <c r="A263" s="41"/>
      <c r="B263" s="116"/>
      <c r="C263" s="41"/>
      <c r="D263" s="14"/>
      <c r="E263" s="22"/>
      <c r="F263" s="41"/>
      <c r="G263" s="41"/>
      <c r="H263" s="41"/>
      <c r="I263" s="22"/>
      <c r="J263" s="41"/>
      <c r="K263" s="117"/>
      <c r="L263" s="99"/>
      <c r="M263" s="116"/>
      <c r="N263" s="116"/>
      <c r="O263" s="41"/>
      <c r="P263" s="10"/>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row>
    <row r="264">
      <c r="A264" s="41"/>
      <c r="B264" s="116"/>
      <c r="C264" s="41"/>
      <c r="D264" s="14"/>
      <c r="E264" s="22"/>
      <c r="F264" s="41"/>
      <c r="G264" s="41"/>
      <c r="H264" s="41"/>
      <c r="I264" s="22"/>
      <c r="J264" s="41"/>
      <c r="K264" s="117"/>
      <c r="L264" s="99"/>
      <c r="M264" s="116"/>
      <c r="N264" s="116"/>
      <c r="O264" s="41"/>
      <c r="P264" s="10"/>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row>
    <row r="265">
      <c r="A265" s="41"/>
      <c r="B265" s="116"/>
      <c r="C265" s="41"/>
      <c r="D265" s="14"/>
      <c r="E265" s="22"/>
      <c r="F265" s="41"/>
      <c r="G265" s="41"/>
      <c r="H265" s="41"/>
      <c r="I265" s="22"/>
      <c r="J265" s="41"/>
      <c r="K265" s="117"/>
      <c r="L265" s="99"/>
      <c r="M265" s="116"/>
      <c r="N265" s="116"/>
      <c r="O265" s="41"/>
      <c r="P265" s="10"/>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row>
    <row r="266">
      <c r="A266" s="41"/>
      <c r="B266" s="116"/>
      <c r="C266" s="41"/>
      <c r="D266" s="14"/>
      <c r="E266" s="22"/>
      <c r="F266" s="41"/>
      <c r="G266" s="41"/>
      <c r="H266" s="41"/>
      <c r="I266" s="22"/>
      <c r="J266" s="41"/>
      <c r="K266" s="117"/>
      <c r="L266" s="99"/>
      <c r="M266" s="116"/>
      <c r="N266" s="116"/>
      <c r="O266" s="41"/>
      <c r="P266" s="10"/>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row>
    <row r="267">
      <c r="A267" s="41"/>
      <c r="B267" s="116"/>
      <c r="C267" s="41"/>
      <c r="D267" s="14"/>
      <c r="E267" s="22"/>
      <c r="F267" s="41"/>
      <c r="G267" s="41"/>
      <c r="H267" s="41"/>
      <c r="I267" s="22"/>
      <c r="J267" s="41"/>
      <c r="K267" s="117"/>
      <c r="L267" s="99"/>
      <c r="M267" s="116"/>
      <c r="N267" s="116"/>
      <c r="O267" s="41"/>
      <c r="P267" s="10"/>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row>
    <row r="268">
      <c r="A268" s="41"/>
      <c r="B268" s="116"/>
      <c r="C268" s="41"/>
      <c r="D268" s="14"/>
      <c r="E268" s="22"/>
      <c r="F268" s="41"/>
      <c r="G268" s="41"/>
      <c r="H268" s="41"/>
      <c r="I268" s="22"/>
      <c r="J268" s="41"/>
      <c r="K268" s="117"/>
      <c r="L268" s="99"/>
      <c r="M268" s="116"/>
      <c r="N268" s="116"/>
      <c r="O268" s="41"/>
      <c r="P268" s="10"/>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row>
    <row r="269">
      <c r="A269" s="41"/>
      <c r="B269" s="116"/>
      <c r="C269" s="41"/>
      <c r="D269" s="14"/>
      <c r="E269" s="22"/>
      <c r="F269" s="41"/>
      <c r="G269" s="41"/>
      <c r="H269" s="41"/>
      <c r="I269" s="22"/>
      <c r="J269" s="41"/>
      <c r="K269" s="117"/>
      <c r="L269" s="99"/>
      <c r="M269" s="116"/>
      <c r="N269" s="116"/>
      <c r="O269" s="41"/>
      <c r="P269" s="10"/>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row>
    <row r="270">
      <c r="A270" s="41"/>
      <c r="B270" s="116"/>
      <c r="C270" s="41"/>
      <c r="D270" s="14"/>
      <c r="E270" s="22"/>
      <c r="F270" s="41"/>
      <c r="G270" s="41"/>
      <c r="H270" s="41"/>
      <c r="I270" s="22"/>
      <c r="J270" s="41"/>
      <c r="K270" s="117"/>
      <c r="L270" s="99"/>
      <c r="M270" s="116"/>
      <c r="N270" s="116"/>
      <c r="O270" s="41"/>
      <c r="P270" s="10"/>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row>
    <row r="271">
      <c r="A271" s="41"/>
      <c r="B271" s="116"/>
      <c r="C271" s="41"/>
      <c r="D271" s="14"/>
      <c r="E271" s="22"/>
      <c r="F271" s="41"/>
      <c r="G271" s="41"/>
      <c r="H271" s="41"/>
      <c r="I271" s="22"/>
      <c r="J271" s="41"/>
      <c r="K271" s="117"/>
      <c r="L271" s="99"/>
      <c r="M271" s="116"/>
      <c r="N271" s="116"/>
      <c r="O271" s="41"/>
      <c r="P271" s="10"/>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row>
    <row r="272">
      <c r="A272" s="41"/>
      <c r="B272" s="116"/>
      <c r="C272" s="41"/>
      <c r="D272" s="14"/>
      <c r="E272" s="22"/>
      <c r="F272" s="41"/>
      <c r="G272" s="41"/>
      <c r="H272" s="41"/>
      <c r="I272" s="22"/>
      <c r="J272" s="41"/>
      <c r="K272" s="117"/>
      <c r="L272" s="99"/>
      <c r="M272" s="116"/>
      <c r="N272" s="116"/>
      <c r="O272" s="41"/>
      <c r="P272" s="10"/>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row>
    <row r="273">
      <c r="A273" s="41"/>
      <c r="B273" s="116"/>
      <c r="C273" s="41"/>
      <c r="D273" s="14"/>
      <c r="E273" s="22"/>
      <c r="F273" s="41"/>
      <c r="G273" s="41"/>
      <c r="H273" s="41"/>
      <c r="I273" s="22"/>
      <c r="J273" s="41"/>
      <c r="K273" s="117"/>
      <c r="L273" s="99"/>
      <c r="M273" s="116"/>
      <c r="N273" s="116"/>
      <c r="O273" s="41"/>
      <c r="P273" s="10"/>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row>
    <row r="274">
      <c r="A274" s="41"/>
      <c r="B274" s="116"/>
      <c r="C274" s="41"/>
      <c r="D274" s="14"/>
      <c r="E274" s="22"/>
      <c r="F274" s="41"/>
      <c r="G274" s="41"/>
      <c r="H274" s="41"/>
      <c r="I274" s="22"/>
      <c r="J274" s="41"/>
      <c r="K274" s="117"/>
      <c r="L274" s="99"/>
      <c r="M274" s="116"/>
      <c r="N274" s="116"/>
      <c r="O274" s="41"/>
      <c r="P274" s="10"/>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row>
    <row r="275">
      <c r="A275" s="41"/>
      <c r="B275" s="116"/>
      <c r="C275" s="41"/>
      <c r="D275" s="14"/>
      <c r="E275" s="22"/>
      <c r="F275" s="41"/>
      <c r="G275" s="41"/>
      <c r="H275" s="41"/>
      <c r="I275" s="22"/>
      <c r="J275" s="41"/>
      <c r="K275" s="117"/>
      <c r="L275" s="99"/>
      <c r="M275" s="116"/>
      <c r="N275" s="116"/>
      <c r="O275" s="41"/>
      <c r="P275" s="10"/>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row>
    <row r="276">
      <c r="A276" s="41"/>
      <c r="B276" s="116"/>
      <c r="C276" s="41"/>
      <c r="D276" s="14"/>
      <c r="E276" s="22"/>
      <c r="F276" s="41"/>
      <c r="G276" s="41"/>
      <c r="H276" s="41"/>
      <c r="I276" s="22"/>
      <c r="J276" s="41"/>
      <c r="K276" s="117"/>
      <c r="L276" s="99"/>
      <c r="M276" s="116"/>
      <c r="N276" s="116"/>
      <c r="O276" s="41"/>
      <c r="P276" s="10"/>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row>
    <row r="277">
      <c r="A277" s="41"/>
      <c r="B277" s="116"/>
      <c r="C277" s="41"/>
      <c r="D277" s="14"/>
      <c r="E277" s="22"/>
      <c r="F277" s="41"/>
      <c r="G277" s="41"/>
      <c r="H277" s="41"/>
      <c r="I277" s="22"/>
      <c r="J277" s="41"/>
      <c r="K277" s="117"/>
      <c r="L277" s="99"/>
      <c r="M277" s="116"/>
      <c r="N277" s="116"/>
      <c r="O277" s="41"/>
      <c r="P277" s="10"/>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row>
    <row r="278">
      <c r="A278" s="41"/>
      <c r="B278" s="116"/>
      <c r="C278" s="41"/>
      <c r="D278" s="14"/>
      <c r="E278" s="22"/>
      <c r="F278" s="41"/>
      <c r="G278" s="41"/>
      <c r="H278" s="41"/>
      <c r="I278" s="22"/>
      <c r="J278" s="41"/>
      <c r="K278" s="117"/>
      <c r="L278" s="99"/>
      <c r="M278" s="116"/>
      <c r="N278" s="116"/>
      <c r="O278" s="41"/>
      <c r="P278" s="10"/>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row>
    <row r="279">
      <c r="A279" s="41"/>
      <c r="B279" s="116"/>
      <c r="C279" s="41"/>
      <c r="D279" s="14"/>
      <c r="E279" s="22"/>
      <c r="F279" s="41"/>
      <c r="G279" s="41"/>
      <c r="H279" s="41"/>
      <c r="I279" s="22"/>
      <c r="J279" s="41"/>
      <c r="K279" s="117"/>
      <c r="L279" s="99"/>
      <c r="M279" s="116"/>
      <c r="N279" s="116"/>
      <c r="O279" s="41"/>
      <c r="P279" s="10"/>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row>
    <row r="280">
      <c r="A280" s="41"/>
      <c r="B280" s="116"/>
      <c r="C280" s="41"/>
      <c r="D280" s="14"/>
      <c r="E280" s="22"/>
      <c r="F280" s="41"/>
      <c r="G280" s="41"/>
      <c r="H280" s="41"/>
      <c r="I280" s="22"/>
      <c r="J280" s="41"/>
      <c r="K280" s="117"/>
      <c r="L280" s="99"/>
      <c r="M280" s="116"/>
      <c r="N280" s="116"/>
      <c r="O280" s="41"/>
      <c r="P280" s="10"/>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row>
    <row r="281">
      <c r="A281" s="41"/>
      <c r="B281" s="116"/>
      <c r="C281" s="41"/>
      <c r="D281" s="14"/>
      <c r="E281" s="22"/>
      <c r="F281" s="41"/>
      <c r="G281" s="41"/>
      <c r="H281" s="41"/>
      <c r="I281" s="22"/>
      <c r="J281" s="41"/>
      <c r="K281" s="117"/>
      <c r="L281" s="99"/>
      <c r="M281" s="116"/>
      <c r="N281" s="116"/>
      <c r="O281" s="41"/>
      <c r="P281" s="10"/>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row>
    <row r="282">
      <c r="A282" s="41"/>
      <c r="B282" s="116"/>
      <c r="C282" s="41"/>
      <c r="D282" s="14"/>
      <c r="E282" s="22"/>
      <c r="F282" s="41"/>
      <c r="G282" s="41"/>
      <c r="H282" s="41"/>
      <c r="I282" s="22"/>
      <c r="J282" s="41"/>
      <c r="K282" s="117"/>
      <c r="L282" s="99"/>
      <c r="M282" s="116"/>
      <c r="N282" s="116"/>
      <c r="O282" s="41"/>
      <c r="P282" s="10"/>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row>
    <row r="283">
      <c r="A283" s="41"/>
      <c r="B283" s="116"/>
      <c r="C283" s="41"/>
      <c r="D283" s="14"/>
      <c r="E283" s="22"/>
      <c r="F283" s="41"/>
      <c r="G283" s="41"/>
      <c r="H283" s="41"/>
      <c r="I283" s="22"/>
      <c r="J283" s="41"/>
      <c r="K283" s="117"/>
      <c r="L283" s="99"/>
      <c r="M283" s="116"/>
      <c r="N283" s="116"/>
      <c r="O283" s="41"/>
      <c r="P283" s="10"/>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row>
    <row r="284">
      <c r="A284" s="41"/>
      <c r="B284" s="116"/>
      <c r="C284" s="41"/>
      <c r="D284" s="14"/>
      <c r="E284" s="22"/>
      <c r="F284" s="41"/>
      <c r="G284" s="41"/>
      <c r="H284" s="41"/>
      <c r="I284" s="22"/>
      <c r="J284" s="41"/>
      <c r="K284" s="117"/>
      <c r="L284" s="99"/>
      <c r="M284" s="116"/>
      <c r="N284" s="116"/>
      <c r="O284" s="41"/>
      <c r="P284" s="10"/>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row>
    <row r="285">
      <c r="A285" s="41"/>
      <c r="B285" s="116"/>
      <c r="C285" s="41"/>
      <c r="D285" s="14"/>
      <c r="E285" s="22"/>
      <c r="F285" s="41"/>
      <c r="G285" s="41"/>
      <c r="H285" s="41"/>
      <c r="I285" s="22"/>
      <c r="J285" s="41"/>
      <c r="K285" s="117"/>
      <c r="L285" s="99"/>
      <c r="M285" s="116"/>
      <c r="N285" s="116"/>
      <c r="O285" s="41"/>
      <c r="P285" s="10"/>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row>
    <row r="286">
      <c r="A286" s="41"/>
      <c r="B286" s="116"/>
      <c r="C286" s="41"/>
      <c r="D286" s="14"/>
      <c r="E286" s="22"/>
      <c r="F286" s="41"/>
      <c r="G286" s="41"/>
      <c r="H286" s="41"/>
      <c r="I286" s="22"/>
      <c r="J286" s="41"/>
      <c r="K286" s="117"/>
      <c r="L286" s="99"/>
      <c r="M286" s="116"/>
      <c r="N286" s="116"/>
      <c r="O286" s="41"/>
      <c r="P286" s="10"/>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row>
    <row r="287">
      <c r="A287" s="41"/>
      <c r="B287" s="116"/>
      <c r="C287" s="41"/>
      <c r="D287" s="14"/>
      <c r="E287" s="22"/>
      <c r="F287" s="41"/>
      <c r="G287" s="41"/>
      <c r="H287" s="41"/>
      <c r="I287" s="22"/>
      <c r="J287" s="41"/>
      <c r="K287" s="117"/>
      <c r="L287" s="99"/>
      <c r="M287" s="116"/>
      <c r="N287" s="116"/>
      <c r="O287" s="41"/>
      <c r="P287" s="10"/>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row>
    <row r="288">
      <c r="A288" s="41"/>
      <c r="B288" s="116"/>
      <c r="C288" s="41"/>
      <c r="D288" s="14"/>
      <c r="E288" s="22"/>
      <c r="F288" s="41"/>
      <c r="G288" s="41"/>
      <c r="H288" s="41"/>
      <c r="I288" s="22"/>
      <c r="J288" s="41"/>
      <c r="K288" s="117"/>
      <c r="L288" s="99"/>
      <c r="M288" s="116"/>
      <c r="N288" s="116"/>
      <c r="O288" s="41"/>
      <c r="P288" s="10"/>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row>
    <row r="289">
      <c r="A289" s="41"/>
      <c r="B289" s="116"/>
      <c r="C289" s="41"/>
      <c r="D289" s="14"/>
      <c r="E289" s="22"/>
      <c r="F289" s="41"/>
      <c r="G289" s="41"/>
      <c r="H289" s="41"/>
      <c r="I289" s="22"/>
      <c r="J289" s="41"/>
      <c r="K289" s="117"/>
      <c r="L289" s="99"/>
      <c r="M289" s="116"/>
      <c r="N289" s="116"/>
      <c r="O289" s="41"/>
      <c r="P289" s="10"/>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row>
    <row r="290">
      <c r="A290" s="41"/>
      <c r="B290" s="116"/>
      <c r="C290" s="41"/>
      <c r="D290" s="14"/>
      <c r="E290" s="22"/>
      <c r="F290" s="41"/>
      <c r="G290" s="41"/>
      <c r="H290" s="41"/>
      <c r="I290" s="22"/>
      <c r="J290" s="41"/>
      <c r="K290" s="117"/>
      <c r="L290" s="99"/>
      <c r="M290" s="116"/>
      <c r="N290" s="116"/>
      <c r="O290" s="41"/>
      <c r="P290" s="10"/>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row>
    <row r="291">
      <c r="A291" s="41"/>
      <c r="B291" s="116"/>
      <c r="C291" s="41"/>
      <c r="D291" s="14"/>
      <c r="E291" s="22"/>
      <c r="F291" s="41"/>
      <c r="G291" s="41"/>
      <c r="H291" s="41"/>
      <c r="I291" s="22"/>
      <c r="J291" s="41"/>
      <c r="K291" s="117"/>
      <c r="L291" s="99"/>
      <c r="M291" s="116"/>
      <c r="N291" s="116"/>
      <c r="O291" s="41"/>
      <c r="P291" s="10"/>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row>
    <row r="292">
      <c r="A292" s="41"/>
      <c r="B292" s="116"/>
      <c r="C292" s="41"/>
      <c r="D292" s="14"/>
      <c r="E292" s="22"/>
      <c r="F292" s="41"/>
      <c r="G292" s="41"/>
      <c r="H292" s="41"/>
      <c r="I292" s="22"/>
      <c r="J292" s="41"/>
      <c r="K292" s="117"/>
      <c r="L292" s="99"/>
      <c r="M292" s="116"/>
      <c r="N292" s="116"/>
      <c r="O292" s="41"/>
      <c r="P292" s="10"/>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row>
    <row r="293">
      <c r="A293" s="41"/>
      <c r="B293" s="116"/>
      <c r="C293" s="41"/>
      <c r="D293" s="14"/>
      <c r="E293" s="22"/>
      <c r="F293" s="41"/>
      <c r="G293" s="41"/>
      <c r="H293" s="41"/>
      <c r="I293" s="22"/>
      <c r="J293" s="41"/>
      <c r="K293" s="117"/>
      <c r="L293" s="99"/>
      <c r="M293" s="116"/>
      <c r="N293" s="116"/>
      <c r="O293" s="41"/>
      <c r="P293" s="10"/>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row>
    <row r="294">
      <c r="A294" s="41"/>
      <c r="B294" s="116"/>
      <c r="C294" s="41"/>
      <c r="D294" s="14"/>
      <c r="E294" s="22"/>
      <c r="F294" s="41"/>
      <c r="G294" s="41"/>
      <c r="H294" s="41"/>
      <c r="I294" s="22"/>
      <c r="J294" s="41"/>
      <c r="K294" s="117"/>
      <c r="L294" s="99"/>
      <c r="M294" s="116"/>
      <c r="N294" s="116"/>
      <c r="O294" s="41"/>
      <c r="P294" s="10"/>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row>
    <row r="295">
      <c r="A295" s="41"/>
      <c r="B295" s="116"/>
      <c r="C295" s="41"/>
      <c r="D295" s="14"/>
      <c r="E295" s="22"/>
      <c r="F295" s="41"/>
      <c r="G295" s="41"/>
      <c r="H295" s="41"/>
      <c r="I295" s="22"/>
      <c r="J295" s="41"/>
      <c r="K295" s="117"/>
      <c r="L295" s="99"/>
      <c r="M295" s="116"/>
      <c r="N295" s="116"/>
      <c r="O295" s="41"/>
      <c r="P295" s="10"/>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row>
    <row r="296">
      <c r="A296" s="41"/>
      <c r="B296" s="116"/>
      <c r="C296" s="41"/>
      <c r="D296" s="14"/>
      <c r="E296" s="22"/>
      <c r="F296" s="41"/>
      <c r="G296" s="41"/>
      <c r="H296" s="41"/>
      <c r="I296" s="22"/>
      <c r="J296" s="41"/>
      <c r="K296" s="117"/>
      <c r="L296" s="99"/>
      <c r="M296" s="116"/>
      <c r="N296" s="116"/>
      <c r="O296" s="41"/>
      <c r="P296" s="10"/>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row>
    <row r="297">
      <c r="A297" s="41"/>
      <c r="B297" s="116"/>
      <c r="C297" s="41"/>
      <c r="D297" s="14"/>
      <c r="E297" s="22"/>
      <c r="F297" s="41"/>
      <c r="G297" s="41"/>
      <c r="H297" s="41"/>
      <c r="I297" s="22"/>
      <c r="J297" s="41"/>
      <c r="K297" s="117"/>
      <c r="L297" s="99"/>
      <c r="M297" s="116"/>
      <c r="N297" s="116"/>
      <c r="O297" s="41"/>
      <c r="P297" s="10"/>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row>
    <row r="298">
      <c r="A298" s="41"/>
      <c r="B298" s="116"/>
      <c r="C298" s="41"/>
      <c r="D298" s="14"/>
      <c r="E298" s="22"/>
      <c r="F298" s="41"/>
      <c r="G298" s="41"/>
      <c r="H298" s="41"/>
      <c r="I298" s="22"/>
      <c r="J298" s="41"/>
      <c r="K298" s="117"/>
      <c r="L298" s="99"/>
      <c r="M298" s="116"/>
      <c r="N298" s="116"/>
      <c r="O298" s="41"/>
      <c r="P298" s="10"/>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row>
    <row r="299">
      <c r="A299" s="41"/>
      <c r="B299" s="116"/>
      <c r="C299" s="41"/>
      <c r="D299" s="14"/>
      <c r="E299" s="22"/>
      <c r="F299" s="41"/>
      <c r="G299" s="41"/>
      <c r="H299" s="41"/>
      <c r="I299" s="22"/>
      <c r="J299" s="41"/>
      <c r="K299" s="117"/>
      <c r="L299" s="99"/>
      <c r="M299" s="116"/>
      <c r="N299" s="116"/>
      <c r="O299" s="41"/>
      <c r="P299" s="10"/>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row>
    <row r="300">
      <c r="A300" s="41"/>
      <c r="B300" s="116"/>
      <c r="C300" s="41"/>
      <c r="D300" s="14"/>
      <c r="E300" s="22"/>
      <c r="F300" s="41"/>
      <c r="G300" s="41"/>
      <c r="H300" s="41"/>
      <c r="I300" s="22"/>
      <c r="J300" s="41"/>
      <c r="K300" s="117"/>
      <c r="L300" s="99"/>
      <c r="M300" s="116"/>
      <c r="N300" s="116"/>
      <c r="O300" s="41"/>
      <c r="P300" s="10"/>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row>
    <row r="301">
      <c r="A301" s="41"/>
      <c r="B301" s="116"/>
      <c r="C301" s="41"/>
      <c r="D301" s="14"/>
      <c r="E301" s="22"/>
      <c r="F301" s="41"/>
      <c r="G301" s="41"/>
      <c r="H301" s="41"/>
      <c r="I301" s="22"/>
      <c r="J301" s="41"/>
      <c r="K301" s="117"/>
      <c r="L301" s="99"/>
      <c r="M301" s="116"/>
      <c r="N301" s="116"/>
      <c r="O301" s="41"/>
      <c r="P301" s="10"/>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row>
    <row r="302">
      <c r="A302" s="41"/>
      <c r="B302" s="116"/>
      <c r="C302" s="41"/>
      <c r="D302" s="14"/>
      <c r="E302" s="22"/>
      <c r="F302" s="41"/>
      <c r="G302" s="41"/>
      <c r="H302" s="41"/>
      <c r="I302" s="22"/>
      <c r="J302" s="41"/>
      <c r="K302" s="117"/>
      <c r="L302" s="99"/>
      <c r="M302" s="116"/>
      <c r="N302" s="116"/>
      <c r="O302" s="41"/>
      <c r="P302" s="10"/>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row>
    <row r="303">
      <c r="A303" s="41"/>
      <c r="B303" s="116"/>
      <c r="C303" s="41"/>
      <c r="D303" s="14"/>
      <c r="E303" s="22"/>
      <c r="F303" s="41"/>
      <c r="G303" s="41"/>
      <c r="H303" s="41"/>
      <c r="I303" s="22"/>
      <c r="J303" s="41"/>
      <c r="K303" s="117"/>
      <c r="L303" s="99"/>
      <c r="M303" s="116"/>
      <c r="N303" s="116"/>
      <c r="O303" s="41"/>
      <c r="P303" s="10"/>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row>
    <row r="304">
      <c r="A304" s="41"/>
      <c r="B304" s="116"/>
      <c r="C304" s="41"/>
      <c r="D304" s="14"/>
      <c r="E304" s="22"/>
      <c r="F304" s="41"/>
      <c r="G304" s="41"/>
      <c r="H304" s="41"/>
      <c r="I304" s="22"/>
      <c r="J304" s="41"/>
      <c r="K304" s="117"/>
      <c r="L304" s="99"/>
      <c r="M304" s="116"/>
      <c r="N304" s="116"/>
      <c r="O304" s="41"/>
      <c r="P304" s="10"/>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row>
    <row r="305">
      <c r="A305" s="41"/>
      <c r="B305" s="116"/>
      <c r="C305" s="41"/>
      <c r="D305" s="14"/>
      <c r="E305" s="22"/>
      <c r="F305" s="41"/>
      <c r="G305" s="41"/>
      <c r="H305" s="41"/>
      <c r="I305" s="22"/>
      <c r="J305" s="41"/>
      <c r="K305" s="117"/>
      <c r="L305" s="99"/>
      <c r="M305" s="116"/>
      <c r="N305" s="116"/>
      <c r="O305" s="41"/>
      <c r="P305" s="10"/>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row>
    <row r="306">
      <c r="A306" s="41"/>
      <c r="B306" s="116"/>
      <c r="C306" s="41"/>
      <c r="D306" s="14"/>
      <c r="E306" s="22"/>
      <c r="F306" s="41"/>
      <c r="G306" s="41"/>
      <c r="H306" s="41"/>
      <c r="I306" s="22"/>
      <c r="J306" s="41"/>
      <c r="K306" s="117"/>
      <c r="L306" s="99"/>
      <c r="M306" s="116"/>
      <c r="N306" s="116"/>
      <c r="O306" s="41"/>
      <c r="P306" s="10"/>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row>
    <row r="307">
      <c r="A307" s="41"/>
      <c r="B307" s="116"/>
      <c r="C307" s="41"/>
      <c r="D307" s="14"/>
      <c r="E307" s="22"/>
      <c r="F307" s="41"/>
      <c r="G307" s="41"/>
      <c r="H307" s="41"/>
      <c r="I307" s="22"/>
      <c r="J307" s="41"/>
      <c r="K307" s="117"/>
      <c r="L307" s="99"/>
      <c r="M307" s="116"/>
      <c r="N307" s="116"/>
      <c r="O307" s="41"/>
      <c r="P307" s="10"/>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row>
    <row r="308">
      <c r="A308" s="41"/>
      <c r="B308" s="116"/>
      <c r="C308" s="41"/>
      <c r="D308" s="14"/>
      <c r="E308" s="22"/>
      <c r="F308" s="41"/>
      <c r="G308" s="41"/>
      <c r="H308" s="41"/>
      <c r="I308" s="22"/>
      <c r="J308" s="41"/>
      <c r="K308" s="117"/>
      <c r="L308" s="99"/>
      <c r="M308" s="116"/>
      <c r="N308" s="116"/>
      <c r="O308" s="41"/>
      <c r="P308" s="10"/>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row>
    <row r="309">
      <c r="A309" s="41"/>
      <c r="B309" s="116"/>
      <c r="C309" s="41"/>
      <c r="D309" s="14"/>
      <c r="E309" s="22"/>
      <c r="F309" s="41"/>
      <c r="G309" s="41"/>
      <c r="H309" s="41"/>
      <c r="I309" s="22"/>
      <c r="J309" s="41"/>
      <c r="K309" s="117"/>
      <c r="L309" s="99"/>
      <c r="M309" s="116"/>
      <c r="N309" s="116"/>
      <c r="O309" s="41"/>
      <c r="P309" s="10"/>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row>
    <row r="310">
      <c r="A310" s="41"/>
      <c r="B310" s="116"/>
      <c r="C310" s="41"/>
      <c r="D310" s="14"/>
      <c r="E310" s="22"/>
      <c r="F310" s="41"/>
      <c r="G310" s="41"/>
      <c r="H310" s="41"/>
      <c r="I310" s="22"/>
      <c r="J310" s="41"/>
      <c r="K310" s="117"/>
      <c r="L310" s="99"/>
      <c r="M310" s="116"/>
      <c r="N310" s="116"/>
      <c r="O310" s="41"/>
      <c r="P310" s="10"/>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row>
    <row r="311">
      <c r="A311" s="41"/>
      <c r="B311" s="116"/>
      <c r="C311" s="41"/>
      <c r="D311" s="14"/>
      <c r="E311" s="22"/>
      <c r="F311" s="41"/>
      <c r="G311" s="41"/>
      <c r="H311" s="41"/>
      <c r="I311" s="22"/>
      <c r="J311" s="41"/>
      <c r="K311" s="117"/>
      <c r="L311" s="99"/>
      <c r="M311" s="116"/>
      <c r="N311" s="116"/>
      <c r="O311" s="41"/>
      <c r="P311" s="10"/>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row>
    <row r="312">
      <c r="A312" s="41"/>
      <c r="B312" s="116"/>
      <c r="C312" s="41"/>
      <c r="D312" s="14"/>
      <c r="E312" s="22"/>
      <c r="F312" s="41"/>
      <c r="G312" s="41"/>
      <c r="H312" s="41"/>
      <c r="I312" s="22"/>
      <c r="J312" s="41"/>
      <c r="K312" s="117"/>
      <c r="L312" s="99"/>
      <c r="M312" s="116"/>
      <c r="N312" s="116"/>
      <c r="O312" s="41"/>
      <c r="P312" s="10"/>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row>
    <row r="313">
      <c r="A313" s="41"/>
      <c r="B313" s="116"/>
      <c r="C313" s="41"/>
      <c r="D313" s="14"/>
      <c r="E313" s="22"/>
      <c r="F313" s="41"/>
      <c r="G313" s="41"/>
      <c r="H313" s="41"/>
      <c r="I313" s="22"/>
      <c r="J313" s="41"/>
      <c r="K313" s="117"/>
      <c r="L313" s="99"/>
      <c r="M313" s="116"/>
      <c r="N313" s="116"/>
      <c r="O313" s="41"/>
      <c r="P313" s="10"/>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row>
    <row r="314">
      <c r="A314" s="41"/>
      <c r="B314" s="116"/>
      <c r="C314" s="41"/>
      <c r="D314" s="14"/>
      <c r="E314" s="22"/>
      <c r="F314" s="41"/>
      <c r="G314" s="41"/>
      <c r="H314" s="41"/>
      <c r="I314" s="22"/>
      <c r="J314" s="41"/>
      <c r="K314" s="117"/>
      <c r="L314" s="99"/>
      <c r="M314" s="116"/>
      <c r="N314" s="116"/>
      <c r="O314" s="41"/>
      <c r="P314" s="10"/>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row>
    <row r="315">
      <c r="A315" s="41"/>
      <c r="B315" s="116"/>
      <c r="C315" s="41"/>
      <c r="D315" s="14"/>
      <c r="E315" s="22"/>
      <c r="F315" s="41"/>
      <c r="G315" s="41"/>
      <c r="H315" s="41"/>
      <c r="I315" s="22"/>
      <c r="J315" s="41"/>
      <c r="K315" s="117"/>
      <c r="L315" s="99"/>
      <c r="M315" s="116"/>
      <c r="N315" s="116"/>
      <c r="O315" s="41"/>
      <c r="P315" s="10"/>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row>
    <row r="316">
      <c r="A316" s="41"/>
      <c r="B316" s="116"/>
      <c r="C316" s="41"/>
      <c r="D316" s="14"/>
      <c r="E316" s="22"/>
      <c r="F316" s="41"/>
      <c r="G316" s="41"/>
      <c r="H316" s="41"/>
      <c r="I316" s="22"/>
      <c r="J316" s="41"/>
      <c r="K316" s="117"/>
      <c r="L316" s="99"/>
      <c r="M316" s="116"/>
      <c r="N316" s="116"/>
      <c r="O316" s="41"/>
      <c r="P316" s="10"/>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row>
    <row r="317">
      <c r="A317" s="41"/>
      <c r="B317" s="116"/>
      <c r="C317" s="41"/>
      <c r="D317" s="14"/>
      <c r="E317" s="22"/>
      <c r="F317" s="41"/>
      <c r="G317" s="41"/>
      <c r="H317" s="41"/>
      <c r="I317" s="22"/>
      <c r="J317" s="41"/>
      <c r="K317" s="117"/>
      <c r="L317" s="99"/>
      <c r="M317" s="116"/>
      <c r="N317" s="116"/>
      <c r="O317" s="41"/>
      <c r="P317" s="10"/>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row>
    <row r="318">
      <c r="A318" s="41"/>
      <c r="B318" s="116"/>
      <c r="C318" s="41"/>
      <c r="D318" s="14"/>
      <c r="E318" s="22"/>
      <c r="F318" s="41"/>
      <c r="G318" s="41"/>
      <c r="H318" s="41"/>
      <c r="I318" s="22"/>
      <c r="J318" s="41"/>
      <c r="K318" s="117"/>
      <c r="L318" s="99"/>
      <c r="M318" s="116"/>
      <c r="N318" s="116"/>
      <c r="O318" s="41"/>
      <c r="P318" s="10"/>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row>
    <row r="319">
      <c r="A319" s="41"/>
      <c r="B319" s="116"/>
      <c r="C319" s="41"/>
      <c r="D319" s="14"/>
      <c r="E319" s="22"/>
      <c r="F319" s="41"/>
      <c r="G319" s="41"/>
      <c r="H319" s="41"/>
      <c r="I319" s="22"/>
      <c r="J319" s="41"/>
      <c r="K319" s="117"/>
      <c r="L319" s="99"/>
      <c r="M319" s="116"/>
      <c r="N319" s="116"/>
      <c r="O319" s="41"/>
      <c r="P319" s="10"/>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row>
    <row r="320">
      <c r="A320" s="41"/>
      <c r="B320" s="116"/>
      <c r="C320" s="41"/>
      <c r="D320" s="14"/>
      <c r="E320" s="22"/>
      <c r="F320" s="41"/>
      <c r="G320" s="41"/>
      <c r="H320" s="41"/>
      <c r="I320" s="22"/>
      <c r="J320" s="41"/>
      <c r="K320" s="117"/>
      <c r="L320" s="99"/>
      <c r="M320" s="116"/>
      <c r="N320" s="116"/>
      <c r="O320" s="41"/>
      <c r="P320" s="10"/>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row>
    <row r="321">
      <c r="A321" s="41"/>
      <c r="B321" s="116"/>
      <c r="C321" s="41"/>
      <c r="D321" s="14"/>
      <c r="E321" s="22"/>
      <c r="F321" s="41"/>
      <c r="G321" s="41"/>
      <c r="H321" s="41"/>
      <c r="I321" s="22"/>
      <c r="J321" s="41"/>
      <c r="K321" s="117"/>
      <c r="L321" s="99"/>
      <c r="M321" s="116"/>
      <c r="N321" s="116"/>
      <c r="O321" s="41"/>
      <c r="P321" s="10"/>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row>
    <row r="322">
      <c r="A322" s="41"/>
      <c r="B322" s="116"/>
      <c r="C322" s="41"/>
      <c r="D322" s="14"/>
      <c r="E322" s="22"/>
      <c r="F322" s="41"/>
      <c r="G322" s="41"/>
      <c r="H322" s="41"/>
      <c r="I322" s="22"/>
      <c r="J322" s="41"/>
      <c r="K322" s="117"/>
      <c r="L322" s="99"/>
      <c r="M322" s="116"/>
      <c r="N322" s="116"/>
      <c r="O322" s="41"/>
      <c r="P322" s="10"/>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row>
    <row r="323">
      <c r="A323" s="41"/>
      <c r="B323" s="116"/>
      <c r="C323" s="41"/>
      <c r="D323" s="14"/>
      <c r="E323" s="22"/>
      <c r="F323" s="41"/>
      <c r="G323" s="41"/>
      <c r="H323" s="41"/>
      <c r="I323" s="22"/>
      <c r="J323" s="41"/>
      <c r="K323" s="117"/>
      <c r="L323" s="99"/>
      <c r="M323" s="116"/>
      <c r="N323" s="116"/>
      <c r="O323" s="41"/>
      <c r="P323" s="10"/>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row>
    <row r="324">
      <c r="A324" s="41"/>
      <c r="B324" s="116"/>
      <c r="C324" s="41"/>
      <c r="D324" s="14"/>
      <c r="E324" s="22"/>
      <c r="F324" s="41"/>
      <c r="G324" s="41"/>
      <c r="H324" s="41"/>
      <c r="I324" s="22"/>
      <c r="J324" s="41"/>
      <c r="K324" s="117"/>
      <c r="L324" s="99"/>
      <c r="M324" s="116"/>
      <c r="N324" s="116"/>
      <c r="O324" s="41"/>
      <c r="P324" s="10"/>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row>
    <row r="325">
      <c r="A325" s="41"/>
      <c r="B325" s="116"/>
      <c r="C325" s="41"/>
      <c r="D325" s="14"/>
      <c r="E325" s="22"/>
      <c r="F325" s="41"/>
      <c r="G325" s="41"/>
      <c r="H325" s="41"/>
      <c r="I325" s="22"/>
      <c r="J325" s="41"/>
      <c r="K325" s="117"/>
      <c r="L325" s="99"/>
      <c r="M325" s="116"/>
      <c r="N325" s="116"/>
      <c r="O325" s="41"/>
      <c r="P325" s="10"/>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row>
    <row r="326">
      <c r="A326" s="41"/>
      <c r="B326" s="116"/>
      <c r="C326" s="41"/>
      <c r="D326" s="14"/>
      <c r="E326" s="22"/>
      <c r="F326" s="41"/>
      <c r="G326" s="41"/>
      <c r="H326" s="41"/>
      <c r="I326" s="22"/>
      <c r="J326" s="41"/>
      <c r="K326" s="117"/>
      <c r="L326" s="99"/>
      <c r="M326" s="116"/>
      <c r="N326" s="116"/>
      <c r="O326" s="41"/>
      <c r="P326" s="10"/>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row>
    <row r="327">
      <c r="A327" s="41"/>
      <c r="B327" s="116"/>
      <c r="C327" s="41"/>
      <c r="D327" s="14"/>
      <c r="E327" s="22"/>
      <c r="F327" s="41"/>
      <c r="G327" s="41"/>
      <c r="H327" s="41"/>
      <c r="I327" s="22"/>
      <c r="J327" s="41"/>
      <c r="K327" s="117"/>
      <c r="L327" s="99"/>
      <c r="M327" s="116"/>
      <c r="N327" s="116"/>
      <c r="O327" s="41"/>
      <c r="P327" s="10"/>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row>
    <row r="328">
      <c r="A328" s="41"/>
      <c r="B328" s="116"/>
      <c r="C328" s="41"/>
      <c r="D328" s="14"/>
      <c r="E328" s="22"/>
      <c r="F328" s="41"/>
      <c r="G328" s="41"/>
      <c r="H328" s="41"/>
      <c r="I328" s="22"/>
      <c r="J328" s="41"/>
      <c r="K328" s="117"/>
      <c r="L328" s="99"/>
      <c r="M328" s="116"/>
      <c r="N328" s="116"/>
      <c r="O328" s="41"/>
      <c r="P328" s="10"/>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row>
    <row r="329">
      <c r="A329" s="41"/>
      <c r="B329" s="116"/>
      <c r="C329" s="41"/>
      <c r="D329" s="14"/>
      <c r="E329" s="22"/>
      <c r="F329" s="41"/>
      <c r="G329" s="41"/>
      <c r="H329" s="41"/>
      <c r="I329" s="22"/>
      <c r="J329" s="41"/>
      <c r="K329" s="117"/>
      <c r="L329" s="99"/>
      <c r="M329" s="116"/>
      <c r="N329" s="116"/>
      <c r="O329" s="41"/>
      <c r="P329" s="10"/>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row>
    <row r="330">
      <c r="A330" s="41"/>
      <c r="B330" s="116"/>
      <c r="C330" s="41"/>
      <c r="D330" s="14"/>
      <c r="E330" s="22"/>
      <c r="F330" s="41"/>
      <c r="G330" s="41"/>
      <c r="H330" s="41"/>
      <c r="I330" s="22"/>
      <c r="J330" s="41"/>
      <c r="K330" s="117"/>
      <c r="L330" s="99"/>
      <c r="M330" s="116"/>
      <c r="N330" s="116"/>
      <c r="O330" s="41"/>
      <c r="P330" s="10"/>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row>
    <row r="331">
      <c r="A331" s="41"/>
      <c r="B331" s="116"/>
      <c r="C331" s="41"/>
      <c r="D331" s="14"/>
      <c r="E331" s="22"/>
      <c r="F331" s="41"/>
      <c r="G331" s="41"/>
      <c r="H331" s="41"/>
      <c r="I331" s="22"/>
      <c r="J331" s="41"/>
      <c r="K331" s="117"/>
      <c r="L331" s="99"/>
      <c r="M331" s="116"/>
      <c r="N331" s="116"/>
      <c r="O331" s="41"/>
      <c r="P331" s="10"/>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row>
    <row r="332">
      <c r="A332" s="41"/>
      <c r="B332" s="116"/>
      <c r="C332" s="41"/>
      <c r="D332" s="14"/>
      <c r="E332" s="22"/>
      <c r="F332" s="41"/>
      <c r="G332" s="41"/>
      <c r="H332" s="41"/>
      <c r="I332" s="22"/>
      <c r="J332" s="41"/>
      <c r="K332" s="117"/>
      <c r="L332" s="99"/>
      <c r="M332" s="116"/>
      <c r="N332" s="116"/>
      <c r="O332" s="41"/>
      <c r="P332" s="10"/>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row>
    <row r="333">
      <c r="A333" s="41"/>
      <c r="B333" s="116"/>
      <c r="C333" s="41"/>
      <c r="D333" s="14"/>
      <c r="E333" s="22"/>
      <c r="F333" s="41"/>
      <c r="G333" s="41"/>
      <c r="H333" s="41"/>
      <c r="I333" s="22"/>
      <c r="J333" s="41"/>
      <c r="K333" s="117"/>
      <c r="L333" s="99"/>
      <c r="M333" s="116"/>
      <c r="N333" s="116"/>
      <c r="O333" s="41"/>
      <c r="P333" s="10"/>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row>
    <row r="334">
      <c r="A334" s="41"/>
      <c r="B334" s="116"/>
      <c r="C334" s="41"/>
      <c r="D334" s="14"/>
      <c r="E334" s="22"/>
      <c r="F334" s="41"/>
      <c r="G334" s="41"/>
      <c r="H334" s="41"/>
      <c r="I334" s="22"/>
      <c r="J334" s="41"/>
      <c r="K334" s="117"/>
      <c r="L334" s="99"/>
      <c r="M334" s="116"/>
      <c r="N334" s="116"/>
      <c r="O334" s="41"/>
      <c r="P334" s="10"/>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row>
    <row r="335">
      <c r="A335" s="41"/>
      <c r="B335" s="116"/>
      <c r="C335" s="41"/>
      <c r="D335" s="14"/>
      <c r="E335" s="22"/>
      <c r="F335" s="41"/>
      <c r="G335" s="41"/>
      <c r="H335" s="41"/>
      <c r="I335" s="22"/>
      <c r="J335" s="41"/>
      <c r="K335" s="117"/>
      <c r="L335" s="99"/>
      <c r="M335" s="116"/>
      <c r="N335" s="116"/>
      <c r="O335" s="41"/>
      <c r="P335" s="10"/>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row>
    <row r="336">
      <c r="A336" s="41"/>
      <c r="B336" s="116"/>
      <c r="C336" s="41"/>
      <c r="D336" s="14"/>
      <c r="E336" s="22"/>
      <c r="F336" s="41"/>
      <c r="G336" s="41"/>
      <c r="H336" s="41"/>
      <c r="I336" s="22"/>
      <c r="J336" s="41"/>
      <c r="K336" s="117"/>
      <c r="L336" s="99"/>
      <c r="M336" s="116"/>
      <c r="N336" s="116"/>
      <c r="O336" s="41"/>
      <c r="P336" s="10"/>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row>
    <row r="337">
      <c r="A337" s="41"/>
      <c r="B337" s="116"/>
      <c r="C337" s="41"/>
      <c r="D337" s="14"/>
      <c r="E337" s="22"/>
      <c r="F337" s="41"/>
      <c r="G337" s="41"/>
      <c r="H337" s="41"/>
      <c r="I337" s="22"/>
      <c r="J337" s="41"/>
      <c r="K337" s="117"/>
      <c r="L337" s="99"/>
      <c r="M337" s="116"/>
      <c r="N337" s="116"/>
      <c r="O337" s="41"/>
      <c r="P337" s="10"/>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row>
    <row r="338">
      <c r="A338" s="41"/>
      <c r="B338" s="116"/>
      <c r="C338" s="41"/>
      <c r="D338" s="14"/>
      <c r="E338" s="22"/>
      <c r="F338" s="41"/>
      <c r="G338" s="41"/>
      <c r="H338" s="41"/>
      <c r="I338" s="22"/>
      <c r="J338" s="41"/>
      <c r="K338" s="117"/>
      <c r="L338" s="99"/>
      <c r="M338" s="116"/>
      <c r="N338" s="116"/>
      <c r="O338" s="41"/>
      <c r="P338" s="10"/>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row>
    <row r="339">
      <c r="A339" s="41"/>
      <c r="B339" s="116"/>
      <c r="C339" s="41"/>
      <c r="D339" s="14"/>
      <c r="E339" s="22"/>
      <c r="F339" s="41"/>
      <c r="G339" s="41"/>
      <c r="H339" s="41"/>
      <c r="I339" s="22"/>
      <c r="J339" s="41"/>
      <c r="K339" s="117"/>
      <c r="L339" s="99"/>
      <c r="M339" s="116"/>
      <c r="N339" s="116"/>
      <c r="O339" s="41"/>
      <c r="P339" s="10"/>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row>
    <row r="340">
      <c r="A340" s="41"/>
      <c r="B340" s="116"/>
      <c r="C340" s="41"/>
      <c r="D340" s="14"/>
      <c r="E340" s="22"/>
      <c r="F340" s="41"/>
      <c r="G340" s="41"/>
      <c r="H340" s="41"/>
      <c r="I340" s="22"/>
      <c r="J340" s="41"/>
      <c r="K340" s="117"/>
      <c r="L340" s="99"/>
      <c r="M340" s="116"/>
      <c r="N340" s="116"/>
      <c r="O340" s="41"/>
      <c r="P340" s="10"/>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row>
    <row r="341">
      <c r="A341" s="41"/>
      <c r="B341" s="116"/>
      <c r="C341" s="41"/>
      <c r="D341" s="14"/>
      <c r="E341" s="22"/>
      <c r="F341" s="41"/>
      <c r="G341" s="41"/>
      <c r="H341" s="41"/>
      <c r="I341" s="22"/>
      <c r="J341" s="41"/>
      <c r="K341" s="117"/>
      <c r="L341" s="99"/>
      <c r="M341" s="116"/>
      <c r="N341" s="116"/>
      <c r="O341" s="41"/>
      <c r="P341" s="10"/>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row>
    <row r="342">
      <c r="A342" s="41"/>
      <c r="B342" s="116"/>
      <c r="C342" s="41"/>
      <c r="D342" s="14"/>
      <c r="E342" s="22"/>
      <c r="F342" s="41"/>
      <c r="G342" s="41"/>
      <c r="H342" s="41"/>
      <c r="I342" s="22"/>
      <c r="J342" s="41"/>
      <c r="K342" s="117"/>
      <c r="L342" s="99"/>
      <c r="M342" s="116"/>
      <c r="N342" s="116"/>
      <c r="O342" s="41"/>
      <c r="P342" s="10"/>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row>
    <row r="343">
      <c r="A343" s="41"/>
      <c r="B343" s="116"/>
      <c r="C343" s="41"/>
      <c r="D343" s="14"/>
      <c r="E343" s="22"/>
      <c r="F343" s="41"/>
      <c r="G343" s="41"/>
      <c r="H343" s="41"/>
      <c r="I343" s="22"/>
      <c r="J343" s="41"/>
      <c r="K343" s="117"/>
      <c r="L343" s="99"/>
      <c r="M343" s="116"/>
      <c r="N343" s="116"/>
      <c r="O343" s="41"/>
      <c r="P343" s="10"/>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row>
    <row r="344">
      <c r="A344" s="41"/>
      <c r="B344" s="116"/>
      <c r="C344" s="41"/>
      <c r="D344" s="14"/>
      <c r="E344" s="22"/>
      <c r="F344" s="41"/>
      <c r="G344" s="41"/>
      <c r="H344" s="41"/>
      <c r="I344" s="22"/>
      <c r="J344" s="41"/>
      <c r="K344" s="117"/>
      <c r="L344" s="99"/>
      <c r="M344" s="116"/>
      <c r="N344" s="116"/>
      <c r="O344" s="41"/>
      <c r="P344" s="10"/>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row>
    <row r="345">
      <c r="A345" s="41"/>
      <c r="B345" s="116"/>
      <c r="C345" s="41"/>
      <c r="D345" s="14"/>
      <c r="E345" s="22"/>
      <c r="F345" s="41"/>
      <c r="G345" s="41"/>
      <c r="H345" s="41"/>
      <c r="I345" s="22"/>
      <c r="J345" s="41"/>
      <c r="K345" s="117"/>
      <c r="L345" s="99"/>
      <c r="M345" s="116"/>
      <c r="N345" s="116"/>
      <c r="O345" s="41"/>
      <c r="P345" s="10"/>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row>
    <row r="346">
      <c r="A346" s="41"/>
      <c r="B346" s="116"/>
      <c r="C346" s="41"/>
      <c r="D346" s="14"/>
      <c r="E346" s="22"/>
      <c r="F346" s="41"/>
      <c r="G346" s="41"/>
      <c r="H346" s="41"/>
      <c r="I346" s="22"/>
      <c r="J346" s="41"/>
      <c r="K346" s="117"/>
      <c r="L346" s="99"/>
      <c r="M346" s="116"/>
      <c r="N346" s="116"/>
      <c r="O346" s="41"/>
      <c r="P346" s="10"/>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row>
    <row r="347">
      <c r="A347" s="41"/>
      <c r="B347" s="116"/>
      <c r="C347" s="41"/>
      <c r="D347" s="14"/>
      <c r="E347" s="22"/>
      <c r="F347" s="41"/>
      <c r="G347" s="41"/>
      <c r="H347" s="41"/>
      <c r="I347" s="22"/>
      <c r="J347" s="41"/>
      <c r="K347" s="117"/>
      <c r="L347" s="99"/>
      <c r="M347" s="116"/>
      <c r="N347" s="116"/>
      <c r="O347" s="41"/>
      <c r="P347" s="10"/>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row>
    <row r="348">
      <c r="A348" s="41"/>
      <c r="B348" s="116"/>
      <c r="C348" s="41"/>
      <c r="D348" s="14"/>
      <c r="E348" s="22"/>
      <c r="F348" s="41"/>
      <c r="G348" s="41"/>
      <c r="H348" s="41"/>
      <c r="I348" s="22"/>
      <c r="J348" s="41"/>
      <c r="K348" s="117"/>
      <c r="L348" s="99"/>
      <c r="M348" s="116"/>
      <c r="N348" s="116"/>
      <c r="O348" s="41"/>
      <c r="P348" s="10"/>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row>
    <row r="349">
      <c r="A349" s="41"/>
      <c r="B349" s="116"/>
      <c r="C349" s="41"/>
      <c r="D349" s="14"/>
      <c r="E349" s="22"/>
      <c r="F349" s="41"/>
      <c r="G349" s="41"/>
      <c r="H349" s="41"/>
      <c r="I349" s="22"/>
      <c r="J349" s="41"/>
      <c r="K349" s="117"/>
      <c r="L349" s="99"/>
      <c r="M349" s="116"/>
      <c r="N349" s="116"/>
      <c r="O349" s="41"/>
      <c r="P349" s="10"/>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row>
    <row r="350">
      <c r="A350" s="41"/>
      <c r="B350" s="116"/>
      <c r="C350" s="41"/>
      <c r="D350" s="14"/>
      <c r="E350" s="22"/>
      <c r="F350" s="41"/>
      <c r="G350" s="41"/>
      <c r="H350" s="41"/>
      <c r="I350" s="22"/>
      <c r="J350" s="41"/>
      <c r="K350" s="117"/>
      <c r="L350" s="99"/>
      <c r="M350" s="116"/>
      <c r="N350" s="116"/>
      <c r="O350" s="41"/>
      <c r="P350" s="10"/>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row>
    <row r="351">
      <c r="A351" s="41"/>
      <c r="B351" s="116"/>
      <c r="C351" s="41"/>
      <c r="D351" s="14"/>
      <c r="E351" s="22"/>
      <c r="F351" s="41"/>
      <c r="G351" s="41"/>
      <c r="H351" s="41"/>
      <c r="I351" s="22"/>
      <c r="J351" s="41"/>
      <c r="K351" s="117"/>
      <c r="L351" s="99"/>
      <c r="M351" s="116"/>
      <c r="N351" s="116"/>
      <c r="O351" s="41"/>
      <c r="P351" s="10"/>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row>
    <row r="352">
      <c r="A352" s="41"/>
      <c r="B352" s="116"/>
      <c r="C352" s="41"/>
      <c r="D352" s="14"/>
      <c r="E352" s="22"/>
      <c r="F352" s="41"/>
      <c r="G352" s="41"/>
      <c r="H352" s="41"/>
      <c r="I352" s="22"/>
      <c r="J352" s="41"/>
      <c r="K352" s="117"/>
      <c r="L352" s="99"/>
      <c r="M352" s="116"/>
      <c r="N352" s="116"/>
      <c r="O352" s="41"/>
      <c r="P352" s="10"/>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row>
    <row r="353">
      <c r="A353" s="41"/>
      <c r="B353" s="116"/>
      <c r="C353" s="41"/>
      <c r="D353" s="14"/>
      <c r="E353" s="22"/>
      <c r="F353" s="41"/>
      <c r="G353" s="41"/>
      <c r="H353" s="41"/>
      <c r="I353" s="22"/>
      <c r="J353" s="41"/>
      <c r="K353" s="117"/>
      <c r="L353" s="99"/>
      <c r="M353" s="116"/>
      <c r="N353" s="116"/>
      <c r="O353" s="41"/>
      <c r="P353" s="10"/>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row>
    <row r="354">
      <c r="A354" s="41"/>
      <c r="B354" s="116"/>
      <c r="C354" s="41"/>
      <c r="D354" s="14"/>
      <c r="E354" s="22"/>
      <c r="F354" s="41"/>
      <c r="G354" s="41"/>
      <c r="H354" s="41"/>
      <c r="I354" s="22"/>
      <c r="J354" s="41"/>
      <c r="K354" s="117"/>
      <c r="L354" s="99"/>
      <c r="M354" s="116"/>
      <c r="N354" s="116"/>
      <c r="O354" s="41"/>
      <c r="P354" s="10"/>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row>
    <row r="355">
      <c r="A355" s="41"/>
      <c r="B355" s="116"/>
      <c r="C355" s="41"/>
      <c r="D355" s="14"/>
      <c r="E355" s="22"/>
      <c r="F355" s="41"/>
      <c r="G355" s="41"/>
      <c r="H355" s="41"/>
      <c r="I355" s="22"/>
      <c r="J355" s="41"/>
      <c r="K355" s="117"/>
      <c r="L355" s="99"/>
      <c r="M355" s="116"/>
      <c r="N355" s="116"/>
      <c r="O355" s="41"/>
      <c r="P355" s="10"/>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row>
    <row r="356">
      <c r="A356" s="41"/>
      <c r="B356" s="116"/>
      <c r="C356" s="41"/>
      <c r="D356" s="14"/>
      <c r="E356" s="22"/>
      <c r="F356" s="41"/>
      <c r="G356" s="41"/>
      <c r="H356" s="41"/>
      <c r="I356" s="22"/>
      <c r="J356" s="41"/>
      <c r="K356" s="117"/>
      <c r="L356" s="99"/>
      <c r="M356" s="116"/>
      <c r="N356" s="116"/>
      <c r="O356" s="41"/>
      <c r="P356" s="10"/>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row>
    <row r="357">
      <c r="A357" s="41"/>
      <c r="B357" s="116"/>
      <c r="C357" s="41"/>
      <c r="D357" s="14"/>
      <c r="E357" s="22"/>
      <c r="F357" s="41"/>
      <c r="G357" s="41"/>
      <c r="H357" s="41"/>
      <c r="I357" s="22"/>
      <c r="J357" s="41"/>
      <c r="K357" s="117"/>
      <c r="L357" s="99"/>
      <c r="M357" s="116"/>
      <c r="N357" s="116"/>
      <c r="O357" s="41"/>
      <c r="P357" s="10"/>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row>
    <row r="358">
      <c r="A358" s="41"/>
      <c r="B358" s="116"/>
      <c r="C358" s="41"/>
      <c r="D358" s="14"/>
      <c r="E358" s="22"/>
      <c r="F358" s="41"/>
      <c r="G358" s="41"/>
      <c r="H358" s="41"/>
      <c r="I358" s="22"/>
      <c r="J358" s="41"/>
      <c r="K358" s="117"/>
      <c r="L358" s="99"/>
      <c r="M358" s="116"/>
      <c r="N358" s="116"/>
      <c r="O358" s="41"/>
      <c r="P358" s="10"/>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row>
    <row r="359">
      <c r="A359" s="41"/>
      <c r="B359" s="116"/>
      <c r="C359" s="41"/>
      <c r="D359" s="14"/>
      <c r="E359" s="22"/>
      <c r="F359" s="41"/>
      <c r="G359" s="41"/>
      <c r="H359" s="41"/>
      <c r="I359" s="22"/>
      <c r="J359" s="41"/>
      <c r="K359" s="117"/>
      <c r="L359" s="99"/>
      <c r="M359" s="116"/>
      <c r="N359" s="116"/>
      <c r="O359" s="41"/>
      <c r="P359" s="10"/>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row>
    <row r="360">
      <c r="A360" s="41"/>
      <c r="B360" s="116"/>
      <c r="C360" s="41"/>
      <c r="D360" s="14"/>
      <c r="E360" s="22"/>
      <c r="F360" s="41"/>
      <c r="G360" s="41"/>
      <c r="H360" s="41"/>
      <c r="I360" s="22"/>
      <c r="J360" s="41"/>
      <c r="K360" s="117"/>
      <c r="L360" s="99"/>
      <c r="M360" s="116"/>
      <c r="N360" s="116"/>
      <c r="O360" s="41"/>
      <c r="P360" s="10"/>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row>
    <row r="361">
      <c r="A361" s="41"/>
      <c r="B361" s="116"/>
      <c r="C361" s="41"/>
      <c r="D361" s="14"/>
      <c r="E361" s="22"/>
      <c r="F361" s="41"/>
      <c r="G361" s="41"/>
      <c r="H361" s="41"/>
      <c r="I361" s="22"/>
      <c r="J361" s="41"/>
      <c r="K361" s="117"/>
      <c r="L361" s="99"/>
      <c r="M361" s="116"/>
      <c r="N361" s="116"/>
      <c r="O361" s="41"/>
      <c r="P361" s="10"/>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row>
    <row r="362">
      <c r="A362" s="41"/>
      <c r="B362" s="116"/>
      <c r="C362" s="41"/>
      <c r="D362" s="14"/>
      <c r="E362" s="22"/>
      <c r="F362" s="41"/>
      <c r="G362" s="41"/>
      <c r="H362" s="41"/>
      <c r="I362" s="22"/>
      <c r="J362" s="41"/>
      <c r="K362" s="117"/>
      <c r="L362" s="99"/>
      <c r="M362" s="116"/>
      <c r="N362" s="116"/>
      <c r="O362" s="41"/>
      <c r="P362" s="10"/>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row>
    <row r="363">
      <c r="A363" s="41"/>
      <c r="B363" s="116"/>
      <c r="C363" s="41"/>
      <c r="D363" s="14"/>
      <c r="E363" s="22"/>
      <c r="F363" s="41"/>
      <c r="G363" s="41"/>
      <c r="H363" s="41"/>
      <c r="I363" s="22"/>
      <c r="J363" s="41"/>
      <c r="K363" s="117"/>
      <c r="L363" s="99"/>
      <c r="M363" s="116"/>
      <c r="N363" s="116"/>
      <c r="O363" s="41"/>
      <c r="P363" s="10"/>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row>
    <row r="364">
      <c r="A364" s="41"/>
      <c r="B364" s="116"/>
      <c r="C364" s="41"/>
      <c r="D364" s="14"/>
      <c r="E364" s="22"/>
      <c r="F364" s="41"/>
      <c r="G364" s="41"/>
      <c r="H364" s="41"/>
      <c r="I364" s="22"/>
      <c r="J364" s="41"/>
      <c r="K364" s="117"/>
      <c r="L364" s="99"/>
      <c r="M364" s="116"/>
      <c r="N364" s="116"/>
      <c r="O364" s="41"/>
      <c r="P364" s="10"/>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row>
    <row r="365">
      <c r="A365" s="41"/>
      <c r="B365" s="116"/>
      <c r="C365" s="41"/>
      <c r="D365" s="14"/>
      <c r="E365" s="22"/>
      <c r="F365" s="41"/>
      <c r="G365" s="41"/>
      <c r="H365" s="41"/>
      <c r="I365" s="22"/>
      <c r="J365" s="41"/>
      <c r="K365" s="117"/>
      <c r="L365" s="99"/>
      <c r="M365" s="116"/>
      <c r="N365" s="116"/>
      <c r="O365" s="41"/>
      <c r="P365" s="10"/>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row>
    <row r="366">
      <c r="A366" s="41"/>
      <c r="B366" s="116"/>
      <c r="C366" s="41"/>
      <c r="D366" s="14"/>
      <c r="E366" s="22"/>
      <c r="F366" s="41"/>
      <c r="G366" s="41"/>
      <c r="H366" s="41"/>
      <c r="I366" s="22"/>
      <c r="J366" s="41"/>
      <c r="K366" s="117"/>
      <c r="L366" s="99"/>
      <c r="M366" s="116"/>
      <c r="N366" s="116"/>
      <c r="O366" s="41"/>
      <c r="P366" s="10"/>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row>
    <row r="367">
      <c r="A367" s="41"/>
      <c r="B367" s="116"/>
      <c r="C367" s="41"/>
      <c r="D367" s="14"/>
      <c r="E367" s="22"/>
      <c r="F367" s="41"/>
      <c r="G367" s="41"/>
      <c r="H367" s="41"/>
      <c r="I367" s="22"/>
      <c r="J367" s="41"/>
      <c r="K367" s="117"/>
      <c r="L367" s="99"/>
      <c r="M367" s="116"/>
      <c r="N367" s="116"/>
      <c r="O367" s="41"/>
      <c r="P367" s="10"/>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row>
    <row r="368">
      <c r="A368" s="41"/>
      <c r="B368" s="116"/>
      <c r="C368" s="41"/>
      <c r="D368" s="14"/>
      <c r="E368" s="22"/>
      <c r="F368" s="41"/>
      <c r="G368" s="41"/>
      <c r="H368" s="41"/>
      <c r="I368" s="22"/>
      <c r="J368" s="41"/>
      <c r="K368" s="117"/>
      <c r="L368" s="99"/>
      <c r="M368" s="116"/>
      <c r="N368" s="116"/>
      <c r="O368" s="41"/>
      <c r="P368" s="10"/>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row>
    <row r="369">
      <c r="A369" s="41"/>
      <c r="B369" s="116"/>
      <c r="C369" s="41"/>
      <c r="D369" s="14"/>
      <c r="E369" s="22"/>
      <c r="F369" s="41"/>
      <c r="G369" s="41"/>
      <c r="H369" s="41"/>
      <c r="I369" s="22"/>
      <c r="J369" s="41"/>
      <c r="K369" s="117"/>
      <c r="L369" s="99"/>
      <c r="M369" s="116"/>
      <c r="N369" s="116"/>
      <c r="O369" s="41"/>
      <c r="P369" s="10"/>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row>
    <row r="370">
      <c r="A370" s="41"/>
      <c r="B370" s="116"/>
      <c r="C370" s="41"/>
      <c r="D370" s="14"/>
      <c r="E370" s="22"/>
      <c r="F370" s="41"/>
      <c r="G370" s="41"/>
      <c r="H370" s="41"/>
      <c r="I370" s="22"/>
      <c r="J370" s="41"/>
      <c r="K370" s="117"/>
      <c r="L370" s="99"/>
      <c r="M370" s="116"/>
      <c r="N370" s="116"/>
      <c r="O370" s="41"/>
      <c r="P370" s="10"/>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row>
    <row r="371">
      <c r="A371" s="41"/>
      <c r="B371" s="116"/>
      <c r="C371" s="41"/>
      <c r="D371" s="14"/>
      <c r="E371" s="22"/>
      <c r="F371" s="41"/>
      <c r="G371" s="41"/>
      <c r="H371" s="41"/>
      <c r="I371" s="22"/>
      <c r="J371" s="41"/>
      <c r="K371" s="117"/>
      <c r="L371" s="99"/>
      <c r="M371" s="116"/>
      <c r="N371" s="116"/>
      <c r="O371" s="41"/>
      <c r="P371" s="10"/>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row>
    <row r="372">
      <c r="A372" s="41"/>
      <c r="B372" s="116"/>
      <c r="C372" s="41"/>
      <c r="D372" s="14"/>
      <c r="E372" s="22"/>
      <c r="F372" s="41"/>
      <c r="G372" s="41"/>
      <c r="H372" s="41"/>
      <c r="I372" s="22"/>
      <c r="J372" s="41"/>
      <c r="K372" s="117"/>
      <c r="L372" s="99"/>
      <c r="M372" s="116"/>
      <c r="N372" s="116"/>
      <c r="O372" s="41"/>
      <c r="P372" s="10"/>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row>
    <row r="373">
      <c r="A373" s="41"/>
      <c r="B373" s="116"/>
      <c r="C373" s="41"/>
      <c r="D373" s="14"/>
      <c r="E373" s="22"/>
      <c r="F373" s="41"/>
      <c r="G373" s="41"/>
      <c r="H373" s="41"/>
      <c r="I373" s="22"/>
      <c r="J373" s="41"/>
      <c r="K373" s="117"/>
      <c r="L373" s="99"/>
      <c r="M373" s="116"/>
      <c r="N373" s="116"/>
      <c r="O373" s="41"/>
      <c r="P373" s="10"/>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row>
    <row r="374">
      <c r="A374" s="41"/>
      <c r="B374" s="116"/>
      <c r="C374" s="41"/>
      <c r="D374" s="14"/>
      <c r="E374" s="22"/>
      <c r="F374" s="41"/>
      <c r="G374" s="41"/>
      <c r="H374" s="41"/>
      <c r="I374" s="22"/>
      <c r="J374" s="41"/>
      <c r="K374" s="117"/>
      <c r="L374" s="99"/>
      <c r="M374" s="116"/>
      <c r="N374" s="116"/>
      <c r="O374" s="41"/>
      <c r="P374" s="10"/>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row>
    <row r="375">
      <c r="A375" s="41"/>
      <c r="B375" s="116"/>
      <c r="C375" s="41"/>
      <c r="D375" s="14"/>
      <c r="E375" s="22"/>
      <c r="F375" s="41"/>
      <c r="G375" s="41"/>
      <c r="H375" s="41"/>
      <c r="I375" s="22"/>
      <c r="J375" s="41"/>
      <c r="K375" s="117"/>
      <c r="L375" s="99"/>
      <c r="M375" s="116"/>
      <c r="N375" s="116"/>
      <c r="O375" s="41"/>
      <c r="P375" s="10"/>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row>
    <row r="376">
      <c r="A376" s="41"/>
      <c r="B376" s="116"/>
      <c r="C376" s="41"/>
      <c r="D376" s="14"/>
      <c r="E376" s="22"/>
      <c r="F376" s="41"/>
      <c r="G376" s="41"/>
      <c r="H376" s="41"/>
      <c r="I376" s="22"/>
      <c r="J376" s="41"/>
      <c r="K376" s="117"/>
      <c r="L376" s="99"/>
      <c r="M376" s="116"/>
      <c r="N376" s="116"/>
      <c r="O376" s="41"/>
      <c r="P376" s="10"/>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row>
    <row r="377">
      <c r="A377" s="41"/>
      <c r="B377" s="116"/>
      <c r="C377" s="41"/>
      <c r="D377" s="14"/>
      <c r="E377" s="22"/>
      <c r="F377" s="41"/>
      <c r="G377" s="41"/>
      <c r="H377" s="41"/>
      <c r="I377" s="22"/>
      <c r="J377" s="41"/>
      <c r="K377" s="117"/>
      <c r="L377" s="99"/>
      <c r="M377" s="116"/>
      <c r="N377" s="116"/>
      <c r="O377" s="41"/>
      <c r="P377" s="10"/>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row>
    <row r="378">
      <c r="A378" s="41"/>
      <c r="B378" s="116"/>
      <c r="C378" s="41"/>
      <c r="D378" s="14"/>
      <c r="E378" s="22"/>
      <c r="F378" s="41"/>
      <c r="G378" s="41"/>
      <c r="H378" s="41"/>
      <c r="I378" s="22"/>
      <c r="J378" s="41"/>
      <c r="K378" s="117"/>
      <c r="L378" s="99"/>
      <c r="M378" s="116"/>
      <c r="N378" s="116"/>
      <c r="O378" s="41"/>
      <c r="P378" s="10"/>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row>
    <row r="379">
      <c r="A379" s="41"/>
      <c r="B379" s="116"/>
      <c r="C379" s="41"/>
      <c r="D379" s="14"/>
      <c r="E379" s="22"/>
      <c r="F379" s="41"/>
      <c r="G379" s="41"/>
      <c r="H379" s="41"/>
      <c r="I379" s="22"/>
      <c r="J379" s="41"/>
      <c r="K379" s="117"/>
      <c r="L379" s="99"/>
      <c r="M379" s="116"/>
      <c r="N379" s="116"/>
      <c r="O379" s="41"/>
      <c r="P379" s="10"/>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row>
    <row r="380">
      <c r="A380" s="41"/>
      <c r="B380" s="116"/>
      <c r="C380" s="41"/>
      <c r="D380" s="14"/>
      <c r="E380" s="22"/>
      <c r="F380" s="41"/>
      <c r="G380" s="41"/>
      <c r="H380" s="41"/>
      <c r="I380" s="22"/>
      <c r="J380" s="41"/>
      <c r="K380" s="117"/>
      <c r="L380" s="99"/>
      <c r="M380" s="116"/>
      <c r="N380" s="116"/>
      <c r="O380" s="41"/>
      <c r="P380" s="10"/>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row>
    <row r="381">
      <c r="A381" s="41"/>
      <c r="B381" s="116"/>
      <c r="C381" s="41"/>
      <c r="D381" s="14"/>
      <c r="E381" s="22"/>
      <c r="F381" s="41"/>
      <c r="G381" s="41"/>
      <c r="H381" s="41"/>
      <c r="I381" s="22"/>
      <c r="J381" s="41"/>
      <c r="K381" s="117"/>
      <c r="L381" s="99"/>
      <c r="M381" s="116"/>
      <c r="N381" s="116"/>
      <c r="O381" s="41"/>
      <c r="P381" s="10"/>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row>
    <row r="382">
      <c r="A382" s="41"/>
      <c r="B382" s="116"/>
      <c r="C382" s="41"/>
      <c r="D382" s="14"/>
      <c r="E382" s="22"/>
      <c r="F382" s="41"/>
      <c r="G382" s="41"/>
      <c r="H382" s="41"/>
      <c r="I382" s="22"/>
      <c r="J382" s="41"/>
      <c r="K382" s="117"/>
      <c r="L382" s="99"/>
      <c r="M382" s="116"/>
      <c r="N382" s="116"/>
      <c r="O382" s="41"/>
      <c r="P382" s="10"/>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row>
    <row r="383">
      <c r="A383" s="41"/>
      <c r="B383" s="116"/>
      <c r="C383" s="41"/>
      <c r="D383" s="14"/>
      <c r="E383" s="22"/>
      <c r="F383" s="41"/>
      <c r="G383" s="41"/>
      <c r="H383" s="41"/>
      <c r="I383" s="22"/>
      <c r="J383" s="41"/>
      <c r="K383" s="117"/>
      <c r="L383" s="99"/>
      <c r="M383" s="116"/>
      <c r="N383" s="116"/>
      <c r="O383" s="41"/>
      <c r="P383" s="10"/>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row>
    <row r="384">
      <c r="A384" s="41"/>
      <c r="B384" s="116"/>
      <c r="C384" s="41"/>
      <c r="D384" s="14"/>
      <c r="E384" s="22"/>
      <c r="F384" s="41"/>
      <c r="G384" s="41"/>
      <c r="H384" s="41"/>
      <c r="I384" s="22"/>
      <c r="J384" s="41"/>
      <c r="K384" s="117"/>
      <c r="L384" s="99"/>
      <c r="M384" s="116"/>
      <c r="N384" s="116"/>
      <c r="O384" s="41"/>
      <c r="P384" s="10"/>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row>
    <row r="385">
      <c r="A385" s="41"/>
      <c r="B385" s="116"/>
      <c r="C385" s="41"/>
      <c r="D385" s="14"/>
      <c r="E385" s="22"/>
      <c r="F385" s="41"/>
      <c r="G385" s="41"/>
      <c r="H385" s="41"/>
      <c r="I385" s="22"/>
      <c r="J385" s="41"/>
      <c r="K385" s="117"/>
      <c r="L385" s="99"/>
      <c r="M385" s="116"/>
      <c r="N385" s="116"/>
      <c r="O385" s="41"/>
      <c r="P385" s="10"/>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row>
    <row r="386">
      <c r="A386" s="41"/>
      <c r="B386" s="116"/>
      <c r="C386" s="41"/>
      <c r="D386" s="14"/>
      <c r="E386" s="22"/>
      <c r="F386" s="41"/>
      <c r="G386" s="41"/>
      <c r="H386" s="41"/>
      <c r="I386" s="22"/>
      <c r="J386" s="41"/>
      <c r="K386" s="117"/>
      <c r="L386" s="99"/>
      <c r="M386" s="116"/>
      <c r="N386" s="116"/>
      <c r="O386" s="41"/>
      <c r="P386" s="10"/>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row>
    <row r="387">
      <c r="A387" s="41"/>
      <c r="B387" s="116"/>
      <c r="C387" s="41"/>
      <c r="D387" s="14"/>
      <c r="E387" s="22"/>
      <c r="F387" s="41"/>
      <c r="G387" s="41"/>
      <c r="H387" s="41"/>
      <c r="I387" s="22"/>
      <c r="J387" s="41"/>
      <c r="K387" s="117"/>
      <c r="L387" s="99"/>
      <c r="M387" s="116"/>
      <c r="N387" s="116"/>
      <c r="O387" s="41"/>
      <c r="P387" s="10"/>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row>
    <row r="388">
      <c r="A388" s="41"/>
      <c r="B388" s="116"/>
      <c r="C388" s="41"/>
      <c r="D388" s="14"/>
      <c r="E388" s="22"/>
      <c r="F388" s="41"/>
      <c r="G388" s="41"/>
      <c r="H388" s="41"/>
      <c r="I388" s="22"/>
      <c r="J388" s="41"/>
      <c r="K388" s="117"/>
      <c r="L388" s="99"/>
      <c r="M388" s="116"/>
      <c r="N388" s="116"/>
      <c r="O388" s="41"/>
      <c r="P388" s="10"/>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row>
    <row r="389">
      <c r="A389" s="41"/>
      <c r="B389" s="116"/>
      <c r="C389" s="41"/>
      <c r="D389" s="14"/>
      <c r="E389" s="22"/>
      <c r="F389" s="41"/>
      <c r="G389" s="41"/>
      <c r="H389" s="41"/>
      <c r="I389" s="22"/>
      <c r="J389" s="41"/>
      <c r="K389" s="117"/>
      <c r="L389" s="99"/>
      <c r="M389" s="116"/>
      <c r="N389" s="116"/>
      <c r="O389" s="41"/>
      <c r="P389" s="10"/>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row>
    <row r="390">
      <c r="A390" s="41"/>
      <c r="B390" s="116"/>
      <c r="C390" s="41"/>
      <c r="D390" s="14"/>
      <c r="E390" s="22"/>
      <c r="F390" s="41"/>
      <c r="G390" s="41"/>
      <c r="H390" s="41"/>
      <c r="I390" s="22"/>
      <c r="J390" s="41"/>
      <c r="K390" s="117"/>
      <c r="L390" s="99"/>
      <c r="M390" s="116"/>
      <c r="N390" s="116"/>
      <c r="O390" s="41"/>
      <c r="P390" s="10"/>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row>
    <row r="391">
      <c r="A391" s="41"/>
      <c r="B391" s="116"/>
      <c r="C391" s="41"/>
      <c r="D391" s="14"/>
      <c r="E391" s="22"/>
      <c r="F391" s="41"/>
      <c r="G391" s="41"/>
      <c r="H391" s="41"/>
      <c r="I391" s="22"/>
      <c r="J391" s="41"/>
      <c r="K391" s="117"/>
      <c r="L391" s="99"/>
      <c r="M391" s="116"/>
      <c r="N391" s="116"/>
      <c r="O391" s="41"/>
      <c r="P391" s="10"/>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row>
    <row r="392">
      <c r="A392" s="41"/>
      <c r="B392" s="116"/>
      <c r="C392" s="41"/>
      <c r="D392" s="14"/>
      <c r="E392" s="22"/>
      <c r="F392" s="41"/>
      <c r="G392" s="41"/>
      <c r="H392" s="41"/>
      <c r="I392" s="22"/>
      <c r="J392" s="41"/>
      <c r="K392" s="117"/>
      <c r="L392" s="99"/>
      <c r="M392" s="116"/>
      <c r="N392" s="116"/>
      <c r="O392" s="41"/>
      <c r="P392" s="10"/>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row>
    <row r="393">
      <c r="A393" s="41"/>
      <c r="B393" s="116"/>
      <c r="C393" s="41"/>
      <c r="D393" s="14"/>
      <c r="E393" s="22"/>
      <c r="F393" s="41"/>
      <c r="G393" s="41"/>
      <c r="H393" s="41"/>
      <c r="I393" s="22"/>
      <c r="J393" s="41"/>
      <c r="K393" s="117"/>
      <c r="L393" s="99"/>
      <c r="M393" s="116"/>
      <c r="N393" s="116"/>
      <c r="O393" s="41"/>
      <c r="P393" s="10"/>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row>
    <row r="394">
      <c r="A394" s="41"/>
      <c r="B394" s="116"/>
      <c r="C394" s="41"/>
      <c r="D394" s="14"/>
      <c r="E394" s="22"/>
      <c r="F394" s="41"/>
      <c r="G394" s="41"/>
      <c r="H394" s="41"/>
      <c r="I394" s="22"/>
      <c r="J394" s="41"/>
      <c r="K394" s="117"/>
      <c r="L394" s="99"/>
      <c r="M394" s="116"/>
      <c r="N394" s="116"/>
      <c r="O394" s="41"/>
      <c r="P394" s="10"/>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row>
    <row r="395">
      <c r="A395" s="41"/>
      <c r="B395" s="116"/>
      <c r="C395" s="41"/>
      <c r="D395" s="14"/>
      <c r="E395" s="22"/>
      <c r="F395" s="41"/>
      <c r="G395" s="41"/>
      <c r="H395" s="41"/>
      <c r="I395" s="22"/>
      <c r="J395" s="41"/>
      <c r="K395" s="117"/>
      <c r="L395" s="99"/>
      <c r="M395" s="116"/>
      <c r="N395" s="116"/>
      <c r="O395" s="41"/>
      <c r="P395" s="10"/>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row>
    <row r="396">
      <c r="A396" s="41"/>
      <c r="B396" s="116"/>
      <c r="C396" s="41"/>
      <c r="D396" s="14"/>
      <c r="E396" s="22"/>
      <c r="F396" s="41"/>
      <c r="G396" s="41"/>
      <c r="H396" s="41"/>
      <c r="I396" s="22"/>
      <c r="J396" s="41"/>
      <c r="K396" s="117"/>
      <c r="L396" s="99"/>
      <c r="M396" s="116"/>
      <c r="N396" s="116"/>
      <c r="O396" s="41"/>
      <c r="P396" s="10"/>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row>
    <row r="397">
      <c r="A397" s="41"/>
      <c r="B397" s="116"/>
      <c r="C397" s="41"/>
      <c r="D397" s="14"/>
      <c r="E397" s="22"/>
      <c r="F397" s="41"/>
      <c r="G397" s="41"/>
      <c r="H397" s="41"/>
      <c r="I397" s="22"/>
      <c r="J397" s="41"/>
      <c r="K397" s="117"/>
      <c r="L397" s="99"/>
      <c r="M397" s="116"/>
      <c r="N397" s="116"/>
      <c r="O397" s="41"/>
      <c r="P397" s="10"/>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row>
    <row r="398">
      <c r="A398" s="41"/>
      <c r="B398" s="116"/>
      <c r="C398" s="41"/>
      <c r="D398" s="14"/>
      <c r="E398" s="22"/>
      <c r="F398" s="41"/>
      <c r="G398" s="41"/>
      <c r="H398" s="41"/>
      <c r="I398" s="22"/>
      <c r="J398" s="41"/>
      <c r="K398" s="117"/>
      <c r="L398" s="99"/>
      <c r="M398" s="116"/>
      <c r="N398" s="116"/>
      <c r="O398" s="41"/>
      <c r="P398" s="10"/>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row>
    <row r="399">
      <c r="A399" s="41"/>
      <c r="B399" s="116"/>
      <c r="C399" s="41"/>
      <c r="D399" s="14"/>
      <c r="E399" s="22"/>
      <c r="F399" s="41"/>
      <c r="G399" s="41"/>
      <c r="H399" s="41"/>
      <c r="I399" s="22"/>
      <c r="J399" s="41"/>
      <c r="K399" s="117"/>
      <c r="L399" s="99"/>
      <c r="M399" s="116"/>
      <c r="N399" s="116"/>
      <c r="O399" s="41"/>
      <c r="P399" s="10"/>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row>
    <row r="400">
      <c r="A400" s="41"/>
      <c r="B400" s="116"/>
      <c r="C400" s="41"/>
      <c r="D400" s="14"/>
      <c r="E400" s="22"/>
      <c r="F400" s="41"/>
      <c r="G400" s="41"/>
      <c r="H400" s="41"/>
      <c r="I400" s="22"/>
      <c r="J400" s="41"/>
      <c r="K400" s="117"/>
      <c r="L400" s="99"/>
      <c r="M400" s="116"/>
      <c r="N400" s="116"/>
      <c r="O400" s="41"/>
      <c r="P400" s="10"/>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row>
    <row r="401">
      <c r="A401" s="41"/>
      <c r="B401" s="116"/>
      <c r="C401" s="41"/>
      <c r="D401" s="14"/>
      <c r="E401" s="22"/>
      <c r="F401" s="41"/>
      <c r="G401" s="41"/>
      <c r="H401" s="41"/>
      <c r="I401" s="22"/>
      <c r="J401" s="41"/>
      <c r="K401" s="117"/>
      <c r="L401" s="99"/>
      <c r="M401" s="116"/>
      <c r="N401" s="116"/>
      <c r="O401" s="41"/>
      <c r="P401" s="10"/>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row>
    <row r="402">
      <c r="A402" s="41"/>
      <c r="B402" s="116"/>
      <c r="C402" s="41"/>
      <c r="D402" s="14"/>
      <c r="E402" s="22"/>
      <c r="F402" s="41"/>
      <c r="G402" s="41"/>
      <c r="H402" s="41"/>
      <c r="I402" s="22"/>
      <c r="J402" s="41"/>
      <c r="K402" s="117"/>
      <c r="L402" s="99"/>
      <c r="M402" s="116"/>
      <c r="N402" s="116"/>
      <c r="O402" s="41"/>
      <c r="P402" s="10"/>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row>
    <row r="403">
      <c r="A403" s="41"/>
      <c r="B403" s="116"/>
      <c r="C403" s="41"/>
      <c r="D403" s="14"/>
      <c r="E403" s="22"/>
      <c r="F403" s="41"/>
      <c r="G403" s="41"/>
      <c r="H403" s="41"/>
      <c r="I403" s="22"/>
      <c r="J403" s="41"/>
      <c r="K403" s="117"/>
      <c r="L403" s="99"/>
      <c r="M403" s="116"/>
      <c r="N403" s="116"/>
      <c r="O403" s="41"/>
      <c r="P403" s="10"/>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row>
    <row r="404">
      <c r="A404" s="41"/>
      <c r="B404" s="116"/>
      <c r="C404" s="41"/>
      <c r="D404" s="14"/>
      <c r="E404" s="22"/>
      <c r="F404" s="41"/>
      <c r="G404" s="41"/>
      <c r="H404" s="41"/>
      <c r="I404" s="22"/>
      <c r="J404" s="41"/>
      <c r="K404" s="117"/>
      <c r="L404" s="99"/>
      <c r="M404" s="116"/>
      <c r="N404" s="116"/>
      <c r="O404" s="41"/>
      <c r="P404" s="10"/>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row>
    <row r="405">
      <c r="A405" s="41"/>
      <c r="B405" s="116"/>
      <c r="C405" s="41"/>
      <c r="D405" s="14"/>
      <c r="E405" s="22"/>
      <c r="F405" s="41"/>
      <c r="G405" s="41"/>
      <c r="H405" s="41"/>
      <c r="I405" s="22"/>
      <c r="J405" s="41"/>
      <c r="K405" s="117"/>
      <c r="L405" s="99"/>
      <c r="M405" s="116"/>
      <c r="N405" s="116"/>
      <c r="O405" s="41"/>
      <c r="P405" s="10"/>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row>
    <row r="406">
      <c r="A406" s="41"/>
      <c r="B406" s="116"/>
      <c r="C406" s="41"/>
      <c r="D406" s="14"/>
      <c r="E406" s="22"/>
      <c r="F406" s="41"/>
      <c r="G406" s="41"/>
      <c r="H406" s="41"/>
      <c r="I406" s="22"/>
      <c r="J406" s="41"/>
      <c r="K406" s="117"/>
      <c r="L406" s="99"/>
      <c r="M406" s="116"/>
      <c r="N406" s="116"/>
      <c r="O406" s="41"/>
      <c r="P406" s="10"/>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row>
    <row r="407">
      <c r="A407" s="41"/>
      <c r="B407" s="116"/>
      <c r="C407" s="41"/>
      <c r="D407" s="14"/>
      <c r="E407" s="22"/>
      <c r="F407" s="41"/>
      <c r="G407" s="41"/>
      <c r="H407" s="41"/>
      <c r="I407" s="22"/>
      <c r="J407" s="41"/>
      <c r="K407" s="117"/>
      <c r="L407" s="99"/>
      <c r="M407" s="116"/>
      <c r="N407" s="116"/>
      <c r="O407" s="41"/>
      <c r="P407" s="10"/>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row>
    <row r="408">
      <c r="A408" s="41"/>
      <c r="B408" s="116"/>
      <c r="C408" s="41"/>
      <c r="D408" s="14"/>
      <c r="E408" s="22"/>
      <c r="F408" s="41"/>
      <c r="G408" s="41"/>
      <c r="H408" s="41"/>
      <c r="I408" s="22"/>
      <c r="J408" s="41"/>
      <c r="K408" s="117"/>
      <c r="L408" s="99"/>
      <c r="M408" s="116"/>
      <c r="N408" s="116"/>
      <c r="O408" s="41"/>
      <c r="P408" s="10"/>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row>
    <row r="409">
      <c r="A409" s="41"/>
      <c r="B409" s="116"/>
      <c r="C409" s="41"/>
      <c r="D409" s="14"/>
      <c r="E409" s="22"/>
      <c r="F409" s="41"/>
      <c r="G409" s="41"/>
      <c r="H409" s="41"/>
      <c r="I409" s="22"/>
      <c r="J409" s="41"/>
      <c r="K409" s="117"/>
      <c r="L409" s="99"/>
      <c r="M409" s="116"/>
      <c r="N409" s="116"/>
      <c r="O409" s="41"/>
      <c r="P409" s="10"/>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row>
    <row r="410">
      <c r="A410" s="41"/>
      <c r="B410" s="116"/>
      <c r="C410" s="41"/>
      <c r="D410" s="14"/>
      <c r="E410" s="22"/>
      <c r="F410" s="41"/>
      <c r="G410" s="41"/>
      <c r="H410" s="41"/>
      <c r="I410" s="22"/>
      <c r="J410" s="41"/>
      <c r="K410" s="117"/>
      <c r="L410" s="99"/>
      <c r="M410" s="116"/>
      <c r="N410" s="116"/>
      <c r="O410" s="41"/>
      <c r="P410" s="10"/>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row>
    <row r="411">
      <c r="A411" s="41"/>
      <c r="B411" s="116"/>
      <c r="C411" s="41"/>
      <c r="D411" s="14"/>
      <c r="E411" s="22"/>
      <c r="F411" s="41"/>
      <c r="G411" s="41"/>
      <c r="H411" s="41"/>
      <c r="I411" s="22"/>
      <c r="J411" s="41"/>
      <c r="K411" s="117"/>
      <c r="L411" s="99"/>
      <c r="M411" s="116"/>
      <c r="N411" s="116"/>
      <c r="O411" s="41"/>
      <c r="P411" s="10"/>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row>
    <row r="412">
      <c r="A412" s="41"/>
      <c r="B412" s="116"/>
      <c r="C412" s="41"/>
      <c r="D412" s="14"/>
      <c r="E412" s="22"/>
      <c r="F412" s="41"/>
      <c r="G412" s="41"/>
      <c r="H412" s="41"/>
      <c r="I412" s="22"/>
      <c r="J412" s="41"/>
      <c r="K412" s="117"/>
      <c r="L412" s="99"/>
      <c r="M412" s="116"/>
      <c r="N412" s="116"/>
      <c r="O412" s="41"/>
      <c r="P412" s="10"/>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row>
    <row r="413">
      <c r="A413" s="41"/>
      <c r="B413" s="116"/>
      <c r="C413" s="41"/>
      <c r="D413" s="14"/>
      <c r="E413" s="22"/>
      <c r="F413" s="41"/>
      <c r="G413" s="41"/>
      <c r="H413" s="41"/>
      <c r="I413" s="22"/>
      <c r="J413" s="41"/>
      <c r="K413" s="117"/>
      <c r="L413" s="99"/>
      <c r="M413" s="116"/>
      <c r="N413" s="116"/>
      <c r="O413" s="41"/>
      <c r="P413" s="10"/>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row>
    <row r="414">
      <c r="A414" s="41"/>
      <c r="B414" s="116"/>
      <c r="C414" s="41"/>
      <c r="D414" s="14"/>
      <c r="E414" s="22"/>
      <c r="F414" s="41"/>
      <c r="G414" s="41"/>
      <c r="H414" s="41"/>
      <c r="I414" s="22"/>
      <c r="J414" s="41"/>
      <c r="K414" s="117"/>
      <c r="L414" s="99"/>
      <c r="M414" s="116"/>
      <c r="N414" s="116"/>
      <c r="O414" s="41"/>
      <c r="P414" s="10"/>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row>
    <row r="415">
      <c r="A415" s="41"/>
      <c r="B415" s="116"/>
      <c r="C415" s="41"/>
      <c r="D415" s="14"/>
      <c r="E415" s="22"/>
      <c r="F415" s="41"/>
      <c r="G415" s="41"/>
      <c r="H415" s="41"/>
      <c r="I415" s="22"/>
      <c r="J415" s="41"/>
      <c r="K415" s="117"/>
      <c r="L415" s="99"/>
      <c r="M415" s="116"/>
      <c r="N415" s="116"/>
      <c r="O415" s="41"/>
      <c r="P415" s="10"/>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row>
    <row r="416">
      <c r="A416" s="41"/>
      <c r="B416" s="116"/>
      <c r="C416" s="41"/>
      <c r="D416" s="14"/>
      <c r="E416" s="22"/>
      <c r="F416" s="41"/>
      <c r="G416" s="41"/>
      <c r="H416" s="41"/>
      <c r="I416" s="22"/>
      <c r="J416" s="41"/>
      <c r="K416" s="117"/>
      <c r="L416" s="99"/>
      <c r="M416" s="116"/>
      <c r="N416" s="116"/>
      <c r="O416" s="41"/>
      <c r="P416" s="10"/>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row>
    <row r="417">
      <c r="A417" s="41"/>
      <c r="B417" s="116"/>
      <c r="C417" s="41"/>
      <c r="D417" s="14"/>
      <c r="E417" s="22"/>
      <c r="F417" s="41"/>
      <c r="G417" s="41"/>
      <c r="H417" s="41"/>
      <c r="I417" s="22"/>
      <c r="J417" s="41"/>
      <c r="K417" s="117"/>
      <c r="L417" s="99"/>
      <c r="M417" s="116"/>
      <c r="N417" s="116"/>
      <c r="O417" s="41"/>
      <c r="P417" s="10"/>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row>
    <row r="418">
      <c r="A418" s="41"/>
      <c r="B418" s="116"/>
      <c r="C418" s="41"/>
      <c r="D418" s="14"/>
      <c r="E418" s="22"/>
      <c r="F418" s="41"/>
      <c r="G418" s="41"/>
      <c r="H418" s="41"/>
      <c r="I418" s="22"/>
      <c r="J418" s="41"/>
      <c r="K418" s="117"/>
      <c r="L418" s="99"/>
      <c r="M418" s="116"/>
      <c r="N418" s="116"/>
      <c r="O418" s="41"/>
      <c r="P418" s="10"/>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row>
    <row r="419">
      <c r="A419" s="41"/>
      <c r="B419" s="116"/>
      <c r="C419" s="41"/>
      <c r="D419" s="14"/>
      <c r="E419" s="22"/>
      <c r="F419" s="41"/>
      <c r="G419" s="41"/>
      <c r="H419" s="41"/>
      <c r="I419" s="22"/>
      <c r="J419" s="41"/>
      <c r="K419" s="117"/>
      <c r="L419" s="99"/>
      <c r="M419" s="116"/>
      <c r="N419" s="116"/>
      <c r="O419" s="41"/>
      <c r="P419" s="10"/>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row>
    <row r="420">
      <c r="A420" s="41"/>
      <c r="B420" s="116"/>
      <c r="C420" s="41"/>
      <c r="D420" s="14"/>
      <c r="E420" s="22"/>
      <c r="F420" s="41"/>
      <c r="G420" s="41"/>
      <c r="H420" s="41"/>
      <c r="I420" s="22"/>
      <c r="J420" s="41"/>
      <c r="K420" s="117"/>
      <c r="L420" s="99"/>
      <c r="M420" s="116"/>
      <c r="N420" s="116"/>
      <c r="O420" s="41"/>
      <c r="P420" s="10"/>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row>
    <row r="421">
      <c r="A421" s="41"/>
      <c r="B421" s="116"/>
      <c r="C421" s="41"/>
      <c r="D421" s="14"/>
      <c r="E421" s="22"/>
      <c r="F421" s="41"/>
      <c r="G421" s="41"/>
      <c r="H421" s="41"/>
      <c r="I421" s="22"/>
      <c r="J421" s="41"/>
      <c r="K421" s="117"/>
      <c r="L421" s="99"/>
      <c r="M421" s="116"/>
      <c r="N421" s="116"/>
      <c r="O421" s="41"/>
      <c r="P421" s="10"/>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row>
    <row r="422">
      <c r="A422" s="41"/>
      <c r="B422" s="116"/>
      <c r="C422" s="41"/>
      <c r="D422" s="14"/>
      <c r="E422" s="22"/>
      <c r="F422" s="41"/>
      <c r="G422" s="41"/>
      <c r="H422" s="41"/>
      <c r="I422" s="22"/>
      <c r="J422" s="41"/>
      <c r="K422" s="117"/>
      <c r="L422" s="99"/>
      <c r="M422" s="116"/>
      <c r="N422" s="116"/>
      <c r="O422" s="41"/>
      <c r="P422" s="10"/>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row>
    <row r="423">
      <c r="A423" s="41"/>
      <c r="B423" s="116"/>
      <c r="C423" s="41"/>
      <c r="D423" s="14"/>
      <c r="E423" s="22"/>
      <c r="F423" s="41"/>
      <c r="G423" s="41"/>
      <c r="H423" s="41"/>
      <c r="I423" s="22"/>
      <c r="J423" s="41"/>
      <c r="K423" s="117"/>
      <c r="L423" s="99"/>
      <c r="M423" s="116"/>
      <c r="N423" s="116"/>
      <c r="O423" s="41"/>
      <c r="P423" s="10"/>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row>
    <row r="424">
      <c r="A424" s="41"/>
      <c r="B424" s="116"/>
      <c r="C424" s="41"/>
      <c r="D424" s="14"/>
      <c r="E424" s="22"/>
      <c r="F424" s="41"/>
      <c r="G424" s="41"/>
      <c r="H424" s="41"/>
      <c r="I424" s="22"/>
      <c r="J424" s="41"/>
      <c r="K424" s="117"/>
      <c r="L424" s="99"/>
      <c r="M424" s="116"/>
      <c r="N424" s="116"/>
      <c r="O424" s="41"/>
      <c r="P424" s="10"/>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row>
    <row r="425">
      <c r="A425" s="41"/>
      <c r="B425" s="116"/>
      <c r="C425" s="41"/>
      <c r="D425" s="14"/>
      <c r="E425" s="22"/>
      <c r="F425" s="41"/>
      <c r="G425" s="41"/>
      <c r="H425" s="41"/>
      <c r="I425" s="22"/>
      <c r="J425" s="41"/>
      <c r="K425" s="117"/>
      <c r="L425" s="99"/>
      <c r="M425" s="116"/>
      <c r="N425" s="116"/>
      <c r="O425" s="41"/>
      <c r="P425" s="10"/>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row>
    <row r="426">
      <c r="A426" s="41"/>
      <c r="B426" s="116"/>
      <c r="C426" s="41"/>
      <c r="D426" s="14"/>
      <c r="E426" s="22"/>
      <c r="F426" s="41"/>
      <c r="G426" s="41"/>
      <c r="H426" s="41"/>
      <c r="I426" s="22"/>
      <c r="J426" s="41"/>
      <c r="K426" s="117"/>
      <c r="L426" s="99"/>
      <c r="M426" s="116"/>
      <c r="N426" s="116"/>
      <c r="O426" s="41"/>
      <c r="P426" s="10"/>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row>
    <row r="427">
      <c r="A427" s="41"/>
      <c r="B427" s="116"/>
      <c r="C427" s="41"/>
      <c r="D427" s="14"/>
      <c r="E427" s="22"/>
      <c r="F427" s="41"/>
      <c r="G427" s="41"/>
      <c r="H427" s="41"/>
      <c r="I427" s="22"/>
      <c r="J427" s="41"/>
      <c r="K427" s="117"/>
      <c r="L427" s="99"/>
      <c r="M427" s="116"/>
      <c r="N427" s="116"/>
      <c r="O427" s="41"/>
      <c r="P427" s="10"/>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row>
    <row r="428">
      <c r="A428" s="41"/>
      <c r="B428" s="116"/>
      <c r="C428" s="41"/>
      <c r="D428" s="14"/>
      <c r="E428" s="22"/>
      <c r="F428" s="41"/>
      <c r="G428" s="41"/>
      <c r="H428" s="41"/>
      <c r="I428" s="22"/>
      <c r="J428" s="41"/>
      <c r="K428" s="117"/>
      <c r="L428" s="99"/>
      <c r="M428" s="116"/>
      <c r="N428" s="116"/>
      <c r="O428" s="41"/>
      <c r="P428" s="10"/>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row>
    <row r="429">
      <c r="A429" s="41"/>
      <c r="B429" s="116"/>
      <c r="C429" s="41"/>
      <c r="D429" s="14"/>
      <c r="E429" s="22"/>
      <c r="F429" s="41"/>
      <c r="G429" s="41"/>
      <c r="H429" s="41"/>
      <c r="I429" s="22"/>
      <c r="J429" s="41"/>
      <c r="K429" s="117"/>
      <c r="L429" s="99"/>
      <c r="M429" s="116"/>
      <c r="N429" s="116"/>
      <c r="O429" s="41"/>
      <c r="P429" s="10"/>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row>
    <row r="430">
      <c r="A430" s="41"/>
      <c r="B430" s="116"/>
      <c r="C430" s="41"/>
      <c r="D430" s="14"/>
      <c r="E430" s="22"/>
      <c r="F430" s="41"/>
      <c r="G430" s="41"/>
      <c r="H430" s="41"/>
      <c r="I430" s="22"/>
      <c r="J430" s="41"/>
      <c r="K430" s="117"/>
      <c r="L430" s="99"/>
      <c r="M430" s="116"/>
      <c r="N430" s="116"/>
      <c r="O430" s="41"/>
      <c r="P430" s="10"/>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row>
    <row r="431">
      <c r="A431" s="41"/>
      <c r="B431" s="116"/>
      <c r="C431" s="41"/>
      <c r="D431" s="14"/>
      <c r="E431" s="22"/>
      <c r="F431" s="41"/>
      <c r="G431" s="41"/>
      <c r="H431" s="41"/>
      <c r="I431" s="22"/>
      <c r="J431" s="41"/>
      <c r="K431" s="117"/>
      <c r="L431" s="99"/>
      <c r="M431" s="116"/>
      <c r="N431" s="116"/>
      <c r="O431" s="41"/>
      <c r="P431" s="10"/>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row>
    <row r="432">
      <c r="A432" s="41"/>
      <c r="B432" s="116"/>
      <c r="C432" s="41"/>
      <c r="D432" s="14"/>
      <c r="E432" s="22"/>
      <c r="F432" s="41"/>
      <c r="G432" s="41"/>
      <c r="H432" s="41"/>
      <c r="I432" s="22"/>
      <c r="J432" s="41"/>
      <c r="K432" s="117"/>
      <c r="L432" s="99"/>
      <c r="M432" s="116"/>
      <c r="N432" s="116"/>
      <c r="O432" s="41"/>
      <c r="P432" s="10"/>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row>
    <row r="433">
      <c r="A433" s="41"/>
      <c r="B433" s="116"/>
      <c r="C433" s="41"/>
      <c r="D433" s="14"/>
      <c r="E433" s="22"/>
      <c r="F433" s="41"/>
      <c r="G433" s="41"/>
      <c r="H433" s="41"/>
      <c r="I433" s="22"/>
      <c r="J433" s="41"/>
      <c r="K433" s="117"/>
      <c r="L433" s="99"/>
      <c r="M433" s="116"/>
      <c r="N433" s="116"/>
      <c r="O433" s="41"/>
      <c r="P433" s="10"/>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row>
    <row r="434">
      <c r="A434" s="41"/>
      <c r="B434" s="116"/>
      <c r="C434" s="41"/>
      <c r="D434" s="14"/>
      <c r="E434" s="22"/>
      <c r="F434" s="41"/>
      <c r="G434" s="41"/>
      <c r="H434" s="41"/>
      <c r="I434" s="22"/>
      <c r="J434" s="41"/>
      <c r="K434" s="117"/>
      <c r="L434" s="99"/>
      <c r="M434" s="116"/>
      <c r="N434" s="116"/>
      <c r="O434" s="41"/>
      <c r="P434" s="10"/>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row>
    <row r="435">
      <c r="A435" s="41"/>
      <c r="B435" s="116"/>
      <c r="C435" s="41"/>
      <c r="D435" s="14"/>
      <c r="E435" s="22"/>
      <c r="F435" s="41"/>
      <c r="G435" s="41"/>
      <c r="H435" s="41"/>
      <c r="I435" s="22"/>
      <c r="J435" s="41"/>
      <c r="K435" s="117"/>
      <c r="L435" s="99"/>
      <c r="M435" s="116"/>
      <c r="N435" s="116"/>
      <c r="O435" s="41"/>
      <c r="P435" s="10"/>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row>
    <row r="436">
      <c r="A436" s="41"/>
      <c r="B436" s="116"/>
      <c r="C436" s="41"/>
      <c r="D436" s="14"/>
      <c r="E436" s="22"/>
      <c r="F436" s="41"/>
      <c r="G436" s="41"/>
      <c r="H436" s="41"/>
      <c r="I436" s="22"/>
      <c r="J436" s="41"/>
      <c r="K436" s="117"/>
      <c r="L436" s="99"/>
      <c r="M436" s="116"/>
      <c r="N436" s="116"/>
      <c r="O436" s="41"/>
      <c r="P436" s="10"/>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row>
    <row r="437">
      <c r="A437" s="41"/>
      <c r="B437" s="116"/>
      <c r="C437" s="41"/>
      <c r="D437" s="14"/>
      <c r="E437" s="22"/>
      <c r="F437" s="41"/>
      <c r="G437" s="41"/>
      <c r="H437" s="41"/>
      <c r="I437" s="22"/>
      <c r="J437" s="41"/>
      <c r="K437" s="117"/>
      <c r="L437" s="99"/>
      <c r="M437" s="116"/>
      <c r="N437" s="116"/>
      <c r="O437" s="41"/>
      <c r="P437" s="10"/>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row>
    <row r="438">
      <c r="A438" s="41"/>
      <c r="B438" s="116"/>
      <c r="C438" s="41"/>
      <c r="D438" s="14"/>
      <c r="E438" s="22"/>
      <c r="F438" s="41"/>
      <c r="G438" s="41"/>
      <c r="H438" s="41"/>
      <c r="I438" s="22"/>
      <c r="J438" s="41"/>
      <c r="K438" s="117"/>
      <c r="L438" s="99"/>
      <c r="M438" s="116"/>
      <c r="N438" s="116"/>
      <c r="O438" s="41"/>
      <c r="P438" s="10"/>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row>
    <row r="439">
      <c r="A439" s="41"/>
      <c r="B439" s="116"/>
      <c r="C439" s="41"/>
      <c r="D439" s="14"/>
      <c r="E439" s="22"/>
      <c r="F439" s="41"/>
      <c r="G439" s="41"/>
      <c r="H439" s="41"/>
      <c r="I439" s="22"/>
      <c r="J439" s="41"/>
      <c r="K439" s="117"/>
      <c r="L439" s="99"/>
      <c r="M439" s="116"/>
      <c r="N439" s="116"/>
      <c r="O439" s="41"/>
      <c r="P439" s="10"/>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row>
    <row r="440">
      <c r="A440" s="41"/>
      <c r="B440" s="116"/>
      <c r="C440" s="41"/>
      <c r="D440" s="14"/>
      <c r="E440" s="22"/>
      <c r="F440" s="41"/>
      <c r="G440" s="41"/>
      <c r="H440" s="41"/>
      <c r="I440" s="22"/>
      <c r="J440" s="41"/>
      <c r="K440" s="117"/>
      <c r="L440" s="99"/>
      <c r="M440" s="116"/>
      <c r="N440" s="116"/>
      <c r="O440" s="41"/>
      <c r="P440" s="10"/>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row>
    <row r="441">
      <c r="A441" s="41"/>
      <c r="B441" s="116"/>
      <c r="C441" s="41"/>
      <c r="D441" s="14"/>
      <c r="E441" s="22"/>
      <c r="F441" s="41"/>
      <c r="G441" s="41"/>
      <c r="H441" s="41"/>
      <c r="I441" s="22"/>
      <c r="J441" s="41"/>
      <c r="K441" s="117"/>
      <c r="L441" s="99"/>
      <c r="M441" s="116"/>
      <c r="N441" s="116"/>
      <c r="O441" s="41"/>
      <c r="P441" s="10"/>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row>
    <row r="442">
      <c r="A442" s="41"/>
      <c r="B442" s="116"/>
      <c r="C442" s="41"/>
      <c r="D442" s="14"/>
      <c r="E442" s="22"/>
      <c r="F442" s="41"/>
      <c r="G442" s="41"/>
      <c r="H442" s="41"/>
      <c r="I442" s="22"/>
      <c r="J442" s="41"/>
      <c r="K442" s="117"/>
      <c r="L442" s="99"/>
      <c r="M442" s="116"/>
      <c r="N442" s="116"/>
      <c r="O442" s="41"/>
      <c r="P442" s="10"/>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row>
    <row r="443">
      <c r="A443" s="41"/>
      <c r="B443" s="116"/>
      <c r="C443" s="41"/>
      <c r="D443" s="14"/>
      <c r="E443" s="22"/>
      <c r="F443" s="41"/>
      <c r="G443" s="41"/>
      <c r="H443" s="41"/>
      <c r="I443" s="22"/>
      <c r="J443" s="41"/>
      <c r="K443" s="117"/>
      <c r="L443" s="99"/>
      <c r="M443" s="116"/>
      <c r="N443" s="116"/>
      <c r="O443" s="41"/>
      <c r="P443" s="10"/>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row>
    <row r="444">
      <c r="A444" s="41"/>
      <c r="B444" s="116"/>
      <c r="C444" s="41"/>
      <c r="D444" s="14"/>
      <c r="E444" s="22"/>
      <c r="F444" s="41"/>
      <c r="G444" s="41"/>
      <c r="H444" s="41"/>
      <c r="I444" s="22"/>
      <c r="J444" s="41"/>
      <c r="K444" s="117"/>
      <c r="L444" s="99"/>
      <c r="M444" s="116"/>
      <c r="N444" s="116"/>
      <c r="O444" s="41"/>
      <c r="P444" s="10"/>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row>
    <row r="445">
      <c r="A445" s="41"/>
      <c r="B445" s="116"/>
      <c r="C445" s="41"/>
      <c r="D445" s="14"/>
      <c r="E445" s="22"/>
      <c r="F445" s="41"/>
      <c r="G445" s="41"/>
      <c r="H445" s="41"/>
      <c r="I445" s="22"/>
      <c r="J445" s="41"/>
      <c r="K445" s="117"/>
      <c r="L445" s="99"/>
      <c r="M445" s="116"/>
      <c r="N445" s="116"/>
      <c r="O445" s="41"/>
      <c r="P445" s="10"/>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row>
    <row r="446">
      <c r="A446" s="41"/>
      <c r="B446" s="116"/>
      <c r="C446" s="41"/>
      <c r="D446" s="14"/>
      <c r="E446" s="22"/>
      <c r="F446" s="41"/>
      <c r="G446" s="41"/>
      <c r="H446" s="41"/>
      <c r="I446" s="22"/>
      <c r="J446" s="41"/>
      <c r="K446" s="117"/>
      <c r="L446" s="99"/>
      <c r="M446" s="116"/>
      <c r="N446" s="116"/>
      <c r="O446" s="41"/>
      <c r="P446" s="10"/>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row>
    <row r="447">
      <c r="A447" s="41"/>
      <c r="B447" s="116"/>
      <c r="C447" s="41"/>
      <c r="D447" s="14"/>
      <c r="E447" s="22"/>
      <c r="F447" s="41"/>
      <c r="G447" s="41"/>
      <c r="H447" s="41"/>
      <c r="I447" s="22"/>
      <c r="J447" s="41"/>
      <c r="K447" s="117"/>
      <c r="L447" s="99"/>
      <c r="M447" s="116"/>
      <c r="N447" s="116"/>
      <c r="O447" s="41"/>
      <c r="P447" s="10"/>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row>
    <row r="448">
      <c r="A448" s="41"/>
      <c r="B448" s="116"/>
      <c r="C448" s="41"/>
      <c r="D448" s="14"/>
      <c r="E448" s="22"/>
      <c r="F448" s="41"/>
      <c r="G448" s="41"/>
      <c r="H448" s="41"/>
      <c r="I448" s="22"/>
      <c r="J448" s="41"/>
      <c r="K448" s="117"/>
      <c r="L448" s="99"/>
      <c r="M448" s="116"/>
      <c r="N448" s="116"/>
      <c r="O448" s="41"/>
      <c r="P448" s="10"/>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row>
    <row r="449">
      <c r="A449" s="41"/>
      <c r="B449" s="116"/>
      <c r="C449" s="41"/>
      <c r="D449" s="14"/>
      <c r="E449" s="22"/>
      <c r="F449" s="41"/>
      <c r="G449" s="41"/>
      <c r="H449" s="41"/>
      <c r="I449" s="22"/>
      <c r="J449" s="41"/>
      <c r="K449" s="117"/>
      <c r="L449" s="99"/>
      <c r="M449" s="116"/>
      <c r="N449" s="116"/>
      <c r="O449" s="41"/>
      <c r="P449" s="10"/>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row>
    <row r="450">
      <c r="A450" s="41"/>
      <c r="B450" s="116"/>
      <c r="C450" s="41"/>
      <c r="D450" s="14"/>
      <c r="E450" s="22"/>
      <c r="F450" s="41"/>
      <c r="G450" s="41"/>
      <c r="H450" s="41"/>
      <c r="I450" s="22"/>
      <c r="J450" s="41"/>
      <c r="K450" s="117"/>
      <c r="L450" s="99"/>
      <c r="M450" s="116"/>
      <c r="N450" s="116"/>
      <c r="O450" s="41"/>
      <c r="P450" s="10"/>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row>
    <row r="451">
      <c r="A451" s="41"/>
      <c r="B451" s="116"/>
      <c r="C451" s="41"/>
      <c r="D451" s="14"/>
      <c r="E451" s="22"/>
      <c r="F451" s="41"/>
      <c r="G451" s="41"/>
      <c r="H451" s="41"/>
      <c r="I451" s="22"/>
      <c r="J451" s="41"/>
      <c r="K451" s="117"/>
      <c r="L451" s="99"/>
      <c r="M451" s="116"/>
      <c r="N451" s="116"/>
      <c r="O451" s="41"/>
      <c r="P451" s="10"/>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row>
    <row r="452">
      <c r="A452" s="41"/>
      <c r="B452" s="116"/>
      <c r="C452" s="41"/>
      <c r="D452" s="14"/>
      <c r="E452" s="22"/>
      <c r="F452" s="41"/>
      <c r="G452" s="41"/>
      <c r="H452" s="41"/>
      <c r="I452" s="22"/>
      <c r="J452" s="41"/>
      <c r="K452" s="117"/>
      <c r="L452" s="99"/>
      <c r="M452" s="116"/>
      <c r="N452" s="116"/>
      <c r="O452" s="41"/>
      <c r="P452" s="10"/>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row>
    <row r="453">
      <c r="A453" s="41"/>
      <c r="B453" s="116"/>
      <c r="C453" s="41"/>
      <c r="D453" s="14"/>
      <c r="E453" s="22"/>
      <c r="F453" s="41"/>
      <c r="G453" s="41"/>
      <c r="H453" s="41"/>
      <c r="I453" s="22"/>
      <c r="J453" s="41"/>
      <c r="K453" s="117"/>
      <c r="L453" s="99"/>
      <c r="M453" s="116"/>
      <c r="N453" s="116"/>
      <c r="O453" s="41"/>
      <c r="P453" s="10"/>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row>
    <row r="454">
      <c r="A454" s="41"/>
      <c r="B454" s="116"/>
      <c r="C454" s="41"/>
      <c r="D454" s="14"/>
      <c r="E454" s="22"/>
      <c r="F454" s="41"/>
      <c r="G454" s="41"/>
      <c r="H454" s="41"/>
      <c r="I454" s="22"/>
      <c r="J454" s="41"/>
      <c r="K454" s="117"/>
      <c r="L454" s="99"/>
      <c r="M454" s="116"/>
      <c r="N454" s="116"/>
      <c r="O454" s="41"/>
      <c r="P454" s="10"/>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row>
    <row r="455">
      <c r="A455" s="41"/>
      <c r="B455" s="116"/>
      <c r="C455" s="41"/>
      <c r="D455" s="14"/>
      <c r="E455" s="22"/>
      <c r="F455" s="41"/>
      <c r="G455" s="41"/>
      <c r="H455" s="41"/>
      <c r="I455" s="22"/>
      <c r="J455" s="41"/>
      <c r="K455" s="117"/>
      <c r="L455" s="99"/>
      <c r="M455" s="116"/>
      <c r="N455" s="116"/>
      <c r="O455" s="41"/>
      <c r="P455" s="10"/>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row>
    <row r="456">
      <c r="A456" s="41"/>
      <c r="B456" s="116"/>
      <c r="C456" s="41"/>
      <c r="D456" s="14"/>
      <c r="E456" s="22"/>
      <c r="F456" s="41"/>
      <c r="G456" s="41"/>
      <c r="H456" s="41"/>
      <c r="I456" s="22"/>
      <c r="J456" s="41"/>
      <c r="K456" s="117"/>
      <c r="L456" s="99"/>
      <c r="M456" s="116"/>
      <c r="N456" s="116"/>
      <c r="O456" s="41"/>
      <c r="P456" s="10"/>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row>
    <row r="457">
      <c r="A457" s="41"/>
      <c r="B457" s="116"/>
      <c r="C457" s="41"/>
      <c r="D457" s="14"/>
      <c r="E457" s="22"/>
      <c r="F457" s="41"/>
      <c r="G457" s="41"/>
      <c r="H457" s="41"/>
      <c r="I457" s="22"/>
      <c r="J457" s="41"/>
      <c r="K457" s="117"/>
      <c r="L457" s="99"/>
      <c r="M457" s="116"/>
      <c r="N457" s="116"/>
      <c r="O457" s="41"/>
      <c r="P457" s="10"/>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row>
    <row r="458">
      <c r="A458" s="41"/>
      <c r="B458" s="116"/>
      <c r="C458" s="41"/>
      <c r="D458" s="14"/>
      <c r="E458" s="22"/>
      <c r="F458" s="41"/>
      <c r="G458" s="41"/>
      <c r="H458" s="41"/>
      <c r="I458" s="22"/>
      <c r="J458" s="41"/>
      <c r="K458" s="117"/>
      <c r="L458" s="99"/>
      <c r="M458" s="116"/>
      <c r="N458" s="116"/>
      <c r="O458" s="41"/>
      <c r="P458" s="10"/>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row>
    <row r="459">
      <c r="A459" s="41"/>
      <c r="B459" s="116"/>
      <c r="C459" s="41"/>
      <c r="D459" s="14"/>
      <c r="E459" s="22"/>
      <c r="F459" s="41"/>
      <c r="G459" s="41"/>
      <c r="H459" s="41"/>
      <c r="I459" s="22"/>
      <c r="J459" s="41"/>
      <c r="K459" s="117"/>
      <c r="L459" s="99"/>
      <c r="M459" s="116"/>
      <c r="N459" s="116"/>
      <c r="O459" s="41"/>
      <c r="P459" s="10"/>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row>
    <row r="460">
      <c r="A460" s="41"/>
      <c r="B460" s="116"/>
      <c r="C460" s="41"/>
      <c r="D460" s="14"/>
      <c r="E460" s="22"/>
      <c r="F460" s="41"/>
      <c r="G460" s="41"/>
      <c r="H460" s="41"/>
      <c r="I460" s="22"/>
      <c r="J460" s="41"/>
      <c r="K460" s="117"/>
      <c r="L460" s="99"/>
      <c r="M460" s="116"/>
      <c r="N460" s="116"/>
      <c r="O460" s="41"/>
      <c r="P460" s="10"/>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row>
    <row r="461">
      <c r="A461" s="41"/>
      <c r="B461" s="116"/>
      <c r="C461" s="41"/>
      <c r="D461" s="14"/>
      <c r="E461" s="22"/>
      <c r="F461" s="41"/>
      <c r="G461" s="41"/>
      <c r="H461" s="41"/>
      <c r="I461" s="22"/>
      <c r="J461" s="41"/>
      <c r="K461" s="117"/>
      <c r="L461" s="99"/>
      <c r="M461" s="116"/>
      <c r="N461" s="116"/>
      <c r="O461" s="41"/>
      <c r="P461" s="10"/>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row>
    <row r="462">
      <c r="A462" s="41"/>
      <c r="B462" s="116"/>
      <c r="C462" s="41"/>
      <c r="D462" s="14"/>
      <c r="E462" s="22"/>
      <c r="F462" s="41"/>
      <c r="G462" s="41"/>
      <c r="H462" s="41"/>
      <c r="I462" s="22"/>
      <c r="J462" s="41"/>
      <c r="K462" s="117"/>
      <c r="L462" s="99"/>
      <c r="M462" s="116"/>
      <c r="N462" s="116"/>
      <c r="O462" s="41"/>
      <c r="P462" s="10"/>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row>
    <row r="463">
      <c r="A463" s="41"/>
      <c r="B463" s="116"/>
      <c r="C463" s="41"/>
      <c r="D463" s="14"/>
      <c r="E463" s="22"/>
      <c r="F463" s="41"/>
      <c r="G463" s="41"/>
      <c r="H463" s="41"/>
      <c r="I463" s="22"/>
      <c r="J463" s="41"/>
      <c r="K463" s="117"/>
      <c r="L463" s="99"/>
      <c r="M463" s="116"/>
      <c r="N463" s="116"/>
      <c r="O463" s="41"/>
      <c r="P463" s="10"/>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row>
    <row r="464">
      <c r="A464" s="41"/>
      <c r="B464" s="116"/>
      <c r="C464" s="41"/>
      <c r="D464" s="14"/>
      <c r="E464" s="22"/>
      <c r="F464" s="41"/>
      <c r="G464" s="41"/>
      <c r="H464" s="41"/>
      <c r="I464" s="22"/>
      <c r="J464" s="41"/>
      <c r="K464" s="117"/>
      <c r="L464" s="99"/>
      <c r="M464" s="116"/>
      <c r="N464" s="116"/>
      <c r="O464" s="41"/>
      <c r="P464" s="10"/>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row>
    <row r="465">
      <c r="A465" s="41"/>
      <c r="B465" s="116"/>
      <c r="C465" s="41"/>
      <c r="D465" s="14"/>
      <c r="E465" s="22"/>
      <c r="F465" s="41"/>
      <c r="G465" s="41"/>
      <c r="H465" s="41"/>
      <c r="I465" s="22"/>
      <c r="J465" s="41"/>
      <c r="K465" s="117"/>
      <c r="L465" s="99"/>
      <c r="M465" s="116"/>
      <c r="N465" s="116"/>
      <c r="O465" s="41"/>
      <c r="P465" s="10"/>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row>
    <row r="466">
      <c r="A466" s="41"/>
      <c r="B466" s="116"/>
      <c r="C466" s="41"/>
      <c r="D466" s="14"/>
      <c r="E466" s="22"/>
      <c r="F466" s="41"/>
      <c r="G466" s="41"/>
      <c r="H466" s="41"/>
      <c r="I466" s="22"/>
      <c r="J466" s="41"/>
      <c r="K466" s="117"/>
      <c r="L466" s="99"/>
      <c r="M466" s="116"/>
      <c r="N466" s="116"/>
      <c r="O466" s="41"/>
      <c r="P466" s="10"/>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row>
    <row r="467">
      <c r="A467" s="41"/>
      <c r="B467" s="116"/>
      <c r="C467" s="41"/>
      <c r="D467" s="14"/>
      <c r="E467" s="22"/>
      <c r="F467" s="41"/>
      <c r="G467" s="41"/>
      <c r="H467" s="41"/>
      <c r="I467" s="22"/>
      <c r="J467" s="41"/>
      <c r="K467" s="117"/>
      <c r="L467" s="99"/>
      <c r="M467" s="116"/>
      <c r="N467" s="116"/>
      <c r="O467" s="41"/>
      <c r="P467" s="10"/>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row>
    <row r="468">
      <c r="A468" s="41"/>
      <c r="B468" s="116"/>
      <c r="C468" s="41"/>
      <c r="D468" s="14"/>
      <c r="E468" s="22"/>
      <c r="F468" s="41"/>
      <c r="G468" s="41"/>
      <c r="H468" s="41"/>
      <c r="I468" s="22"/>
      <c r="J468" s="41"/>
      <c r="K468" s="117"/>
      <c r="L468" s="99"/>
      <c r="M468" s="116"/>
      <c r="N468" s="116"/>
      <c r="O468" s="41"/>
      <c r="P468" s="10"/>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row>
    <row r="469">
      <c r="A469" s="41"/>
      <c r="B469" s="116"/>
      <c r="C469" s="41"/>
      <c r="D469" s="14"/>
      <c r="E469" s="22"/>
      <c r="F469" s="41"/>
      <c r="G469" s="41"/>
      <c r="H469" s="41"/>
      <c r="I469" s="22"/>
      <c r="J469" s="41"/>
      <c r="K469" s="117"/>
      <c r="L469" s="99"/>
      <c r="M469" s="116"/>
      <c r="N469" s="116"/>
      <c r="O469" s="41"/>
      <c r="P469" s="10"/>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row>
    <row r="470">
      <c r="A470" s="41"/>
      <c r="B470" s="116"/>
      <c r="C470" s="41"/>
      <c r="D470" s="14"/>
      <c r="E470" s="22"/>
      <c r="F470" s="41"/>
      <c r="G470" s="41"/>
      <c r="H470" s="41"/>
      <c r="I470" s="22"/>
      <c r="J470" s="41"/>
      <c r="K470" s="117"/>
      <c r="L470" s="99"/>
      <c r="M470" s="116"/>
      <c r="N470" s="116"/>
      <c r="O470" s="41"/>
      <c r="P470" s="10"/>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row>
    <row r="471">
      <c r="A471" s="41"/>
      <c r="B471" s="116"/>
      <c r="C471" s="41"/>
      <c r="D471" s="14"/>
      <c r="E471" s="22"/>
      <c r="F471" s="41"/>
      <c r="G471" s="41"/>
      <c r="H471" s="41"/>
      <c r="I471" s="22"/>
      <c r="J471" s="41"/>
      <c r="K471" s="117"/>
      <c r="L471" s="99"/>
      <c r="M471" s="116"/>
      <c r="N471" s="116"/>
      <c r="O471" s="41"/>
      <c r="P471" s="10"/>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row>
    <row r="472">
      <c r="A472" s="41"/>
      <c r="B472" s="116"/>
      <c r="C472" s="41"/>
      <c r="D472" s="14"/>
      <c r="E472" s="22"/>
      <c r="F472" s="41"/>
      <c r="G472" s="41"/>
      <c r="H472" s="41"/>
      <c r="I472" s="22"/>
      <c r="J472" s="41"/>
      <c r="K472" s="117"/>
      <c r="L472" s="99"/>
      <c r="M472" s="116"/>
      <c r="N472" s="116"/>
      <c r="O472" s="41"/>
      <c r="P472" s="10"/>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row>
    <row r="473">
      <c r="A473" s="41"/>
      <c r="B473" s="116"/>
      <c r="C473" s="41"/>
      <c r="D473" s="14"/>
      <c r="E473" s="22"/>
      <c r="F473" s="41"/>
      <c r="G473" s="41"/>
      <c r="H473" s="41"/>
      <c r="I473" s="22"/>
      <c r="J473" s="41"/>
      <c r="K473" s="117"/>
      <c r="L473" s="99"/>
      <c r="M473" s="116"/>
      <c r="N473" s="116"/>
      <c r="O473" s="41"/>
      <c r="P473" s="10"/>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row>
    <row r="474">
      <c r="A474" s="41"/>
      <c r="B474" s="116"/>
      <c r="C474" s="41"/>
      <c r="D474" s="14"/>
      <c r="E474" s="22"/>
      <c r="F474" s="41"/>
      <c r="G474" s="41"/>
      <c r="H474" s="41"/>
      <c r="I474" s="22"/>
      <c r="J474" s="41"/>
      <c r="K474" s="117"/>
      <c r="L474" s="99"/>
      <c r="M474" s="116"/>
      <c r="N474" s="116"/>
      <c r="O474" s="41"/>
      <c r="P474" s="10"/>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row>
    <row r="475">
      <c r="A475" s="41"/>
      <c r="B475" s="116"/>
      <c r="C475" s="41"/>
      <c r="D475" s="14"/>
      <c r="E475" s="22"/>
      <c r="F475" s="41"/>
      <c r="G475" s="41"/>
      <c r="H475" s="41"/>
      <c r="I475" s="22"/>
      <c r="J475" s="41"/>
      <c r="K475" s="117"/>
      <c r="L475" s="99"/>
      <c r="M475" s="116"/>
      <c r="N475" s="116"/>
      <c r="O475" s="41"/>
      <c r="P475" s="10"/>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row>
    <row r="476">
      <c r="A476" s="41"/>
      <c r="B476" s="116"/>
      <c r="C476" s="41"/>
      <c r="D476" s="14"/>
      <c r="E476" s="22"/>
      <c r="F476" s="41"/>
      <c r="G476" s="41"/>
      <c r="H476" s="41"/>
      <c r="I476" s="22"/>
      <c r="J476" s="41"/>
      <c r="K476" s="117"/>
      <c r="L476" s="99"/>
      <c r="M476" s="116"/>
      <c r="N476" s="116"/>
      <c r="O476" s="41"/>
      <c r="P476" s="10"/>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row>
    <row r="477">
      <c r="A477" s="41"/>
      <c r="B477" s="116"/>
      <c r="C477" s="41"/>
      <c r="D477" s="14"/>
      <c r="E477" s="22"/>
      <c r="F477" s="41"/>
      <c r="G477" s="41"/>
      <c r="H477" s="41"/>
      <c r="I477" s="22"/>
      <c r="J477" s="41"/>
      <c r="K477" s="117"/>
      <c r="L477" s="99"/>
      <c r="M477" s="116"/>
      <c r="N477" s="116"/>
      <c r="O477" s="41"/>
      <c r="P477" s="10"/>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row>
    <row r="478">
      <c r="A478" s="41"/>
      <c r="B478" s="116"/>
      <c r="C478" s="41"/>
      <c r="D478" s="14"/>
      <c r="E478" s="22"/>
      <c r="F478" s="41"/>
      <c r="G478" s="41"/>
      <c r="H478" s="41"/>
      <c r="I478" s="22"/>
      <c r="J478" s="41"/>
      <c r="K478" s="117"/>
      <c r="L478" s="99"/>
      <c r="M478" s="116"/>
      <c r="N478" s="116"/>
      <c r="O478" s="41"/>
      <c r="P478" s="10"/>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row>
    <row r="479">
      <c r="A479" s="41"/>
      <c r="B479" s="116"/>
      <c r="C479" s="41"/>
      <c r="D479" s="14"/>
      <c r="E479" s="22"/>
      <c r="F479" s="41"/>
      <c r="G479" s="41"/>
      <c r="H479" s="41"/>
      <c r="I479" s="22"/>
      <c r="J479" s="41"/>
      <c r="K479" s="117"/>
      <c r="L479" s="99"/>
      <c r="M479" s="116"/>
      <c r="N479" s="116"/>
      <c r="O479" s="41"/>
      <c r="P479" s="10"/>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row>
    <row r="480">
      <c r="A480" s="41"/>
      <c r="B480" s="116"/>
      <c r="C480" s="41"/>
      <c r="D480" s="14"/>
      <c r="E480" s="22"/>
      <c r="F480" s="41"/>
      <c r="G480" s="41"/>
      <c r="H480" s="41"/>
      <c r="I480" s="22"/>
      <c r="J480" s="41"/>
      <c r="K480" s="117"/>
      <c r="L480" s="99"/>
      <c r="M480" s="116"/>
      <c r="N480" s="116"/>
      <c r="O480" s="41"/>
      <c r="P480" s="10"/>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row>
    <row r="481">
      <c r="A481" s="41"/>
      <c r="B481" s="116"/>
      <c r="C481" s="41"/>
      <c r="D481" s="14"/>
      <c r="E481" s="22"/>
      <c r="F481" s="41"/>
      <c r="G481" s="41"/>
      <c r="H481" s="41"/>
      <c r="I481" s="22"/>
      <c r="J481" s="41"/>
      <c r="K481" s="117"/>
      <c r="L481" s="99"/>
      <c r="M481" s="116"/>
      <c r="N481" s="116"/>
      <c r="O481" s="41"/>
      <c r="P481" s="10"/>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row>
    <row r="482">
      <c r="A482" s="41"/>
      <c r="B482" s="116"/>
      <c r="C482" s="41"/>
      <c r="D482" s="14"/>
      <c r="E482" s="22"/>
      <c r="F482" s="41"/>
      <c r="G482" s="41"/>
      <c r="H482" s="41"/>
      <c r="I482" s="22"/>
      <c r="J482" s="41"/>
      <c r="K482" s="117"/>
      <c r="L482" s="99"/>
      <c r="M482" s="116"/>
      <c r="N482" s="116"/>
      <c r="O482" s="41"/>
      <c r="P482" s="10"/>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row>
    <row r="483">
      <c r="A483" s="41"/>
      <c r="B483" s="116"/>
      <c r="C483" s="41"/>
      <c r="D483" s="14"/>
      <c r="E483" s="22"/>
      <c r="F483" s="41"/>
      <c r="G483" s="41"/>
      <c r="H483" s="41"/>
      <c r="I483" s="22"/>
      <c r="J483" s="41"/>
      <c r="K483" s="117"/>
      <c r="L483" s="99"/>
      <c r="M483" s="116"/>
      <c r="N483" s="116"/>
      <c r="O483" s="41"/>
      <c r="P483" s="10"/>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row>
    <row r="484">
      <c r="A484" s="41"/>
      <c r="B484" s="116"/>
      <c r="C484" s="41"/>
      <c r="D484" s="14"/>
      <c r="E484" s="22"/>
      <c r="F484" s="41"/>
      <c r="G484" s="41"/>
      <c r="H484" s="41"/>
      <c r="I484" s="22"/>
      <c r="J484" s="41"/>
      <c r="K484" s="117"/>
      <c r="L484" s="99"/>
      <c r="M484" s="116"/>
      <c r="N484" s="116"/>
      <c r="O484" s="41"/>
      <c r="P484" s="10"/>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row>
    <row r="485">
      <c r="A485" s="41"/>
      <c r="B485" s="116"/>
      <c r="C485" s="41"/>
      <c r="D485" s="14"/>
      <c r="E485" s="22"/>
      <c r="F485" s="41"/>
      <c r="G485" s="41"/>
      <c r="H485" s="41"/>
      <c r="I485" s="22"/>
      <c r="J485" s="41"/>
      <c r="K485" s="117"/>
      <c r="L485" s="99"/>
      <c r="M485" s="116"/>
      <c r="N485" s="116"/>
      <c r="O485" s="41"/>
      <c r="P485" s="10"/>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row>
    <row r="486">
      <c r="A486" s="41"/>
      <c r="B486" s="116"/>
      <c r="C486" s="41"/>
      <c r="D486" s="14"/>
      <c r="E486" s="22"/>
      <c r="F486" s="41"/>
      <c r="G486" s="41"/>
      <c r="H486" s="41"/>
      <c r="I486" s="22"/>
      <c r="J486" s="41"/>
      <c r="K486" s="117"/>
      <c r="L486" s="99"/>
      <c r="M486" s="116"/>
      <c r="N486" s="116"/>
      <c r="O486" s="41"/>
      <c r="P486" s="10"/>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row>
    <row r="487">
      <c r="A487" s="41"/>
      <c r="B487" s="116"/>
      <c r="C487" s="41"/>
      <c r="D487" s="14"/>
      <c r="E487" s="22"/>
      <c r="F487" s="41"/>
      <c r="G487" s="41"/>
      <c r="H487" s="41"/>
      <c r="I487" s="22"/>
      <c r="J487" s="41"/>
      <c r="K487" s="117"/>
      <c r="L487" s="99"/>
      <c r="M487" s="116"/>
      <c r="N487" s="116"/>
      <c r="O487" s="41"/>
      <c r="P487" s="10"/>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row>
    <row r="488">
      <c r="A488" s="41"/>
      <c r="B488" s="116"/>
      <c r="C488" s="41"/>
      <c r="D488" s="14"/>
      <c r="E488" s="22"/>
      <c r="F488" s="41"/>
      <c r="G488" s="41"/>
      <c r="H488" s="41"/>
      <c r="I488" s="22"/>
      <c r="J488" s="41"/>
      <c r="K488" s="117"/>
      <c r="L488" s="99"/>
      <c r="M488" s="116"/>
      <c r="N488" s="116"/>
      <c r="O488" s="41"/>
      <c r="P488" s="10"/>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row>
    <row r="489">
      <c r="A489" s="41"/>
      <c r="B489" s="116"/>
      <c r="C489" s="41"/>
      <c r="D489" s="14"/>
      <c r="E489" s="22"/>
      <c r="F489" s="41"/>
      <c r="G489" s="41"/>
      <c r="H489" s="41"/>
      <c r="I489" s="22"/>
      <c r="J489" s="41"/>
      <c r="K489" s="117"/>
      <c r="L489" s="99"/>
      <c r="M489" s="116"/>
      <c r="N489" s="116"/>
      <c r="O489" s="41"/>
      <c r="P489" s="10"/>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row>
    <row r="490">
      <c r="A490" s="41"/>
      <c r="B490" s="116"/>
      <c r="C490" s="41"/>
      <c r="D490" s="14"/>
      <c r="E490" s="22"/>
      <c r="F490" s="41"/>
      <c r="G490" s="41"/>
      <c r="H490" s="41"/>
      <c r="I490" s="22"/>
      <c r="J490" s="41"/>
      <c r="K490" s="117"/>
      <c r="L490" s="99"/>
      <c r="M490" s="116"/>
      <c r="N490" s="116"/>
      <c r="O490" s="41"/>
      <c r="P490" s="10"/>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row>
    <row r="491">
      <c r="A491" s="41"/>
      <c r="B491" s="116"/>
      <c r="C491" s="41"/>
      <c r="D491" s="14"/>
      <c r="E491" s="22"/>
      <c r="F491" s="41"/>
      <c r="G491" s="41"/>
      <c r="H491" s="41"/>
      <c r="I491" s="22"/>
      <c r="J491" s="41"/>
      <c r="K491" s="117"/>
      <c r="L491" s="99"/>
      <c r="M491" s="116"/>
      <c r="N491" s="116"/>
      <c r="O491" s="41"/>
      <c r="P491" s="10"/>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row>
    <row r="492">
      <c r="A492" s="41"/>
      <c r="B492" s="116"/>
      <c r="C492" s="41"/>
      <c r="D492" s="14"/>
      <c r="E492" s="22"/>
      <c r="F492" s="41"/>
      <c r="G492" s="41"/>
      <c r="H492" s="41"/>
      <c r="I492" s="22"/>
      <c r="J492" s="41"/>
      <c r="K492" s="117"/>
      <c r="L492" s="99"/>
      <c r="M492" s="116"/>
      <c r="N492" s="116"/>
      <c r="O492" s="41"/>
      <c r="P492" s="10"/>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row>
    <row r="493">
      <c r="A493" s="41"/>
      <c r="B493" s="116"/>
      <c r="C493" s="41"/>
      <c r="D493" s="14"/>
      <c r="E493" s="22"/>
      <c r="F493" s="41"/>
      <c r="G493" s="41"/>
      <c r="H493" s="41"/>
      <c r="I493" s="22"/>
      <c r="J493" s="41"/>
      <c r="K493" s="117"/>
      <c r="L493" s="99"/>
      <c r="M493" s="116"/>
      <c r="N493" s="116"/>
      <c r="O493" s="41"/>
      <c r="P493" s="10"/>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row>
    <row r="494">
      <c r="A494" s="41"/>
      <c r="B494" s="116"/>
      <c r="C494" s="41"/>
      <c r="D494" s="14"/>
      <c r="E494" s="22"/>
      <c r="F494" s="41"/>
      <c r="G494" s="41"/>
      <c r="H494" s="41"/>
      <c r="I494" s="22"/>
      <c r="J494" s="41"/>
      <c r="K494" s="117"/>
      <c r="L494" s="99"/>
      <c r="M494" s="116"/>
      <c r="N494" s="116"/>
      <c r="O494" s="41"/>
      <c r="P494" s="10"/>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row>
    <row r="495">
      <c r="A495" s="41"/>
      <c r="B495" s="116"/>
      <c r="C495" s="41"/>
      <c r="D495" s="14"/>
      <c r="E495" s="22"/>
      <c r="F495" s="41"/>
      <c r="G495" s="41"/>
      <c r="H495" s="41"/>
      <c r="I495" s="22"/>
      <c r="J495" s="41"/>
      <c r="K495" s="117"/>
      <c r="L495" s="99"/>
      <c r="M495" s="116"/>
      <c r="N495" s="116"/>
      <c r="O495" s="41"/>
      <c r="P495" s="10"/>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row>
    <row r="496">
      <c r="A496" s="41"/>
      <c r="B496" s="116"/>
      <c r="C496" s="41"/>
      <c r="D496" s="14"/>
      <c r="E496" s="22"/>
      <c r="F496" s="41"/>
      <c r="G496" s="41"/>
      <c r="H496" s="41"/>
      <c r="I496" s="22"/>
      <c r="J496" s="41"/>
      <c r="K496" s="117"/>
      <c r="L496" s="99"/>
      <c r="M496" s="116"/>
      <c r="N496" s="116"/>
      <c r="O496" s="41"/>
      <c r="P496" s="10"/>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row>
    <row r="497">
      <c r="A497" s="41"/>
      <c r="B497" s="116"/>
      <c r="C497" s="41"/>
      <c r="D497" s="14"/>
      <c r="E497" s="22"/>
      <c r="F497" s="41"/>
      <c r="G497" s="41"/>
      <c r="H497" s="41"/>
      <c r="I497" s="22"/>
      <c r="J497" s="41"/>
      <c r="K497" s="117"/>
      <c r="L497" s="99"/>
      <c r="M497" s="116"/>
      <c r="N497" s="116"/>
      <c r="O497" s="41"/>
      <c r="P497" s="10"/>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row>
    <row r="498">
      <c r="A498" s="41"/>
      <c r="B498" s="116"/>
      <c r="C498" s="41"/>
      <c r="D498" s="14"/>
      <c r="E498" s="22"/>
      <c r="F498" s="41"/>
      <c r="G498" s="41"/>
      <c r="H498" s="41"/>
      <c r="I498" s="22"/>
      <c r="J498" s="41"/>
      <c r="K498" s="117"/>
      <c r="L498" s="99"/>
      <c r="M498" s="116"/>
      <c r="N498" s="116"/>
      <c r="O498" s="41"/>
      <c r="P498" s="10"/>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row>
    <row r="499">
      <c r="A499" s="41"/>
      <c r="B499" s="116"/>
      <c r="C499" s="41"/>
      <c r="D499" s="14"/>
      <c r="E499" s="22"/>
      <c r="F499" s="41"/>
      <c r="G499" s="41"/>
      <c r="H499" s="41"/>
      <c r="I499" s="22"/>
      <c r="J499" s="41"/>
      <c r="K499" s="117"/>
      <c r="L499" s="99"/>
      <c r="M499" s="116"/>
      <c r="N499" s="116"/>
      <c r="O499" s="41"/>
      <c r="P499" s="10"/>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row>
    <row r="500">
      <c r="A500" s="41"/>
      <c r="B500" s="116"/>
      <c r="C500" s="41"/>
      <c r="D500" s="14"/>
      <c r="E500" s="22"/>
      <c r="F500" s="41"/>
      <c r="G500" s="41"/>
      <c r="H500" s="41"/>
      <c r="I500" s="22"/>
      <c r="J500" s="41"/>
      <c r="K500" s="117"/>
      <c r="L500" s="99"/>
      <c r="M500" s="116"/>
      <c r="N500" s="116"/>
      <c r="O500" s="41"/>
      <c r="P500" s="10"/>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row>
    <row r="501">
      <c r="A501" s="41"/>
      <c r="B501" s="116"/>
      <c r="C501" s="41"/>
      <c r="D501" s="14"/>
      <c r="E501" s="22"/>
      <c r="F501" s="41"/>
      <c r="G501" s="41"/>
      <c r="H501" s="41"/>
      <c r="I501" s="22"/>
      <c r="J501" s="41"/>
      <c r="K501" s="117"/>
      <c r="L501" s="99"/>
      <c r="M501" s="116"/>
      <c r="N501" s="116"/>
      <c r="O501" s="41"/>
      <c r="P501" s="10"/>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row>
    <row r="502">
      <c r="A502" s="41"/>
      <c r="B502" s="116"/>
      <c r="C502" s="41"/>
      <c r="D502" s="14"/>
      <c r="E502" s="22"/>
      <c r="F502" s="41"/>
      <c r="G502" s="41"/>
      <c r="H502" s="41"/>
      <c r="I502" s="22"/>
      <c r="J502" s="41"/>
      <c r="K502" s="117"/>
      <c r="L502" s="99"/>
      <c r="M502" s="116"/>
      <c r="N502" s="116"/>
      <c r="O502" s="41"/>
      <c r="P502" s="10"/>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row>
    <row r="503">
      <c r="A503" s="41"/>
      <c r="B503" s="116"/>
      <c r="C503" s="41"/>
      <c r="D503" s="14"/>
      <c r="E503" s="22"/>
      <c r="F503" s="41"/>
      <c r="G503" s="41"/>
      <c r="H503" s="41"/>
      <c r="I503" s="22"/>
      <c r="J503" s="41"/>
      <c r="K503" s="117"/>
      <c r="L503" s="99"/>
      <c r="M503" s="116"/>
      <c r="N503" s="116"/>
      <c r="O503" s="41"/>
      <c r="P503" s="10"/>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row>
    <row r="504">
      <c r="A504" s="41"/>
      <c r="B504" s="116"/>
      <c r="C504" s="41"/>
      <c r="D504" s="14"/>
      <c r="E504" s="22"/>
      <c r="F504" s="41"/>
      <c r="G504" s="41"/>
      <c r="H504" s="41"/>
      <c r="I504" s="22"/>
      <c r="J504" s="41"/>
      <c r="K504" s="117"/>
      <c r="L504" s="99"/>
      <c r="M504" s="116"/>
      <c r="N504" s="116"/>
      <c r="O504" s="41"/>
      <c r="P504" s="10"/>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row>
    <row r="505">
      <c r="A505" s="41"/>
      <c r="B505" s="116"/>
      <c r="C505" s="41"/>
      <c r="D505" s="14"/>
      <c r="E505" s="22"/>
      <c r="F505" s="41"/>
      <c r="G505" s="41"/>
      <c r="H505" s="41"/>
      <c r="I505" s="22"/>
      <c r="J505" s="41"/>
      <c r="K505" s="117"/>
      <c r="L505" s="99"/>
      <c r="M505" s="116"/>
      <c r="N505" s="116"/>
      <c r="O505" s="41"/>
      <c r="P505" s="10"/>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row>
    <row r="506">
      <c r="A506" s="41"/>
      <c r="B506" s="116"/>
      <c r="C506" s="41"/>
      <c r="D506" s="14"/>
      <c r="E506" s="22"/>
      <c r="F506" s="41"/>
      <c r="G506" s="41"/>
      <c r="H506" s="41"/>
      <c r="I506" s="22"/>
      <c r="J506" s="41"/>
      <c r="K506" s="117"/>
      <c r="L506" s="99"/>
      <c r="M506" s="116"/>
      <c r="N506" s="116"/>
      <c r="O506" s="41"/>
      <c r="P506" s="10"/>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row>
    <row r="507">
      <c r="A507" s="41"/>
      <c r="B507" s="116"/>
      <c r="C507" s="41"/>
      <c r="D507" s="14"/>
      <c r="E507" s="22"/>
      <c r="F507" s="41"/>
      <c r="G507" s="41"/>
      <c r="H507" s="41"/>
      <c r="I507" s="22"/>
      <c r="J507" s="41"/>
      <c r="K507" s="117"/>
      <c r="L507" s="99"/>
      <c r="M507" s="116"/>
      <c r="N507" s="116"/>
      <c r="O507" s="41"/>
      <c r="P507" s="10"/>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row>
    <row r="508">
      <c r="A508" s="41"/>
      <c r="B508" s="116"/>
      <c r="C508" s="41"/>
      <c r="D508" s="14"/>
      <c r="E508" s="22"/>
      <c r="F508" s="41"/>
      <c r="G508" s="41"/>
      <c r="H508" s="41"/>
      <c r="I508" s="22"/>
      <c r="J508" s="41"/>
      <c r="K508" s="117"/>
      <c r="L508" s="99"/>
      <c r="M508" s="116"/>
      <c r="N508" s="116"/>
      <c r="O508" s="41"/>
      <c r="P508" s="10"/>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row>
    <row r="509">
      <c r="A509" s="41"/>
      <c r="B509" s="116"/>
      <c r="C509" s="41"/>
      <c r="D509" s="14"/>
      <c r="E509" s="22"/>
      <c r="F509" s="41"/>
      <c r="G509" s="41"/>
      <c r="H509" s="41"/>
      <c r="I509" s="22"/>
      <c r="J509" s="41"/>
      <c r="K509" s="117"/>
      <c r="L509" s="99"/>
      <c r="M509" s="116"/>
      <c r="N509" s="116"/>
      <c r="O509" s="41"/>
      <c r="P509" s="10"/>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row>
    <row r="510">
      <c r="A510" s="41"/>
      <c r="B510" s="116"/>
      <c r="C510" s="41"/>
      <c r="D510" s="14"/>
      <c r="E510" s="22"/>
      <c r="F510" s="41"/>
      <c r="G510" s="41"/>
      <c r="H510" s="41"/>
      <c r="I510" s="22"/>
      <c r="J510" s="41"/>
      <c r="K510" s="117"/>
      <c r="L510" s="99"/>
      <c r="M510" s="116"/>
      <c r="N510" s="116"/>
      <c r="O510" s="41"/>
      <c r="P510" s="10"/>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row>
    <row r="511">
      <c r="A511" s="41"/>
      <c r="B511" s="116"/>
      <c r="C511" s="41"/>
      <c r="D511" s="14"/>
      <c r="E511" s="22"/>
      <c r="F511" s="41"/>
      <c r="G511" s="41"/>
      <c r="H511" s="41"/>
      <c r="I511" s="22"/>
      <c r="J511" s="41"/>
      <c r="K511" s="117"/>
      <c r="L511" s="99"/>
      <c r="M511" s="116"/>
      <c r="N511" s="116"/>
      <c r="O511" s="41"/>
      <c r="P511" s="10"/>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row>
    <row r="512">
      <c r="A512" s="41"/>
      <c r="B512" s="116"/>
      <c r="C512" s="41"/>
      <c r="D512" s="14"/>
      <c r="E512" s="22"/>
      <c r="F512" s="41"/>
      <c r="G512" s="41"/>
      <c r="H512" s="41"/>
      <c r="I512" s="22"/>
      <c r="J512" s="41"/>
      <c r="K512" s="117"/>
      <c r="L512" s="99"/>
      <c r="M512" s="116"/>
      <c r="N512" s="116"/>
      <c r="O512" s="41"/>
      <c r="P512" s="10"/>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row>
    <row r="513">
      <c r="A513" s="41"/>
      <c r="B513" s="116"/>
      <c r="C513" s="41"/>
      <c r="D513" s="14"/>
      <c r="E513" s="22"/>
      <c r="F513" s="41"/>
      <c r="G513" s="41"/>
      <c r="H513" s="41"/>
      <c r="I513" s="22"/>
      <c r="J513" s="41"/>
      <c r="K513" s="117"/>
      <c r="L513" s="99"/>
      <c r="M513" s="116"/>
      <c r="N513" s="116"/>
      <c r="O513" s="41"/>
      <c r="P513" s="10"/>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row>
    <row r="514">
      <c r="A514" s="41"/>
      <c r="B514" s="116"/>
      <c r="C514" s="41"/>
      <c r="D514" s="14"/>
      <c r="E514" s="22"/>
      <c r="F514" s="41"/>
      <c r="G514" s="41"/>
      <c r="H514" s="41"/>
      <c r="I514" s="22"/>
      <c r="J514" s="41"/>
      <c r="K514" s="117"/>
      <c r="L514" s="99"/>
      <c r="M514" s="116"/>
      <c r="N514" s="116"/>
      <c r="O514" s="41"/>
      <c r="P514" s="10"/>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row>
    <row r="515">
      <c r="A515" s="41"/>
      <c r="B515" s="116"/>
      <c r="C515" s="41"/>
      <c r="D515" s="14"/>
      <c r="E515" s="22"/>
      <c r="F515" s="41"/>
      <c r="G515" s="41"/>
      <c r="H515" s="41"/>
      <c r="I515" s="22"/>
      <c r="J515" s="41"/>
      <c r="K515" s="117"/>
      <c r="L515" s="99"/>
      <c r="M515" s="116"/>
      <c r="N515" s="116"/>
      <c r="O515" s="41"/>
      <c r="P515" s="10"/>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row>
    <row r="516">
      <c r="A516" s="41"/>
      <c r="B516" s="116"/>
      <c r="C516" s="41"/>
      <c r="D516" s="14"/>
      <c r="E516" s="22"/>
      <c r="F516" s="41"/>
      <c r="G516" s="41"/>
      <c r="H516" s="41"/>
      <c r="I516" s="22"/>
      <c r="J516" s="41"/>
      <c r="K516" s="117"/>
      <c r="L516" s="99"/>
      <c r="M516" s="116"/>
      <c r="N516" s="116"/>
      <c r="O516" s="41"/>
      <c r="P516" s="10"/>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row>
    <row r="517">
      <c r="A517" s="41"/>
      <c r="B517" s="116"/>
      <c r="C517" s="41"/>
      <c r="D517" s="14"/>
      <c r="E517" s="22"/>
      <c r="F517" s="41"/>
      <c r="G517" s="41"/>
      <c r="H517" s="41"/>
      <c r="I517" s="22"/>
      <c r="J517" s="41"/>
      <c r="K517" s="117"/>
      <c r="L517" s="99"/>
      <c r="M517" s="116"/>
      <c r="N517" s="116"/>
      <c r="O517" s="41"/>
      <c r="P517" s="10"/>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row>
    <row r="518">
      <c r="A518" s="41"/>
      <c r="B518" s="116"/>
      <c r="C518" s="41"/>
      <c r="D518" s="14"/>
      <c r="E518" s="22"/>
      <c r="F518" s="41"/>
      <c r="G518" s="41"/>
      <c r="H518" s="41"/>
      <c r="I518" s="22"/>
      <c r="J518" s="41"/>
      <c r="K518" s="117"/>
      <c r="L518" s="99"/>
      <c r="M518" s="116"/>
      <c r="N518" s="116"/>
      <c r="O518" s="41"/>
      <c r="P518" s="10"/>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row>
    <row r="519">
      <c r="A519" s="41"/>
      <c r="B519" s="116"/>
      <c r="C519" s="41"/>
      <c r="D519" s="14"/>
      <c r="E519" s="22"/>
      <c r="F519" s="41"/>
      <c r="G519" s="41"/>
      <c r="H519" s="41"/>
      <c r="I519" s="22"/>
      <c r="J519" s="41"/>
      <c r="K519" s="117"/>
      <c r="L519" s="99"/>
      <c r="M519" s="116"/>
      <c r="N519" s="116"/>
      <c r="O519" s="41"/>
      <c r="P519" s="10"/>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row>
    <row r="520">
      <c r="A520" s="41"/>
      <c r="B520" s="116"/>
      <c r="C520" s="41"/>
      <c r="D520" s="14"/>
      <c r="E520" s="22"/>
      <c r="F520" s="41"/>
      <c r="G520" s="41"/>
      <c r="H520" s="41"/>
      <c r="I520" s="22"/>
      <c r="J520" s="41"/>
      <c r="K520" s="117"/>
      <c r="L520" s="99"/>
      <c r="M520" s="116"/>
      <c r="N520" s="116"/>
      <c r="O520" s="41"/>
      <c r="P520" s="10"/>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row>
    <row r="521">
      <c r="A521" s="41"/>
      <c r="B521" s="116"/>
      <c r="C521" s="41"/>
      <c r="D521" s="14"/>
      <c r="E521" s="22"/>
      <c r="F521" s="41"/>
      <c r="G521" s="41"/>
      <c r="H521" s="41"/>
      <c r="I521" s="22"/>
      <c r="J521" s="41"/>
      <c r="K521" s="117"/>
      <c r="L521" s="99"/>
      <c r="M521" s="116"/>
      <c r="N521" s="116"/>
      <c r="O521" s="41"/>
      <c r="P521" s="10"/>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row>
    <row r="522">
      <c r="A522" s="41"/>
      <c r="B522" s="116"/>
      <c r="C522" s="41"/>
      <c r="D522" s="14"/>
      <c r="E522" s="22"/>
      <c r="F522" s="41"/>
      <c r="G522" s="41"/>
      <c r="H522" s="41"/>
      <c r="I522" s="22"/>
      <c r="J522" s="41"/>
      <c r="K522" s="117"/>
      <c r="L522" s="99"/>
      <c r="M522" s="116"/>
      <c r="N522" s="116"/>
      <c r="O522" s="41"/>
      <c r="P522" s="10"/>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row>
    <row r="523">
      <c r="A523" s="41"/>
      <c r="B523" s="116"/>
      <c r="C523" s="41"/>
      <c r="D523" s="14"/>
      <c r="E523" s="22"/>
      <c r="F523" s="41"/>
      <c r="G523" s="41"/>
      <c r="H523" s="41"/>
      <c r="I523" s="22"/>
      <c r="J523" s="41"/>
      <c r="K523" s="117"/>
      <c r="L523" s="99"/>
      <c r="M523" s="116"/>
      <c r="N523" s="116"/>
      <c r="O523" s="41"/>
      <c r="P523" s="10"/>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row>
    <row r="524">
      <c r="A524" s="41"/>
      <c r="B524" s="116"/>
      <c r="C524" s="41"/>
      <c r="D524" s="14"/>
      <c r="E524" s="22"/>
      <c r="F524" s="41"/>
      <c r="G524" s="41"/>
      <c r="H524" s="41"/>
      <c r="I524" s="22"/>
      <c r="J524" s="41"/>
      <c r="K524" s="117"/>
      <c r="L524" s="99"/>
      <c r="M524" s="116"/>
      <c r="N524" s="116"/>
      <c r="O524" s="41"/>
      <c r="P524" s="10"/>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row>
    <row r="525">
      <c r="A525" s="41"/>
      <c r="B525" s="116"/>
      <c r="C525" s="41"/>
      <c r="D525" s="14"/>
      <c r="E525" s="22"/>
      <c r="F525" s="41"/>
      <c r="G525" s="41"/>
      <c r="H525" s="41"/>
      <c r="I525" s="22"/>
      <c r="J525" s="41"/>
      <c r="K525" s="117"/>
      <c r="L525" s="99"/>
      <c r="M525" s="116"/>
      <c r="N525" s="116"/>
      <c r="O525" s="41"/>
      <c r="P525" s="10"/>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row>
    <row r="526">
      <c r="A526" s="41"/>
      <c r="B526" s="116"/>
      <c r="C526" s="41"/>
      <c r="D526" s="14"/>
      <c r="E526" s="22"/>
      <c r="F526" s="41"/>
      <c r="G526" s="41"/>
      <c r="H526" s="41"/>
      <c r="I526" s="22"/>
      <c r="J526" s="41"/>
      <c r="K526" s="117"/>
      <c r="L526" s="99"/>
      <c r="M526" s="116"/>
      <c r="N526" s="116"/>
      <c r="O526" s="41"/>
      <c r="P526" s="10"/>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row>
    <row r="527">
      <c r="A527" s="41"/>
      <c r="B527" s="116"/>
      <c r="C527" s="41"/>
      <c r="D527" s="14"/>
      <c r="E527" s="22"/>
      <c r="F527" s="41"/>
      <c r="G527" s="41"/>
      <c r="H527" s="41"/>
      <c r="I527" s="22"/>
      <c r="J527" s="41"/>
      <c r="K527" s="117"/>
      <c r="L527" s="99"/>
      <c r="M527" s="116"/>
      <c r="N527" s="116"/>
      <c r="O527" s="41"/>
      <c r="P527" s="10"/>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row>
    <row r="528">
      <c r="A528" s="41"/>
      <c r="B528" s="116"/>
      <c r="C528" s="41"/>
      <c r="D528" s="14"/>
      <c r="E528" s="22"/>
      <c r="F528" s="41"/>
      <c r="G528" s="41"/>
      <c r="H528" s="41"/>
      <c r="I528" s="22"/>
      <c r="J528" s="41"/>
      <c r="K528" s="117"/>
      <c r="L528" s="99"/>
      <c r="M528" s="116"/>
      <c r="N528" s="116"/>
      <c r="O528" s="41"/>
      <c r="P528" s="10"/>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row>
    <row r="529">
      <c r="A529" s="41"/>
      <c r="B529" s="116"/>
      <c r="C529" s="41"/>
      <c r="D529" s="14"/>
      <c r="E529" s="22"/>
      <c r="F529" s="41"/>
      <c r="G529" s="41"/>
      <c r="H529" s="41"/>
      <c r="I529" s="22"/>
      <c r="J529" s="41"/>
      <c r="K529" s="117"/>
      <c r="L529" s="99"/>
      <c r="M529" s="116"/>
      <c r="N529" s="116"/>
      <c r="O529" s="41"/>
      <c r="P529" s="10"/>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row>
    <row r="530">
      <c r="A530" s="41"/>
      <c r="B530" s="116"/>
      <c r="C530" s="41"/>
      <c r="D530" s="14"/>
      <c r="E530" s="22"/>
      <c r="F530" s="41"/>
      <c r="G530" s="41"/>
      <c r="H530" s="41"/>
      <c r="I530" s="22"/>
      <c r="J530" s="41"/>
      <c r="K530" s="117"/>
      <c r="L530" s="99"/>
      <c r="M530" s="116"/>
      <c r="N530" s="116"/>
      <c r="O530" s="41"/>
      <c r="P530" s="10"/>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row>
    <row r="531">
      <c r="A531" s="41"/>
      <c r="B531" s="116"/>
      <c r="C531" s="41"/>
      <c r="D531" s="14"/>
      <c r="E531" s="22"/>
      <c r="F531" s="41"/>
      <c r="G531" s="41"/>
      <c r="H531" s="41"/>
      <c r="I531" s="22"/>
      <c r="J531" s="41"/>
      <c r="K531" s="117"/>
      <c r="L531" s="99"/>
      <c r="M531" s="116"/>
      <c r="N531" s="116"/>
      <c r="O531" s="41"/>
      <c r="P531" s="10"/>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row>
    <row r="532">
      <c r="A532" s="41"/>
      <c r="B532" s="116"/>
      <c r="C532" s="41"/>
      <c r="D532" s="14"/>
      <c r="E532" s="22"/>
      <c r="F532" s="41"/>
      <c r="G532" s="41"/>
      <c r="H532" s="41"/>
      <c r="I532" s="22"/>
      <c r="J532" s="41"/>
      <c r="K532" s="117"/>
      <c r="L532" s="99"/>
      <c r="M532" s="116"/>
      <c r="N532" s="116"/>
      <c r="O532" s="41"/>
      <c r="P532" s="10"/>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row>
    <row r="533">
      <c r="A533" s="41"/>
      <c r="B533" s="116"/>
      <c r="C533" s="41"/>
      <c r="D533" s="14"/>
      <c r="E533" s="22"/>
      <c r="F533" s="41"/>
      <c r="G533" s="41"/>
      <c r="H533" s="41"/>
      <c r="I533" s="22"/>
      <c r="J533" s="41"/>
      <c r="K533" s="117"/>
      <c r="L533" s="99"/>
      <c r="M533" s="116"/>
      <c r="N533" s="116"/>
      <c r="O533" s="41"/>
      <c r="P533" s="10"/>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row>
    <row r="534">
      <c r="A534" s="41"/>
      <c r="B534" s="116"/>
      <c r="C534" s="41"/>
      <c r="D534" s="14"/>
      <c r="E534" s="22"/>
      <c r="F534" s="41"/>
      <c r="G534" s="41"/>
      <c r="H534" s="41"/>
      <c r="I534" s="22"/>
      <c r="J534" s="41"/>
      <c r="K534" s="117"/>
      <c r="L534" s="99"/>
      <c r="M534" s="116"/>
      <c r="N534" s="116"/>
      <c r="O534" s="41"/>
      <c r="P534" s="10"/>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row>
    <row r="535">
      <c r="A535" s="41"/>
      <c r="B535" s="116"/>
      <c r="C535" s="41"/>
      <c r="D535" s="14"/>
      <c r="E535" s="22"/>
      <c r="F535" s="41"/>
      <c r="G535" s="41"/>
      <c r="H535" s="41"/>
      <c r="I535" s="22"/>
      <c r="J535" s="41"/>
      <c r="K535" s="117"/>
      <c r="L535" s="99"/>
      <c r="M535" s="116"/>
      <c r="N535" s="116"/>
      <c r="O535" s="41"/>
      <c r="P535" s="10"/>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row>
    <row r="536">
      <c r="A536" s="41"/>
      <c r="B536" s="116"/>
      <c r="C536" s="41"/>
      <c r="D536" s="14"/>
      <c r="E536" s="22"/>
      <c r="F536" s="41"/>
      <c r="G536" s="41"/>
      <c r="H536" s="41"/>
      <c r="I536" s="22"/>
      <c r="J536" s="41"/>
      <c r="K536" s="117"/>
      <c r="L536" s="99"/>
      <c r="M536" s="116"/>
      <c r="N536" s="116"/>
      <c r="O536" s="41"/>
      <c r="P536" s="10"/>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row>
    <row r="537">
      <c r="A537" s="41"/>
      <c r="B537" s="116"/>
      <c r="C537" s="41"/>
      <c r="D537" s="14"/>
      <c r="E537" s="22"/>
      <c r="F537" s="41"/>
      <c r="G537" s="41"/>
      <c r="H537" s="41"/>
      <c r="I537" s="22"/>
      <c r="J537" s="41"/>
      <c r="K537" s="117"/>
      <c r="L537" s="99"/>
      <c r="M537" s="116"/>
      <c r="N537" s="116"/>
      <c r="O537" s="41"/>
      <c r="P537" s="10"/>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row>
    <row r="538">
      <c r="A538" s="41"/>
      <c r="B538" s="116"/>
      <c r="C538" s="41"/>
      <c r="D538" s="14"/>
      <c r="E538" s="22"/>
      <c r="F538" s="41"/>
      <c r="G538" s="41"/>
      <c r="H538" s="41"/>
      <c r="I538" s="22"/>
      <c r="J538" s="41"/>
      <c r="K538" s="117"/>
      <c r="L538" s="99"/>
      <c r="M538" s="116"/>
      <c r="N538" s="116"/>
      <c r="O538" s="41"/>
      <c r="P538" s="10"/>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row>
    <row r="539">
      <c r="A539" s="41"/>
      <c r="B539" s="116"/>
      <c r="C539" s="41"/>
      <c r="D539" s="14"/>
      <c r="E539" s="22"/>
      <c r="F539" s="41"/>
      <c r="G539" s="41"/>
      <c r="H539" s="41"/>
      <c r="I539" s="22"/>
      <c r="J539" s="41"/>
      <c r="K539" s="117"/>
      <c r="L539" s="99"/>
      <c r="M539" s="116"/>
      <c r="N539" s="116"/>
      <c r="O539" s="41"/>
      <c r="P539" s="10"/>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row>
    <row r="540">
      <c r="A540" s="41"/>
      <c r="B540" s="116"/>
      <c r="C540" s="41"/>
      <c r="D540" s="14"/>
      <c r="E540" s="22"/>
      <c r="F540" s="41"/>
      <c r="G540" s="41"/>
      <c r="H540" s="41"/>
      <c r="I540" s="22"/>
      <c r="J540" s="41"/>
      <c r="K540" s="117"/>
      <c r="L540" s="99"/>
      <c r="M540" s="116"/>
      <c r="N540" s="116"/>
      <c r="O540" s="41"/>
      <c r="P540" s="10"/>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row>
    <row r="541">
      <c r="A541" s="41"/>
      <c r="B541" s="116"/>
      <c r="C541" s="41"/>
      <c r="D541" s="14"/>
      <c r="E541" s="22"/>
      <c r="F541" s="41"/>
      <c r="G541" s="41"/>
      <c r="H541" s="41"/>
      <c r="I541" s="22"/>
      <c r="J541" s="41"/>
      <c r="K541" s="117"/>
      <c r="L541" s="99"/>
      <c r="M541" s="116"/>
      <c r="N541" s="116"/>
      <c r="O541" s="41"/>
      <c r="P541" s="10"/>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row>
    <row r="542">
      <c r="A542" s="41"/>
      <c r="B542" s="116"/>
      <c r="C542" s="41"/>
      <c r="D542" s="14"/>
      <c r="E542" s="22"/>
      <c r="F542" s="41"/>
      <c r="G542" s="41"/>
      <c r="H542" s="41"/>
      <c r="I542" s="22"/>
      <c r="J542" s="41"/>
      <c r="K542" s="117"/>
      <c r="L542" s="99"/>
      <c r="M542" s="116"/>
      <c r="N542" s="116"/>
      <c r="O542" s="41"/>
      <c r="P542" s="10"/>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row>
    <row r="543">
      <c r="A543" s="41"/>
      <c r="B543" s="116"/>
      <c r="C543" s="41"/>
      <c r="D543" s="14"/>
      <c r="E543" s="22"/>
      <c r="F543" s="41"/>
      <c r="G543" s="41"/>
      <c r="H543" s="41"/>
      <c r="I543" s="22"/>
      <c r="J543" s="41"/>
      <c r="K543" s="117"/>
      <c r="L543" s="99"/>
      <c r="M543" s="116"/>
      <c r="N543" s="116"/>
      <c r="O543" s="41"/>
      <c r="P543" s="10"/>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row>
    <row r="544">
      <c r="A544" s="41"/>
      <c r="B544" s="116"/>
      <c r="C544" s="41"/>
      <c r="D544" s="14"/>
      <c r="E544" s="22"/>
      <c r="F544" s="41"/>
      <c r="G544" s="41"/>
      <c r="H544" s="41"/>
      <c r="I544" s="22"/>
      <c r="J544" s="41"/>
      <c r="K544" s="117"/>
      <c r="L544" s="99"/>
      <c r="M544" s="116"/>
      <c r="N544" s="116"/>
      <c r="O544" s="41"/>
      <c r="P544" s="10"/>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row>
    <row r="545">
      <c r="A545" s="41"/>
      <c r="B545" s="116"/>
      <c r="C545" s="41"/>
      <c r="D545" s="14"/>
      <c r="E545" s="22"/>
      <c r="F545" s="41"/>
      <c r="G545" s="41"/>
      <c r="H545" s="41"/>
      <c r="I545" s="22"/>
      <c r="J545" s="41"/>
      <c r="K545" s="117"/>
      <c r="L545" s="99"/>
      <c r="M545" s="116"/>
      <c r="N545" s="116"/>
      <c r="O545" s="41"/>
      <c r="P545" s="10"/>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row>
    <row r="546">
      <c r="A546" s="41"/>
      <c r="B546" s="116"/>
      <c r="C546" s="41"/>
      <c r="D546" s="14"/>
      <c r="E546" s="22"/>
      <c r="F546" s="41"/>
      <c r="G546" s="41"/>
      <c r="H546" s="41"/>
      <c r="I546" s="22"/>
      <c r="J546" s="41"/>
      <c r="K546" s="117"/>
      <c r="L546" s="99"/>
      <c r="M546" s="116"/>
      <c r="N546" s="116"/>
      <c r="O546" s="41"/>
      <c r="P546" s="10"/>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row>
    <row r="547">
      <c r="A547" s="41"/>
      <c r="B547" s="116"/>
      <c r="C547" s="41"/>
      <c r="D547" s="14"/>
      <c r="E547" s="22"/>
      <c r="F547" s="41"/>
      <c r="G547" s="41"/>
      <c r="H547" s="41"/>
      <c r="I547" s="22"/>
      <c r="J547" s="41"/>
      <c r="K547" s="117"/>
      <c r="L547" s="99"/>
      <c r="M547" s="116"/>
      <c r="N547" s="116"/>
      <c r="O547" s="41"/>
      <c r="P547" s="10"/>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row>
    <row r="548">
      <c r="A548" s="41"/>
      <c r="B548" s="116"/>
      <c r="C548" s="41"/>
      <c r="D548" s="14"/>
      <c r="E548" s="22"/>
      <c r="F548" s="41"/>
      <c r="G548" s="41"/>
      <c r="H548" s="41"/>
      <c r="I548" s="22"/>
      <c r="J548" s="41"/>
      <c r="K548" s="117"/>
      <c r="L548" s="99"/>
      <c r="M548" s="116"/>
      <c r="N548" s="116"/>
      <c r="O548" s="41"/>
      <c r="P548" s="10"/>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row>
    <row r="549">
      <c r="A549" s="41"/>
      <c r="B549" s="116"/>
      <c r="C549" s="41"/>
      <c r="D549" s="14"/>
      <c r="E549" s="22"/>
      <c r="F549" s="41"/>
      <c r="G549" s="41"/>
      <c r="H549" s="41"/>
      <c r="I549" s="22"/>
      <c r="J549" s="41"/>
      <c r="K549" s="117"/>
      <c r="L549" s="99"/>
      <c r="M549" s="116"/>
      <c r="N549" s="116"/>
      <c r="O549" s="41"/>
      <c r="P549" s="10"/>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row>
    <row r="550">
      <c r="A550" s="41"/>
      <c r="B550" s="116"/>
      <c r="C550" s="41"/>
      <c r="D550" s="14"/>
      <c r="E550" s="22"/>
      <c r="F550" s="41"/>
      <c r="G550" s="41"/>
      <c r="H550" s="41"/>
      <c r="I550" s="22"/>
      <c r="J550" s="41"/>
      <c r="K550" s="117"/>
      <c r="L550" s="99"/>
      <c r="M550" s="116"/>
      <c r="N550" s="116"/>
      <c r="O550" s="41"/>
      <c r="P550" s="10"/>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row>
    <row r="551">
      <c r="A551" s="41"/>
      <c r="B551" s="116"/>
      <c r="C551" s="41"/>
      <c r="D551" s="14"/>
      <c r="E551" s="22"/>
      <c r="F551" s="41"/>
      <c r="G551" s="41"/>
      <c r="H551" s="41"/>
      <c r="I551" s="22"/>
      <c r="J551" s="41"/>
      <c r="K551" s="117"/>
      <c r="L551" s="99"/>
      <c r="M551" s="116"/>
      <c r="N551" s="116"/>
      <c r="O551" s="41"/>
      <c r="P551" s="10"/>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row>
    <row r="552">
      <c r="A552" s="41"/>
      <c r="B552" s="116"/>
      <c r="C552" s="41"/>
      <c r="D552" s="14"/>
      <c r="E552" s="22"/>
      <c r="F552" s="41"/>
      <c r="G552" s="41"/>
      <c r="H552" s="41"/>
      <c r="I552" s="22"/>
      <c r="J552" s="41"/>
      <c r="K552" s="117"/>
      <c r="L552" s="99"/>
      <c r="M552" s="116"/>
      <c r="N552" s="116"/>
      <c r="O552" s="41"/>
      <c r="P552" s="10"/>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row>
    <row r="553">
      <c r="A553" s="41"/>
      <c r="B553" s="116"/>
      <c r="C553" s="41"/>
      <c r="D553" s="14"/>
      <c r="E553" s="22"/>
      <c r="F553" s="41"/>
      <c r="G553" s="41"/>
      <c r="H553" s="41"/>
      <c r="I553" s="22"/>
      <c r="J553" s="41"/>
      <c r="K553" s="117"/>
      <c r="L553" s="99"/>
      <c r="M553" s="116"/>
      <c r="N553" s="116"/>
      <c r="O553" s="41"/>
      <c r="P553" s="10"/>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row>
    <row r="554">
      <c r="A554" s="41"/>
      <c r="B554" s="116"/>
      <c r="C554" s="41"/>
      <c r="D554" s="14"/>
      <c r="E554" s="22"/>
      <c r="F554" s="41"/>
      <c r="G554" s="41"/>
      <c r="H554" s="41"/>
      <c r="I554" s="22"/>
      <c r="J554" s="41"/>
      <c r="K554" s="117"/>
      <c r="L554" s="99"/>
      <c r="M554" s="116"/>
      <c r="N554" s="116"/>
      <c r="O554" s="41"/>
      <c r="P554" s="10"/>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row>
    <row r="555">
      <c r="A555" s="41"/>
      <c r="B555" s="116"/>
      <c r="C555" s="41"/>
      <c r="D555" s="14"/>
      <c r="E555" s="22"/>
      <c r="F555" s="41"/>
      <c r="G555" s="41"/>
      <c r="H555" s="41"/>
      <c r="I555" s="22"/>
      <c r="J555" s="41"/>
      <c r="K555" s="117"/>
      <c r="L555" s="99"/>
      <c r="M555" s="116"/>
      <c r="N555" s="116"/>
      <c r="O555" s="41"/>
      <c r="P555" s="10"/>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row>
    <row r="556">
      <c r="A556" s="41"/>
      <c r="B556" s="116"/>
      <c r="C556" s="41"/>
      <c r="D556" s="14"/>
      <c r="E556" s="22"/>
      <c r="F556" s="41"/>
      <c r="G556" s="41"/>
      <c r="H556" s="41"/>
      <c r="I556" s="22"/>
      <c r="J556" s="41"/>
      <c r="K556" s="117"/>
      <c r="L556" s="99"/>
      <c r="M556" s="116"/>
      <c r="N556" s="116"/>
      <c r="O556" s="41"/>
      <c r="P556" s="10"/>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row>
    <row r="557">
      <c r="A557" s="41"/>
      <c r="B557" s="116"/>
      <c r="C557" s="41"/>
      <c r="D557" s="14"/>
      <c r="E557" s="22"/>
      <c r="F557" s="41"/>
      <c r="G557" s="41"/>
      <c r="H557" s="41"/>
      <c r="I557" s="22"/>
      <c r="J557" s="41"/>
      <c r="K557" s="117"/>
      <c r="L557" s="99"/>
      <c r="M557" s="116"/>
      <c r="N557" s="116"/>
      <c r="O557" s="41"/>
      <c r="P557" s="10"/>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row>
    <row r="558">
      <c r="A558" s="41"/>
      <c r="B558" s="116"/>
      <c r="C558" s="41"/>
      <c r="D558" s="14"/>
      <c r="E558" s="22"/>
      <c r="F558" s="41"/>
      <c r="G558" s="41"/>
      <c r="H558" s="41"/>
      <c r="I558" s="22"/>
      <c r="J558" s="41"/>
      <c r="K558" s="117"/>
      <c r="L558" s="99"/>
      <c r="M558" s="116"/>
      <c r="N558" s="116"/>
      <c r="O558" s="41"/>
      <c r="P558" s="10"/>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row>
    <row r="559">
      <c r="A559" s="41"/>
      <c r="B559" s="116"/>
      <c r="C559" s="41"/>
      <c r="D559" s="14"/>
      <c r="E559" s="22"/>
      <c r="F559" s="41"/>
      <c r="G559" s="41"/>
      <c r="H559" s="41"/>
      <c r="I559" s="22"/>
      <c r="J559" s="41"/>
      <c r="K559" s="117"/>
      <c r="L559" s="99"/>
      <c r="M559" s="116"/>
      <c r="N559" s="116"/>
      <c r="O559" s="41"/>
      <c r="P559" s="10"/>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row>
    <row r="560">
      <c r="A560" s="41"/>
      <c r="B560" s="116"/>
      <c r="C560" s="41"/>
      <c r="D560" s="14"/>
      <c r="E560" s="22"/>
      <c r="F560" s="41"/>
      <c r="G560" s="41"/>
      <c r="H560" s="41"/>
      <c r="I560" s="22"/>
      <c r="J560" s="41"/>
      <c r="K560" s="117"/>
      <c r="L560" s="99"/>
      <c r="M560" s="116"/>
      <c r="N560" s="116"/>
      <c r="O560" s="41"/>
      <c r="P560" s="10"/>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row>
    <row r="561">
      <c r="A561" s="41"/>
      <c r="B561" s="116"/>
      <c r="C561" s="41"/>
      <c r="D561" s="14"/>
      <c r="E561" s="22"/>
      <c r="F561" s="41"/>
      <c r="G561" s="41"/>
      <c r="H561" s="41"/>
      <c r="I561" s="22"/>
      <c r="J561" s="41"/>
      <c r="K561" s="117"/>
      <c r="L561" s="99"/>
      <c r="M561" s="116"/>
      <c r="N561" s="116"/>
      <c r="O561" s="41"/>
      <c r="P561" s="10"/>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row>
    <row r="562">
      <c r="A562" s="41"/>
      <c r="B562" s="116"/>
      <c r="C562" s="41"/>
      <c r="D562" s="14"/>
      <c r="E562" s="22"/>
      <c r="F562" s="41"/>
      <c r="G562" s="41"/>
      <c r="H562" s="41"/>
      <c r="I562" s="22"/>
      <c r="J562" s="41"/>
      <c r="K562" s="117"/>
      <c r="L562" s="99"/>
      <c r="M562" s="116"/>
      <c r="N562" s="116"/>
      <c r="O562" s="41"/>
      <c r="P562" s="10"/>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row>
    <row r="563">
      <c r="A563" s="41"/>
      <c r="B563" s="116"/>
      <c r="C563" s="41"/>
      <c r="D563" s="14"/>
      <c r="E563" s="22"/>
      <c r="F563" s="41"/>
      <c r="G563" s="41"/>
      <c r="H563" s="41"/>
      <c r="I563" s="22"/>
      <c r="J563" s="41"/>
      <c r="K563" s="117"/>
      <c r="L563" s="99"/>
      <c r="M563" s="116"/>
      <c r="N563" s="116"/>
      <c r="O563" s="41"/>
      <c r="P563" s="10"/>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row>
    <row r="564">
      <c r="A564" s="41"/>
      <c r="B564" s="116"/>
      <c r="C564" s="41"/>
      <c r="D564" s="14"/>
      <c r="E564" s="22"/>
      <c r="F564" s="41"/>
      <c r="G564" s="41"/>
      <c r="H564" s="41"/>
      <c r="I564" s="22"/>
      <c r="J564" s="41"/>
      <c r="K564" s="117"/>
      <c r="L564" s="99"/>
      <c r="M564" s="116"/>
      <c r="N564" s="116"/>
      <c r="O564" s="41"/>
      <c r="P564" s="10"/>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row>
    <row r="565">
      <c r="A565" s="41"/>
      <c r="B565" s="116"/>
      <c r="C565" s="41"/>
      <c r="D565" s="14"/>
      <c r="E565" s="22"/>
      <c r="F565" s="41"/>
      <c r="G565" s="41"/>
      <c r="H565" s="41"/>
      <c r="I565" s="22"/>
      <c r="J565" s="41"/>
      <c r="K565" s="117"/>
      <c r="L565" s="99"/>
      <c r="M565" s="116"/>
      <c r="N565" s="116"/>
      <c r="O565" s="41"/>
      <c r="P565" s="10"/>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row>
    <row r="566">
      <c r="A566" s="41"/>
      <c r="B566" s="116"/>
      <c r="C566" s="41"/>
      <c r="D566" s="14"/>
      <c r="E566" s="22"/>
      <c r="F566" s="41"/>
      <c r="G566" s="41"/>
      <c r="H566" s="41"/>
      <c r="I566" s="22"/>
      <c r="J566" s="41"/>
      <c r="K566" s="117"/>
      <c r="L566" s="99"/>
      <c r="M566" s="116"/>
      <c r="N566" s="116"/>
      <c r="O566" s="41"/>
      <c r="P566" s="10"/>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row>
    <row r="567">
      <c r="A567" s="41"/>
      <c r="B567" s="116"/>
      <c r="C567" s="41"/>
      <c r="D567" s="14"/>
      <c r="E567" s="22"/>
      <c r="F567" s="41"/>
      <c r="G567" s="41"/>
      <c r="H567" s="41"/>
      <c r="I567" s="22"/>
      <c r="J567" s="41"/>
      <c r="K567" s="117"/>
      <c r="L567" s="99"/>
      <c r="M567" s="116"/>
      <c r="N567" s="116"/>
      <c r="O567" s="41"/>
      <c r="P567" s="10"/>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row>
    <row r="568">
      <c r="A568" s="41"/>
      <c r="B568" s="116"/>
      <c r="C568" s="41"/>
      <c r="D568" s="14"/>
      <c r="E568" s="22"/>
      <c r="F568" s="41"/>
      <c r="G568" s="41"/>
      <c r="H568" s="41"/>
      <c r="I568" s="22"/>
      <c r="J568" s="41"/>
      <c r="K568" s="117"/>
      <c r="L568" s="99"/>
      <c r="M568" s="116"/>
      <c r="N568" s="116"/>
      <c r="O568" s="41"/>
      <c r="P568" s="10"/>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row>
    <row r="569">
      <c r="A569" s="41"/>
      <c r="B569" s="116"/>
      <c r="C569" s="41"/>
      <c r="D569" s="14"/>
      <c r="E569" s="22"/>
      <c r="F569" s="41"/>
      <c r="G569" s="41"/>
      <c r="H569" s="41"/>
      <c r="I569" s="22"/>
      <c r="J569" s="41"/>
      <c r="K569" s="117"/>
      <c r="L569" s="99"/>
      <c r="M569" s="116"/>
      <c r="N569" s="116"/>
      <c r="O569" s="41"/>
      <c r="P569" s="10"/>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row>
    <row r="570">
      <c r="A570" s="41"/>
      <c r="B570" s="116"/>
      <c r="C570" s="41"/>
      <c r="D570" s="14"/>
      <c r="E570" s="22"/>
      <c r="F570" s="41"/>
      <c r="G570" s="41"/>
      <c r="H570" s="41"/>
      <c r="I570" s="22"/>
      <c r="J570" s="41"/>
      <c r="K570" s="117"/>
      <c r="L570" s="99"/>
      <c r="M570" s="116"/>
      <c r="N570" s="116"/>
      <c r="O570" s="41"/>
      <c r="P570" s="10"/>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row>
    <row r="571">
      <c r="A571" s="41"/>
      <c r="B571" s="116"/>
      <c r="C571" s="41"/>
      <c r="D571" s="14"/>
      <c r="E571" s="22"/>
      <c r="F571" s="41"/>
      <c r="G571" s="41"/>
      <c r="H571" s="41"/>
      <c r="I571" s="22"/>
      <c r="J571" s="41"/>
      <c r="K571" s="117"/>
      <c r="L571" s="99"/>
      <c r="M571" s="116"/>
      <c r="N571" s="116"/>
      <c r="O571" s="41"/>
      <c r="P571" s="10"/>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row>
    <row r="572">
      <c r="A572" s="41"/>
      <c r="B572" s="116"/>
      <c r="C572" s="41"/>
      <c r="D572" s="14"/>
      <c r="E572" s="22"/>
      <c r="F572" s="41"/>
      <c r="G572" s="41"/>
      <c r="H572" s="41"/>
      <c r="I572" s="22"/>
      <c r="J572" s="41"/>
      <c r="K572" s="117"/>
      <c r="L572" s="99"/>
      <c r="M572" s="116"/>
      <c r="N572" s="116"/>
      <c r="O572" s="41"/>
      <c r="P572" s="10"/>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row>
    <row r="573">
      <c r="A573" s="41"/>
      <c r="B573" s="116"/>
      <c r="C573" s="41"/>
      <c r="D573" s="14"/>
      <c r="E573" s="22"/>
      <c r="F573" s="41"/>
      <c r="G573" s="41"/>
      <c r="H573" s="41"/>
      <c r="I573" s="22"/>
      <c r="J573" s="41"/>
      <c r="K573" s="117"/>
      <c r="L573" s="99"/>
      <c r="M573" s="116"/>
      <c r="N573" s="116"/>
      <c r="O573" s="41"/>
      <c r="P573" s="10"/>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row>
    <row r="574">
      <c r="A574" s="41"/>
      <c r="B574" s="116"/>
      <c r="C574" s="41"/>
      <c r="D574" s="14"/>
      <c r="E574" s="22"/>
      <c r="F574" s="41"/>
      <c r="G574" s="41"/>
      <c r="H574" s="41"/>
      <c r="I574" s="22"/>
      <c r="J574" s="41"/>
      <c r="K574" s="117"/>
      <c r="L574" s="99"/>
      <c r="M574" s="116"/>
      <c r="N574" s="116"/>
      <c r="O574" s="41"/>
      <c r="P574" s="10"/>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row>
    <row r="575">
      <c r="A575" s="41"/>
      <c r="B575" s="116"/>
      <c r="C575" s="41"/>
      <c r="D575" s="14"/>
      <c r="E575" s="22"/>
      <c r="F575" s="41"/>
      <c r="G575" s="41"/>
      <c r="H575" s="41"/>
      <c r="I575" s="22"/>
      <c r="J575" s="41"/>
      <c r="K575" s="117"/>
      <c r="L575" s="99"/>
      <c r="M575" s="116"/>
      <c r="N575" s="116"/>
      <c r="O575" s="41"/>
      <c r="P575" s="10"/>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row>
    <row r="576">
      <c r="A576" s="41"/>
      <c r="B576" s="116"/>
      <c r="C576" s="41"/>
      <c r="D576" s="14"/>
      <c r="E576" s="22"/>
      <c r="F576" s="41"/>
      <c r="G576" s="41"/>
      <c r="H576" s="41"/>
      <c r="I576" s="22"/>
      <c r="J576" s="41"/>
      <c r="K576" s="117"/>
      <c r="L576" s="99"/>
      <c r="M576" s="116"/>
      <c r="N576" s="116"/>
      <c r="O576" s="41"/>
      <c r="P576" s="10"/>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row>
    <row r="577">
      <c r="A577" s="41"/>
      <c r="B577" s="116"/>
      <c r="C577" s="41"/>
      <c r="D577" s="14"/>
      <c r="E577" s="22"/>
      <c r="F577" s="41"/>
      <c r="G577" s="41"/>
      <c r="H577" s="41"/>
      <c r="I577" s="22"/>
      <c r="J577" s="41"/>
      <c r="K577" s="117"/>
      <c r="L577" s="99"/>
      <c r="M577" s="116"/>
      <c r="N577" s="116"/>
      <c r="O577" s="41"/>
      <c r="P577" s="10"/>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row>
    <row r="578">
      <c r="A578" s="41"/>
      <c r="B578" s="116"/>
      <c r="C578" s="41"/>
      <c r="D578" s="14"/>
      <c r="E578" s="22"/>
      <c r="F578" s="41"/>
      <c r="G578" s="41"/>
      <c r="H578" s="41"/>
      <c r="I578" s="22"/>
      <c r="J578" s="41"/>
      <c r="K578" s="117"/>
      <c r="L578" s="99"/>
      <c r="M578" s="116"/>
      <c r="N578" s="116"/>
      <c r="O578" s="41"/>
      <c r="P578" s="10"/>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row>
    <row r="579">
      <c r="A579" s="41"/>
      <c r="B579" s="116"/>
      <c r="C579" s="41"/>
      <c r="D579" s="14"/>
      <c r="E579" s="22"/>
      <c r="F579" s="41"/>
      <c r="G579" s="41"/>
      <c r="H579" s="41"/>
      <c r="I579" s="22"/>
      <c r="J579" s="41"/>
      <c r="K579" s="117"/>
      <c r="L579" s="99"/>
      <c r="M579" s="116"/>
      <c r="N579" s="116"/>
      <c r="O579" s="41"/>
      <c r="P579" s="10"/>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row>
    <row r="580">
      <c r="A580" s="41"/>
      <c r="B580" s="116"/>
      <c r="C580" s="41"/>
      <c r="D580" s="14"/>
      <c r="E580" s="22"/>
      <c r="F580" s="41"/>
      <c r="G580" s="41"/>
      <c r="H580" s="41"/>
      <c r="I580" s="22"/>
      <c r="J580" s="41"/>
      <c r="K580" s="117"/>
      <c r="L580" s="99"/>
      <c r="M580" s="116"/>
      <c r="N580" s="116"/>
      <c r="O580" s="41"/>
      <c r="P580" s="10"/>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row>
    <row r="581">
      <c r="A581" s="41"/>
      <c r="B581" s="116"/>
      <c r="C581" s="41"/>
      <c r="D581" s="14"/>
      <c r="E581" s="22"/>
      <c r="F581" s="41"/>
      <c r="G581" s="41"/>
      <c r="H581" s="41"/>
      <c r="I581" s="22"/>
      <c r="J581" s="41"/>
      <c r="K581" s="117"/>
      <c r="L581" s="99"/>
      <c r="M581" s="116"/>
      <c r="N581" s="116"/>
      <c r="O581" s="41"/>
      <c r="P581" s="10"/>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row>
    <row r="582">
      <c r="A582" s="41"/>
      <c r="B582" s="116"/>
      <c r="C582" s="41"/>
      <c r="D582" s="14"/>
      <c r="E582" s="22"/>
      <c r="F582" s="41"/>
      <c r="G582" s="41"/>
      <c r="H582" s="41"/>
      <c r="I582" s="22"/>
      <c r="J582" s="41"/>
      <c r="K582" s="117"/>
      <c r="L582" s="99"/>
      <c r="M582" s="116"/>
      <c r="N582" s="116"/>
      <c r="O582" s="41"/>
      <c r="P582" s="10"/>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row>
    <row r="583">
      <c r="A583" s="41"/>
      <c r="B583" s="116"/>
      <c r="C583" s="41"/>
      <c r="D583" s="14"/>
      <c r="E583" s="22"/>
      <c r="F583" s="41"/>
      <c r="G583" s="41"/>
      <c r="H583" s="41"/>
      <c r="I583" s="22"/>
      <c r="J583" s="41"/>
      <c r="K583" s="117"/>
      <c r="L583" s="99"/>
      <c r="M583" s="116"/>
      <c r="N583" s="116"/>
      <c r="O583" s="41"/>
      <c r="P583" s="10"/>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row>
    <row r="584">
      <c r="A584" s="41"/>
      <c r="B584" s="116"/>
      <c r="C584" s="41"/>
      <c r="D584" s="14"/>
      <c r="E584" s="22"/>
      <c r="F584" s="41"/>
      <c r="G584" s="41"/>
      <c r="H584" s="41"/>
      <c r="I584" s="22"/>
      <c r="J584" s="41"/>
      <c r="K584" s="117"/>
      <c r="L584" s="99"/>
      <c r="M584" s="116"/>
      <c r="N584" s="116"/>
      <c r="O584" s="41"/>
      <c r="P584" s="10"/>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row>
    <row r="585">
      <c r="A585" s="41"/>
      <c r="B585" s="116"/>
      <c r="C585" s="41"/>
      <c r="D585" s="14"/>
      <c r="E585" s="22"/>
      <c r="F585" s="41"/>
      <c r="G585" s="41"/>
      <c r="H585" s="41"/>
      <c r="I585" s="22"/>
      <c r="J585" s="41"/>
      <c r="K585" s="117"/>
      <c r="L585" s="99"/>
      <c r="M585" s="116"/>
      <c r="N585" s="116"/>
      <c r="O585" s="41"/>
      <c r="P585" s="10"/>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row>
    <row r="586">
      <c r="A586" s="41"/>
      <c r="B586" s="116"/>
      <c r="C586" s="41"/>
      <c r="D586" s="14"/>
      <c r="E586" s="22"/>
      <c r="F586" s="41"/>
      <c r="G586" s="41"/>
      <c r="H586" s="41"/>
      <c r="I586" s="22"/>
      <c r="J586" s="41"/>
      <c r="K586" s="117"/>
      <c r="L586" s="99"/>
      <c r="M586" s="116"/>
      <c r="N586" s="116"/>
      <c r="O586" s="41"/>
      <c r="P586" s="10"/>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row>
    <row r="587">
      <c r="A587" s="41"/>
      <c r="B587" s="116"/>
      <c r="C587" s="41"/>
      <c r="D587" s="14"/>
      <c r="E587" s="22"/>
      <c r="F587" s="41"/>
      <c r="G587" s="41"/>
      <c r="H587" s="41"/>
      <c r="I587" s="22"/>
      <c r="J587" s="41"/>
      <c r="K587" s="117"/>
      <c r="L587" s="99"/>
      <c r="M587" s="116"/>
      <c r="N587" s="116"/>
      <c r="O587" s="41"/>
      <c r="P587" s="10"/>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row>
    <row r="588">
      <c r="A588" s="41"/>
      <c r="B588" s="116"/>
      <c r="C588" s="41"/>
      <c r="D588" s="14"/>
      <c r="E588" s="22"/>
      <c r="F588" s="41"/>
      <c r="G588" s="41"/>
      <c r="H588" s="41"/>
      <c r="I588" s="22"/>
      <c r="J588" s="41"/>
      <c r="K588" s="117"/>
      <c r="L588" s="99"/>
      <c r="M588" s="116"/>
      <c r="N588" s="116"/>
      <c r="O588" s="41"/>
      <c r="P588" s="10"/>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row>
    <row r="589">
      <c r="A589" s="41"/>
      <c r="B589" s="116"/>
      <c r="C589" s="41"/>
      <c r="D589" s="14"/>
      <c r="E589" s="22"/>
      <c r="F589" s="41"/>
      <c r="G589" s="41"/>
      <c r="H589" s="41"/>
      <c r="I589" s="22"/>
      <c r="J589" s="41"/>
      <c r="K589" s="117"/>
      <c r="L589" s="99"/>
      <c r="M589" s="116"/>
      <c r="N589" s="116"/>
      <c r="O589" s="41"/>
      <c r="P589" s="10"/>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row>
    <row r="590">
      <c r="A590" s="41"/>
      <c r="B590" s="116"/>
      <c r="C590" s="41"/>
      <c r="D590" s="14"/>
      <c r="E590" s="22"/>
      <c r="F590" s="41"/>
      <c r="G590" s="41"/>
      <c r="H590" s="41"/>
      <c r="I590" s="22"/>
      <c r="J590" s="41"/>
      <c r="K590" s="117"/>
      <c r="L590" s="99"/>
      <c r="M590" s="116"/>
      <c r="N590" s="116"/>
      <c r="O590" s="41"/>
      <c r="P590" s="10"/>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row>
    <row r="591">
      <c r="A591" s="41"/>
      <c r="B591" s="116"/>
      <c r="C591" s="41"/>
      <c r="D591" s="14"/>
      <c r="E591" s="22"/>
      <c r="F591" s="41"/>
      <c r="G591" s="41"/>
      <c r="H591" s="41"/>
      <c r="I591" s="22"/>
      <c r="J591" s="41"/>
      <c r="K591" s="117"/>
      <c r="L591" s="99"/>
      <c r="M591" s="116"/>
      <c r="N591" s="116"/>
      <c r="O591" s="41"/>
      <c r="P591" s="10"/>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row>
    <row r="592">
      <c r="A592" s="41"/>
      <c r="B592" s="116"/>
      <c r="C592" s="41"/>
      <c r="D592" s="14"/>
      <c r="E592" s="22"/>
      <c r="F592" s="41"/>
      <c r="G592" s="41"/>
      <c r="H592" s="41"/>
      <c r="I592" s="22"/>
      <c r="J592" s="41"/>
      <c r="K592" s="117"/>
      <c r="L592" s="99"/>
      <c r="M592" s="116"/>
      <c r="N592" s="116"/>
      <c r="O592" s="41"/>
      <c r="P592" s="10"/>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row>
    <row r="593">
      <c r="A593" s="41"/>
      <c r="B593" s="116"/>
      <c r="C593" s="41"/>
      <c r="D593" s="14"/>
      <c r="E593" s="22"/>
      <c r="F593" s="41"/>
      <c r="G593" s="41"/>
      <c r="H593" s="41"/>
      <c r="I593" s="22"/>
      <c r="J593" s="41"/>
      <c r="K593" s="117"/>
      <c r="L593" s="99"/>
      <c r="M593" s="116"/>
      <c r="N593" s="116"/>
      <c r="O593" s="41"/>
      <c r="P593" s="10"/>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row>
    <row r="594">
      <c r="A594" s="41"/>
      <c r="B594" s="116"/>
      <c r="C594" s="41"/>
      <c r="D594" s="14"/>
      <c r="E594" s="22"/>
      <c r="F594" s="41"/>
      <c r="G594" s="41"/>
      <c r="H594" s="41"/>
      <c r="I594" s="22"/>
      <c r="J594" s="41"/>
      <c r="K594" s="117"/>
      <c r="L594" s="99"/>
      <c r="M594" s="116"/>
      <c r="N594" s="116"/>
      <c r="O594" s="41"/>
      <c r="P594" s="10"/>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row>
    <row r="595">
      <c r="A595" s="41"/>
      <c r="B595" s="116"/>
      <c r="C595" s="41"/>
      <c r="D595" s="14"/>
      <c r="E595" s="22"/>
      <c r="F595" s="41"/>
      <c r="G595" s="41"/>
      <c r="H595" s="41"/>
      <c r="I595" s="22"/>
      <c r="J595" s="41"/>
      <c r="K595" s="117"/>
      <c r="L595" s="99"/>
      <c r="M595" s="116"/>
      <c r="N595" s="116"/>
      <c r="O595" s="41"/>
      <c r="P595" s="10"/>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row>
    <row r="596">
      <c r="A596" s="41"/>
      <c r="B596" s="116"/>
      <c r="C596" s="41"/>
      <c r="D596" s="14"/>
      <c r="E596" s="22"/>
      <c r="F596" s="41"/>
      <c r="G596" s="41"/>
      <c r="H596" s="41"/>
      <c r="I596" s="22"/>
      <c r="J596" s="41"/>
      <c r="K596" s="117"/>
      <c r="L596" s="99"/>
      <c r="M596" s="116"/>
      <c r="N596" s="116"/>
      <c r="O596" s="41"/>
      <c r="P596" s="10"/>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row>
    <row r="597">
      <c r="A597" s="41"/>
      <c r="B597" s="116"/>
      <c r="C597" s="41"/>
      <c r="D597" s="14"/>
      <c r="E597" s="22"/>
      <c r="F597" s="41"/>
      <c r="G597" s="41"/>
      <c r="H597" s="41"/>
      <c r="I597" s="22"/>
      <c r="J597" s="41"/>
      <c r="K597" s="117"/>
      <c r="L597" s="99"/>
      <c r="M597" s="116"/>
      <c r="N597" s="116"/>
      <c r="O597" s="41"/>
      <c r="P597" s="10"/>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row>
    <row r="598">
      <c r="A598" s="41"/>
      <c r="B598" s="116"/>
      <c r="C598" s="41"/>
      <c r="D598" s="14"/>
      <c r="E598" s="22"/>
      <c r="F598" s="41"/>
      <c r="G598" s="41"/>
      <c r="H598" s="41"/>
      <c r="I598" s="22"/>
      <c r="J598" s="41"/>
      <c r="K598" s="117"/>
      <c r="L598" s="99"/>
      <c r="M598" s="116"/>
      <c r="N598" s="116"/>
      <c r="O598" s="41"/>
      <c r="P598" s="10"/>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row>
    <row r="599">
      <c r="A599" s="41"/>
      <c r="B599" s="116"/>
      <c r="C599" s="41"/>
      <c r="D599" s="14"/>
      <c r="E599" s="22"/>
      <c r="F599" s="41"/>
      <c r="G599" s="41"/>
      <c r="H599" s="41"/>
      <c r="I599" s="22"/>
      <c r="J599" s="41"/>
      <c r="K599" s="117"/>
      <c r="L599" s="99"/>
      <c r="M599" s="116"/>
      <c r="N599" s="116"/>
      <c r="O599" s="41"/>
      <c r="P599" s="10"/>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row>
    <row r="600">
      <c r="A600" s="41"/>
      <c r="B600" s="116"/>
      <c r="C600" s="41"/>
      <c r="D600" s="14"/>
      <c r="E600" s="22"/>
      <c r="F600" s="41"/>
      <c r="G600" s="41"/>
      <c r="H600" s="41"/>
      <c r="I600" s="22"/>
      <c r="J600" s="41"/>
      <c r="K600" s="117"/>
      <c r="L600" s="99"/>
      <c r="M600" s="116"/>
      <c r="N600" s="116"/>
      <c r="O600" s="41"/>
      <c r="P600" s="10"/>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row>
    <row r="601">
      <c r="A601" s="41"/>
      <c r="B601" s="116"/>
      <c r="C601" s="41"/>
      <c r="D601" s="14"/>
      <c r="E601" s="22"/>
      <c r="F601" s="41"/>
      <c r="G601" s="41"/>
      <c r="H601" s="41"/>
      <c r="I601" s="22"/>
      <c r="J601" s="41"/>
      <c r="K601" s="117"/>
      <c r="L601" s="99"/>
      <c r="M601" s="116"/>
      <c r="N601" s="116"/>
      <c r="O601" s="41"/>
      <c r="P601" s="10"/>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row>
    <row r="602">
      <c r="A602" s="41"/>
      <c r="B602" s="116"/>
      <c r="C602" s="41"/>
      <c r="D602" s="14"/>
      <c r="E602" s="22"/>
      <c r="F602" s="41"/>
      <c r="G602" s="41"/>
      <c r="H602" s="41"/>
      <c r="I602" s="22"/>
      <c r="J602" s="41"/>
      <c r="K602" s="117"/>
      <c r="L602" s="99"/>
      <c r="M602" s="116"/>
      <c r="N602" s="116"/>
      <c r="O602" s="41"/>
      <c r="P602" s="10"/>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row>
    <row r="603">
      <c r="A603" s="41"/>
      <c r="B603" s="116"/>
      <c r="C603" s="41"/>
      <c r="D603" s="14"/>
      <c r="E603" s="22"/>
      <c r="F603" s="41"/>
      <c r="G603" s="41"/>
      <c r="H603" s="41"/>
      <c r="I603" s="22"/>
      <c r="J603" s="41"/>
      <c r="K603" s="117"/>
      <c r="L603" s="99"/>
      <c r="M603" s="116"/>
      <c r="N603" s="116"/>
      <c r="O603" s="41"/>
      <c r="P603" s="10"/>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row>
    <row r="604">
      <c r="A604" s="41"/>
      <c r="B604" s="116"/>
      <c r="C604" s="41"/>
      <c r="D604" s="14"/>
      <c r="E604" s="22"/>
      <c r="F604" s="41"/>
      <c r="G604" s="41"/>
      <c r="H604" s="41"/>
      <c r="I604" s="22"/>
      <c r="J604" s="41"/>
      <c r="K604" s="117"/>
      <c r="L604" s="99"/>
      <c r="M604" s="116"/>
      <c r="N604" s="116"/>
      <c r="O604" s="41"/>
      <c r="P604" s="10"/>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row>
    <row r="605">
      <c r="A605" s="41"/>
      <c r="B605" s="116"/>
      <c r="C605" s="41"/>
      <c r="D605" s="14"/>
      <c r="E605" s="22"/>
      <c r="F605" s="41"/>
      <c r="G605" s="41"/>
      <c r="H605" s="41"/>
      <c r="I605" s="22"/>
      <c r="J605" s="41"/>
      <c r="K605" s="117"/>
      <c r="L605" s="99"/>
      <c r="M605" s="116"/>
      <c r="N605" s="116"/>
      <c r="O605" s="41"/>
      <c r="P605" s="10"/>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row>
    <row r="606">
      <c r="A606" s="41"/>
      <c r="B606" s="116"/>
      <c r="C606" s="41"/>
      <c r="D606" s="14"/>
      <c r="E606" s="22"/>
      <c r="F606" s="41"/>
      <c r="G606" s="41"/>
      <c r="H606" s="41"/>
      <c r="I606" s="22"/>
      <c r="J606" s="41"/>
      <c r="K606" s="117"/>
      <c r="L606" s="99"/>
      <c r="M606" s="116"/>
      <c r="N606" s="116"/>
      <c r="O606" s="41"/>
      <c r="P606" s="10"/>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row>
    <row r="607">
      <c r="A607" s="41"/>
      <c r="B607" s="116"/>
      <c r="C607" s="41"/>
      <c r="D607" s="14"/>
      <c r="E607" s="22"/>
      <c r="F607" s="41"/>
      <c r="G607" s="41"/>
      <c r="H607" s="41"/>
      <c r="I607" s="22"/>
      <c r="J607" s="41"/>
      <c r="K607" s="117"/>
      <c r="L607" s="99"/>
      <c r="M607" s="116"/>
      <c r="N607" s="116"/>
      <c r="O607" s="41"/>
      <c r="P607" s="10"/>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row>
    <row r="608">
      <c r="A608" s="41"/>
      <c r="B608" s="116"/>
      <c r="C608" s="41"/>
      <c r="D608" s="14"/>
      <c r="E608" s="22"/>
      <c r="F608" s="41"/>
      <c r="G608" s="41"/>
      <c r="H608" s="41"/>
      <c r="I608" s="22"/>
      <c r="J608" s="41"/>
      <c r="K608" s="117"/>
      <c r="L608" s="99"/>
      <c r="M608" s="116"/>
      <c r="N608" s="116"/>
      <c r="O608" s="41"/>
      <c r="P608" s="10"/>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row>
    <row r="609">
      <c r="A609" s="41"/>
      <c r="B609" s="116"/>
      <c r="C609" s="41"/>
      <c r="D609" s="14"/>
      <c r="E609" s="22"/>
      <c r="F609" s="41"/>
      <c r="G609" s="41"/>
      <c r="H609" s="41"/>
      <c r="I609" s="22"/>
      <c r="J609" s="41"/>
      <c r="K609" s="117"/>
      <c r="L609" s="99"/>
      <c r="M609" s="116"/>
      <c r="N609" s="116"/>
      <c r="O609" s="41"/>
      <c r="P609" s="10"/>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row>
    <row r="610">
      <c r="A610" s="41"/>
      <c r="B610" s="116"/>
      <c r="C610" s="41"/>
      <c r="D610" s="14"/>
      <c r="E610" s="22"/>
      <c r="F610" s="41"/>
      <c r="G610" s="41"/>
      <c r="H610" s="41"/>
      <c r="I610" s="22"/>
      <c r="J610" s="41"/>
      <c r="K610" s="117"/>
      <c r="L610" s="99"/>
      <c r="M610" s="116"/>
      <c r="N610" s="116"/>
      <c r="O610" s="41"/>
      <c r="P610" s="10"/>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row>
    <row r="611">
      <c r="A611" s="41"/>
      <c r="B611" s="116"/>
      <c r="C611" s="41"/>
      <c r="D611" s="14"/>
      <c r="E611" s="22"/>
      <c r="F611" s="41"/>
      <c r="G611" s="41"/>
      <c r="H611" s="41"/>
      <c r="I611" s="22"/>
      <c r="J611" s="41"/>
      <c r="K611" s="117"/>
      <c r="L611" s="99"/>
      <c r="M611" s="116"/>
      <c r="N611" s="116"/>
      <c r="O611" s="41"/>
      <c r="P611" s="10"/>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row>
    <row r="612">
      <c r="A612" s="41"/>
      <c r="B612" s="116"/>
      <c r="C612" s="41"/>
      <c r="D612" s="14"/>
      <c r="E612" s="22"/>
      <c r="F612" s="41"/>
      <c r="G612" s="41"/>
      <c r="H612" s="41"/>
      <c r="I612" s="22"/>
      <c r="J612" s="41"/>
      <c r="K612" s="117"/>
      <c r="L612" s="99"/>
      <c r="M612" s="116"/>
      <c r="N612" s="116"/>
      <c r="O612" s="41"/>
      <c r="P612" s="10"/>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row>
    <row r="613">
      <c r="A613" s="41"/>
      <c r="B613" s="116"/>
      <c r="C613" s="41"/>
      <c r="D613" s="14"/>
      <c r="E613" s="22"/>
      <c r="F613" s="41"/>
      <c r="G613" s="41"/>
      <c r="H613" s="41"/>
      <c r="I613" s="22"/>
      <c r="J613" s="41"/>
      <c r="K613" s="117"/>
      <c r="L613" s="99"/>
      <c r="M613" s="116"/>
      <c r="N613" s="116"/>
      <c r="O613" s="41"/>
      <c r="P613" s="10"/>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row>
    <row r="614">
      <c r="A614" s="41"/>
      <c r="B614" s="116"/>
      <c r="C614" s="41"/>
      <c r="D614" s="14"/>
      <c r="E614" s="22"/>
      <c r="F614" s="41"/>
      <c r="G614" s="41"/>
      <c r="H614" s="41"/>
      <c r="I614" s="22"/>
      <c r="J614" s="41"/>
      <c r="K614" s="117"/>
      <c r="L614" s="99"/>
      <c r="M614" s="116"/>
      <c r="N614" s="116"/>
      <c r="O614" s="41"/>
      <c r="P614" s="10"/>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row>
    <row r="615">
      <c r="A615" s="41"/>
      <c r="B615" s="116"/>
      <c r="C615" s="41"/>
      <c r="D615" s="14"/>
      <c r="E615" s="22"/>
      <c r="F615" s="41"/>
      <c r="G615" s="41"/>
      <c r="H615" s="41"/>
      <c r="I615" s="22"/>
      <c r="J615" s="41"/>
      <c r="K615" s="117"/>
      <c r="L615" s="99"/>
      <c r="M615" s="116"/>
      <c r="N615" s="116"/>
      <c r="O615" s="41"/>
      <c r="P615" s="10"/>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row>
    <row r="616">
      <c r="A616" s="41"/>
      <c r="B616" s="116"/>
      <c r="C616" s="41"/>
      <c r="D616" s="14"/>
      <c r="E616" s="22"/>
      <c r="F616" s="41"/>
      <c r="G616" s="41"/>
      <c r="H616" s="41"/>
      <c r="I616" s="22"/>
      <c r="J616" s="41"/>
      <c r="K616" s="117"/>
      <c r="L616" s="99"/>
      <c r="M616" s="116"/>
      <c r="N616" s="116"/>
      <c r="O616" s="41"/>
      <c r="P616" s="10"/>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row>
    <row r="617">
      <c r="A617" s="41"/>
      <c r="B617" s="116"/>
      <c r="C617" s="41"/>
      <c r="D617" s="14"/>
      <c r="E617" s="22"/>
      <c r="F617" s="41"/>
      <c r="G617" s="41"/>
      <c r="H617" s="41"/>
      <c r="I617" s="22"/>
      <c r="J617" s="41"/>
      <c r="K617" s="117"/>
      <c r="L617" s="99"/>
      <c r="M617" s="116"/>
      <c r="N617" s="116"/>
      <c r="O617" s="41"/>
      <c r="P617" s="10"/>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row>
    <row r="618">
      <c r="A618" s="41"/>
      <c r="B618" s="116"/>
      <c r="C618" s="41"/>
      <c r="D618" s="14"/>
      <c r="E618" s="22"/>
      <c r="F618" s="41"/>
      <c r="G618" s="41"/>
      <c r="H618" s="41"/>
      <c r="I618" s="22"/>
      <c r="J618" s="41"/>
      <c r="K618" s="117"/>
      <c r="L618" s="99"/>
      <c r="M618" s="116"/>
      <c r="N618" s="116"/>
      <c r="O618" s="41"/>
      <c r="P618" s="10"/>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row>
    <row r="619">
      <c r="A619" s="41"/>
      <c r="B619" s="116"/>
      <c r="C619" s="41"/>
      <c r="D619" s="14"/>
      <c r="E619" s="22"/>
      <c r="F619" s="41"/>
      <c r="G619" s="41"/>
      <c r="H619" s="41"/>
      <c r="I619" s="22"/>
      <c r="J619" s="41"/>
      <c r="K619" s="117"/>
      <c r="L619" s="99"/>
      <c r="M619" s="116"/>
      <c r="N619" s="116"/>
      <c r="O619" s="41"/>
      <c r="P619" s="10"/>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row>
    <row r="620">
      <c r="A620" s="41"/>
      <c r="B620" s="116"/>
      <c r="C620" s="41"/>
      <c r="D620" s="14"/>
      <c r="E620" s="22"/>
      <c r="F620" s="41"/>
      <c r="G620" s="41"/>
      <c r="H620" s="41"/>
      <c r="I620" s="22"/>
      <c r="J620" s="41"/>
      <c r="K620" s="117"/>
      <c r="L620" s="99"/>
      <c r="M620" s="116"/>
      <c r="N620" s="116"/>
      <c r="O620" s="41"/>
      <c r="P620" s="10"/>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row>
    <row r="621">
      <c r="A621" s="41"/>
      <c r="B621" s="116"/>
      <c r="C621" s="41"/>
      <c r="D621" s="14"/>
      <c r="E621" s="22"/>
      <c r="F621" s="41"/>
      <c r="G621" s="41"/>
      <c r="H621" s="41"/>
      <c r="I621" s="22"/>
      <c r="J621" s="41"/>
      <c r="K621" s="117"/>
      <c r="L621" s="99"/>
      <c r="M621" s="116"/>
      <c r="N621" s="116"/>
      <c r="O621" s="41"/>
      <c r="P621" s="10"/>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row>
    <row r="622">
      <c r="A622" s="41"/>
      <c r="B622" s="116"/>
      <c r="C622" s="41"/>
      <c r="D622" s="14"/>
      <c r="E622" s="22"/>
      <c r="F622" s="41"/>
      <c r="G622" s="41"/>
      <c r="H622" s="41"/>
      <c r="I622" s="22"/>
      <c r="J622" s="41"/>
      <c r="K622" s="117"/>
      <c r="L622" s="99"/>
      <c r="M622" s="116"/>
      <c r="N622" s="116"/>
      <c r="O622" s="41"/>
      <c r="P622" s="10"/>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row>
    <row r="623">
      <c r="A623" s="41"/>
      <c r="B623" s="116"/>
      <c r="C623" s="41"/>
      <c r="D623" s="14"/>
      <c r="E623" s="22"/>
      <c r="F623" s="41"/>
      <c r="G623" s="41"/>
      <c r="H623" s="41"/>
      <c r="I623" s="22"/>
      <c r="J623" s="41"/>
      <c r="K623" s="117"/>
      <c r="L623" s="99"/>
      <c r="M623" s="116"/>
      <c r="N623" s="116"/>
      <c r="O623" s="41"/>
      <c r="P623" s="10"/>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row>
    <row r="624">
      <c r="A624" s="41"/>
      <c r="B624" s="116"/>
      <c r="C624" s="41"/>
      <c r="D624" s="14"/>
      <c r="E624" s="22"/>
      <c r="F624" s="41"/>
      <c r="G624" s="41"/>
      <c r="H624" s="41"/>
      <c r="I624" s="22"/>
      <c r="J624" s="41"/>
      <c r="K624" s="117"/>
      <c r="L624" s="99"/>
      <c r="M624" s="116"/>
      <c r="N624" s="116"/>
      <c r="O624" s="41"/>
      <c r="P624" s="10"/>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row>
    <row r="625">
      <c r="A625" s="41"/>
      <c r="B625" s="116"/>
      <c r="C625" s="41"/>
      <c r="D625" s="14"/>
      <c r="E625" s="22"/>
      <c r="F625" s="41"/>
      <c r="G625" s="41"/>
      <c r="H625" s="41"/>
      <c r="I625" s="22"/>
      <c r="J625" s="41"/>
      <c r="K625" s="117"/>
      <c r="L625" s="99"/>
      <c r="M625" s="116"/>
      <c r="N625" s="116"/>
      <c r="O625" s="41"/>
      <c r="P625" s="10"/>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row>
    <row r="626">
      <c r="A626" s="41"/>
      <c r="B626" s="116"/>
      <c r="C626" s="41"/>
      <c r="D626" s="14"/>
      <c r="E626" s="22"/>
      <c r="F626" s="41"/>
      <c r="G626" s="41"/>
      <c r="H626" s="41"/>
      <c r="I626" s="22"/>
      <c r="J626" s="41"/>
      <c r="K626" s="117"/>
      <c r="L626" s="99"/>
      <c r="M626" s="116"/>
      <c r="N626" s="116"/>
      <c r="O626" s="41"/>
      <c r="P626" s="10"/>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row>
    <row r="627">
      <c r="A627" s="41"/>
      <c r="B627" s="116"/>
      <c r="C627" s="41"/>
      <c r="D627" s="14"/>
      <c r="E627" s="22"/>
      <c r="F627" s="41"/>
      <c r="G627" s="41"/>
      <c r="H627" s="41"/>
      <c r="I627" s="22"/>
      <c r="J627" s="41"/>
      <c r="K627" s="117"/>
      <c r="L627" s="99"/>
      <c r="M627" s="116"/>
      <c r="N627" s="116"/>
      <c r="O627" s="41"/>
      <c r="P627" s="10"/>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row>
    <row r="628">
      <c r="A628" s="41"/>
      <c r="B628" s="116"/>
      <c r="C628" s="41"/>
      <c r="D628" s="14"/>
      <c r="E628" s="22"/>
      <c r="F628" s="41"/>
      <c r="G628" s="41"/>
      <c r="H628" s="41"/>
      <c r="I628" s="22"/>
      <c r="J628" s="41"/>
      <c r="K628" s="117"/>
      <c r="L628" s="99"/>
      <c r="M628" s="116"/>
      <c r="N628" s="116"/>
      <c r="O628" s="41"/>
      <c r="P628" s="10"/>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row>
    <row r="629">
      <c r="A629" s="41"/>
      <c r="B629" s="116"/>
      <c r="C629" s="41"/>
      <c r="D629" s="14"/>
      <c r="E629" s="22"/>
      <c r="F629" s="41"/>
      <c r="G629" s="41"/>
      <c r="H629" s="41"/>
      <c r="I629" s="22"/>
      <c r="J629" s="41"/>
      <c r="K629" s="117"/>
      <c r="L629" s="99"/>
      <c r="M629" s="116"/>
      <c r="N629" s="116"/>
      <c r="O629" s="41"/>
      <c r="P629" s="10"/>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row>
    <row r="630">
      <c r="A630" s="41"/>
      <c r="B630" s="116"/>
      <c r="C630" s="41"/>
      <c r="D630" s="14"/>
      <c r="E630" s="22"/>
      <c r="F630" s="41"/>
      <c r="G630" s="41"/>
      <c r="H630" s="41"/>
      <c r="I630" s="22"/>
      <c r="J630" s="41"/>
      <c r="K630" s="117"/>
      <c r="L630" s="99"/>
      <c r="M630" s="116"/>
      <c r="N630" s="116"/>
      <c r="O630" s="41"/>
      <c r="P630" s="10"/>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row>
    <row r="631">
      <c r="A631" s="41"/>
      <c r="B631" s="116"/>
      <c r="C631" s="41"/>
      <c r="D631" s="14"/>
      <c r="E631" s="22"/>
      <c r="F631" s="41"/>
      <c r="G631" s="41"/>
      <c r="H631" s="41"/>
      <c r="I631" s="22"/>
      <c r="J631" s="41"/>
      <c r="K631" s="117"/>
      <c r="L631" s="99"/>
      <c r="M631" s="116"/>
      <c r="N631" s="116"/>
      <c r="O631" s="41"/>
      <c r="P631" s="10"/>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row>
    <row r="632">
      <c r="A632" s="41"/>
      <c r="B632" s="116"/>
      <c r="C632" s="41"/>
      <c r="D632" s="14"/>
      <c r="E632" s="22"/>
      <c r="F632" s="41"/>
      <c r="G632" s="41"/>
      <c r="H632" s="41"/>
      <c r="I632" s="22"/>
      <c r="J632" s="41"/>
      <c r="K632" s="117"/>
      <c r="L632" s="99"/>
      <c r="M632" s="116"/>
      <c r="N632" s="116"/>
      <c r="O632" s="41"/>
      <c r="P632" s="10"/>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row>
    <row r="633">
      <c r="A633" s="41"/>
      <c r="B633" s="116"/>
      <c r="C633" s="41"/>
      <c r="D633" s="14"/>
      <c r="E633" s="22"/>
      <c r="F633" s="41"/>
      <c r="G633" s="41"/>
      <c r="H633" s="41"/>
      <c r="I633" s="22"/>
      <c r="J633" s="41"/>
      <c r="K633" s="117"/>
      <c r="L633" s="99"/>
      <c r="M633" s="116"/>
      <c r="N633" s="116"/>
      <c r="O633" s="41"/>
      <c r="P633" s="10"/>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row>
    <row r="634">
      <c r="A634" s="41"/>
      <c r="B634" s="116"/>
      <c r="C634" s="41"/>
      <c r="D634" s="14"/>
      <c r="E634" s="22"/>
      <c r="F634" s="41"/>
      <c r="G634" s="41"/>
      <c r="H634" s="41"/>
      <c r="I634" s="22"/>
      <c r="J634" s="41"/>
      <c r="K634" s="117"/>
      <c r="L634" s="99"/>
      <c r="M634" s="116"/>
      <c r="N634" s="116"/>
      <c r="O634" s="41"/>
      <c r="P634" s="10"/>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row>
    <row r="635">
      <c r="A635" s="41"/>
      <c r="B635" s="116"/>
      <c r="C635" s="41"/>
      <c r="D635" s="14"/>
      <c r="E635" s="22"/>
      <c r="F635" s="41"/>
      <c r="G635" s="41"/>
      <c r="H635" s="41"/>
      <c r="I635" s="22"/>
      <c r="J635" s="41"/>
      <c r="K635" s="117"/>
      <c r="L635" s="99"/>
      <c r="M635" s="116"/>
      <c r="N635" s="116"/>
      <c r="O635" s="41"/>
      <c r="P635" s="10"/>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row>
    <row r="636">
      <c r="A636" s="41"/>
      <c r="B636" s="116"/>
      <c r="C636" s="41"/>
      <c r="D636" s="14"/>
      <c r="E636" s="22"/>
      <c r="F636" s="41"/>
      <c r="G636" s="41"/>
      <c r="H636" s="41"/>
      <c r="I636" s="22"/>
      <c r="J636" s="41"/>
      <c r="K636" s="117"/>
      <c r="L636" s="99"/>
      <c r="M636" s="116"/>
      <c r="N636" s="116"/>
      <c r="O636" s="41"/>
      <c r="P636" s="10"/>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row>
    <row r="637">
      <c r="A637" s="41"/>
      <c r="B637" s="116"/>
      <c r="C637" s="41"/>
      <c r="D637" s="14"/>
      <c r="E637" s="22"/>
      <c r="F637" s="41"/>
      <c r="G637" s="41"/>
      <c r="H637" s="41"/>
      <c r="I637" s="22"/>
      <c r="J637" s="41"/>
      <c r="K637" s="117"/>
      <c r="L637" s="99"/>
      <c r="M637" s="116"/>
      <c r="N637" s="116"/>
      <c r="O637" s="41"/>
      <c r="P637" s="10"/>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row>
    <row r="638">
      <c r="A638" s="41"/>
      <c r="B638" s="116"/>
      <c r="C638" s="41"/>
      <c r="D638" s="14"/>
      <c r="E638" s="22"/>
      <c r="F638" s="41"/>
      <c r="G638" s="41"/>
      <c r="H638" s="41"/>
      <c r="I638" s="22"/>
      <c r="J638" s="41"/>
      <c r="K638" s="117"/>
      <c r="L638" s="99"/>
      <c r="M638" s="116"/>
      <c r="N638" s="116"/>
      <c r="O638" s="41"/>
      <c r="P638" s="10"/>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row>
    <row r="639">
      <c r="A639" s="41"/>
      <c r="B639" s="116"/>
      <c r="C639" s="41"/>
      <c r="D639" s="14"/>
      <c r="E639" s="22"/>
      <c r="F639" s="41"/>
      <c r="G639" s="41"/>
      <c r="H639" s="41"/>
      <c r="I639" s="22"/>
      <c r="J639" s="41"/>
      <c r="K639" s="117"/>
      <c r="L639" s="99"/>
      <c r="M639" s="116"/>
      <c r="N639" s="116"/>
      <c r="O639" s="41"/>
      <c r="P639" s="10"/>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row>
    <row r="640">
      <c r="A640" s="41"/>
      <c r="B640" s="116"/>
      <c r="C640" s="41"/>
      <c r="D640" s="14"/>
      <c r="E640" s="22"/>
      <c r="F640" s="41"/>
      <c r="G640" s="41"/>
      <c r="H640" s="41"/>
      <c r="I640" s="22"/>
      <c r="J640" s="41"/>
      <c r="K640" s="117"/>
      <c r="L640" s="99"/>
      <c r="M640" s="116"/>
      <c r="N640" s="116"/>
      <c r="O640" s="41"/>
      <c r="P640" s="10"/>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row>
    <row r="641">
      <c r="A641" s="41"/>
      <c r="B641" s="116"/>
      <c r="C641" s="41"/>
      <c r="D641" s="14"/>
      <c r="E641" s="22"/>
      <c r="F641" s="41"/>
      <c r="G641" s="41"/>
      <c r="H641" s="41"/>
      <c r="I641" s="22"/>
      <c r="J641" s="41"/>
      <c r="K641" s="117"/>
      <c r="L641" s="99"/>
      <c r="M641" s="116"/>
      <c r="N641" s="116"/>
      <c r="O641" s="41"/>
      <c r="P641" s="10"/>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row>
    <row r="642">
      <c r="A642" s="41"/>
      <c r="B642" s="116"/>
      <c r="C642" s="41"/>
      <c r="D642" s="14"/>
      <c r="E642" s="22"/>
      <c r="F642" s="41"/>
      <c r="G642" s="41"/>
      <c r="H642" s="41"/>
      <c r="I642" s="22"/>
      <c r="J642" s="41"/>
      <c r="K642" s="117"/>
      <c r="L642" s="99"/>
      <c r="M642" s="116"/>
      <c r="N642" s="116"/>
      <c r="O642" s="41"/>
      <c r="P642" s="10"/>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row>
    <row r="643">
      <c r="A643" s="41"/>
      <c r="B643" s="116"/>
      <c r="C643" s="41"/>
      <c r="D643" s="14"/>
      <c r="E643" s="22"/>
      <c r="F643" s="41"/>
      <c r="G643" s="41"/>
      <c r="H643" s="41"/>
      <c r="I643" s="22"/>
      <c r="J643" s="41"/>
      <c r="K643" s="117"/>
      <c r="L643" s="99"/>
      <c r="M643" s="116"/>
      <c r="N643" s="116"/>
      <c r="O643" s="41"/>
      <c r="P643" s="10"/>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row>
    <row r="644">
      <c r="A644" s="41"/>
      <c r="B644" s="116"/>
      <c r="C644" s="41"/>
      <c r="D644" s="14"/>
      <c r="E644" s="22"/>
      <c r="F644" s="41"/>
      <c r="G644" s="41"/>
      <c r="H644" s="41"/>
      <c r="I644" s="22"/>
      <c r="J644" s="41"/>
      <c r="K644" s="117"/>
      <c r="L644" s="99"/>
      <c r="M644" s="116"/>
      <c r="N644" s="116"/>
      <c r="O644" s="41"/>
      <c r="P644" s="10"/>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row>
    <row r="645">
      <c r="A645" s="41"/>
      <c r="B645" s="116"/>
      <c r="C645" s="41"/>
      <c r="D645" s="14"/>
      <c r="E645" s="22"/>
      <c r="F645" s="41"/>
      <c r="G645" s="41"/>
      <c r="H645" s="41"/>
      <c r="I645" s="22"/>
      <c r="J645" s="41"/>
      <c r="K645" s="117"/>
      <c r="L645" s="99"/>
      <c r="M645" s="116"/>
      <c r="N645" s="116"/>
      <c r="O645" s="41"/>
      <c r="P645" s="10"/>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row>
    <row r="646">
      <c r="A646" s="41"/>
      <c r="B646" s="116"/>
      <c r="C646" s="41"/>
      <c r="D646" s="14"/>
      <c r="E646" s="22"/>
      <c r="F646" s="41"/>
      <c r="G646" s="41"/>
      <c r="H646" s="41"/>
      <c r="I646" s="22"/>
      <c r="J646" s="41"/>
      <c r="K646" s="117"/>
      <c r="L646" s="99"/>
      <c r="M646" s="116"/>
      <c r="N646" s="116"/>
      <c r="O646" s="41"/>
      <c r="P646" s="10"/>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row>
    <row r="647">
      <c r="A647" s="41"/>
      <c r="B647" s="116"/>
      <c r="C647" s="41"/>
      <c r="D647" s="14"/>
      <c r="E647" s="22"/>
      <c r="F647" s="41"/>
      <c r="G647" s="41"/>
      <c r="H647" s="41"/>
      <c r="I647" s="22"/>
      <c r="J647" s="41"/>
      <c r="K647" s="117"/>
      <c r="L647" s="99"/>
      <c r="M647" s="116"/>
      <c r="N647" s="116"/>
      <c r="O647" s="41"/>
      <c r="P647" s="10"/>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row>
    <row r="648">
      <c r="A648" s="41"/>
      <c r="B648" s="116"/>
      <c r="C648" s="41"/>
      <c r="D648" s="14"/>
      <c r="E648" s="22"/>
      <c r="F648" s="41"/>
      <c r="G648" s="41"/>
      <c r="H648" s="41"/>
      <c r="I648" s="22"/>
      <c r="J648" s="41"/>
      <c r="K648" s="117"/>
      <c r="L648" s="99"/>
      <c r="M648" s="116"/>
      <c r="N648" s="116"/>
      <c r="O648" s="41"/>
      <c r="P648" s="10"/>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row>
    <row r="649">
      <c r="A649" s="41"/>
      <c r="B649" s="116"/>
      <c r="C649" s="41"/>
      <c r="D649" s="14"/>
      <c r="E649" s="22"/>
      <c r="F649" s="41"/>
      <c r="G649" s="41"/>
      <c r="H649" s="41"/>
      <c r="I649" s="22"/>
      <c r="J649" s="41"/>
      <c r="K649" s="117"/>
      <c r="L649" s="99"/>
      <c r="M649" s="116"/>
      <c r="N649" s="116"/>
      <c r="O649" s="41"/>
      <c r="P649" s="10"/>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row>
    <row r="650">
      <c r="A650" s="41"/>
      <c r="B650" s="116"/>
      <c r="C650" s="41"/>
      <c r="D650" s="14"/>
      <c r="E650" s="22"/>
      <c r="F650" s="41"/>
      <c r="G650" s="41"/>
      <c r="H650" s="41"/>
      <c r="I650" s="22"/>
      <c r="J650" s="41"/>
      <c r="K650" s="117"/>
      <c r="L650" s="99"/>
      <c r="M650" s="116"/>
      <c r="N650" s="116"/>
      <c r="O650" s="41"/>
      <c r="P650" s="10"/>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row>
    <row r="651">
      <c r="A651" s="41"/>
      <c r="B651" s="116"/>
      <c r="C651" s="41"/>
      <c r="D651" s="14"/>
      <c r="E651" s="22"/>
      <c r="F651" s="41"/>
      <c r="G651" s="41"/>
      <c r="H651" s="41"/>
      <c r="I651" s="22"/>
      <c r="J651" s="41"/>
      <c r="K651" s="117"/>
      <c r="L651" s="99"/>
      <c r="M651" s="116"/>
      <c r="N651" s="116"/>
      <c r="O651" s="41"/>
      <c r="P651" s="10"/>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row>
    <row r="652">
      <c r="A652" s="41"/>
      <c r="B652" s="116"/>
      <c r="C652" s="41"/>
      <c r="D652" s="14"/>
      <c r="E652" s="22"/>
      <c r="F652" s="41"/>
      <c r="G652" s="41"/>
      <c r="H652" s="41"/>
      <c r="I652" s="22"/>
      <c r="J652" s="41"/>
      <c r="K652" s="117"/>
      <c r="L652" s="99"/>
      <c r="M652" s="116"/>
      <c r="N652" s="116"/>
      <c r="O652" s="41"/>
      <c r="P652" s="10"/>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row>
    <row r="653">
      <c r="A653" s="41"/>
      <c r="B653" s="116"/>
      <c r="C653" s="41"/>
      <c r="D653" s="14"/>
      <c r="E653" s="22"/>
      <c r="F653" s="41"/>
      <c r="G653" s="41"/>
      <c r="H653" s="41"/>
      <c r="I653" s="22"/>
      <c r="J653" s="41"/>
      <c r="K653" s="117"/>
      <c r="L653" s="99"/>
      <c r="M653" s="116"/>
      <c r="N653" s="116"/>
      <c r="O653" s="41"/>
      <c r="P653" s="10"/>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row>
    <row r="654">
      <c r="A654" s="41"/>
      <c r="B654" s="116"/>
      <c r="C654" s="41"/>
      <c r="D654" s="14"/>
      <c r="E654" s="22"/>
      <c r="F654" s="41"/>
      <c r="G654" s="41"/>
      <c r="H654" s="41"/>
      <c r="I654" s="22"/>
      <c r="J654" s="41"/>
      <c r="K654" s="117"/>
      <c r="L654" s="99"/>
      <c r="M654" s="116"/>
      <c r="N654" s="116"/>
      <c r="O654" s="41"/>
      <c r="P654" s="10"/>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row>
    <row r="655">
      <c r="A655" s="41"/>
      <c r="B655" s="116"/>
      <c r="C655" s="41"/>
      <c r="D655" s="14"/>
      <c r="E655" s="22"/>
      <c r="F655" s="41"/>
      <c r="G655" s="41"/>
      <c r="H655" s="41"/>
      <c r="I655" s="22"/>
      <c r="J655" s="41"/>
      <c r="K655" s="117"/>
      <c r="L655" s="99"/>
      <c r="M655" s="116"/>
      <c r="N655" s="116"/>
      <c r="O655" s="41"/>
      <c r="P655" s="10"/>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row>
    <row r="656">
      <c r="A656" s="41"/>
      <c r="B656" s="116"/>
      <c r="C656" s="41"/>
      <c r="D656" s="14"/>
      <c r="E656" s="22"/>
      <c r="F656" s="41"/>
      <c r="G656" s="41"/>
      <c r="H656" s="41"/>
      <c r="I656" s="22"/>
      <c r="J656" s="41"/>
      <c r="K656" s="117"/>
      <c r="L656" s="99"/>
      <c r="M656" s="116"/>
      <c r="N656" s="116"/>
      <c r="O656" s="41"/>
      <c r="P656" s="10"/>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row>
    <row r="657">
      <c r="A657" s="41"/>
      <c r="B657" s="116"/>
      <c r="C657" s="41"/>
      <c r="D657" s="14"/>
      <c r="E657" s="22"/>
      <c r="F657" s="41"/>
      <c r="G657" s="41"/>
      <c r="H657" s="41"/>
      <c r="I657" s="22"/>
      <c r="J657" s="41"/>
      <c r="K657" s="117"/>
      <c r="L657" s="99"/>
      <c r="M657" s="116"/>
      <c r="N657" s="116"/>
      <c r="O657" s="41"/>
      <c r="P657" s="10"/>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row>
    <row r="658">
      <c r="A658" s="41"/>
      <c r="B658" s="116"/>
      <c r="C658" s="41"/>
      <c r="D658" s="14"/>
      <c r="E658" s="22"/>
      <c r="F658" s="41"/>
      <c r="G658" s="41"/>
      <c r="H658" s="41"/>
      <c r="I658" s="22"/>
      <c r="J658" s="41"/>
      <c r="K658" s="117"/>
      <c r="L658" s="99"/>
      <c r="M658" s="116"/>
      <c r="N658" s="116"/>
      <c r="O658" s="41"/>
      <c r="P658" s="10"/>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row>
    <row r="659">
      <c r="A659" s="41"/>
      <c r="B659" s="116"/>
      <c r="C659" s="41"/>
      <c r="D659" s="14"/>
      <c r="E659" s="22"/>
      <c r="F659" s="41"/>
      <c r="G659" s="41"/>
      <c r="H659" s="41"/>
      <c r="I659" s="22"/>
      <c r="J659" s="41"/>
      <c r="K659" s="117"/>
      <c r="L659" s="99"/>
      <c r="M659" s="116"/>
      <c r="N659" s="116"/>
      <c r="O659" s="41"/>
      <c r="P659" s="10"/>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row>
    <row r="660">
      <c r="A660" s="41"/>
      <c r="B660" s="116"/>
      <c r="C660" s="41"/>
      <c r="D660" s="14"/>
      <c r="E660" s="22"/>
      <c r="F660" s="41"/>
      <c r="G660" s="41"/>
      <c r="H660" s="41"/>
      <c r="I660" s="22"/>
      <c r="J660" s="41"/>
      <c r="K660" s="117"/>
      <c r="L660" s="99"/>
      <c r="M660" s="116"/>
      <c r="N660" s="116"/>
      <c r="O660" s="41"/>
      <c r="P660" s="10"/>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row>
    <row r="661">
      <c r="A661" s="41"/>
      <c r="B661" s="116"/>
      <c r="C661" s="41"/>
      <c r="D661" s="14"/>
      <c r="E661" s="22"/>
      <c r="F661" s="41"/>
      <c r="G661" s="41"/>
      <c r="H661" s="41"/>
      <c r="I661" s="22"/>
      <c r="J661" s="41"/>
      <c r="K661" s="117"/>
      <c r="L661" s="99"/>
      <c r="M661" s="116"/>
      <c r="N661" s="116"/>
      <c r="O661" s="41"/>
      <c r="P661" s="10"/>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row>
    <row r="662">
      <c r="A662" s="41"/>
      <c r="B662" s="116"/>
      <c r="C662" s="41"/>
      <c r="D662" s="14"/>
      <c r="E662" s="22"/>
      <c r="F662" s="41"/>
      <c r="G662" s="41"/>
      <c r="H662" s="41"/>
      <c r="I662" s="22"/>
      <c r="J662" s="41"/>
      <c r="K662" s="117"/>
      <c r="L662" s="99"/>
      <c r="M662" s="116"/>
      <c r="N662" s="116"/>
      <c r="O662" s="41"/>
      <c r="P662" s="10"/>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row>
    <row r="663">
      <c r="A663" s="41"/>
      <c r="B663" s="116"/>
      <c r="C663" s="41"/>
      <c r="D663" s="14"/>
      <c r="E663" s="22"/>
      <c r="F663" s="41"/>
      <c r="G663" s="41"/>
      <c r="H663" s="41"/>
      <c r="I663" s="22"/>
      <c r="J663" s="41"/>
      <c r="K663" s="117"/>
      <c r="L663" s="99"/>
      <c r="M663" s="116"/>
      <c r="N663" s="116"/>
      <c r="O663" s="41"/>
      <c r="P663" s="10"/>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row>
    <row r="664">
      <c r="A664" s="41"/>
      <c r="B664" s="116"/>
      <c r="C664" s="41"/>
      <c r="D664" s="14"/>
      <c r="E664" s="22"/>
      <c r="F664" s="41"/>
      <c r="G664" s="41"/>
      <c r="H664" s="41"/>
      <c r="I664" s="22"/>
      <c r="J664" s="41"/>
      <c r="K664" s="117"/>
      <c r="L664" s="99"/>
      <c r="M664" s="116"/>
      <c r="N664" s="116"/>
      <c r="O664" s="41"/>
      <c r="P664" s="10"/>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row>
    <row r="665">
      <c r="A665" s="41"/>
      <c r="B665" s="116"/>
      <c r="C665" s="41"/>
      <c r="D665" s="14"/>
      <c r="E665" s="22"/>
      <c r="F665" s="41"/>
      <c r="G665" s="41"/>
      <c r="H665" s="41"/>
      <c r="I665" s="22"/>
      <c r="J665" s="41"/>
      <c r="K665" s="117"/>
      <c r="L665" s="99"/>
      <c r="M665" s="116"/>
      <c r="N665" s="116"/>
      <c r="O665" s="41"/>
      <c r="P665" s="10"/>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row>
    <row r="666">
      <c r="A666" s="41"/>
      <c r="B666" s="116"/>
      <c r="C666" s="41"/>
      <c r="D666" s="14"/>
      <c r="E666" s="22"/>
      <c r="F666" s="41"/>
      <c r="G666" s="41"/>
      <c r="H666" s="41"/>
      <c r="I666" s="22"/>
      <c r="J666" s="41"/>
      <c r="K666" s="117"/>
      <c r="L666" s="99"/>
      <c r="M666" s="116"/>
      <c r="N666" s="116"/>
      <c r="O666" s="41"/>
      <c r="P666" s="10"/>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row>
    <row r="667">
      <c r="A667" s="41"/>
      <c r="B667" s="116"/>
      <c r="C667" s="41"/>
      <c r="D667" s="14"/>
      <c r="E667" s="22"/>
      <c r="F667" s="41"/>
      <c r="G667" s="41"/>
      <c r="H667" s="41"/>
      <c r="I667" s="22"/>
      <c r="J667" s="41"/>
      <c r="K667" s="117"/>
      <c r="L667" s="99"/>
      <c r="M667" s="116"/>
      <c r="N667" s="116"/>
      <c r="O667" s="41"/>
      <c r="P667" s="10"/>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row>
    <row r="668">
      <c r="A668" s="41"/>
      <c r="B668" s="116"/>
      <c r="C668" s="41"/>
      <c r="D668" s="14"/>
      <c r="E668" s="22"/>
      <c r="F668" s="41"/>
      <c r="G668" s="41"/>
      <c r="H668" s="41"/>
      <c r="I668" s="22"/>
      <c r="J668" s="41"/>
      <c r="K668" s="117"/>
      <c r="L668" s="99"/>
      <c r="M668" s="116"/>
      <c r="N668" s="116"/>
      <c r="O668" s="41"/>
      <c r="P668" s="10"/>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row>
    <row r="669">
      <c r="A669" s="41"/>
      <c r="B669" s="116"/>
      <c r="C669" s="41"/>
      <c r="D669" s="14"/>
      <c r="E669" s="22"/>
      <c r="F669" s="41"/>
      <c r="G669" s="41"/>
      <c r="H669" s="41"/>
      <c r="I669" s="22"/>
      <c r="J669" s="41"/>
      <c r="K669" s="117"/>
      <c r="L669" s="99"/>
      <c r="M669" s="116"/>
      <c r="N669" s="116"/>
      <c r="O669" s="41"/>
      <c r="P669" s="10"/>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row>
    <row r="670">
      <c r="A670" s="41"/>
      <c r="B670" s="116"/>
      <c r="C670" s="41"/>
      <c r="D670" s="14"/>
      <c r="E670" s="22"/>
      <c r="F670" s="41"/>
      <c r="G670" s="41"/>
      <c r="H670" s="41"/>
      <c r="I670" s="22"/>
      <c r="J670" s="41"/>
      <c r="K670" s="117"/>
      <c r="L670" s="99"/>
      <c r="M670" s="116"/>
      <c r="N670" s="116"/>
      <c r="O670" s="41"/>
      <c r="P670" s="10"/>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row>
    <row r="671">
      <c r="A671" s="41"/>
      <c r="B671" s="116"/>
      <c r="C671" s="41"/>
      <c r="D671" s="14"/>
      <c r="E671" s="22"/>
      <c r="F671" s="41"/>
      <c r="G671" s="41"/>
      <c r="H671" s="41"/>
      <c r="I671" s="22"/>
      <c r="J671" s="41"/>
      <c r="K671" s="117"/>
      <c r="L671" s="99"/>
      <c r="M671" s="116"/>
      <c r="N671" s="116"/>
      <c r="O671" s="41"/>
      <c r="P671" s="10"/>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row>
    <row r="672">
      <c r="A672" s="41"/>
      <c r="B672" s="116"/>
      <c r="C672" s="41"/>
      <c r="D672" s="14"/>
      <c r="E672" s="22"/>
      <c r="F672" s="41"/>
      <c r="G672" s="41"/>
      <c r="H672" s="41"/>
      <c r="I672" s="22"/>
      <c r="J672" s="41"/>
      <c r="K672" s="117"/>
      <c r="L672" s="99"/>
      <c r="M672" s="116"/>
      <c r="N672" s="116"/>
      <c r="O672" s="41"/>
      <c r="P672" s="10"/>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row>
    <row r="673">
      <c r="A673" s="41"/>
      <c r="B673" s="116"/>
      <c r="C673" s="41"/>
      <c r="D673" s="14"/>
      <c r="E673" s="22"/>
      <c r="F673" s="41"/>
      <c r="G673" s="41"/>
      <c r="H673" s="41"/>
      <c r="I673" s="22"/>
      <c r="J673" s="41"/>
      <c r="K673" s="117"/>
      <c r="L673" s="99"/>
      <c r="M673" s="116"/>
      <c r="N673" s="116"/>
      <c r="O673" s="41"/>
      <c r="P673" s="10"/>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row>
    <row r="674">
      <c r="A674" s="41"/>
      <c r="B674" s="116"/>
      <c r="C674" s="41"/>
      <c r="D674" s="14"/>
      <c r="E674" s="22"/>
      <c r="F674" s="41"/>
      <c r="G674" s="41"/>
      <c r="H674" s="41"/>
      <c r="I674" s="22"/>
      <c r="J674" s="41"/>
      <c r="K674" s="117"/>
      <c r="L674" s="99"/>
      <c r="M674" s="116"/>
      <c r="N674" s="116"/>
      <c r="O674" s="41"/>
      <c r="P674" s="10"/>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row>
    <row r="675">
      <c r="A675" s="41"/>
      <c r="B675" s="116"/>
      <c r="C675" s="41"/>
      <c r="D675" s="14"/>
      <c r="E675" s="22"/>
      <c r="F675" s="41"/>
      <c r="G675" s="41"/>
      <c r="H675" s="41"/>
      <c r="I675" s="22"/>
      <c r="J675" s="41"/>
      <c r="K675" s="117"/>
      <c r="L675" s="99"/>
      <c r="M675" s="116"/>
      <c r="N675" s="116"/>
      <c r="O675" s="41"/>
      <c r="P675" s="10"/>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row>
    <row r="676">
      <c r="A676" s="41"/>
      <c r="B676" s="116"/>
      <c r="C676" s="41"/>
      <c r="D676" s="14"/>
      <c r="E676" s="22"/>
      <c r="F676" s="41"/>
      <c r="G676" s="41"/>
      <c r="H676" s="41"/>
      <c r="I676" s="22"/>
      <c r="J676" s="41"/>
      <c r="K676" s="117"/>
      <c r="L676" s="99"/>
      <c r="M676" s="116"/>
      <c r="N676" s="116"/>
      <c r="O676" s="41"/>
      <c r="P676" s="10"/>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row>
    <row r="677">
      <c r="A677" s="41"/>
      <c r="B677" s="116"/>
      <c r="C677" s="41"/>
      <c r="D677" s="14"/>
      <c r="E677" s="22"/>
      <c r="F677" s="41"/>
      <c r="G677" s="41"/>
      <c r="H677" s="41"/>
      <c r="I677" s="22"/>
      <c r="J677" s="41"/>
      <c r="K677" s="117"/>
      <c r="L677" s="99"/>
      <c r="M677" s="116"/>
      <c r="N677" s="116"/>
      <c r="O677" s="41"/>
      <c r="P677" s="10"/>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row>
    <row r="678">
      <c r="A678" s="41"/>
      <c r="B678" s="116"/>
      <c r="C678" s="41"/>
      <c r="D678" s="14"/>
      <c r="E678" s="22"/>
      <c r="F678" s="41"/>
      <c r="G678" s="41"/>
      <c r="H678" s="41"/>
      <c r="I678" s="22"/>
      <c r="J678" s="41"/>
      <c r="K678" s="117"/>
      <c r="L678" s="99"/>
      <c r="M678" s="116"/>
      <c r="N678" s="116"/>
      <c r="O678" s="41"/>
      <c r="P678" s="10"/>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row>
    <row r="679">
      <c r="A679" s="41"/>
      <c r="B679" s="116"/>
      <c r="C679" s="41"/>
      <c r="D679" s="14"/>
      <c r="E679" s="22"/>
      <c r="F679" s="41"/>
      <c r="G679" s="41"/>
      <c r="H679" s="41"/>
      <c r="I679" s="22"/>
      <c r="J679" s="41"/>
      <c r="K679" s="117"/>
      <c r="L679" s="99"/>
      <c r="M679" s="116"/>
      <c r="N679" s="116"/>
      <c r="O679" s="41"/>
      <c r="P679" s="10"/>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row>
    <row r="680">
      <c r="A680" s="41"/>
      <c r="B680" s="116"/>
      <c r="C680" s="41"/>
      <c r="D680" s="14"/>
      <c r="E680" s="22"/>
      <c r="F680" s="41"/>
      <c r="G680" s="41"/>
      <c r="H680" s="41"/>
      <c r="I680" s="22"/>
      <c r="J680" s="41"/>
      <c r="K680" s="117"/>
      <c r="L680" s="99"/>
      <c r="M680" s="116"/>
      <c r="N680" s="116"/>
      <c r="O680" s="41"/>
      <c r="P680" s="10"/>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row>
    <row r="681">
      <c r="A681" s="41"/>
      <c r="B681" s="116"/>
      <c r="C681" s="41"/>
      <c r="D681" s="14"/>
      <c r="E681" s="22"/>
      <c r="F681" s="41"/>
      <c r="G681" s="41"/>
      <c r="H681" s="41"/>
      <c r="I681" s="22"/>
      <c r="J681" s="41"/>
      <c r="K681" s="117"/>
      <c r="L681" s="99"/>
      <c r="M681" s="116"/>
      <c r="N681" s="116"/>
      <c r="O681" s="41"/>
      <c r="P681" s="10"/>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row>
    <row r="682">
      <c r="A682" s="41"/>
      <c r="B682" s="116"/>
      <c r="C682" s="41"/>
      <c r="D682" s="14"/>
      <c r="E682" s="22"/>
      <c r="F682" s="41"/>
      <c r="G682" s="41"/>
      <c r="H682" s="41"/>
      <c r="I682" s="22"/>
      <c r="J682" s="41"/>
      <c r="K682" s="117"/>
      <c r="L682" s="99"/>
      <c r="M682" s="116"/>
      <c r="N682" s="116"/>
      <c r="O682" s="41"/>
      <c r="P682" s="10"/>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row>
    <row r="683">
      <c r="A683" s="41"/>
      <c r="B683" s="116"/>
      <c r="C683" s="41"/>
      <c r="D683" s="14"/>
      <c r="E683" s="22"/>
      <c r="F683" s="41"/>
      <c r="G683" s="41"/>
      <c r="H683" s="41"/>
      <c r="I683" s="22"/>
      <c r="J683" s="41"/>
      <c r="K683" s="117"/>
      <c r="L683" s="99"/>
      <c r="M683" s="116"/>
      <c r="N683" s="116"/>
      <c r="O683" s="41"/>
      <c r="P683" s="10"/>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row>
    <row r="684">
      <c r="A684" s="41"/>
      <c r="B684" s="116"/>
      <c r="C684" s="41"/>
      <c r="D684" s="14"/>
      <c r="E684" s="22"/>
      <c r="F684" s="41"/>
      <c r="G684" s="41"/>
      <c r="H684" s="41"/>
      <c r="I684" s="22"/>
      <c r="J684" s="41"/>
      <c r="K684" s="117"/>
      <c r="L684" s="99"/>
      <c r="M684" s="116"/>
      <c r="N684" s="116"/>
      <c r="O684" s="41"/>
      <c r="P684" s="10"/>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row>
    <row r="685">
      <c r="A685" s="41"/>
      <c r="B685" s="116"/>
      <c r="C685" s="41"/>
      <c r="D685" s="14"/>
      <c r="E685" s="22"/>
      <c r="F685" s="41"/>
      <c r="G685" s="41"/>
      <c r="H685" s="41"/>
      <c r="I685" s="22"/>
      <c r="J685" s="41"/>
      <c r="K685" s="117"/>
      <c r="L685" s="99"/>
      <c r="M685" s="116"/>
      <c r="N685" s="116"/>
      <c r="O685" s="41"/>
      <c r="P685" s="10"/>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row>
    <row r="686">
      <c r="A686" s="41"/>
      <c r="B686" s="116"/>
      <c r="C686" s="41"/>
      <c r="D686" s="14"/>
      <c r="E686" s="22"/>
      <c r="F686" s="41"/>
      <c r="G686" s="41"/>
      <c r="H686" s="41"/>
      <c r="I686" s="22"/>
      <c r="J686" s="41"/>
      <c r="K686" s="117"/>
      <c r="L686" s="99"/>
      <c r="M686" s="116"/>
      <c r="N686" s="116"/>
      <c r="O686" s="41"/>
      <c r="P686" s="10"/>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row>
    <row r="687">
      <c r="A687" s="41"/>
      <c r="B687" s="116"/>
      <c r="C687" s="41"/>
      <c r="D687" s="14"/>
      <c r="E687" s="22"/>
      <c r="F687" s="41"/>
      <c r="G687" s="41"/>
      <c r="H687" s="41"/>
      <c r="I687" s="22"/>
      <c r="J687" s="41"/>
      <c r="K687" s="117"/>
      <c r="L687" s="99"/>
      <c r="M687" s="116"/>
      <c r="N687" s="116"/>
      <c r="O687" s="41"/>
      <c r="P687" s="10"/>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row>
    <row r="688">
      <c r="A688" s="41"/>
      <c r="B688" s="116"/>
      <c r="C688" s="41"/>
      <c r="D688" s="14"/>
      <c r="E688" s="22"/>
      <c r="F688" s="41"/>
      <c r="G688" s="41"/>
      <c r="H688" s="41"/>
      <c r="I688" s="22"/>
      <c r="J688" s="41"/>
      <c r="K688" s="117"/>
      <c r="L688" s="99"/>
      <c r="M688" s="116"/>
      <c r="N688" s="116"/>
      <c r="O688" s="41"/>
      <c r="P688" s="10"/>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row>
    <row r="689">
      <c r="A689" s="41"/>
      <c r="B689" s="116"/>
      <c r="C689" s="41"/>
      <c r="D689" s="14"/>
      <c r="E689" s="22"/>
      <c r="F689" s="41"/>
      <c r="G689" s="41"/>
      <c r="H689" s="41"/>
      <c r="I689" s="22"/>
      <c r="J689" s="41"/>
      <c r="K689" s="117"/>
      <c r="L689" s="99"/>
      <c r="M689" s="116"/>
      <c r="N689" s="116"/>
      <c r="O689" s="41"/>
      <c r="P689" s="10"/>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row>
    <row r="690">
      <c r="A690" s="41"/>
      <c r="B690" s="116"/>
      <c r="C690" s="41"/>
      <c r="D690" s="14"/>
      <c r="E690" s="22"/>
      <c r="F690" s="41"/>
      <c r="G690" s="41"/>
      <c r="H690" s="41"/>
      <c r="I690" s="22"/>
      <c r="J690" s="41"/>
      <c r="K690" s="117"/>
      <c r="L690" s="99"/>
      <c r="M690" s="116"/>
      <c r="N690" s="116"/>
      <c r="O690" s="41"/>
      <c r="P690" s="10"/>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row>
    <row r="691">
      <c r="A691" s="41"/>
      <c r="B691" s="116"/>
      <c r="C691" s="41"/>
      <c r="D691" s="14"/>
      <c r="E691" s="22"/>
      <c r="F691" s="41"/>
      <c r="G691" s="41"/>
      <c r="H691" s="41"/>
      <c r="I691" s="22"/>
      <c r="J691" s="41"/>
      <c r="K691" s="117"/>
      <c r="L691" s="99"/>
      <c r="M691" s="116"/>
      <c r="N691" s="116"/>
      <c r="O691" s="41"/>
      <c r="P691" s="10"/>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row>
    <row r="692">
      <c r="A692" s="41"/>
      <c r="B692" s="116"/>
      <c r="C692" s="41"/>
      <c r="D692" s="14"/>
      <c r="E692" s="22"/>
      <c r="F692" s="41"/>
      <c r="G692" s="41"/>
      <c r="H692" s="41"/>
      <c r="I692" s="22"/>
      <c r="J692" s="41"/>
      <c r="K692" s="117"/>
      <c r="L692" s="99"/>
      <c r="M692" s="116"/>
      <c r="N692" s="116"/>
      <c r="O692" s="41"/>
      <c r="P692" s="10"/>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row>
    <row r="693">
      <c r="A693" s="41"/>
      <c r="B693" s="116"/>
      <c r="C693" s="41"/>
      <c r="D693" s="14"/>
      <c r="E693" s="22"/>
      <c r="F693" s="41"/>
      <c r="G693" s="41"/>
      <c r="H693" s="41"/>
      <c r="I693" s="22"/>
      <c r="J693" s="41"/>
      <c r="K693" s="117"/>
      <c r="L693" s="99"/>
      <c r="M693" s="116"/>
      <c r="N693" s="116"/>
      <c r="O693" s="41"/>
      <c r="P693" s="10"/>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row>
    <row r="694">
      <c r="A694" s="41"/>
      <c r="B694" s="116"/>
      <c r="C694" s="41"/>
      <c r="D694" s="14"/>
      <c r="E694" s="22"/>
      <c r="F694" s="41"/>
      <c r="G694" s="41"/>
      <c r="H694" s="41"/>
      <c r="I694" s="22"/>
      <c r="J694" s="41"/>
      <c r="K694" s="117"/>
      <c r="L694" s="99"/>
      <c r="M694" s="116"/>
      <c r="N694" s="116"/>
      <c r="O694" s="41"/>
      <c r="P694" s="10"/>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row>
    <row r="695">
      <c r="A695" s="41"/>
      <c r="B695" s="116"/>
      <c r="C695" s="41"/>
      <c r="D695" s="14"/>
      <c r="E695" s="22"/>
      <c r="F695" s="41"/>
      <c r="G695" s="41"/>
      <c r="H695" s="41"/>
      <c r="I695" s="22"/>
      <c r="J695" s="41"/>
      <c r="K695" s="117"/>
      <c r="L695" s="99"/>
      <c r="M695" s="116"/>
      <c r="N695" s="116"/>
      <c r="O695" s="41"/>
      <c r="P695" s="10"/>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row>
    <row r="696">
      <c r="A696" s="41"/>
      <c r="B696" s="116"/>
      <c r="C696" s="41"/>
      <c r="D696" s="14"/>
      <c r="E696" s="22"/>
      <c r="F696" s="41"/>
      <c r="G696" s="41"/>
      <c r="H696" s="41"/>
      <c r="I696" s="22"/>
      <c r="J696" s="41"/>
      <c r="K696" s="117"/>
      <c r="L696" s="99"/>
      <c r="M696" s="116"/>
      <c r="N696" s="116"/>
      <c r="O696" s="41"/>
      <c r="P696" s="10"/>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row>
    <row r="697">
      <c r="A697" s="41"/>
      <c r="B697" s="116"/>
      <c r="C697" s="41"/>
      <c r="D697" s="14"/>
      <c r="E697" s="22"/>
      <c r="F697" s="41"/>
      <c r="G697" s="41"/>
      <c r="H697" s="41"/>
      <c r="I697" s="22"/>
      <c r="J697" s="41"/>
      <c r="K697" s="117"/>
      <c r="L697" s="99"/>
      <c r="M697" s="116"/>
      <c r="N697" s="116"/>
      <c r="O697" s="41"/>
      <c r="P697" s="10"/>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row>
    <row r="698">
      <c r="A698" s="41"/>
      <c r="B698" s="116"/>
      <c r="C698" s="41"/>
      <c r="D698" s="14"/>
      <c r="E698" s="22"/>
      <c r="F698" s="41"/>
      <c r="G698" s="41"/>
      <c r="H698" s="41"/>
      <c r="I698" s="22"/>
      <c r="J698" s="41"/>
      <c r="K698" s="117"/>
      <c r="L698" s="99"/>
      <c r="M698" s="116"/>
      <c r="N698" s="116"/>
      <c r="O698" s="41"/>
      <c r="P698" s="10"/>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row>
    <row r="699">
      <c r="A699" s="41"/>
      <c r="B699" s="116"/>
      <c r="C699" s="41"/>
      <c r="D699" s="14"/>
      <c r="E699" s="22"/>
      <c r="F699" s="41"/>
      <c r="G699" s="41"/>
      <c r="H699" s="41"/>
      <c r="I699" s="22"/>
      <c r="J699" s="41"/>
      <c r="K699" s="117"/>
      <c r="L699" s="99"/>
      <c r="M699" s="116"/>
      <c r="N699" s="116"/>
      <c r="O699" s="41"/>
      <c r="P699" s="10"/>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row>
    <row r="700">
      <c r="A700" s="41"/>
      <c r="B700" s="116"/>
      <c r="C700" s="41"/>
      <c r="D700" s="14"/>
      <c r="E700" s="22"/>
      <c r="F700" s="41"/>
      <c r="G700" s="41"/>
      <c r="H700" s="41"/>
      <c r="I700" s="22"/>
      <c r="J700" s="41"/>
      <c r="K700" s="117"/>
      <c r="L700" s="99"/>
      <c r="M700" s="116"/>
      <c r="N700" s="116"/>
      <c r="O700" s="41"/>
      <c r="P700" s="10"/>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row>
    <row r="701">
      <c r="A701" s="41"/>
      <c r="B701" s="116"/>
      <c r="C701" s="41"/>
      <c r="D701" s="14"/>
      <c r="E701" s="22"/>
      <c r="F701" s="41"/>
      <c r="G701" s="41"/>
      <c r="H701" s="41"/>
      <c r="I701" s="22"/>
      <c r="J701" s="41"/>
      <c r="K701" s="117"/>
      <c r="L701" s="99"/>
      <c r="M701" s="116"/>
      <c r="N701" s="116"/>
      <c r="O701" s="41"/>
      <c r="P701" s="10"/>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row>
    <row r="702">
      <c r="A702" s="41"/>
      <c r="B702" s="116"/>
      <c r="C702" s="41"/>
      <c r="D702" s="14"/>
      <c r="E702" s="22"/>
      <c r="F702" s="41"/>
      <c r="G702" s="41"/>
      <c r="H702" s="41"/>
      <c r="I702" s="22"/>
      <c r="J702" s="41"/>
      <c r="K702" s="117"/>
      <c r="L702" s="99"/>
      <c r="M702" s="116"/>
      <c r="N702" s="116"/>
      <c r="O702" s="41"/>
      <c r="P702" s="10"/>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row>
    <row r="703">
      <c r="A703" s="41"/>
      <c r="B703" s="116"/>
      <c r="C703" s="41"/>
      <c r="D703" s="14"/>
      <c r="E703" s="22"/>
      <c r="F703" s="41"/>
      <c r="G703" s="41"/>
      <c r="H703" s="41"/>
      <c r="I703" s="22"/>
      <c r="J703" s="41"/>
      <c r="K703" s="117"/>
      <c r="L703" s="99"/>
      <c r="M703" s="116"/>
      <c r="N703" s="116"/>
      <c r="O703" s="41"/>
      <c r="P703" s="10"/>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row>
    <row r="704">
      <c r="A704" s="41"/>
      <c r="B704" s="116"/>
      <c r="C704" s="41"/>
      <c r="D704" s="14"/>
      <c r="E704" s="22"/>
      <c r="F704" s="41"/>
      <c r="G704" s="41"/>
      <c r="H704" s="41"/>
      <c r="I704" s="22"/>
      <c r="J704" s="41"/>
      <c r="K704" s="117"/>
      <c r="L704" s="99"/>
      <c r="M704" s="116"/>
      <c r="N704" s="116"/>
      <c r="O704" s="41"/>
      <c r="P704" s="10"/>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row>
    <row r="705">
      <c r="A705" s="41"/>
      <c r="B705" s="116"/>
      <c r="C705" s="41"/>
      <c r="D705" s="14"/>
      <c r="E705" s="22"/>
      <c r="F705" s="41"/>
      <c r="G705" s="41"/>
      <c r="H705" s="41"/>
      <c r="I705" s="22"/>
      <c r="J705" s="41"/>
      <c r="K705" s="117"/>
      <c r="L705" s="99"/>
      <c r="M705" s="116"/>
      <c r="N705" s="116"/>
      <c r="O705" s="41"/>
      <c r="P705" s="10"/>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row>
    <row r="706">
      <c r="A706" s="41"/>
      <c r="B706" s="116"/>
      <c r="C706" s="41"/>
      <c r="D706" s="14"/>
      <c r="E706" s="22"/>
      <c r="F706" s="41"/>
      <c r="G706" s="41"/>
      <c r="H706" s="41"/>
      <c r="I706" s="22"/>
      <c r="J706" s="41"/>
      <c r="K706" s="117"/>
      <c r="L706" s="99"/>
      <c r="M706" s="116"/>
      <c r="N706" s="116"/>
      <c r="O706" s="41"/>
      <c r="P706" s="10"/>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row>
    <row r="707">
      <c r="A707" s="41"/>
      <c r="B707" s="116"/>
      <c r="C707" s="41"/>
      <c r="D707" s="14"/>
      <c r="E707" s="22"/>
      <c r="F707" s="41"/>
      <c r="G707" s="41"/>
      <c r="H707" s="41"/>
      <c r="I707" s="22"/>
      <c r="J707" s="41"/>
      <c r="K707" s="117"/>
      <c r="L707" s="99"/>
      <c r="M707" s="116"/>
      <c r="N707" s="116"/>
      <c r="O707" s="41"/>
      <c r="P707" s="10"/>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row>
    <row r="708">
      <c r="A708" s="41"/>
      <c r="B708" s="116"/>
      <c r="C708" s="41"/>
      <c r="D708" s="14"/>
      <c r="E708" s="22"/>
      <c r="F708" s="41"/>
      <c r="G708" s="41"/>
      <c r="H708" s="41"/>
      <c r="I708" s="22"/>
      <c r="J708" s="41"/>
      <c r="K708" s="117"/>
      <c r="L708" s="99"/>
      <c r="M708" s="116"/>
      <c r="N708" s="116"/>
      <c r="O708" s="41"/>
      <c r="P708" s="10"/>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row>
    <row r="709">
      <c r="A709" s="41"/>
      <c r="B709" s="116"/>
      <c r="C709" s="41"/>
      <c r="D709" s="14"/>
      <c r="E709" s="22"/>
      <c r="F709" s="41"/>
      <c r="G709" s="41"/>
      <c r="H709" s="41"/>
      <c r="I709" s="22"/>
      <c r="J709" s="41"/>
      <c r="K709" s="117"/>
      <c r="L709" s="99"/>
      <c r="M709" s="116"/>
      <c r="N709" s="116"/>
      <c r="O709" s="41"/>
      <c r="P709" s="10"/>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row>
    <row r="710">
      <c r="A710" s="41"/>
      <c r="B710" s="116"/>
      <c r="C710" s="41"/>
      <c r="D710" s="14"/>
      <c r="E710" s="22"/>
      <c r="F710" s="41"/>
      <c r="G710" s="41"/>
      <c r="H710" s="41"/>
      <c r="I710" s="22"/>
      <c r="J710" s="41"/>
      <c r="K710" s="117"/>
      <c r="L710" s="99"/>
      <c r="M710" s="116"/>
      <c r="N710" s="116"/>
      <c r="O710" s="41"/>
      <c r="P710" s="10"/>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row>
    <row r="711">
      <c r="A711" s="41"/>
      <c r="B711" s="116"/>
      <c r="C711" s="41"/>
      <c r="D711" s="14"/>
      <c r="E711" s="22"/>
      <c r="F711" s="41"/>
      <c r="G711" s="41"/>
      <c r="H711" s="41"/>
      <c r="I711" s="22"/>
      <c r="J711" s="41"/>
      <c r="K711" s="117"/>
      <c r="L711" s="99"/>
      <c r="M711" s="116"/>
      <c r="N711" s="116"/>
      <c r="O711" s="41"/>
      <c r="P711" s="10"/>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row>
    <row r="712">
      <c r="A712" s="41"/>
      <c r="B712" s="116"/>
      <c r="C712" s="41"/>
      <c r="D712" s="14"/>
      <c r="E712" s="22"/>
      <c r="F712" s="41"/>
      <c r="G712" s="41"/>
      <c r="H712" s="41"/>
      <c r="I712" s="22"/>
      <c r="J712" s="41"/>
      <c r="K712" s="117"/>
      <c r="L712" s="99"/>
      <c r="M712" s="116"/>
      <c r="N712" s="116"/>
      <c r="O712" s="41"/>
      <c r="P712" s="10"/>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row>
    <row r="713">
      <c r="A713" s="41"/>
      <c r="B713" s="116"/>
      <c r="C713" s="41"/>
      <c r="D713" s="14"/>
      <c r="E713" s="22"/>
      <c r="F713" s="41"/>
      <c r="G713" s="41"/>
      <c r="H713" s="41"/>
      <c r="I713" s="22"/>
      <c r="J713" s="41"/>
      <c r="K713" s="117"/>
      <c r="L713" s="99"/>
      <c r="M713" s="116"/>
      <c r="N713" s="116"/>
      <c r="O713" s="41"/>
      <c r="P713" s="10"/>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row>
    <row r="714">
      <c r="A714" s="41"/>
      <c r="B714" s="116"/>
      <c r="C714" s="41"/>
      <c r="D714" s="14"/>
      <c r="E714" s="22"/>
      <c r="F714" s="41"/>
      <c r="G714" s="41"/>
      <c r="H714" s="41"/>
      <c r="I714" s="22"/>
      <c r="J714" s="41"/>
      <c r="K714" s="117"/>
      <c r="L714" s="99"/>
      <c r="M714" s="116"/>
      <c r="N714" s="116"/>
      <c r="O714" s="41"/>
      <c r="P714" s="10"/>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row>
    <row r="715">
      <c r="A715" s="41"/>
      <c r="B715" s="116"/>
      <c r="C715" s="41"/>
      <c r="D715" s="14"/>
      <c r="E715" s="22"/>
      <c r="F715" s="41"/>
      <c r="G715" s="41"/>
      <c r="H715" s="41"/>
      <c r="I715" s="22"/>
      <c r="J715" s="41"/>
      <c r="K715" s="117"/>
      <c r="L715" s="99"/>
      <c r="M715" s="116"/>
      <c r="N715" s="116"/>
      <c r="O715" s="41"/>
      <c r="P715" s="10"/>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row>
    <row r="716">
      <c r="A716" s="41"/>
      <c r="B716" s="116"/>
      <c r="C716" s="41"/>
      <c r="D716" s="14"/>
      <c r="E716" s="22"/>
      <c r="F716" s="41"/>
      <c r="G716" s="41"/>
      <c r="H716" s="41"/>
      <c r="I716" s="22"/>
      <c r="J716" s="41"/>
      <c r="K716" s="117"/>
      <c r="L716" s="99"/>
      <c r="M716" s="116"/>
      <c r="N716" s="116"/>
      <c r="O716" s="41"/>
      <c r="P716" s="10"/>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row>
    <row r="717">
      <c r="A717" s="41"/>
      <c r="B717" s="116"/>
      <c r="C717" s="41"/>
      <c r="D717" s="14"/>
      <c r="E717" s="22"/>
      <c r="F717" s="41"/>
      <c r="G717" s="41"/>
      <c r="H717" s="41"/>
      <c r="I717" s="22"/>
      <c r="J717" s="41"/>
      <c r="K717" s="117"/>
      <c r="L717" s="99"/>
      <c r="M717" s="116"/>
      <c r="N717" s="116"/>
      <c r="O717" s="41"/>
      <c r="P717" s="10"/>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row>
    <row r="718">
      <c r="A718" s="41"/>
      <c r="B718" s="116"/>
      <c r="C718" s="41"/>
      <c r="D718" s="14"/>
      <c r="E718" s="22"/>
      <c r="F718" s="41"/>
      <c r="G718" s="41"/>
      <c r="H718" s="41"/>
      <c r="I718" s="22"/>
      <c r="J718" s="41"/>
      <c r="K718" s="117"/>
      <c r="L718" s="99"/>
      <c r="M718" s="116"/>
      <c r="N718" s="116"/>
      <c r="O718" s="41"/>
      <c r="P718" s="10"/>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row>
    <row r="719">
      <c r="A719" s="41"/>
      <c r="B719" s="116"/>
      <c r="C719" s="41"/>
      <c r="D719" s="14"/>
      <c r="E719" s="22"/>
      <c r="F719" s="41"/>
      <c r="G719" s="41"/>
      <c r="H719" s="41"/>
      <c r="I719" s="22"/>
      <c r="J719" s="41"/>
      <c r="K719" s="117"/>
      <c r="L719" s="99"/>
      <c r="M719" s="116"/>
      <c r="N719" s="116"/>
      <c r="O719" s="41"/>
      <c r="P719" s="10"/>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row>
    <row r="720">
      <c r="A720" s="41"/>
      <c r="B720" s="116"/>
      <c r="C720" s="41"/>
      <c r="D720" s="14"/>
      <c r="E720" s="22"/>
      <c r="F720" s="41"/>
      <c r="G720" s="41"/>
      <c r="H720" s="41"/>
      <c r="I720" s="22"/>
      <c r="J720" s="41"/>
      <c r="K720" s="117"/>
      <c r="L720" s="99"/>
      <c r="M720" s="116"/>
      <c r="N720" s="116"/>
      <c r="O720" s="41"/>
      <c r="P720" s="10"/>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row>
    <row r="721">
      <c r="A721" s="41"/>
      <c r="B721" s="116"/>
      <c r="C721" s="41"/>
      <c r="D721" s="14"/>
      <c r="E721" s="22"/>
      <c r="F721" s="41"/>
      <c r="G721" s="41"/>
      <c r="H721" s="41"/>
      <c r="I721" s="22"/>
      <c r="J721" s="41"/>
      <c r="K721" s="117"/>
      <c r="L721" s="99"/>
      <c r="M721" s="116"/>
      <c r="N721" s="116"/>
      <c r="O721" s="41"/>
      <c r="P721" s="10"/>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row>
    <row r="722">
      <c r="A722" s="41"/>
      <c r="B722" s="116"/>
      <c r="C722" s="41"/>
      <c r="D722" s="14"/>
      <c r="E722" s="22"/>
      <c r="F722" s="41"/>
      <c r="G722" s="41"/>
      <c r="H722" s="41"/>
      <c r="I722" s="22"/>
      <c r="J722" s="41"/>
      <c r="K722" s="117"/>
      <c r="L722" s="99"/>
      <c r="M722" s="116"/>
      <c r="N722" s="116"/>
      <c r="O722" s="41"/>
      <c r="P722" s="10"/>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row>
    <row r="723">
      <c r="A723" s="41"/>
      <c r="B723" s="116"/>
      <c r="C723" s="41"/>
      <c r="D723" s="14"/>
      <c r="E723" s="22"/>
      <c r="F723" s="41"/>
      <c r="G723" s="41"/>
      <c r="H723" s="41"/>
      <c r="I723" s="22"/>
      <c r="J723" s="41"/>
      <c r="K723" s="117"/>
      <c r="L723" s="99"/>
      <c r="M723" s="116"/>
      <c r="N723" s="116"/>
      <c r="O723" s="41"/>
      <c r="P723" s="10"/>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row>
    <row r="724">
      <c r="A724" s="41"/>
      <c r="B724" s="116"/>
      <c r="C724" s="41"/>
      <c r="D724" s="14"/>
      <c r="E724" s="22"/>
      <c r="F724" s="41"/>
      <c r="G724" s="41"/>
      <c r="H724" s="41"/>
      <c r="I724" s="22"/>
      <c r="J724" s="41"/>
      <c r="K724" s="117"/>
      <c r="L724" s="99"/>
      <c r="M724" s="116"/>
      <c r="N724" s="116"/>
      <c r="O724" s="41"/>
      <c r="P724" s="10"/>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row>
    <row r="725">
      <c r="A725" s="41"/>
      <c r="B725" s="116"/>
      <c r="C725" s="41"/>
      <c r="D725" s="14"/>
      <c r="E725" s="22"/>
      <c r="F725" s="41"/>
      <c r="G725" s="41"/>
      <c r="H725" s="41"/>
      <c r="I725" s="22"/>
      <c r="J725" s="41"/>
      <c r="K725" s="117"/>
      <c r="L725" s="99"/>
      <c r="M725" s="116"/>
      <c r="N725" s="116"/>
      <c r="O725" s="41"/>
      <c r="P725" s="10"/>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row>
    <row r="726">
      <c r="A726" s="41"/>
      <c r="B726" s="116"/>
      <c r="C726" s="41"/>
      <c r="D726" s="14"/>
      <c r="E726" s="22"/>
      <c r="F726" s="41"/>
      <c r="G726" s="41"/>
      <c r="H726" s="41"/>
      <c r="I726" s="22"/>
      <c r="J726" s="41"/>
      <c r="K726" s="117"/>
      <c r="L726" s="99"/>
      <c r="M726" s="116"/>
      <c r="N726" s="116"/>
      <c r="O726" s="41"/>
      <c r="P726" s="10"/>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row>
    <row r="727">
      <c r="A727" s="41"/>
      <c r="B727" s="116"/>
      <c r="C727" s="41"/>
      <c r="D727" s="14"/>
      <c r="E727" s="22"/>
      <c r="F727" s="41"/>
      <c r="G727" s="41"/>
      <c r="H727" s="41"/>
      <c r="I727" s="22"/>
      <c r="J727" s="41"/>
      <c r="K727" s="117"/>
      <c r="L727" s="99"/>
      <c r="M727" s="116"/>
      <c r="N727" s="116"/>
      <c r="O727" s="41"/>
      <c r="P727" s="10"/>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row>
    <row r="728">
      <c r="A728" s="41"/>
      <c r="B728" s="116"/>
      <c r="C728" s="41"/>
      <c r="D728" s="14"/>
      <c r="E728" s="22"/>
      <c r="F728" s="41"/>
      <c r="G728" s="41"/>
      <c r="H728" s="41"/>
      <c r="I728" s="22"/>
      <c r="J728" s="41"/>
      <c r="K728" s="117"/>
      <c r="L728" s="99"/>
      <c r="M728" s="116"/>
      <c r="N728" s="116"/>
      <c r="O728" s="41"/>
      <c r="P728" s="10"/>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row>
    <row r="729">
      <c r="A729" s="41"/>
      <c r="B729" s="116"/>
      <c r="C729" s="41"/>
      <c r="D729" s="14"/>
      <c r="E729" s="22"/>
      <c r="F729" s="41"/>
      <c r="G729" s="41"/>
      <c r="H729" s="41"/>
      <c r="I729" s="22"/>
      <c r="J729" s="41"/>
      <c r="K729" s="117"/>
      <c r="L729" s="99"/>
      <c r="M729" s="116"/>
      <c r="N729" s="116"/>
      <c r="O729" s="41"/>
      <c r="P729" s="10"/>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row>
    <row r="730">
      <c r="A730" s="41"/>
      <c r="B730" s="116"/>
      <c r="C730" s="41"/>
      <c r="D730" s="14"/>
      <c r="E730" s="22"/>
      <c r="F730" s="41"/>
      <c r="G730" s="41"/>
      <c r="H730" s="41"/>
      <c r="I730" s="22"/>
      <c r="J730" s="41"/>
      <c r="K730" s="117"/>
      <c r="L730" s="99"/>
      <c r="M730" s="116"/>
      <c r="N730" s="116"/>
      <c r="O730" s="41"/>
      <c r="P730" s="10"/>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row>
    <row r="731">
      <c r="A731" s="41"/>
      <c r="B731" s="116"/>
      <c r="C731" s="41"/>
      <c r="D731" s="14"/>
      <c r="E731" s="22"/>
      <c r="F731" s="41"/>
      <c r="G731" s="41"/>
      <c r="H731" s="41"/>
      <c r="I731" s="22"/>
      <c r="J731" s="41"/>
      <c r="K731" s="117"/>
      <c r="L731" s="99"/>
      <c r="M731" s="116"/>
      <c r="N731" s="116"/>
      <c r="O731" s="41"/>
      <c r="P731" s="10"/>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row>
    <row r="732">
      <c r="A732" s="41"/>
      <c r="B732" s="116"/>
      <c r="C732" s="41"/>
      <c r="D732" s="14"/>
      <c r="E732" s="22"/>
      <c r="F732" s="41"/>
      <c r="G732" s="41"/>
      <c r="H732" s="41"/>
      <c r="I732" s="22"/>
      <c r="J732" s="41"/>
      <c r="K732" s="117"/>
      <c r="L732" s="99"/>
      <c r="M732" s="116"/>
      <c r="N732" s="116"/>
      <c r="O732" s="41"/>
      <c r="P732" s="10"/>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row>
    <row r="733">
      <c r="A733" s="41"/>
      <c r="B733" s="116"/>
      <c r="C733" s="41"/>
      <c r="D733" s="14"/>
      <c r="E733" s="22"/>
      <c r="F733" s="41"/>
      <c r="G733" s="41"/>
      <c r="H733" s="41"/>
      <c r="I733" s="22"/>
      <c r="J733" s="41"/>
      <c r="K733" s="117"/>
      <c r="L733" s="99"/>
      <c r="M733" s="116"/>
      <c r="N733" s="116"/>
      <c r="O733" s="41"/>
      <c r="P733" s="10"/>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row>
    <row r="734">
      <c r="A734" s="41"/>
      <c r="B734" s="116"/>
      <c r="C734" s="41"/>
      <c r="D734" s="14"/>
      <c r="E734" s="22"/>
      <c r="F734" s="41"/>
      <c r="G734" s="41"/>
      <c r="H734" s="41"/>
      <c r="I734" s="22"/>
      <c r="J734" s="41"/>
      <c r="K734" s="117"/>
      <c r="L734" s="99"/>
      <c r="M734" s="116"/>
      <c r="N734" s="116"/>
      <c r="O734" s="41"/>
      <c r="P734" s="10"/>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row>
    <row r="735">
      <c r="A735" s="41"/>
      <c r="B735" s="116"/>
      <c r="C735" s="41"/>
      <c r="D735" s="14"/>
      <c r="E735" s="22"/>
      <c r="F735" s="41"/>
      <c r="G735" s="41"/>
      <c r="H735" s="41"/>
      <c r="I735" s="22"/>
      <c r="J735" s="41"/>
      <c r="K735" s="117"/>
      <c r="L735" s="99"/>
      <c r="M735" s="116"/>
      <c r="N735" s="116"/>
      <c r="O735" s="41"/>
      <c r="P735" s="10"/>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row>
    <row r="736">
      <c r="A736" s="41"/>
      <c r="B736" s="116"/>
      <c r="C736" s="41"/>
      <c r="D736" s="14"/>
      <c r="E736" s="22"/>
      <c r="F736" s="41"/>
      <c r="G736" s="41"/>
      <c r="H736" s="41"/>
      <c r="I736" s="22"/>
      <c r="J736" s="41"/>
      <c r="K736" s="117"/>
      <c r="L736" s="99"/>
      <c r="M736" s="116"/>
      <c r="N736" s="116"/>
      <c r="O736" s="41"/>
      <c r="P736" s="10"/>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row>
    <row r="737">
      <c r="A737" s="41"/>
      <c r="B737" s="116"/>
      <c r="C737" s="41"/>
      <c r="D737" s="14"/>
      <c r="E737" s="22"/>
      <c r="F737" s="41"/>
      <c r="G737" s="41"/>
      <c r="H737" s="41"/>
      <c r="I737" s="22"/>
      <c r="J737" s="41"/>
      <c r="K737" s="117"/>
      <c r="L737" s="99"/>
      <c r="M737" s="116"/>
      <c r="N737" s="116"/>
      <c r="O737" s="41"/>
      <c r="P737" s="10"/>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row>
    <row r="738">
      <c r="A738" s="41"/>
      <c r="B738" s="116"/>
      <c r="C738" s="41"/>
      <c r="D738" s="14"/>
      <c r="E738" s="22"/>
      <c r="F738" s="41"/>
      <c r="G738" s="41"/>
      <c r="H738" s="41"/>
      <c r="I738" s="22"/>
      <c r="J738" s="41"/>
      <c r="K738" s="117"/>
      <c r="L738" s="99"/>
      <c r="M738" s="116"/>
      <c r="N738" s="116"/>
      <c r="O738" s="41"/>
      <c r="P738" s="10"/>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row>
    <row r="739">
      <c r="A739" s="41"/>
      <c r="B739" s="116"/>
      <c r="C739" s="41"/>
      <c r="D739" s="14"/>
      <c r="E739" s="22"/>
      <c r="F739" s="41"/>
      <c r="G739" s="41"/>
      <c r="H739" s="41"/>
      <c r="I739" s="22"/>
      <c r="J739" s="41"/>
      <c r="K739" s="117"/>
      <c r="L739" s="99"/>
      <c r="M739" s="116"/>
      <c r="N739" s="116"/>
      <c r="O739" s="41"/>
      <c r="P739" s="10"/>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row>
    <row r="740">
      <c r="A740" s="41"/>
      <c r="B740" s="116"/>
      <c r="C740" s="41"/>
      <c r="D740" s="14"/>
      <c r="E740" s="22"/>
      <c r="F740" s="41"/>
      <c r="G740" s="41"/>
      <c r="H740" s="41"/>
      <c r="I740" s="22"/>
      <c r="J740" s="41"/>
      <c r="K740" s="117"/>
      <c r="L740" s="99"/>
      <c r="M740" s="116"/>
      <c r="N740" s="116"/>
      <c r="O740" s="41"/>
      <c r="P740" s="10"/>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row>
    <row r="741">
      <c r="A741" s="41"/>
      <c r="B741" s="116"/>
      <c r="C741" s="41"/>
      <c r="D741" s="14"/>
      <c r="E741" s="22"/>
      <c r="F741" s="41"/>
      <c r="G741" s="41"/>
      <c r="H741" s="41"/>
      <c r="I741" s="22"/>
      <c r="J741" s="41"/>
      <c r="K741" s="117"/>
      <c r="L741" s="99"/>
      <c r="M741" s="116"/>
      <c r="N741" s="116"/>
      <c r="O741" s="41"/>
      <c r="P741" s="10"/>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row>
    <row r="742">
      <c r="A742" s="41"/>
      <c r="B742" s="116"/>
      <c r="C742" s="41"/>
      <c r="D742" s="14"/>
      <c r="E742" s="22"/>
      <c r="F742" s="41"/>
      <c r="G742" s="41"/>
      <c r="H742" s="41"/>
      <c r="I742" s="22"/>
      <c r="J742" s="41"/>
      <c r="K742" s="117"/>
      <c r="L742" s="99"/>
      <c r="M742" s="116"/>
      <c r="N742" s="116"/>
      <c r="O742" s="41"/>
      <c r="P742" s="10"/>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row>
    <row r="743">
      <c r="A743" s="41"/>
      <c r="B743" s="116"/>
      <c r="C743" s="41"/>
      <c r="D743" s="14"/>
      <c r="E743" s="22"/>
      <c r="F743" s="41"/>
      <c r="G743" s="41"/>
      <c r="H743" s="41"/>
      <c r="I743" s="22"/>
      <c r="J743" s="41"/>
      <c r="K743" s="117"/>
      <c r="L743" s="99"/>
      <c r="M743" s="116"/>
      <c r="N743" s="116"/>
      <c r="O743" s="41"/>
      <c r="P743" s="10"/>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row>
    <row r="744">
      <c r="A744" s="41"/>
      <c r="B744" s="116"/>
      <c r="C744" s="41"/>
      <c r="D744" s="14"/>
      <c r="E744" s="22"/>
      <c r="F744" s="41"/>
      <c r="G744" s="41"/>
      <c r="H744" s="41"/>
      <c r="I744" s="22"/>
      <c r="J744" s="41"/>
      <c r="K744" s="117"/>
      <c r="L744" s="99"/>
      <c r="M744" s="116"/>
      <c r="N744" s="116"/>
      <c r="O744" s="41"/>
      <c r="P744" s="10"/>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row>
    <row r="745">
      <c r="A745" s="41"/>
      <c r="B745" s="116"/>
      <c r="C745" s="41"/>
      <c r="D745" s="14"/>
      <c r="E745" s="22"/>
      <c r="F745" s="41"/>
      <c r="G745" s="41"/>
      <c r="H745" s="41"/>
      <c r="I745" s="22"/>
      <c r="J745" s="41"/>
      <c r="K745" s="117"/>
      <c r="L745" s="99"/>
      <c r="M745" s="116"/>
      <c r="N745" s="116"/>
      <c r="O745" s="41"/>
      <c r="P745" s="10"/>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row>
    <row r="746">
      <c r="A746" s="41"/>
      <c r="B746" s="116"/>
      <c r="C746" s="41"/>
      <c r="D746" s="14"/>
      <c r="E746" s="22"/>
      <c r="F746" s="41"/>
      <c r="G746" s="41"/>
      <c r="H746" s="41"/>
      <c r="I746" s="22"/>
      <c r="J746" s="41"/>
      <c r="K746" s="117"/>
      <c r="L746" s="99"/>
      <c r="M746" s="116"/>
      <c r="N746" s="116"/>
      <c r="O746" s="41"/>
      <c r="P746" s="10"/>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row>
    <row r="747">
      <c r="A747" s="41"/>
      <c r="B747" s="116"/>
      <c r="C747" s="41"/>
      <c r="D747" s="14"/>
      <c r="E747" s="22"/>
      <c r="F747" s="41"/>
      <c r="G747" s="41"/>
      <c r="H747" s="41"/>
      <c r="I747" s="22"/>
      <c r="J747" s="41"/>
      <c r="K747" s="117"/>
      <c r="L747" s="99"/>
      <c r="M747" s="116"/>
      <c r="N747" s="116"/>
      <c r="O747" s="41"/>
      <c r="P747" s="10"/>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row>
    <row r="748">
      <c r="A748" s="41"/>
      <c r="B748" s="116"/>
      <c r="C748" s="41"/>
      <c r="D748" s="14"/>
      <c r="E748" s="22"/>
      <c r="F748" s="41"/>
      <c r="G748" s="41"/>
      <c r="H748" s="41"/>
      <c r="I748" s="22"/>
      <c r="J748" s="41"/>
      <c r="K748" s="117"/>
      <c r="L748" s="99"/>
      <c r="M748" s="116"/>
      <c r="N748" s="116"/>
      <c r="O748" s="41"/>
      <c r="P748" s="10"/>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row>
    <row r="749">
      <c r="A749" s="41"/>
      <c r="B749" s="116"/>
      <c r="C749" s="41"/>
      <c r="D749" s="14"/>
      <c r="E749" s="22"/>
      <c r="F749" s="41"/>
      <c r="G749" s="41"/>
      <c r="H749" s="41"/>
      <c r="I749" s="22"/>
      <c r="J749" s="41"/>
      <c r="K749" s="117"/>
      <c r="L749" s="99"/>
      <c r="M749" s="116"/>
      <c r="N749" s="116"/>
      <c r="O749" s="41"/>
      <c r="P749" s="10"/>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row>
    <row r="750">
      <c r="A750" s="41"/>
      <c r="B750" s="116"/>
      <c r="C750" s="41"/>
      <c r="D750" s="14"/>
      <c r="E750" s="22"/>
      <c r="F750" s="41"/>
      <c r="G750" s="41"/>
      <c r="H750" s="41"/>
      <c r="I750" s="22"/>
      <c r="J750" s="41"/>
      <c r="K750" s="117"/>
      <c r="L750" s="99"/>
      <c r="M750" s="116"/>
      <c r="N750" s="116"/>
      <c r="O750" s="41"/>
      <c r="P750" s="10"/>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row>
    <row r="751">
      <c r="A751" s="41"/>
      <c r="B751" s="116"/>
      <c r="C751" s="41"/>
      <c r="D751" s="14"/>
      <c r="E751" s="22"/>
      <c r="F751" s="41"/>
      <c r="G751" s="41"/>
      <c r="H751" s="41"/>
      <c r="I751" s="22"/>
      <c r="J751" s="41"/>
      <c r="K751" s="117"/>
      <c r="L751" s="99"/>
      <c r="M751" s="116"/>
      <c r="N751" s="116"/>
      <c r="O751" s="41"/>
      <c r="P751" s="10"/>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row>
    <row r="752">
      <c r="A752" s="41"/>
      <c r="B752" s="116"/>
      <c r="C752" s="41"/>
      <c r="D752" s="14"/>
      <c r="E752" s="22"/>
      <c r="F752" s="41"/>
      <c r="G752" s="41"/>
      <c r="H752" s="41"/>
      <c r="I752" s="22"/>
      <c r="J752" s="41"/>
      <c r="K752" s="117"/>
      <c r="L752" s="99"/>
      <c r="M752" s="116"/>
      <c r="N752" s="116"/>
      <c r="O752" s="41"/>
      <c r="P752" s="10"/>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row>
    <row r="753">
      <c r="A753" s="41"/>
      <c r="B753" s="116"/>
      <c r="C753" s="41"/>
      <c r="D753" s="14"/>
      <c r="E753" s="22"/>
      <c r="F753" s="41"/>
      <c r="G753" s="41"/>
      <c r="H753" s="41"/>
      <c r="I753" s="22"/>
      <c r="J753" s="41"/>
      <c r="K753" s="117"/>
      <c r="L753" s="99"/>
      <c r="M753" s="116"/>
      <c r="N753" s="116"/>
      <c r="O753" s="41"/>
      <c r="P753" s="10"/>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row>
    <row r="754">
      <c r="A754" s="41"/>
      <c r="B754" s="116"/>
      <c r="C754" s="41"/>
      <c r="D754" s="14"/>
      <c r="E754" s="22"/>
      <c r="F754" s="41"/>
      <c r="G754" s="41"/>
      <c r="H754" s="41"/>
      <c r="I754" s="22"/>
      <c r="J754" s="41"/>
      <c r="K754" s="117"/>
      <c r="L754" s="99"/>
      <c r="M754" s="116"/>
      <c r="N754" s="116"/>
      <c r="O754" s="41"/>
      <c r="P754" s="10"/>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row>
    <row r="755">
      <c r="A755" s="41"/>
      <c r="B755" s="116"/>
      <c r="C755" s="41"/>
      <c r="D755" s="14"/>
      <c r="E755" s="22"/>
      <c r="F755" s="41"/>
      <c r="G755" s="41"/>
      <c r="H755" s="41"/>
      <c r="I755" s="22"/>
      <c r="J755" s="41"/>
      <c r="K755" s="117"/>
      <c r="L755" s="99"/>
      <c r="M755" s="116"/>
      <c r="N755" s="116"/>
      <c r="O755" s="41"/>
      <c r="P755" s="10"/>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row>
    <row r="756">
      <c r="A756" s="41"/>
      <c r="B756" s="116"/>
      <c r="C756" s="41"/>
      <c r="D756" s="14"/>
      <c r="E756" s="22"/>
      <c r="F756" s="41"/>
      <c r="G756" s="41"/>
      <c r="H756" s="41"/>
      <c r="I756" s="22"/>
      <c r="J756" s="41"/>
      <c r="K756" s="117"/>
      <c r="L756" s="99"/>
      <c r="M756" s="116"/>
      <c r="N756" s="116"/>
      <c r="O756" s="41"/>
      <c r="P756" s="10"/>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row>
    <row r="757">
      <c r="A757" s="41"/>
      <c r="B757" s="116"/>
      <c r="C757" s="41"/>
      <c r="D757" s="14"/>
      <c r="E757" s="22"/>
      <c r="F757" s="41"/>
      <c r="G757" s="41"/>
      <c r="H757" s="41"/>
      <c r="I757" s="22"/>
      <c r="J757" s="41"/>
      <c r="K757" s="117"/>
      <c r="L757" s="99"/>
      <c r="M757" s="116"/>
      <c r="N757" s="116"/>
      <c r="O757" s="41"/>
      <c r="P757" s="10"/>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row>
    <row r="758">
      <c r="A758" s="41"/>
      <c r="B758" s="116"/>
      <c r="C758" s="41"/>
      <c r="D758" s="14"/>
      <c r="E758" s="22"/>
      <c r="F758" s="41"/>
      <c r="G758" s="41"/>
      <c r="H758" s="41"/>
      <c r="I758" s="22"/>
      <c r="J758" s="41"/>
      <c r="K758" s="117"/>
      <c r="L758" s="99"/>
      <c r="M758" s="116"/>
      <c r="N758" s="116"/>
      <c r="O758" s="41"/>
      <c r="P758" s="10"/>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row>
    <row r="759">
      <c r="A759" s="41"/>
      <c r="B759" s="116"/>
      <c r="C759" s="41"/>
      <c r="D759" s="14"/>
      <c r="E759" s="22"/>
      <c r="F759" s="41"/>
      <c r="G759" s="41"/>
      <c r="H759" s="41"/>
      <c r="I759" s="22"/>
      <c r="J759" s="41"/>
      <c r="K759" s="117"/>
      <c r="L759" s="99"/>
      <c r="M759" s="116"/>
      <c r="N759" s="116"/>
      <c r="O759" s="41"/>
      <c r="P759" s="10"/>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row>
    <row r="760">
      <c r="A760" s="41"/>
      <c r="B760" s="116"/>
      <c r="C760" s="41"/>
      <c r="D760" s="14"/>
      <c r="E760" s="22"/>
      <c r="F760" s="41"/>
      <c r="G760" s="41"/>
      <c r="H760" s="41"/>
      <c r="I760" s="22"/>
      <c r="J760" s="41"/>
      <c r="K760" s="117"/>
      <c r="L760" s="99"/>
      <c r="M760" s="116"/>
      <c r="N760" s="116"/>
      <c r="O760" s="41"/>
      <c r="P760" s="10"/>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row>
    <row r="761">
      <c r="A761" s="41"/>
      <c r="B761" s="116"/>
      <c r="C761" s="41"/>
      <c r="D761" s="14"/>
      <c r="E761" s="22"/>
      <c r="F761" s="41"/>
      <c r="G761" s="41"/>
      <c r="H761" s="41"/>
      <c r="I761" s="22"/>
      <c r="J761" s="41"/>
      <c r="K761" s="117"/>
      <c r="L761" s="99"/>
      <c r="M761" s="116"/>
      <c r="N761" s="116"/>
      <c r="O761" s="41"/>
      <c r="P761" s="10"/>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row>
    <row r="762">
      <c r="A762" s="41"/>
      <c r="B762" s="116"/>
      <c r="C762" s="41"/>
      <c r="D762" s="14"/>
      <c r="E762" s="22"/>
      <c r="F762" s="41"/>
      <c r="G762" s="41"/>
      <c r="H762" s="41"/>
      <c r="I762" s="22"/>
      <c r="J762" s="41"/>
      <c r="K762" s="117"/>
      <c r="L762" s="99"/>
      <c r="M762" s="116"/>
      <c r="N762" s="116"/>
      <c r="O762" s="41"/>
      <c r="P762" s="10"/>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row>
    <row r="763">
      <c r="A763" s="41"/>
      <c r="B763" s="116"/>
      <c r="C763" s="41"/>
      <c r="D763" s="14"/>
      <c r="E763" s="22"/>
      <c r="F763" s="41"/>
      <c r="G763" s="41"/>
      <c r="H763" s="41"/>
      <c r="I763" s="22"/>
      <c r="J763" s="41"/>
      <c r="K763" s="117"/>
      <c r="L763" s="99"/>
      <c r="M763" s="116"/>
      <c r="N763" s="116"/>
      <c r="O763" s="41"/>
      <c r="P763" s="10"/>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row>
    <row r="764">
      <c r="A764" s="41"/>
      <c r="B764" s="116"/>
      <c r="C764" s="41"/>
      <c r="D764" s="14"/>
      <c r="E764" s="22"/>
      <c r="F764" s="41"/>
      <c r="G764" s="41"/>
      <c r="H764" s="41"/>
      <c r="I764" s="22"/>
      <c r="J764" s="41"/>
      <c r="K764" s="117"/>
      <c r="L764" s="99"/>
      <c r="M764" s="116"/>
      <c r="N764" s="116"/>
      <c r="O764" s="41"/>
      <c r="P764" s="10"/>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row>
    <row r="765">
      <c r="A765" s="41"/>
      <c r="B765" s="116"/>
      <c r="C765" s="41"/>
      <c r="D765" s="14"/>
      <c r="E765" s="22"/>
      <c r="F765" s="41"/>
      <c r="G765" s="41"/>
      <c r="H765" s="41"/>
      <c r="I765" s="22"/>
      <c r="J765" s="41"/>
      <c r="K765" s="117"/>
      <c r="L765" s="99"/>
      <c r="M765" s="116"/>
      <c r="N765" s="116"/>
      <c r="O765" s="41"/>
      <c r="P765" s="10"/>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row>
    <row r="766">
      <c r="A766" s="41"/>
      <c r="B766" s="116"/>
      <c r="C766" s="41"/>
      <c r="D766" s="14"/>
      <c r="E766" s="22"/>
      <c r="F766" s="41"/>
      <c r="G766" s="41"/>
      <c r="H766" s="41"/>
      <c r="I766" s="22"/>
      <c r="J766" s="41"/>
      <c r="K766" s="117"/>
      <c r="L766" s="99"/>
      <c r="M766" s="116"/>
      <c r="N766" s="116"/>
      <c r="O766" s="41"/>
      <c r="P766" s="10"/>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row>
    <row r="767">
      <c r="A767" s="41"/>
      <c r="B767" s="116"/>
      <c r="C767" s="41"/>
      <c r="D767" s="14"/>
      <c r="E767" s="22"/>
      <c r="F767" s="41"/>
      <c r="G767" s="41"/>
      <c r="H767" s="41"/>
      <c r="I767" s="22"/>
      <c r="J767" s="41"/>
      <c r="K767" s="117"/>
      <c r="L767" s="99"/>
      <c r="M767" s="116"/>
      <c r="N767" s="116"/>
      <c r="O767" s="41"/>
      <c r="P767" s="10"/>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row>
    <row r="768">
      <c r="A768" s="41"/>
      <c r="B768" s="116"/>
      <c r="C768" s="41"/>
      <c r="D768" s="14"/>
      <c r="E768" s="22"/>
      <c r="F768" s="41"/>
      <c r="G768" s="41"/>
      <c r="H768" s="41"/>
      <c r="I768" s="22"/>
      <c r="J768" s="41"/>
      <c r="K768" s="117"/>
      <c r="L768" s="99"/>
      <c r="M768" s="116"/>
      <c r="N768" s="116"/>
      <c r="O768" s="41"/>
      <c r="P768" s="10"/>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row>
    <row r="769">
      <c r="A769" s="41"/>
      <c r="B769" s="116"/>
      <c r="C769" s="41"/>
      <c r="D769" s="14"/>
      <c r="E769" s="22"/>
      <c r="F769" s="41"/>
      <c r="G769" s="41"/>
      <c r="H769" s="41"/>
      <c r="I769" s="22"/>
      <c r="J769" s="41"/>
      <c r="K769" s="117"/>
      <c r="L769" s="99"/>
      <c r="M769" s="116"/>
      <c r="N769" s="116"/>
      <c r="O769" s="41"/>
      <c r="P769" s="10"/>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row>
    <row r="770">
      <c r="A770" s="41"/>
      <c r="B770" s="116"/>
      <c r="C770" s="41"/>
      <c r="D770" s="14"/>
      <c r="E770" s="22"/>
      <c r="F770" s="41"/>
      <c r="G770" s="41"/>
      <c r="H770" s="41"/>
      <c r="I770" s="22"/>
      <c r="J770" s="41"/>
      <c r="K770" s="117"/>
      <c r="L770" s="99"/>
      <c r="M770" s="116"/>
      <c r="N770" s="116"/>
      <c r="O770" s="41"/>
      <c r="P770" s="10"/>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row>
    <row r="771">
      <c r="A771" s="41"/>
      <c r="B771" s="116"/>
      <c r="C771" s="41"/>
      <c r="D771" s="14"/>
      <c r="E771" s="22"/>
      <c r="F771" s="41"/>
      <c r="G771" s="41"/>
      <c r="H771" s="41"/>
      <c r="I771" s="22"/>
      <c r="J771" s="41"/>
      <c r="K771" s="117"/>
      <c r="L771" s="99"/>
      <c r="M771" s="116"/>
      <c r="N771" s="116"/>
      <c r="O771" s="41"/>
      <c r="P771" s="10"/>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row>
    <row r="772">
      <c r="A772" s="41"/>
      <c r="B772" s="116"/>
      <c r="C772" s="41"/>
      <c r="D772" s="14"/>
      <c r="E772" s="22"/>
      <c r="F772" s="41"/>
      <c r="G772" s="41"/>
      <c r="H772" s="41"/>
      <c r="I772" s="22"/>
      <c r="J772" s="41"/>
      <c r="K772" s="117"/>
      <c r="L772" s="99"/>
      <c r="M772" s="116"/>
      <c r="N772" s="116"/>
      <c r="O772" s="41"/>
      <c r="P772" s="10"/>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row>
    <row r="773">
      <c r="A773" s="41"/>
      <c r="B773" s="116"/>
      <c r="C773" s="41"/>
      <c r="D773" s="14"/>
      <c r="E773" s="22"/>
      <c r="F773" s="41"/>
      <c r="G773" s="41"/>
      <c r="H773" s="41"/>
      <c r="I773" s="22"/>
      <c r="J773" s="41"/>
      <c r="K773" s="117"/>
      <c r="L773" s="99"/>
      <c r="M773" s="116"/>
      <c r="N773" s="116"/>
      <c r="O773" s="41"/>
      <c r="P773" s="10"/>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row>
    <row r="774">
      <c r="A774" s="41"/>
      <c r="B774" s="116"/>
      <c r="C774" s="41"/>
      <c r="D774" s="14"/>
      <c r="E774" s="22"/>
      <c r="F774" s="41"/>
      <c r="G774" s="41"/>
      <c r="H774" s="41"/>
      <c r="I774" s="22"/>
      <c r="J774" s="41"/>
      <c r="K774" s="117"/>
      <c r="L774" s="99"/>
      <c r="M774" s="116"/>
      <c r="N774" s="116"/>
      <c r="O774" s="41"/>
      <c r="P774" s="10"/>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row>
    <row r="775">
      <c r="A775" s="41"/>
      <c r="B775" s="116"/>
      <c r="C775" s="41"/>
      <c r="D775" s="14"/>
      <c r="E775" s="22"/>
      <c r="F775" s="41"/>
      <c r="G775" s="41"/>
      <c r="H775" s="41"/>
      <c r="I775" s="22"/>
      <c r="J775" s="41"/>
      <c r="K775" s="117"/>
      <c r="L775" s="99"/>
      <c r="M775" s="116"/>
      <c r="N775" s="116"/>
      <c r="O775" s="41"/>
      <c r="P775" s="10"/>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row>
    <row r="776">
      <c r="A776" s="41"/>
      <c r="B776" s="116"/>
      <c r="C776" s="41"/>
      <c r="D776" s="14"/>
      <c r="E776" s="22"/>
      <c r="F776" s="41"/>
      <c r="G776" s="41"/>
      <c r="H776" s="41"/>
      <c r="I776" s="22"/>
      <c r="J776" s="41"/>
      <c r="K776" s="117"/>
      <c r="L776" s="99"/>
      <c r="M776" s="116"/>
      <c r="N776" s="116"/>
      <c r="O776" s="41"/>
      <c r="P776" s="10"/>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row>
    <row r="777">
      <c r="A777" s="41"/>
      <c r="B777" s="116"/>
      <c r="C777" s="41"/>
      <c r="D777" s="14"/>
      <c r="E777" s="22"/>
      <c r="F777" s="41"/>
      <c r="G777" s="41"/>
      <c r="H777" s="41"/>
      <c r="I777" s="22"/>
      <c r="J777" s="41"/>
      <c r="K777" s="117"/>
      <c r="L777" s="99"/>
      <c r="M777" s="116"/>
      <c r="N777" s="116"/>
      <c r="O777" s="41"/>
      <c r="P777" s="10"/>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row>
    <row r="778">
      <c r="A778" s="41"/>
      <c r="B778" s="116"/>
      <c r="C778" s="41"/>
      <c r="D778" s="14"/>
      <c r="E778" s="22"/>
      <c r="F778" s="41"/>
      <c r="G778" s="41"/>
      <c r="H778" s="41"/>
      <c r="I778" s="22"/>
      <c r="J778" s="41"/>
      <c r="K778" s="117"/>
      <c r="L778" s="99"/>
      <c r="M778" s="116"/>
      <c r="N778" s="116"/>
      <c r="O778" s="41"/>
      <c r="P778" s="10"/>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row>
    <row r="779">
      <c r="A779" s="41"/>
      <c r="B779" s="116"/>
      <c r="C779" s="41"/>
      <c r="D779" s="14"/>
      <c r="E779" s="22"/>
      <c r="F779" s="41"/>
      <c r="G779" s="41"/>
      <c r="H779" s="41"/>
      <c r="I779" s="22"/>
      <c r="J779" s="41"/>
      <c r="K779" s="117"/>
      <c r="L779" s="99"/>
      <c r="M779" s="116"/>
      <c r="N779" s="116"/>
      <c r="O779" s="41"/>
      <c r="P779" s="10"/>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row>
    <row r="780">
      <c r="A780" s="41"/>
      <c r="B780" s="116"/>
      <c r="C780" s="41"/>
      <c r="D780" s="14"/>
      <c r="E780" s="22"/>
      <c r="F780" s="41"/>
      <c r="G780" s="41"/>
      <c r="H780" s="41"/>
      <c r="I780" s="22"/>
      <c r="J780" s="41"/>
      <c r="K780" s="117"/>
      <c r="L780" s="99"/>
      <c r="M780" s="116"/>
      <c r="N780" s="116"/>
      <c r="O780" s="41"/>
      <c r="P780" s="10"/>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row>
    <row r="781">
      <c r="A781" s="41"/>
      <c r="B781" s="116"/>
      <c r="C781" s="41"/>
      <c r="D781" s="14"/>
      <c r="E781" s="22"/>
      <c r="F781" s="41"/>
      <c r="G781" s="41"/>
      <c r="H781" s="41"/>
      <c r="I781" s="22"/>
      <c r="J781" s="41"/>
      <c r="K781" s="117"/>
      <c r="L781" s="99"/>
      <c r="M781" s="116"/>
      <c r="N781" s="116"/>
      <c r="O781" s="41"/>
      <c r="P781" s="10"/>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row>
    <row r="782">
      <c r="A782" s="41"/>
      <c r="B782" s="116"/>
      <c r="C782" s="41"/>
      <c r="D782" s="14"/>
      <c r="E782" s="22"/>
      <c r="F782" s="41"/>
      <c r="G782" s="41"/>
      <c r="H782" s="41"/>
      <c r="I782" s="22"/>
      <c r="J782" s="41"/>
      <c r="K782" s="117"/>
      <c r="L782" s="99"/>
      <c r="M782" s="116"/>
      <c r="N782" s="116"/>
      <c r="O782" s="41"/>
      <c r="P782" s="10"/>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row>
    <row r="783">
      <c r="A783" s="41"/>
      <c r="B783" s="116"/>
      <c r="C783" s="41"/>
      <c r="D783" s="14"/>
      <c r="E783" s="22"/>
      <c r="F783" s="41"/>
      <c r="G783" s="41"/>
      <c r="H783" s="41"/>
      <c r="I783" s="22"/>
      <c r="J783" s="41"/>
      <c r="K783" s="117"/>
      <c r="L783" s="99"/>
      <c r="M783" s="116"/>
      <c r="N783" s="116"/>
      <c r="O783" s="41"/>
      <c r="P783" s="10"/>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row>
    <row r="784">
      <c r="A784" s="41"/>
      <c r="B784" s="116"/>
      <c r="C784" s="41"/>
      <c r="D784" s="14"/>
      <c r="E784" s="22"/>
      <c r="F784" s="41"/>
      <c r="G784" s="41"/>
      <c r="H784" s="41"/>
      <c r="I784" s="22"/>
      <c r="J784" s="41"/>
      <c r="K784" s="117"/>
      <c r="L784" s="99"/>
      <c r="M784" s="116"/>
      <c r="N784" s="116"/>
      <c r="O784" s="41"/>
      <c r="P784" s="10"/>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row>
    <row r="785">
      <c r="A785" s="41"/>
      <c r="B785" s="116"/>
      <c r="C785" s="41"/>
      <c r="D785" s="14"/>
      <c r="E785" s="22"/>
      <c r="F785" s="41"/>
      <c r="G785" s="41"/>
      <c r="H785" s="41"/>
      <c r="I785" s="22"/>
      <c r="J785" s="41"/>
      <c r="K785" s="117"/>
      <c r="L785" s="99"/>
      <c r="M785" s="116"/>
      <c r="N785" s="116"/>
      <c r="O785" s="41"/>
      <c r="P785" s="10"/>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row>
    <row r="786">
      <c r="A786" s="41"/>
      <c r="B786" s="116"/>
      <c r="C786" s="41"/>
      <c r="D786" s="14"/>
      <c r="E786" s="22"/>
      <c r="F786" s="41"/>
      <c r="G786" s="41"/>
      <c r="H786" s="41"/>
      <c r="I786" s="22"/>
      <c r="J786" s="41"/>
      <c r="K786" s="117"/>
      <c r="L786" s="99"/>
      <c r="M786" s="116"/>
      <c r="N786" s="116"/>
      <c r="O786" s="41"/>
      <c r="P786" s="10"/>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row>
    <row r="787">
      <c r="A787" s="41"/>
      <c r="B787" s="116"/>
      <c r="C787" s="41"/>
      <c r="D787" s="14"/>
      <c r="E787" s="22"/>
      <c r="F787" s="41"/>
      <c r="G787" s="41"/>
      <c r="H787" s="41"/>
      <c r="I787" s="22"/>
      <c r="J787" s="41"/>
      <c r="K787" s="117"/>
      <c r="L787" s="99"/>
      <c r="M787" s="116"/>
      <c r="N787" s="116"/>
      <c r="O787" s="41"/>
      <c r="P787" s="10"/>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row>
    <row r="788">
      <c r="A788" s="41"/>
      <c r="B788" s="116"/>
      <c r="C788" s="41"/>
      <c r="D788" s="14"/>
      <c r="E788" s="22"/>
      <c r="F788" s="41"/>
      <c r="G788" s="41"/>
      <c r="H788" s="41"/>
      <c r="I788" s="22"/>
      <c r="J788" s="41"/>
      <c r="K788" s="117"/>
      <c r="L788" s="99"/>
      <c r="M788" s="116"/>
      <c r="N788" s="116"/>
      <c r="O788" s="41"/>
      <c r="P788" s="10"/>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row>
    <row r="789">
      <c r="A789" s="41"/>
      <c r="B789" s="116"/>
      <c r="C789" s="41"/>
      <c r="D789" s="14"/>
      <c r="E789" s="22"/>
      <c r="F789" s="41"/>
      <c r="G789" s="41"/>
      <c r="H789" s="41"/>
      <c r="I789" s="22"/>
      <c r="J789" s="41"/>
      <c r="K789" s="117"/>
      <c r="L789" s="99"/>
      <c r="M789" s="116"/>
      <c r="N789" s="116"/>
      <c r="O789" s="41"/>
      <c r="P789" s="10"/>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row>
    <row r="790">
      <c r="A790" s="41"/>
      <c r="B790" s="116"/>
      <c r="C790" s="41"/>
      <c r="D790" s="14"/>
      <c r="E790" s="22"/>
      <c r="F790" s="41"/>
      <c r="G790" s="41"/>
      <c r="H790" s="41"/>
      <c r="I790" s="22"/>
      <c r="J790" s="41"/>
      <c r="K790" s="117"/>
      <c r="L790" s="99"/>
      <c r="M790" s="116"/>
      <c r="N790" s="116"/>
      <c r="O790" s="41"/>
      <c r="P790" s="10"/>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row>
    <row r="791">
      <c r="A791" s="41"/>
      <c r="B791" s="116"/>
      <c r="C791" s="41"/>
      <c r="D791" s="14"/>
      <c r="E791" s="22"/>
      <c r="F791" s="41"/>
      <c r="G791" s="41"/>
      <c r="H791" s="41"/>
      <c r="I791" s="22"/>
      <c r="J791" s="41"/>
      <c r="K791" s="117"/>
      <c r="L791" s="99"/>
      <c r="M791" s="116"/>
      <c r="N791" s="116"/>
      <c r="O791" s="41"/>
      <c r="P791" s="10"/>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row>
    <row r="792">
      <c r="A792" s="41"/>
      <c r="B792" s="116"/>
      <c r="C792" s="41"/>
      <c r="D792" s="14"/>
      <c r="E792" s="22"/>
      <c r="F792" s="41"/>
      <c r="G792" s="41"/>
      <c r="H792" s="41"/>
      <c r="I792" s="22"/>
      <c r="J792" s="41"/>
      <c r="K792" s="117"/>
      <c r="L792" s="99"/>
      <c r="M792" s="116"/>
      <c r="N792" s="116"/>
      <c r="O792" s="41"/>
      <c r="P792" s="10"/>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row>
    <row r="793">
      <c r="A793" s="41"/>
      <c r="B793" s="116"/>
      <c r="C793" s="41"/>
      <c r="D793" s="14"/>
      <c r="E793" s="22"/>
      <c r="F793" s="41"/>
      <c r="G793" s="41"/>
      <c r="H793" s="41"/>
      <c r="I793" s="22"/>
      <c r="J793" s="41"/>
      <c r="K793" s="117"/>
      <c r="L793" s="99"/>
      <c r="M793" s="116"/>
      <c r="N793" s="116"/>
      <c r="O793" s="41"/>
      <c r="P793" s="10"/>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row>
    <row r="794">
      <c r="A794" s="41"/>
      <c r="B794" s="116"/>
      <c r="C794" s="41"/>
      <c r="D794" s="14"/>
      <c r="E794" s="22"/>
      <c r="F794" s="41"/>
      <c r="G794" s="41"/>
      <c r="H794" s="41"/>
      <c r="I794" s="22"/>
      <c r="J794" s="41"/>
      <c r="K794" s="117"/>
      <c r="L794" s="99"/>
      <c r="M794" s="116"/>
      <c r="N794" s="116"/>
      <c r="O794" s="41"/>
      <c r="P794" s="10"/>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row>
    <row r="795">
      <c r="A795" s="41"/>
      <c r="B795" s="116"/>
      <c r="C795" s="41"/>
      <c r="D795" s="14"/>
      <c r="E795" s="22"/>
      <c r="F795" s="41"/>
      <c r="G795" s="41"/>
      <c r="H795" s="41"/>
      <c r="I795" s="22"/>
      <c r="J795" s="41"/>
      <c r="K795" s="117"/>
      <c r="L795" s="99"/>
      <c r="M795" s="116"/>
      <c r="N795" s="116"/>
      <c r="O795" s="41"/>
      <c r="P795" s="10"/>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row>
    <row r="796">
      <c r="A796" s="41"/>
      <c r="B796" s="116"/>
      <c r="C796" s="41"/>
      <c r="D796" s="14"/>
      <c r="E796" s="22"/>
      <c r="F796" s="41"/>
      <c r="G796" s="41"/>
      <c r="H796" s="41"/>
      <c r="I796" s="22"/>
      <c r="J796" s="41"/>
      <c r="K796" s="117"/>
      <c r="L796" s="99"/>
      <c r="M796" s="116"/>
      <c r="N796" s="116"/>
      <c r="O796" s="41"/>
      <c r="P796" s="10"/>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row>
    <row r="797">
      <c r="A797" s="41"/>
      <c r="B797" s="116"/>
      <c r="C797" s="41"/>
      <c r="D797" s="14"/>
      <c r="E797" s="22"/>
      <c r="F797" s="41"/>
      <c r="G797" s="41"/>
      <c r="H797" s="41"/>
      <c r="I797" s="22"/>
      <c r="J797" s="41"/>
      <c r="K797" s="117"/>
      <c r="L797" s="99"/>
      <c r="M797" s="116"/>
      <c r="N797" s="116"/>
      <c r="O797" s="41"/>
      <c r="P797" s="10"/>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row>
    <row r="798">
      <c r="A798" s="41"/>
      <c r="B798" s="116"/>
      <c r="C798" s="41"/>
      <c r="D798" s="14"/>
      <c r="E798" s="22"/>
      <c r="F798" s="41"/>
      <c r="G798" s="41"/>
      <c r="H798" s="41"/>
      <c r="I798" s="22"/>
      <c r="J798" s="41"/>
      <c r="K798" s="117"/>
      <c r="L798" s="99"/>
      <c r="M798" s="116"/>
      <c r="N798" s="116"/>
      <c r="O798" s="41"/>
      <c r="P798" s="10"/>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row>
    <row r="799">
      <c r="A799" s="41"/>
      <c r="B799" s="116"/>
      <c r="C799" s="41"/>
      <c r="D799" s="14"/>
      <c r="E799" s="22"/>
      <c r="F799" s="41"/>
      <c r="G799" s="41"/>
      <c r="H799" s="41"/>
      <c r="I799" s="22"/>
      <c r="J799" s="41"/>
      <c r="K799" s="117"/>
      <c r="L799" s="99"/>
      <c r="M799" s="116"/>
      <c r="N799" s="116"/>
      <c r="O799" s="41"/>
      <c r="P799" s="10"/>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row>
    <row r="800">
      <c r="A800" s="41"/>
      <c r="B800" s="116"/>
      <c r="C800" s="41"/>
      <c r="D800" s="14"/>
      <c r="E800" s="22"/>
      <c r="F800" s="41"/>
      <c r="G800" s="41"/>
      <c r="H800" s="41"/>
      <c r="I800" s="22"/>
      <c r="J800" s="41"/>
      <c r="K800" s="117"/>
      <c r="L800" s="99"/>
      <c r="M800" s="116"/>
      <c r="N800" s="116"/>
      <c r="O800" s="41"/>
      <c r="P800" s="10"/>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row>
    <row r="801">
      <c r="A801" s="41"/>
      <c r="B801" s="116"/>
      <c r="C801" s="41"/>
      <c r="D801" s="14"/>
      <c r="E801" s="22"/>
      <c r="F801" s="41"/>
      <c r="G801" s="41"/>
      <c r="H801" s="41"/>
      <c r="I801" s="22"/>
      <c r="J801" s="41"/>
      <c r="K801" s="117"/>
      <c r="L801" s="99"/>
      <c r="M801" s="116"/>
      <c r="N801" s="116"/>
      <c r="O801" s="41"/>
      <c r="P801" s="10"/>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row>
    <row r="802">
      <c r="A802" s="41"/>
      <c r="B802" s="116"/>
      <c r="C802" s="41"/>
      <c r="D802" s="14"/>
      <c r="E802" s="22"/>
      <c r="F802" s="41"/>
      <c r="G802" s="41"/>
      <c r="H802" s="41"/>
      <c r="I802" s="22"/>
      <c r="J802" s="41"/>
      <c r="K802" s="117"/>
      <c r="L802" s="99"/>
      <c r="M802" s="116"/>
      <c r="N802" s="116"/>
      <c r="O802" s="41"/>
      <c r="P802" s="10"/>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row>
    <row r="803">
      <c r="A803" s="41"/>
      <c r="B803" s="116"/>
      <c r="C803" s="41"/>
      <c r="D803" s="14"/>
      <c r="E803" s="22"/>
      <c r="F803" s="41"/>
      <c r="G803" s="41"/>
      <c r="H803" s="41"/>
      <c r="I803" s="22"/>
      <c r="J803" s="41"/>
      <c r="K803" s="117"/>
      <c r="L803" s="99"/>
      <c r="M803" s="116"/>
      <c r="N803" s="116"/>
      <c r="O803" s="41"/>
      <c r="P803" s="10"/>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row>
    <row r="804">
      <c r="A804" s="41"/>
      <c r="B804" s="116"/>
      <c r="C804" s="41"/>
      <c r="D804" s="14"/>
      <c r="E804" s="22"/>
      <c r="F804" s="41"/>
      <c r="G804" s="41"/>
      <c r="H804" s="41"/>
      <c r="I804" s="22"/>
      <c r="J804" s="41"/>
      <c r="K804" s="117"/>
      <c r="L804" s="99"/>
      <c r="M804" s="116"/>
      <c r="N804" s="116"/>
      <c r="O804" s="41"/>
      <c r="P804" s="10"/>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row>
    <row r="805">
      <c r="A805" s="41"/>
      <c r="B805" s="116"/>
      <c r="C805" s="41"/>
      <c r="D805" s="14"/>
      <c r="E805" s="22"/>
      <c r="F805" s="41"/>
      <c r="G805" s="41"/>
      <c r="H805" s="41"/>
      <c r="I805" s="22"/>
      <c r="J805" s="41"/>
      <c r="K805" s="117"/>
      <c r="L805" s="99"/>
      <c r="M805" s="116"/>
      <c r="N805" s="116"/>
      <c r="O805" s="41"/>
      <c r="P805" s="10"/>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row>
    <row r="806">
      <c r="A806" s="41"/>
      <c r="B806" s="116"/>
      <c r="C806" s="41"/>
      <c r="D806" s="14"/>
      <c r="E806" s="22"/>
      <c r="F806" s="41"/>
      <c r="G806" s="41"/>
      <c r="H806" s="41"/>
      <c r="I806" s="22"/>
      <c r="J806" s="41"/>
      <c r="K806" s="117"/>
      <c r="L806" s="99"/>
      <c r="M806" s="116"/>
      <c r="N806" s="116"/>
      <c r="O806" s="41"/>
      <c r="P806" s="10"/>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row>
    <row r="807">
      <c r="A807" s="41"/>
      <c r="B807" s="116"/>
      <c r="C807" s="41"/>
      <c r="D807" s="14"/>
      <c r="E807" s="22"/>
      <c r="F807" s="41"/>
      <c r="G807" s="41"/>
      <c r="H807" s="41"/>
      <c r="I807" s="22"/>
      <c r="J807" s="41"/>
      <c r="K807" s="117"/>
      <c r="L807" s="99"/>
      <c r="M807" s="116"/>
      <c r="N807" s="116"/>
      <c r="O807" s="41"/>
      <c r="P807" s="10"/>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row>
    <row r="808">
      <c r="A808" s="41"/>
      <c r="B808" s="116"/>
      <c r="C808" s="41"/>
      <c r="D808" s="14"/>
      <c r="E808" s="22"/>
      <c r="F808" s="41"/>
      <c r="G808" s="41"/>
      <c r="H808" s="41"/>
      <c r="I808" s="22"/>
      <c r="J808" s="41"/>
      <c r="K808" s="117"/>
      <c r="L808" s="99"/>
      <c r="M808" s="116"/>
      <c r="N808" s="116"/>
      <c r="O808" s="41"/>
      <c r="P808" s="10"/>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row>
    <row r="809">
      <c r="A809" s="41"/>
      <c r="B809" s="116"/>
      <c r="C809" s="41"/>
      <c r="D809" s="14"/>
      <c r="E809" s="22"/>
      <c r="F809" s="41"/>
      <c r="G809" s="41"/>
      <c r="H809" s="41"/>
      <c r="I809" s="22"/>
      <c r="J809" s="41"/>
      <c r="K809" s="117"/>
      <c r="L809" s="99"/>
      <c r="M809" s="116"/>
      <c r="N809" s="116"/>
      <c r="O809" s="41"/>
      <c r="P809" s="10"/>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row>
    <row r="810">
      <c r="A810" s="41"/>
      <c r="B810" s="116"/>
      <c r="C810" s="41"/>
      <c r="D810" s="14"/>
      <c r="E810" s="22"/>
      <c r="F810" s="41"/>
      <c r="G810" s="41"/>
      <c r="H810" s="41"/>
      <c r="I810" s="22"/>
      <c r="J810" s="41"/>
      <c r="K810" s="117"/>
      <c r="L810" s="99"/>
      <c r="M810" s="116"/>
      <c r="N810" s="116"/>
      <c r="O810" s="41"/>
      <c r="P810" s="10"/>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row>
    <row r="811">
      <c r="A811" s="41"/>
      <c r="B811" s="116"/>
      <c r="C811" s="41"/>
      <c r="D811" s="14"/>
      <c r="E811" s="22"/>
      <c r="F811" s="41"/>
      <c r="G811" s="41"/>
      <c r="H811" s="41"/>
      <c r="I811" s="22"/>
      <c r="J811" s="41"/>
      <c r="K811" s="117"/>
      <c r="L811" s="99"/>
      <c r="M811" s="116"/>
      <c r="N811" s="116"/>
      <c r="O811" s="41"/>
      <c r="P811" s="10"/>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row>
    <row r="812">
      <c r="A812" s="41"/>
      <c r="B812" s="116"/>
      <c r="C812" s="41"/>
      <c r="D812" s="14"/>
      <c r="E812" s="22"/>
      <c r="F812" s="41"/>
      <c r="G812" s="41"/>
      <c r="H812" s="41"/>
      <c r="I812" s="22"/>
      <c r="J812" s="41"/>
      <c r="K812" s="117"/>
      <c r="L812" s="99"/>
      <c r="M812" s="116"/>
      <c r="N812" s="116"/>
      <c r="O812" s="41"/>
      <c r="P812" s="10"/>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row>
    <row r="813">
      <c r="A813" s="41"/>
      <c r="B813" s="116"/>
      <c r="C813" s="41"/>
      <c r="D813" s="14"/>
      <c r="E813" s="22"/>
      <c r="F813" s="41"/>
      <c r="G813" s="41"/>
      <c r="H813" s="41"/>
      <c r="I813" s="22"/>
      <c r="J813" s="41"/>
      <c r="K813" s="117"/>
      <c r="L813" s="99"/>
      <c r="M813" s="116"/>
      <c r="N813" s="116"/>
      <c r="O813" s="41"/>
      <c r="P813" s="10"/>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row>
    <row r="814">
      <c r="A814" s="41"/>
      <c r="B814" s="116"/>
      <c r="C814" s="41"/>
      <c r="D814" s="14"/>
      <c r="E814" s="22"/>
      <c r="F814" s="41"/>
      <c r="G814" s="41"/>
      <c r="H814" s="41"/>
      <c r="I814" s="22"/>
      <c r="J814" s="41"/>
      <c r="K814" s="117"/>
      <c r="L814" s="99"/>
      <c r="M814" s="116"/>
      <c r="N814" s="116"/>
      <c r="O814" s="41"/>
      <c r="P814" s="10"/>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row>
    <row r="815">
      <c r="A815" s="41"/>
      <c r="B815" s="116"/>
      <c r="C815" s="41"/>
      <c r="D815" s="14"/>
      <c r="E815" s="22"/>
      <c r="F815" s="41"/>
      <c r="G815" s="41"/>
      <c r="H815" s="41"/>
      <c r="I815" s="22"/>
      <c r="J815" s="41"/>
      <c r="K815" s="117"/>
      <c r="L815" s="99"/>
      <c r="M815" s="116"/>
      <c r="N815" s="116"/>
      <c r="O815" s="41"/>
      <c r="P815" s="10"/>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row>
    <row r="816">
      <c r="A816" s="41"/>
      <c r="B816" s="116"/>
      <c r="C816" s="41"/>
      <c r="D816" s="14"/>
      <c r="E816" s="22"/>
      <c r="F816" s="41"/>
      <c r="G816" s="41"/>
      <c r="H816" s="41"/>
      <c r="I816" s="22"/>
      <c r="J816" s="41"/>
      <c r="K816" s="117"/>
      <c r="L816" s="99"/>
      <c r="M816" s="116"/>
      <c r="N816" s="116"/>
      <c r="O816" s="41"/>
      <c r="P816" s="10"/>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row>
    <row r="817">
      <c r="A817" s="41"/>
      <c r="B817" s="116"/>
      <c r="C817" s="41"/>
      <c r="D817" s="14"/>
      <c r="E817" s="22"/>
      <c r="F817" s="41"/>
      <c r="G817" s="41"/>
      <c r="H817" s="41"/>
      <c r="I817" s="22"/>
      <c r="J817" s="41"/>
      <c r="K817" s="117"/>
      <c r="L817" s="99"/>
      <c r="M817" s="116"/>
      <c r="N817" s="116"/>
      <c r="O817" s="41"/>
      <c r="P817" s="10"/>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row>
    <row r="818">
      <c r="A818" s="41"/>
      <c r="B818" s="116"/>
      <c r="C818" s="41"/>
      <c r="D818" s="14"/>
      <c r="E818" s="22"/>
      <c r="F818" s="41"/>
      <c r="G818" s="41"/>
      <c r="H818" s="41"/>
      <c r="I818" s="22"/>
      <c r="J818" s="41"/>
      <c r="K818" s="117"/>
      <c r="L818" s="99"/>
      <c r="M818" s="116"/>
      <c r="N818" s="116"/>
      <c r="O818" s="41"/>
      <c r="P818" s="10"/>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row>
    <row r="819">
      <c r="A819" s="41"/>
      <c r="B819" s="116"/>
      <c r="C819" s="41"/>
      <c r="D819" s="14"/>
      <c r="E819" s="22"/>
      <c r="F819" s="41"/>
      <c r="G819" s="41"/>
      <c r="H819" s="41"/>
      <c r="I819" s="22"/>
      <c r="J819" s="41"/>
      <c r="K819" s="117"/>
      <c r="L819" s="99"/>
      <c r="M819" s="116"/>
      <c r="N819" s="116"/>
      <c r="O819" s="41"/>
      <c r="P819" s="10"/>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row>
    <row r="820">
      <c r="A820" s="41"/>
      <c r="B820" s="116"/>
      <c r="C820" s="41"/>
      <c r="D820" s="14"/>
      <c r="E820" s="22"/>
      <c r="F820" s="41"/>
      <c r="G820" s="41"/>
      <c r="H820" s="41"/>
      <c r="I820" s="22"/>
      <c r="J820" s="41"/>
      <c r="K820" s="117"/>
      <c r="L820" s="99"/>
      <c r="M820" s="116"/>
      <c r="N820" s="116"/>
      <c r="O820" s="41"/>
      <c r="P820" s="10"/>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row>
    <row r="821">
      <c r="A821" s="41"/>
      <c r="B821" s="116"/>
      <c r="C821" s="41"/>
      <c r="D821" s="14"/>
      <c r="E821" s="22"/>
      <c r="F821" s="41"/>
      <c r="G821" s="41"/>
      <c r="H821" s="41"/>
      <c r="I821" s="22"/>
      <c r="J821" s="41"/>
      <c r="K821" s="117"/>
      <c r="L821" s="99"/>
      <c r="M821" s="116"/>
      <c r="N821" s="116"/>
      <c r="O821" s="41"/>
      <c r="P821" s="10"/>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row>
    <row r="822">
      <c r="A822" s="41"/>
      <c r="B822" s="116"/>
      <c r="C822" s="41"/>
      <c r="D822" s="14"/>
      <c r="E822" s="22"/>
      <c r="F822" s="41"/>
      <c r="G822" s="41"/>
      <c r="H822" s="41"/>
      <c r="I822" s="22"/>
      <c r="J822" s="41"/>
      <c r="K822" s="117"/>
      <c r="L822" s="99"/>
      <c r="M822" s="116"/>
      <c r="N822" s="116"/>
      <c r="O822" s="41"/>
      <c r="P822" s="10"/>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row>
    <row r="823">
      <c r="A823" s="41"/>
      <c r="B823" s="116"/>
      <c r="C823" s="41"/>
      <c r="D823" s="14"/>
      <c r="E823" s="22"/>
      <c r="F823" s="41"/>
      <c r="G823" s="41"/>
      <c r="H823" s="41"/>
      <c r="I823" s="22"/>
      <c r="J823" s="41"/>
      <c r="K823" s="117"/>
      <c r="L823" s="99"/>
      <c r="M823" s="116"/>
      <c r="N823" s="116"/>
      <c r="O823" s="41"/>
      <c r="P823" s="10"/>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row>
    <row r="824">
      <c r="A824" s="41"/>
      <c r="B824" s="116"/>
      <c r="C824" s="41"/>
      <c r="D824" s="14"/>
      <c r="E824" s="22"/>
      <c r="F824" s="41"/>
      <c r="G824" s="41"/>
      <c r="H824" s="41"/>
      <c r="I824" s="22"/>
      <c r="J824" s="41"/>
      <c r="K824" s="117"/>
      <c r="L824" s="99"/>
      <c r="M824" s="116"/>
      <c r="N824" s="116"/>
      <c r="O824" s="41"/>
      <c r="P824" s="10"/>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row>
    <row r="825">
      <c r="A825" s="41"/>
      <c r="B825" s="116"/>
      <c r="C825" s="41"/>
      <c r="D825" s="14"/>
      <c r="E825" s="22"/>
      <c r="F825" s="41"/>
      <c r="G825" s="41"/>
      <c r="H825" s="41"/>
      <c r="I825" s="22"/>
      <c r="J825" s="41"/>
      <c r="K825" s="117"/>
      <c r="L825" s="99"/>
      <c r="M825" s="116"/>
      <c r="N825" s="116"/>
      <c r="O825" s="41"/>
      <c r="P825" s="10"/>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row>
    <row r="826">
      <c r="A826" s="41"/>
      <c r="B826" s="116"/>
      <c r="C826" s="41"/>
      <c r="D826" s="14"/>
      <c r="E826" s="22"/>
      <c r="F826" s="41"/>
      <c r="G826" s="41"/>
      <c r="H826" s="41"/>
      <c r="I826" s="22"/>
      <c r="J826" s="41"/>
      <c r="K826" s="117"/>
      <c r="L826" s="99"/>
      <c r="M826" s="116"/>
      <c r="N826" s="116"/>
      <c r="O826" s="41"/>
      <c r="P826" s="10"/>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row>
    <row r="827">
      <c r="A827" s="41"/>
      <c r="B827" s="116"/>
      <c r="C827" s="41"/>
      <c r="D827" s="14"/>
      <c r="E827" s="22"/>
      <c r="F827" s="41"/>
      <c r="G827" s="41"/>
      <c r="H827" s="41"/>
      <c r="I827" s="22"/>
      <c r="J827" s="41"/>
      <c r="K827" s="117"/>
      <c r="L827" s="99"/>
      <c r="M827" s="116"/>
      <c r="N827" s="116"/>
      <c r="O827" s="41"/>
      <c r="P827" s="10"/>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row>
    <row r="828">
      <c r="A828" s="41"/>
      <c r="B828" s="116"/>
      <c r="C828" s="41"/>
      <c r="D828" s="14"/>
      <c r="E828" s="22"/>
      <c r="F828" s="41"/>
      <c r="G828" s="41"/>
      <c r="H828" s="41"/>
      <c r="I828" s="22"/>
      <c r="J828" s="41"/>
      <c r="K828" s="117"/>
      <c r="L828" s="99"/>
      <c r="M828" s="116"/>
      <c r="N828" s="116"/>
      <c r="O828" s="41"/>
      <c r="P828" s="10"/>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row>
    <row r="829">
      <c r="A829" s="41"/>
      <c r="B829" s="116"/>
      <c r="C829" s="41"/>
      <c r="D829" s="14"/>
      <c r="E829" s="22"/>
      <c r="F829" s="41"/>
      <c r="G829" s="41"/>
      <c r="H829" s="41"/>
      <c r="I829" s="22"/>
      <c r="J829" s="41"/>
      <c r="K829" s="117"/>
      <c r="L829" s="99"/>
      <c r="M829" s="116"/>
      <c r="N829" s="116"/>
      <c r="O829" s="41"/>
      <c r="P829" s="10"/>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row>
    <row r="830">
      <c r="A830" s="41"/>
      <c r="B830" s="116"/>
      <c r="C830" s="41"/>
      <c r="D830" s="14"/>
      <c r="E830" s="22"/>
      <c r="F830" s="41"/>
      <c r="G830" s="41"/>
      <c r="H830" s="41"/>
      <c r="I830" s="22"/>
      <c r="J830" s="41"/>
      <c r="K830" s="117"/>
      <c r="L830" s="99"/>
      <c r="M830" s="116"/>
      <c r="N830" s="116"/>
      <c r="O830" s="41"/>
      <c r="P830" s="10"/>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row>
    <row r="831">
      <c r="A831" s="41"/>
      <c r="B831" s="116"/>
      <c r="C831" s="41"/>
      <c r="D831" s="14"/>
      <c r="E831" s="22"/>
      <c r="F831" s="41"/>
      <c r="G831" s="41"/>
      <c r="H831" s="41"/>
      <c r="I831" s="22"/>
      <c r="J831" s="41"/>
      <c r="K831" s="117"/>
      <c r="L831" s="99"/>
      <c r="M831" s="116"/>
      <c r="N831" s="116"/>
      <c r="O831" s="41"/>
      <c r="P831" s="10"/>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row>
    <row r="832">
      <c r="A832" s="41"/>
      <c r="B832" s="116"/>
      <c r="C832" s="41"/>
      <c r="D832" s="14"/>
      <c r="E832" s="22"/>
      <c r="F832" s="41"/>
      <c r="G832" s="41"/>
      <c r="H832" s="41"/>
      <c r="I832" s="22"/>
      <c r="J832" s="41"/>
      <c r="K832" s="117"/>
      <c r="L832" s="99"/>
      <c r="M832" s="116"/>
      <c r="N832" s="116"/>
      <c r="O832" s="41"/>
      <c r="P832" s="10"/>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row>
    <row r="833">
      <c r="A833" s="41"/>
      <c r="B833" s="116"/>
      <c r="C833" s="41"/>
      <c r="D833" s="14"/>
      <c r="E833" s="22"/>
      <c r="F833" s="41"/>
      <c r="G833" s="41"/>
      <c r="H833" s="41"/>
      <c r="I833" s="22"/>
      <c r="J833" s="41"/>
      <c r="K833" s="117"/>
      <c r="L833" s="99"/>
      <c r="M833" s="116"/>
      <c r="N833" s="116"/>
      <c r="O833" s="41"/>
      <c r="P833" s="10"/>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row>
    <row r="834">
      <c r="A834" s="41"/>
      <c r="B834" s="116"/>
      <c r="C834" s="41"/>
      <c r="D834" s="14"/>
      <c r="E834" s="22"/>
      <c r="F834" s="41"/>
      <c r="G834" s="41"/>
      <c r="H834" s="41"/>
      <c r="I834" s="22"/>
      <c r="J834" s="41"/>
      <c r="K834" s="117"/>
      <c r="L834" s="99"/>
      <c r="M834" s="116"/>
      <c r="N834" s="116"/>
      <c r="O834" s="41"/>
      <c r="P834" s="10"/>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row>
    <row r="835">
      <c r="A835" s="41"/>
      <c r="B835" s="116"/>
      <c r="C835" s="41"/>
      <c r="D835" s="14"/>
      <c r="E835" s="22"/>
      <c r="F835" s="41"/>
      <c r="G835" s="41"/>
      <c r="H835" s="41"/>
      <c r="I835" s="22"/>
      <c r="J835" s="41"/>
      <c r="K835" s="117"/>
      <c r="L835" s="99"/>
      <c r="M835" s="116"/>
      <c r="N835" s="116"/>
      <c r="O835" s="41"/>
      <c r="P835" s="10"/>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row>
    <row r="836">
      <c r="A836" s="41"/>
      <c r="B836" s="116"/>
      <c r="C836" s="41"/>
      <c r="D836" s="14"/>
      <c r="E836" s="22"/>
      <c r="F836" s="41"/>
      <c r="G836" s="41"/>
      <c r="H836" s="41"/>
      <c r="I836" s="22"/>
      <c r="J836" s="41"/>
      <c r="K836" s="117"/>
      <c r="L836" s="99"/>
      <c r="M836" s="116"/>
      <c r="N836" s="116"/>
      <c r="O836" s="41"/>
      <c r="P836" s="10"/>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row>
    <row r="837">
      <c r="A837" s="41"/>
      <c r="B837" s="116"/>
      <c r="C837" s="41"/>
      <c r="D837" s="14"/>
      <c r="E837" s="22"/>
      <c r="F837" s="41"/>
      <c r="G837" s="41"/>
      <c r="H837" s="41"/>
      <c r="I837" s="22"/>
      <c r="J837" s="41"/>
      <c r="K837" s="117"/>
      <c r="L837" s="99"/>
      <c r="M837" s="116"/>
      <c r="N837" s="116"/>
      <c r="O837" s="41"/>
      <c r="P837" s="10"/>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row>
    <row r="838">
      <c r="A838" s="41"/>
      <c r="B838" s="116"/>
      <c r="C838" s="41"/>
      <c r="D838" s="14"/>
      <c r="E838" s="22"/>
      <c r="F838" s="41"/>
      <c r="G838" s="41"/>
      <c r="H838" s="41"/>
      <c r="I838" s="22"/>
      <c r="J838" s="41"/>
      <c r="K838" s="117"/>
      <c r="L838" s="99"/>
      <c r="M838" s="116"/>
      <c r="N838" s="116"/>
      <c r="O838" s="41"/>
      <c r="P838" s="10"/>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row>
    <row r="839">
      <c r="A839" s="41"/>
      <c r="B839" s="116"/>
      <c r="C839" s="41"/>
      <c r="D839" s="14"/>
      <c r="E839" s="22"/>
      <c r="F839" s="41"/>
      <c r="G839" s="41"/>
      <c r="H839" s="41"/>
      <c r="I839" s="22"/>
      <c r="J839" s="41"/>
      <c r="K839" s="117"/>
      <c r="L839" s="99"/>
      <c r="M839" s="116"/>
      <c r="N839" s="116"/>
      <c r="O839" s="41"/>
      <c r="P839" s="10"/>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row>
    <row r="840">
      <c r="A840" s="41"/>
      <c r="B840" s="116"/>
      <c r="C840" s="41"/>
      <c r="D840" s="14"/>
      <c r="E840" s="22"/>
      <c r="F840" s="41"/>
      <c r="G840" s="41"/>
      <c r="H840" s="41"/>
      <c r="I840" s="22"/>
      <c r="J840" s="41"/>
      <c r="K840" s="117"/>
      <c r="L840" s="99"/>
      <c r="M840" s="116"/>
      <c r="N840" s="116"/>
      <c r="O840" s="41"/>
      <c r="P840" s="10"/>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row>
    <row r="841">
      <c r="A841" s="41"/>
      <c r="B841" s="116"/>
      <c r="C841" s="41"/>
      <c r="D841" s="14"/>
      <c r="E841" s="22"/>
      <c r="F841" s="41"/>
      <c r="G841" s="41"/>
      <c r="H841" s="41"/>
      <c r="I841" s="22"/>
      <c r="J841" s="41"/>
      <c r="K841" s="117"/>
      <c r="L841" s="99"/>
      <c r="M841" s="116"/>
      <c r="N841" s="116"/>
      <c r="O841" s="41"/>
      <c r="P841" s="10"/>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row>
    <row r="842">
      <c r="A842" s="41"/>
      <c r="B842" s="116"/>
      <c r="C842" s="41"/>
      <c r="D842" s="14"/>
      <c r="E842" s="22"/>
      <c r="F842" s="41"/>
      <c r="G842" s="41"/>
      <c r="H842" s="41"/>
      <c r="I842" s="22"/>
      <c r="J842" s="41"/>
      <c r="K842" s="117"/>
      <c r="L842" s="99"/>
      <c r="M842" s="116"/>
      <c r="N842" s="116"/>
      <c r="O842" s="41"/>
      <c r="P842" s="10"/>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row>
    <row r="843">
      <c r="A843" s="41"/>
      <c r="B843" s="116"/>
      <c r="C843" s="41"/>
      <c r="D843" s="14"/>
      <c r="E843" s="22"/>
      <c r="F843" s="41"/>
      <c r="G843" s="41"/>
      <c r="H843" s="41"/>
      <c r="I843" s="22"/>
      <c r="J843" s="41"/>
      <c r="K843" s="117"/>
      <c r="L843" s="99"/>
      <c r="M843" s="116"/>
      <c r="N843" s="116"/>
      <c r="O843" s="41"/>
      <c r="P843" s="10"/>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row>
    <row r="844">
      <c r="A844" s="41"/>
      <c r="B844" s="116"/>
      <c r="C844" s="41"/>
      <c r="D844" s="14"/>
      <c r="E844" s="22"/>
      <c r="F844" s="41"/>
      <c r="G844" s="41"/>
      <c r="H844" s="41"/>
      <c r="I844" s="22"/>
      <c r="J844" s="41"/>
      <c r="K844" s="117"/>
      <c r="L844" s="99"/>
      <c r="M844" s="116"/>
      <c r="N844" s="116"/>
      <c r="O844" s="41"/>
      <c r="P844" s="10"/>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row>
    <row r="845">
      <c r="A845" s="41"/>
      <c r="B845" s="116"/>
      <c r="C845" s="41"/>
      <c r="D845" s="14"/>
      <c r="E845" s="22"/>
      <c r="F845" s="41"/>
      <c r="G845" s="41"/>
      <c r="H845" s="41"/>
      <c r="I845" s="22"/>
      <c r="J845" s="41"/>
      <c r="K845" s="117"/>
      <c r="L845" s="99"/>
      <c r="M845" s="116"/>
      <c r="N845" s="116"/>
      <c r="O845" s="41"/>
      <c r="P845" s="10"/>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row>
    <row r="846">
      <c r="A846" s="41"/>
      <c r="B846" s="116"/>
      <c r="C846" s="41"/>
      <c r="D846" s="14"/>
      <c r="E846" s="22"/>
      <c r="F846" s="41"/>
      <c r="G846" s="41"/>
      <c r="H846" s="41"/>
      <c r="I846" s="22"/>
      <c r="J846" s="41"/>
      <c r="K846" s="117"/>
      <c r="L846" s="99"/>
      <c r="M846" s="116"/>
      <c r="N846" s="116"/>
      <c r="O846" s="41"/>
      <c r="P846" s="10"/>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row>
    <row r="847">
      <c r="A847" s="41"/>
      <c r="B847" s="116"/>
      <c r="C847" s="41"/>
      <c r="D847" s="14"/>
      <c r="E847" s="22"/>
      <c r="F847" s="41"/>
      <c r="G847" s="41"/>
      <c r="H847" s="41"/>
      <c r="I847" s="22"/>
      <c r="J847" s="41"/>
      <c r="K847" s="117"/>
      <c r="L847" s="99"/>
      <c r="M847" s="116"/>
      <c r="N847" s="116"/>
      <c r="O847" s="41"/>
      <c r="P847" s="10"/>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row>
    <row r="848">
      <c r="A848" s="41"/>
      <c r="B848" s="116"/>
      <c r="C848" s="41"/>
      <c r="D848" s="14"/>
      <c r="E848" s="22"/>
      <c r="F848" s="41"/>
      <c r="G848" s="41"/>
      <c r="H848" s="41"/>
      <c r="I848" s="22"/>
      <c r="J848" s="41"/>
      <c r="K848" s="117"/>
      <c r="L848" s="99"/>
      <c r="M848" s="116"/>
      <c r="N848" s="116"/>
      <c r="O848" s="41"/>
      <c r="P848" s="10"/>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row>
    <row r="849">
      <c r="A849" s="41"/>
      <c r="B849" s="116"/>
      <c r="C849" s="41"/>
      <c r="D849" s="14"/>
      <c r="E849" s="22"/>
      <c r="F849" s="41"/>
      <c r="G849" s="41"/>
      <c r="H849" s="41"/>
      <c r="I849" s="22"/>
      <c r="J849" s="41"/>
      <c r="K849" s="117"/>
      <c r="L849" s="99"/>
      <c r="M849" s="116"/>
      <c r="N849" s="116"/>
      <c r="O849" s="41"/>
      <c r="P849" s="10"/>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row>
    <row r="850">
      <c r="A850" s="41"/>
      <c r="B850" s="116"/>
      <c r="C850" s="41"/>
      <c r="D850" s="14"/>
      <c r="E850" s="22"/>
      <c r="F850" s="41"/>
      <c r="G850" s="41"/>
      <c r="H850" s="41"/>
      <c r="I850" s="22"/>
      <c r="J850" s="41"/>
      <c r="K850" s="117"/>
      <c r="L850" s="99"/>
      <c r="M850" s="116"/>
      <c r="N850" s="116"/>
      <c r="O850" s="41"/>
      <c r="P850" s="10"/>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row>
    <row r="851">
      <c r="A851" s="41"/>
      <c r="B851" s="116"/>
      <c r="C851" s="41"/>
      <c r="D851" s="14"/>
      <c r="E851" s="22"/>
      <c r="F851" s="41"/>
      <c r="G851" s="41"/>
      <c r="H851" s="41"/>
      <c r="I851" s="22"/>
      <c r="J851" s="41"/>
      <c r="K851" s="117"/>
      <c r="L851" s="99"/>
      <c r="M851" s="116"/>
      <c r="N851" s="116"/>
      <c r="O851" s="41"/>
      <c r="P851" s="10"/>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row>
    <row r="852">
      <c r="A852" s="41"/>
      <c r="B852" s="116"/>
      <c r="C852" s="41"/>
      <c r="D852" s="14"/>
      <c r="E852" s="22"/>
      <c r="F852" s="41"/>
      <c r="G852" s="41"/>
      <c r="H852" s="41"/>
      <c r="I852" s="22"/>
      <c r="J852" s="41"/>
      <c r="K852" s="117"/>
      <c r="L852" s="99"/>
      <c r="M852" s="116"/>
      <c r="N852" s="116"/>
      <c r="O852" s="41"/>
      <c r="P852" s="10"/>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row>
    <row r="853">
      <c r="A853" s="41"/>
      <c r="B853" s="116"/>
      <c r="C853" s="41"/>
      <c r="D853" s="14"/>
      <c r="E853" s="22"/>
      <c r="F853" s="41"/>
      <c r="G853" s="41"/>
      <c r="H853" s="41"/>
      <c r="I853" s="22"/>
      <c r="J853" s="41"/>
      <c r="K853" s="117"/>
      <c r="L853" s="99"/>
      <c r="M853" s="116"/>
      <c r="N853" s="116"/>
      <c r="O853" s="41"/>
      <c r="P853" s="10"/>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row>
    <row r="854">
      <c r="A854" s="41"/>
      <c r="B854" s="116"/>
      <c r="C854" s="41"/>
      <c r="D854" s="14"/>
      <c r="E854" s="22"/>
      <c r="F854" s="41"/>
      <c r="G854" s="41"/>
      <c r="H854" s="41"/>
      <c r="I854" s="22"/>
      <c r="J854" s="41"/>
      <c r="K854" s="117"/>
      <c r="L854" s="99"/>
      <c r="M854" s="116"/>
      <c r="N854" s="116"/>
      <c r="O854" s="41"/>
      <c r="P854" s="10"/>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row>
    <row r="855">
      <c r="A855" s="41"/>
      <c r="B855" s="116"/>
      <c r="C855" s="41"/>
      <c r="D855" s="14"/>
      <c r="E855" s="22"/>
      <c r="F855" s="41"/>
      <c r="G855" s="41"/>
      <c r="H855" s="41"/>
      <c r="I855" s="22"/>
      <c r="J855" s="41"/>
      <c r="K855" s="117"/>
      <c r="L855" s="99"/>
      <c r="M855" s="116"/>
      <c r="N855" s="116"/>
      <c r="O855" s="41"/>
      <c r="P855" s="10"/>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row>
    <row r="856">
      <c r="A856" s="41"/>
      <c r="B856" s="116"/>
      <c r="C856" s="41"/>
      <c r="D856" s="14"/>
      <c r="E856" s="22"/>
      <c r="F856" s="41"/>
      <c r="G856" s="41"/>
      <c r="H856" s="41"/>
      <c r="I856" s="22"/>
      <c r="J856" s="41"/>
      <c r="K856" s="117"/>
      <c r="L856" s="99"/>
      <c r="M856" s="116"/>
      <c r="N856" s="116"/>
      <c r="O856" s="41"/>
      <c r="P856" s="10"/>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row>
    <row r="857">
      <c r="A857" s="41"/>
      <c r="B857" s="116"/>
      <c r="C857" s="41"/>
      <c r="D857" s="14"/>
      <c r="E857" s="22"/>
      <c r="F857" s="41"/>
      <c r="G857" s="41"/>
      <c r="H857" s="41"/>
      <c r="I857" s="22"/>
      <c r="J857" s="41"/>
      <c r="K857" s="117"/>
      <c r="L857" s="99"/>
      <c r="M857" s="116"/>
      <c r="N857" s="116"/>
      <c r="O857" s="41"/>
      <c r="P857" s="10"/>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row>
    <row r="858">
      <c r="A858" s="41"/>
      <c r="B858" s="116"/>
      <c r="C858" s="41"/>
      <c r="D858" s="14"/>
      <c r="E858" s="22"/>
      <c r="F858" s="41"/>
      <c r="G858" s="41"/>
      <c r="H858" s="41"/>
      <c r="I858" s="22"/>
      <c r="J858" s="41"/>
      <c r="K858" s="117"/>
      <c r="L858" s="99"/>
      <c r="M858" s="116"/>
      <c r="N858" s="116"/>
      <c r="O858" s="41"/>
      <c r="P858" s="10"/>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row>
    <row r="859">
      <c r="A859" s="41"/>
      <c r="B859" s="116"/>
      <c r="C859" s="41"/>
      <c r="D859" s="14"/>
      <c r="E859" s="22"/>
      <c r="F859" s="41"/>
      <c r="G859" s="41"/>
      <c r="H859" s="41"/>
      <c r="I859" s="22"/>
      <c r="J859" s="41"/>
      <c r="K859" s="117"/>
      <c r="L859" s="99"/>
      <c r="M859" s="116"/>
      <c r="N859" s="116"/>
      <c r="O859" s="41"/>
      <c r="P859" s="10"/>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row>
    <row r="860">
      <c r="A860" s="41"/>
      <c r="B860" s="116"/>
      <c r="C860" s="41"/>
      <c r="D860" s="14"/>
      <c r="E860" s="22"/>
      <c r="F860" s="41"/>
      <c r="G860" s="41"/>
      <c r="H860" s="41"/>
      <c r="I860" s="22"/>
      <c r="J860" s="41"/>
      <c r="K860" s="117"/>
      <c r="L860" s="99"/>
      <c r="M860" s="116"/>
      <c r="N860" s="116"/>
      <c r="O860" s="41"/>
      <c r="P860" s="10"/>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row>
    <row r="861">
      <c r="A861" s="41"/>
      <c r="B861" s="116"/>
      <c r="C861" s="41"/>
      <c r="D861" s="14"/>
      <c r="E861" s="22"/>
      <c r="F861" s="41"/>
      <c r="G861" s="41"/>
      <c r="H861" s="41"/>
      <c r="I861" s="22"/>
      <c r="J861" s="41"/>
      <c r="K861" s="117"/>
      <c r="L861" s="99"/>
      <c r="M861" s="116"/>
      <c r="N861" s="116"/>
      <c r="O861" s="41"/>
      <c r="P861" s="10"/>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row>
    <row r="862">
      <c r="A862" s="41"/>
      <c r="B862" s="116"/>
      <c r="C862" s="41"/>
      <c r="D862" s="14"/>
      <c r="E862" s="22"/>
      <c r="F862" s="41"/>
      <c r="G862" s="41"/>
      <c r="H862" s="41"/>
      <c r="I862" s="22"/>
      <c r="J862" s="41"/>
      <c r="K862" s="117"/>
      <c r="L862" s="99"/>
      <c r="M862" s="116"/>
      <c r="N862" s="116"/>
      <c r="O862" s="41"/>
      <c r="P862" s="10"/>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row>
    <row r="863">
      <c r="A863" s="41"/>
      <c r="B863" s="116"/>
      <c r="C863" s="41"/>
      <c r="D863" s="14"/>
      <c r="E863" s="22"/>
      <c r="F863" s="41"/>
      <c r="G863" s="41"/>
      <c r="H863" s="41"/>
      <c r="I863" s="22"/>
      <c r="J863" s="41"/>
      <c r="K863" s="117"/>
      <c r="L863" s="99"/>
      <c r="M863" s="116"/>
      <c r="N863" s="116"/>
      <c r="O863" s="41"/>
      <c r="P863" s="10"/>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row>
    <row r="864">
      <c r="A864" s="41"/>
      <c r="B864" s="116"/>
      <c r="C864" s="41"/>
      <c r="D864" s="14"/>
      <c r="E864" s="22"/>
      <c r="F864" s="41"/>
      <c r="G864" s="41"/>
      <c r="H864" s="41"/>
      <c r="I864" s="22"/>
      <c r="J864" s="41"/>
      <c r="K864" s="117"/>
      <c r="L864" s="99"/>
      <c r="M864" s="116"/>
      <c r="N864" s="116"/>
      <c r="O864" s="41"/>
      <c r="P864" s="10"/>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row>
    <row r="865">
      <c r="A865" s="41"/>
      <c r="B865" s="116"/>
      <c r="C865" s="41"/>
      <c r="D865" s="14"/>
      <c r="E865" s="22"/>
      <c r="F865" s="41"/>
      <c r="G865" s="41"/>
      <c r="H865" s="41"/>
      <c r="I865" s="22"/>
      <c r="J865" s="41"/>
      <c r="K865" s="117"/>
      <c r="L865" s="99"/>
      <c r="M865" s="116"/>
      <c r="N865" s="116"/>
      <c r="O865" s="41"/>
      <c r="P865" s="10"/>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row>
    <row r="866">
      <c r="A866" s="41"/>
      <c r="B866" s="116"/>
      <c r="C866" s="41"/>
      <c r="D866" s="14"/>
      <c r="E866" s="22"/>
      <c r="F866" s="41"/>
      <c r="G866" s="41"/>
      <c r="H866" s="41"/>
      <c r="I866" s="22"/>
      <c r="J866" s="41"/>
      <c r="K866" s="117"/>
      <c r="L866" s="99"/>
      <c r="M866" s="116"/>
      <c r="N866" s="116"/>
      <c r="O866" s="41"/>
      <c r="P866" s="10"/>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row>
    <row r="867">
      <c r="A867" s="41"/>
      <c r="B867" s="116"/>
      <c r="C867" s="41"/>
      <c r="D867" s="14"/>
      <c r="E867" s="22"/>
      <c r="F867" s="41"/>
      <c r="G867" s="41"/>
      <c r="H867" s="41"/>
      <c r="I867" s="22"/>
      <c r="J867" s="41"/>
      <c r="K867" s="117"/>
      <c r="L867" s="99"/>
      <c r="M867" s="116"/>
      <c r="N867" s="116"/>
      <c r="O867" s="41"/>
      <c r="P867" s="10"/>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row>
    <row r="868">
      <c r="A868" s="41"/>
      <c r="B868" s="116"/>
      <c r="C868" s="41"/>
      <c r="D868" s="14"/>
      <c r="E868" s="22"/>
      <c r="F868" s="41"/>
      <c r="G868" s="41"/>
      <c r="H868" s="41"/>
      <c r="I868" s="22"/>
      <c r="J868" s="41"/>
      <c r="K868" s="117"/>
      <c r="L868" s="99"/>
      <c r="M868" s="116"/>
      <c r="N868" s="116"/>
      <c r="O868" s="41"/>
      <c r="P868" s="10"/>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row>
    <row r="869">
      <c r="A869" s="41"/>
      <c r="B869" s="116"/>
      <c r="C869" s="41"/>
      <c r="D869" s="14"/>
      <c r="E869" s="22"/>
      <c r="F869" s="41"/>
      <c r="G869" s="41"/>
      <c r="H869" s="41"/>
      <c r="I869" s="22"/>
      <c r="J869" s="41"/>
      <c r="K869" s="117"/>
      <c r="L869" s="99"/>
      <c r="M869" s="116"/>
      <c r="N869" s="116"/>
      <c r="O869" s="41"/>
      <c r="P869" s="10"/>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row>
    <row r="870">
      <c r="A870" s="41"/>
      <c r="B870" s="116"/>
      <c r="C870" s="41"/>
      <c r="D870" s="14"/>
      <c r="E870" s="22"/>
      <c r="F870" s="41"/>
      <c r="G870" s="41"/>
      <c r="H870" s="41"/>
      <c r="I870" s="22"/>
      <c r="J870" s="41"/>
      <c r="K870" s="117"/>
      <c r="L870" s="99"/>
      <c r="M870" s="116"/>
      <c r="N870" s="116"/>
      <c r="O870" s="41"/>
      <c r="P870" s="10"/>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row>
    <row r="871">
      <c r="A871" s="41"/>
      <c r="B871" s="116"/>
      <c r="C871" s="41"/>
      <c r="D871" s="14"/>
      <c r="E871" s="22"/>
      <c r="F871" s="41"/>
      <c r="G871" s="41"/>
      <c r="H871" s="41"/>
      <c r="I871" s="22"/>
      <c r="J871" s="41"/>
      <c r="K871" s="117"/>
      <c r="L871" s="99"/>
      <c r="M871" s="116"/>
      <c r="N871" s="116"/>
      <c r="O871" s="41"/>
      <c r="P871" s="10"/>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row>
    <row r="872">
      <c r="A872" s="41"/>
      <c r="B872" s="116"/>
      <c r="C872" s="41"/>
      <c r="D872" s="14"/>
      <c r="E872" s="22"/>
      <c r="F872" s="41"/>
      <c r="G872" s="41"/>
      <c r="H872" s="41"/>
      <c r="I872" s="22"/>
      <c r="J872" s="41"/>
      <c r="K872" s="117"/>
      <c r="L872" s="99"/>
      <c r="M872" s="116"/>
      <c r="N872" s="116"/>
      <c r="O872" s="41"/>
      <c r="P872" s="10"/>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row>
    <row r="873">
      <c r="A873" s="41"/>
      <c r="B873" s="116"/>
      <c r="C873" s="41"/>
      <c r="D873" s="14"/>
      <c r="E873" s="22"/>
      <c r="F873" s="41"/>
      <c r="G873" s="41"/>
      <c r="H873" s="41"/>
      <c r="I873" s="22"/>
      <c r="J873" s="41"/>
      <c r="K873" s="117"/>
      <c r="L873" s="99"/>
      <c r="M873" s="116"/>
      <c r="N873" s="116"/>
      <c r="O873" s="41"/>
      <c r="P873" s="10"/>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row>
    <row r="874">
      <c r="A874" s="41"/>
      <c r="B874" s="116"/>
      <c r="C874" s="41"/>
      <c r="D874" s="14"/>
      <c r="E874" s="22"/>
      <c r="F874" s="41"/>
      <c r="G874" s="41"/>
      <c r="H874" s="41"/>
      <c r="I874" s="22"/>
      <c r="J874" s="41"/>
      <c r="K874" s="117"/>
      <c r="L874" s="99"/>
      <c r="M874" s="116"/>
      <c r="N874" s="116"/>
      <c r="O874" s="41"/>
      <c r="P874" s="10"/>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row>
    <row r="875">
      <c r="A875" s="41"/>
      <c r="B875" s="116"/>
      <c r="C875" s="41"/>
      <c r="D875" s="14"/>
      <c r="E875" s="22"/>
      <c r="F875" s="41"/>
      <c r="G875" s="41"/>
      <c r="H875" s="41"/>
      <c r="I875" s="22"/>
      <c r="J875" s="41"/>
      <c r="K875" s="117"/>
      <c r="L875" s="99"/>
      <c r="M875" s="116"/>
      <c r="N875" s="116"/>
      <c r="O875" s="41"/>
      <c r="P875" s="10"/>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row>
    <row r="876">
      <c r="A876" s="41"/>
      <c r="B876" s="116"/>
      <c r="C876" s="41"/>
      <c r="D876" s="14"/>
      <c r="E876" s="22"/>
      <c r="F876" s="41"/>
      <c r="G876" s="41"/>
      <c r="H876" s="41"/>
      <c r="I876" s="22"/>
      <c r="J876" s="41"/>
      <c r="K876" s="117"/>
      <c r="L876" s="99"/>
      <c r="M876" s="116"/>
      <c r="N876" s="116"/>
      <c r="O876" s="41"/>
      <c r="P876" s="10"/>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row>
    <row r="877">
      <c r="A877" s="41"/>
      <c r="B877" s="116"/>
      <c r="C877" s="41"/>
      <c r="D877" s="14"/>
      <c r="E877" s="22"/>
      <c r="F877" s="41"/>
      <c r="G877" s="41"/>
      <c r="H877" s="41"/>
      <c r="I877" s="22"/>
      <c r="J877" s="41"/>
      <c r="K877" s="117"/>
      <c r="L877" s="99"/>
      <c r="M877" s="116"/>
      <c r="N877" s="116"/>
      <c r="O877" s="41"/>
      <c r="P877" s="10"/>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row>
    <row r="878">
      <c r="A878" s="41"/>
      <c r="B878" s="116"/>
      <c r="C878" s="41"/>
      <c r="D878" s="14"/>
      <c r="E878" s="22"/>
      <c r="F878" s="41"/>
      <c r="G878" s="41"/>
      <c r="H878" s="41"/>
      <c r="I878" s="22"/>
      <c r="J878" s="41"/>
      <c r="K878" s="117"/>
      <c r="L878" s="99"/>
      <c r="M878" s="116"/>
      <c r="N878" s="116"/>
      <c r="O878" s="41"/>
      <c r="P878" s="10"/>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row>
    <row r="879">
      <c r="A879" s="41"/>
      <c r="B879" s="116"/>
      <c r="C879" s="41"/>
      <c r="D879" s="14"/>
      <c r="E879" s="22"/>
      <c r="F879" s="41"/>
      <c r="G879" s="41"/>
      <c r="H879" s="41"/>
      <c r="I879" s="22"/>
      <c r="J879" s="41"/>
      <c r="K879" s="117"/>
      <c r="L879" s="99"/>
      <c r="M879" s="116"/>
      <c r="N879" s="116"/>
      <c r="O879" s="41"/>
      <c r="P879" s="10"/>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row>
    <row r="880">
      <c r="A880" s="41"/>
      <c r="B880" s="116"/>
      <c r="C880" s="41"/>
      <c r="D880" s="14"/>
      <c r="E880" s="22"/>
      <c r="F880" s="41"/>
      <c r="G880" s="41"/>
      <c r="H880" s="41"/>
      <c r="I880" s="22"/>
      <c r="J880" s="41"/>
      <c r="K880" s="117"/>
      <c r="L880" s="99"/>
      <c r="M880" s="116"/>
      <c r="N880" s="116"/>
      <c r="O880" s="41"/>
      <c r="P880" s="10"/>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row>
    <row r="881">
      <c r="A881" s="41"/>
      <c r="B881" s="116"/>
      <c r="C881" s="41"/>
      <c r="D881" s="14"/>
      <c r="E881" s="22"/>
      <c r="F881" s="41"/>
      <c r="G881" s="41"/>
      <c r="H881" s="41"/>
      <c r="I881" s="22"/>
      <c r="J881" s="41"/>
      <c r="K881" s="117"/>
      <c r="L881" s="99"/>
      <c r="M881" s="116"/>
      <c r="N881" s="116"/>
      <c r="O881" s="41"/>
      <c r="P881" s="10"/>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row>
    <row r="882">
      <c r="A882" s="41"/>
      <c r="B882" s="116"/>
      <c r="C882" s="41"/>
      <c r="D882" s="14"/>
      <c r="E882" s="22"/>
      <c r="F882" s="41"/>
      <c r="G882" s="41"/>
      <c r="H882" s="41"/>
      <c r="I882" s="22"/>
      <c r="J882" s="41"/>
      <c r="K882" s="117"/>
      <c r="L882" s="99"/>
      <c r="M882" s="116"/>
      <c r="N882" s="116"/>
      <c r="O882" s="41"/>
      <c r="P882" s="10"/>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row>
    <row r="883">
      <c r="A883" s="41"/>
      <c r="B883" s="116"/>
      <c r="C883" s="41"/>
      <c r="D883" s="14"/>
      <c r="E883" s="22"/>
      <c r="F883" s="41"/>
      <c r="G883" s="41"/>
      <c r="H883" s="41"/>
      <c r="I883" s="22"/>
      <c r="J883" s="41"/>
      <c r="K883" s="117"/>
      <c r="L883" s="99"/>
      <c r="M883" s="116"/>
      <c r="N883" s="116"/>
      <c r="O883" s="41"/>
      <c r="P883" s="10"/>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row>
    <row r="884">
      <c r="A884" s="41"/>
      <c r="B884" s="116"/>
      <c r="C884" s="41"/>
      <c r="D884" s="14"/>
      <c r="E884" s="22"/>
      <c r="F884" s="41"/>
      <c r="G884" s="41"/>
      <c r="H884" s="41"/>
      <c r="I884" s="22"/>
      <c r="J884" s="41"/>
      <c r="K884" s="117"/>
      <c r="L884" s="99"/>
      <c r="M884" s="116"/>
      <c r="N884" s="116"/>
      <c r="O884" s="41"/>
      <c r="P884" s="10"/>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row>
    <row r="885">
      <c r="A885" s="41"/>
      <c r="B885" s="116"/>
      <c r="C885" s="41"/>
      <c r="D885" s="14"/>
      <c r="E885" s="22"/>
      <c r="F885" s="41"/>
      <c r="G885" s="41"/>
      <c r="H885" s="41"/>
      <c r="I885" s="22"/>
      <c r="J885" s="41"/>
      <c r="K885" s="117"/>
      <c r="L885" s="99"/>
      <c r="M885" s="116"/>
      <c r="N885" s="116"/>
      <c r="O885" s="41"/>
      <c r="P885" s="10"/>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row>
    <row r="886">
      <c r="A886" s="41"/>
      <c r="B886" s="116"/>
      <c r="C886" s="41"/>
      <c r="D886" s="14"/>
      <c r="E886" s="22"/>
      <c r="F886" s="41"/>
      <c r="G886" s="41"/>
      <c r="H886" s="41"/>
      <c r="I886" s="22"/>
      <c r="J886" s="41"/>
      <c r="K886" s="117"/>
      <c r="L886" s="99"/>
      <c r="M886" s="116"/>
      <c r="N886" s="116"/>
      <c r="O886" s="41"/>
      <c r="P886" s="10"/>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row>
    <row r="887">
      <c r="A887" s="41"/>
      <c r="B887" s="116"/>
      <c r="C887" s="41"/>
      <c r="D887" s="14"/>
      <c r="E887" s="22"/>
      <c r="F887" s="41"/>
      <c r="G887" s="41"/>
      <c r="H887" s="41"/>
      <c r="I887" s="22"/>
      <c r="J887" s="41"/>
      <c r="K887" s="117"/>
      <c r="L887" s="99"/>
      <c r="M887" s="116"/>
      <c r="N887" s="116"/>
      <c r="O887" s="41"/>
      <c r="P887" s="10"/>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row>
    <row r="888">
      <c r="A888" s="41"/>
      <c r="B888" s="116"/>
      <c r="C888" s="41"/>
      <c r="D888" s="14"/>
      <c r="E888" s="22"/>
      <c r="F888" s="41"/>
      <c r="G888" s="41"/>
      <c r="H888" s="41"/>
      <c r="I888" s="22"/>
      <c r="J888" s="41"/>
      <c r="K888" s="117"/>
      <c r="L888" s="99"/>
      <c r="M888" s="116"/>
      <c r="N888" s="116"/>
      <c r="O888" s="41"/>
      <c r="P888" s="10"/>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row>
    <row r="889">
      <c r="A889" s="41"/>
      <c r="B889" s="116"/>
      <c r="C889" s="41"/>
      <c r="D889" s="14"/>
      <c r="E889" s="22"/>
      <c r="F889" s="41"/>
      <c r="G889" s="41"/>
      <c r="H889" s="41"/>
      <c r="I889" s="22"/>
      <c r="J889" s="41"/>
      <c r="K889" s="117"/>
      <c r="L889" s="99"/>
      <c r="M889" s="116"/>
      <c r="N889" s="116"/>
      <c r="O889" s="41"/>
      <c r="P889" s="10"/>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row>
    <row r="890">
      <c r="A890" s="41"/>
      <c r="B890" s="116"/>
      <c r="C890" s="41"/>
      <c r="D890" s="14"/>
      <c r="E890" s="22"/>
      <c r="F890" s="41"/>
      <c r="G890" s="41"/>
      <c r="H890" s="41"/>
      <c r="I890" s="22"/>
      <c r="J890" s="41"/>
      <c r="K890" s="117"/>
      <c r="L890" s="99"/>
      <c r="M890" s="116"/>
      <c r="N890" s="116"/>
      <c r="O890" s="41"/>
      <c r="P890" s="10"/>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row>
    <row r="891">
      <c r="A891" s="41"/>
      <c r="B891" s="116"/>
      <c r="C891" s="41"/>
      <c r="D891" s="14"/>
      <c r="E891" s="22"/>
      <c r="F891" s="41"/>
      <c r="G891" s="41"/>
      <c r="H891" s="41"/>
      <c r="I891" s="22"/>
      <c r="J891" s="41"/>
      <c r="K891" s="117"/>
      <c r="L891" s="99"/>
      <c r="M891" s="116"/>
      <c r="N891" s="116"/>
      <c r="O891" s="41"/>
      <c r="P891" s="10"/>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row>
    <row r="892">
      <c r="A892" s="41"/>
      <c r="B892" s="116"/>
      <c r="C892" s="41"/>
      <c r="D892" s="14"/>
      <c r="E892" s="22"/>
      <c r="F892" s="41"/>
      <c r="G892" s="41"/>
      <c r="H892" s="41"/>
      <c r="I892" s="22"/>
      <c r="J892" s="41"/>
      <c r="K892" s="117"/>
      <c r="L892" s="99"/>
      <c r="M892" s="116"/>
      <c r="N892" s="116"/>
      <c r="O892" s="41"/>
      <c r="P892" s="10"/>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row>
    <row r="893">
      <c r="A893" s="41"/>
      <c r="B893" s="116"/>
      <c r="C893" s="41"/>
      <c r="D893" s="14"/>
      <c r="E893" s="22"/>
      <c r="F893" s="41"/>
      <c r="G893" s="41"/>
      <c r="H893" s="41"/>
      <c r="I893" s="22"/>
      <c r="J893" s="41"/>
      <c r="K893" s="117"/>
      <c r="L893" s="99"/>
      <c r="M893" s="116"/>
      <c r="N893" s="116"/>
      <c r="O893" s="41"/>
      <c r="P893" s="10"/>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row>
    <row r="894">
      <c r="A894" s="41"/>
      <c r="B894" s="116"/>
      <c r="C894" s="41"/>
      <c r="D894" s="14"/>
      <c r="E894" s="22"/>
      <c r="F894" s="41"/>
      <c r="G894" s="41"/>
      <c r="H894" s="41"/>
      <c r="I894" s="22"/>
      <c r="J894" s="41"/>
      <c r="K894" s="117"/>
      <c r="L894" s="99"/>
      <c r="M894" s="116"/>
      <c r="N894" s="116"/>
      <c r="O894" s="41"/>
      <c r="P894" s="10"/>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row>
    <row r="895">
      <c r="A895" s="41"/>
      <c r="B895" s="116"/>
      <c r="C895" s="41"/>
      <c r="D895" s="14"/>
      <c r="E895" s="22"/>
      <c r="F895" s="41"/>
      <c r="G895" s="41"/>
      <c r="H895" s="41"/>
      <c r="I895" s="22"/>
      <c r="J895" s="41"/>
      <c r="K895" s="117"/>
      <c r="L895" s="99"/>
      <c r="M895" s="116"/>
      <c r="N895" s="116"/>
      <c r="O895" s="41"/>
      <c r="P895" s="10"/>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row>
    <row r="896">
      <c r="A896" s="41"/>
      <c r="B896" s="116"/>
      <c r="C896" s="41"/>
      <c r="D896" s="14"/>
      <c r="E896" s="22"/>
      <c r="F896" s="41"/>
      <c r="G896" s="41"/>
      <c r="H896" s="41"/>
      <c r="I896" s="22"/>
      <c r="J896" s="41"/>
      <c r="K896" s="117"/>
      <c r="L896" s="99"/>
      <c r="M896" s="116"/>
      <c r="N896" s="116"/>
      <c r="O896" s="41"/>
      <c r="P896" s="10"/>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row>
    <row r="897">
      <c r="A897" s="41"/>
      <c r="B897" s="116"/>
      <c r="C897" s="41"/>
      <c r="D897" s="14"/>
      <c r="E897" s="22"/>
      <c r="F897" s="41"/>
      <c r="G897" s="41"/>
      <c r="H897" s="41"/>
      <c r="I897" s="22"/>
      <c r="J897" s="41"/>
      <c r="K897" s="117"/>
      <c r="L897" s="99"/>
      <c r="M897" s="116"/>
      <c r="N897" s="116"/>
      <c r="O897" s="41"/>
      <c r="P897" s="10"/>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row>
    <row r="898">
      <c r="A898" s="41"/>
      <c r="B898" s="116"/>
      <c r="C898" s="41"/>
      <c r="D898" s="14"/>
      <c r="E898" s="22"/>
      <c r="F898" s="41"/>
      <c r="G898" s="41"/>
      <c r="H898" s="41"/>
      <c r="I898" s="22"/>
      <c r="J898" s="41"/>
      <c r="K898" s="117"/>
      <c r="L898" s="99"/>
      <c r="M898" s="116"/>
      <c r="N898" s="116"/>
      <c r="O898" s="41"/>
      <c r="P898" s="10"/>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row>
    <row r="899">
      <c r="A899" s="41"/>
      <c r="B899" s="116"/>
      <c r="C899" s="41"/>
      <c r="D899" s="14"/>
      <c r="E899" s="22"/>
      <c r="F899" s="41"/>
      <c r="G899" s="41"/>
      <c r="H899" s="41"/>
      <c r="I899" s="22"/>
      <c r="J899" s="41"/>
      <c r="K899" s="117"/>
      <c r="L899" s="99"/>
      <c r="M899" s="116"/>
      <c r="N899" s="116"/>
      <c r="O899" s="41"/>
      <c r="P899" s="10"/>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row>
    <row r="900">
      <c r="A900" s="41"/>
      <c r="B900" s="116"/>
      <c r="C900" s="41"/>
      <c r="D900" s="14"/>
      <c r="E900" s="22"/>
      <c r="F900" s="41"/>
      <c r="G900" s="41"/>
      <c r="H900" s="41"/>
      <c r="I900" s="22"/>
      <c r="J900" s="41"/>
      <c r="K900" s="117"/>
      <c r="L900" s="99"/>
      <c r="M900" s="116"/>
      <c r="N900" s="116"/>
      <c r="O900" s="41"/>
      <c r="P900" s="10"/>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row>
    <row r="901">
      <c r="A901" s="41"/>
      <c r="B901" s="116"/>
      <c r="C901" s="41"/>
      <c r="D901" s="14"/>
      <c r="E901" s="22"/>
      <c r="F901" s="41"/>
      <c r="G901" s="41"/>
      <c r="H901" s="41"/>
      <c r="I901" s="22"/>
      <c r="J901" s="41"/>
      <c r="K901" s="117"/>
      <c r="L901" s="99"/>
      <c r="M901" s="116"/>
      <c r="N901" s="116"/>
      <c r="O901" s="41"/>
      <c r="P901" s="10"/>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row>
    <row r="902">
      <c r="A902" s="41"/>
      <c r="B902" s="116"/>
      <c r="C902" s="41"/>
      <c r="D902" s="14"/>
      <c r="E902" s="22"/>
      <c r="F902" s="41"/>
      <c r="G902" s="41"/>
      <c r="H902" s="41"/>
      <c r="I902" s="22"/>
      <c r="J902" s="41"/>
      <c r="K902" s="117"/>
      <c r="L902" s="99"/>
      <c r="M902" s="116"/>
      <c r="N902" s="116"/>
      <c r="O902" s="41"/>
      <c r="P902" s="10"/>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row>
    <row r="903">
      <c r="A903" s="41"/>
      <c r="B903" s="116"/>
      <c r="C903" s="41"/>
      <c r="D903" s="14"/>
      <c r="E903" s="22"/>
      <c r="F903" s="41"/>
      <c r="G903" s="41"/>
      <c r="H903" s="41"/>
      <c r="I903" s="22"/>
      <c r="J903" s="41"/>
      <c r="K903" s="117"/>
      <c r="L903" s="99"/>
      <c r="M903" s="116"/>
      <c r="N903" s="116"/>
      <c r="O903" s="41"/>
      <c r="P903" s="10"/>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row>
    <row r="904">
      <c r="A904" s="41"/>
      <c r="B904" s="116"/>
      <c r="C904" s="41"/>
      <c r="D904" s="14"/>
      <c r="E904" s="22"/>
      <c r="F904" s="41"/>
      <c r="G904" s="41"/>
      <c r="H904" s="41"/>
      <c r="I904" s="22"/>
      <c r="J904" s="41"/>
      <c r="K904" s="117"/>
      <c r="L904" s="99"/>
      <c r="M904" s="116"/>
      <c r="N904" s="116"/>
      <c r="O904" s="41"/>
      <c r="P904" s="10"/>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row>
    <row r="905">
      <c r="A905" s="41"/>
      <c r="B905" s="116"/>
      <c r="C905" s="41"/>
      <c r="D905" s="14"/>
      <c r="E905" s="22"/>
      <c r="F905" s="41"/>
      <c r="G905" s="41"/>
      <c r="H905" s="41"/>
      <c r="I905" s="22"/>
      <c r="J905" s="41"/>
      <c r="K905" s="117"/>
      <c r="L905" s="99"/>
      <c r="M905" s="116"/>
      <c r="N905" s="116"/>
      <c r="O905" s="41"/>
      <c r="P905" s="10"/>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row>
    <row r="906">
      <c r="A906" s="41"/>
      <c r="B906" s="116"/>
      <c r="C906" s="41"/>
      <c r="D906" s="14"/>
      <c r="E906" s="22"/>
      <c r="F906" s="41"/>
      <c r="G906" s="41"/>
      <c r="H906" s="41"/>
      <c r="I906" s="22"/>
      <c r="J906" s="41"/>
      <c r="K906" s="117"/>
      <c r="L906" s="99"/>
      <c r="M906" s="116"/>
      <c r="N906" s="116"/>
      <c r="O906" s="41"/>
      <c r="P906" s="10"/>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row>
    <row r="907">
      <c r="A907" s="41"/>
      <c r="B907" s="116"/>
      <c r="C907" s="41"/>
      <c r="D907" s="14"/>
      <c r="E907" s="22"/>
      <c r="F907" s="41"/>
      <c r="G907" s="41"/>
      <c r="H907" s="41"/>
      <c r="I907" s="22"/>
      <c r="J907" s="41"/>
      <c r="K907" s="117"/>
      <c r="L907" s="99"/>
      <c r="M907" s="116"/>
      <c r="N907" s="116"/>
      <c r="O907" s="41"/>
      <c r="P907" s="10"/>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row>
    <row r="908">
      <c r="A908" s="41"/>
      <c r="B908" s="116"/>
      <c r="C908" s="41"/>
      <c r="D908" s="14"/>
      <c r="E908" s="22"/>
      <c r="F908" s="41"/>
      <c r="G908" s="41"/>
      <c r="H908" s="41"/>
      <c r="I908" s="22"/>
      <c r="J908" s="41"/>
      <c r="K908" s="117"/>
      <c r="L908" s="99"/>
      <c r="M908" s="116"/>
      <c r="N908" s="116"/>
      <c r="O908" s="41"/>
      <c r="P908" s="10"/>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row>
    <row r="909">
      <c r="A909" s="41"/>
      <c r="B909" s="116"/>
      <c r="C909" s="41"/>
      <c r="D909" s="14"/>
      <c r="E909" s="22"/>
      <c r="F909" s="41"/>
      <c r="G909" s="41"/>
      <c r="H909" s="41"/>
      <c r="I909" s="22"/>
      <c r="J909" s="41"/>
      <c r="K909" s="117"/>
      <c r="L909" s="99"/>
      <c r="M909" s="116"/>
      <c r="N909" s="116"/>
      <c r="O909" s="41"/>
      <c r="P909" s="10"/>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row>
    <row r="910">
      <c r="A910" s="41"/>
      <c r="B910" s="116"/>
      <c r="C910" s="41"/>
      <c r="D910" s="14"/>
      <c r="E910" s="22"/>
      <c r="F910" s="41"/>
      <c r="G910" s="41"/>
      <c r="H910" s="41"/>
      <c r="I910" s="22"/>
      <c r="J910" s="41"/>
      <c r="K910" s="117"/>
      <c r="L910" s="99"/>
      <c r="M910" s="116"/>
      <c r="N910" s="116"/>
      <c r="O910" s="41"/>
      <c r="P910" s="10"/>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row>
    <row r="911">
      <c r="A911" s="41"/>
      <c r="B911" s="116"/>
      <c r="C911" s="41"/>
      <c r="D911" s="14"/>
      <c r="E911" s="22"/>
      <c r="F911" s="41"/>
      <c r="G911" s="41"/>
      <c r="H911" s="41"/>
      <c r="I911" s="22"/>
      <c r="J911" s="41"/>
      <c r="K911" s="117"/>
      <c r="L911" s="99"/>
      <c r="M911" s="116"/>
      <c r="N911" s="116"/>
      <c r="O911" s="41"/>
      <c r="P911" s="10"/>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row>
    <row r="912">
      <c r="A912" s="41"/>
      <c r="B912" s="116"/>
      <c r="C912" s="41"/>
      <c r="D912" s="14"/>
      <c r="E912" s="22"/>
      <c r="F912" s="41"/>
      <c r="G912" s="41"/>
      <c r="H912" s="41"/>
      <c r="I912" s="22"/>
      <c r="J912" s="41"/>
      <c r="K912" s="117"/>
      <c r="L912" s="99"/>
      <c r="M912" s="116"/>
      <c r="N912" s="116"/>
      <c r="O912" s="41"/>
      <c r="P912" s="10"/>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row>
    <row r="913">
      <c r="A913" s="41"/>
      <c r="B913" s="116"/>
      <c r="C913" s="41"/>
      <c r="D913" s="14"/>
      <c r="E913" s="22"/>
      <c r="F913" s="41"/>
      <c r="G913" s="41"/>
      <c r="H913" s="41"/>
      <c r="I913" s="22"/>
      <c r="J913" s="41"/>
      <c r="K913" s="117"/>
      <c r="L913" s="99"/>
      <c r="M913" s="116"/>
      <c r="N913" s="116"/>
      <c r="O913" s="41"/>
      <c r="P913" s="10"/>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row>
    <row r="914">
      <c r="A914" s="41"/>
      <c r="B914" s="116"/>
      <c r="C914" s="41"/>
      <c r="D914" s="14"/>
      <c r="E914" s="22"/>
      <c r="F914" s="41"/>
      <c r="G914" s="41"/>
      <c r="H914" s="41"/>
      <c r="I914" s="22"/>
      <c r="J914" s="41"/>
      <c r="K914" s="117"/>
      <c r="L914" s="99"/>
      <c r="M914" s="116"/>
      <c r="N914" s="116"/>
      <c r="O914" s="41"/>
      <c r="P914" s="10"/>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row>
    <row r="915">
      <c r="A915" s="41"/>
      <c r="B915" s="116"/>
      <c r="C915" s="41"/>
      <c r="D915" s="14"/>
      <c r="E915" s="22"/>
      <c r="F915" s="41"/>
      <c r="G915" s="41"/>
      <c r="H915" s="41"/>
      <c r="I915" s="22"/>
      <c r="J915" s="41"/>
      <c r="K915" s="117"/>
      <c r="L915" s="99"/>
      <c r="M915" s="116"/>
      <c r="N915" s="116"/>
      <c r="O915" s="41"/>
      <c r="P915" s="10"/>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row>
    <row r="916">
      <c r="A916" s="41"/>
      <c r="B916" s="116"/>
      <c r="C916" s="41"/>
      <c r="D916" s="14"/>
      <c r="E916" s="22"/>
      <c r="F916" s="41"/>
      <c r="G916" s="41"/>
      <c r="H916" s="41"/>
      <c r="I916" s="22"/>
      <c r="J916" s="41"/>
      <c r="K916" s="117"/>
      <c r="L916" s="99"/>
      <c r="M916" s="116"/>
      <c r="N916" s="116"/>
      <c r="O916" s="41"/>
      <c r="P916" s="10"/>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row>
    <row r="917">
      <c r="A917" s="41"/>
      <c r="B917" s="116"/>
      <c r="C917" s="41"/>
      <c r="D917" s="14"/>
      <c r="E917" s="22"/>
      <c r="F917" s="41"/>
      <c r="G917" s="41"/>
      <c r="H917" s="41"/>
      <c r="I917" s="22"/>
      <c r="J917" s="41"/>
      <c r="K917" s="117"/>
      <c r="L917" s="99"/>
      <c r="M917" s="116"/>
      <c r="N917" s="116"/>
      <c r="O917" s="41"/>
      <c r="P917" s="10"/>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row>
    <row r="918">
      <c r="A918" s="41"/>
      <c r="B918" s="116"/>
      <c r="C918" s="41"/>
      <c r="D918" s="14"/>
      <c r="E918" s="22"/>
      <c r="F918" s="41"/>
      <c r="G918" s="41"/>
      <c r="H918" s="41"/>
      <c r="I918" s="22"/>
      <c r="J918" s="41"/>
      <c r="K918" s="117"/>
      <c r="L918" s="99"/>
      <c r="M918" s="116"/>
      <c r="N918" s="116"/>
      <c r="O918" s="41"/>
      <c r="P918" s="10"/>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row>
    <row r="919">
      <c r="A919" s="41"/>
      <c r="B919" s="116"/>
      <c r="C919" s="41"/>
      <c r="D919" s="14"/>
      <c r="E919" s="22"/>
      <c r="F919" s="41"/>
      <c r="G919" s="41"/>
      <c r="H919" s="41"/>
      <c r="I919" s="22"/>
      <c r="J919" s="41"/>
      <c r="K919" s="117"/>
      <c r="L919" s="99"/>
      <c r="M919" s="116"/>
      <c r="N919" s="116"/>
      <c r="O919" s="41"/>
      <c r="P919" s="10"/>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row>
    <row r="920">
      <c r="A920" s="41"/>
      <c r="B920" s="116"/>
      <c r="C920" s="41"/>
      <c r="D920" s="14"/>
      <c r="E920" s="22"/>
      <c r="F920" s="41"/>
      <c r="G920" s="41"/>
      <c r="H920" s="41"/>
      <c r="I920" s="22"/>
      <c r="J920" s="11"/>
      <c r="K920" s="117"/>
      <c r="L920" s="99"/>
      <c r="M920" s="116"/>
      <c r="N920" s="116"/>
      <c r="O920" s="41"/>
      <c r="P920" s="10"/>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row>
  </sheetData>
  <autoFilter ref="$A$1:$P$230">
    <filterColumn colId="13">
      <filters>
        <filter val="Cristian Valencia"/>
      </filters>
    </filterColumn>
  </autoFilter>
  <mergeCells count="24">
    <mergeCell ref="C2:C6"/>
    <mergeCell ref="C7:C14"/>
    <mergeCell ref="C15:C18"/>
    <mergeCell ref="C19:C28"/>
    <mergeCell ref="C29:C39"/>
    <mergeCell ref="C40:C45"/>
    <mergeCell ref="C46:C47"/>
    <mergeCell ref="C48:C58"/>
    <mergeCell ref="C59:C61"/>
    <mergeCell ref="C62:C72"/>
    <mergeCell ref="C73:C81"/>
    <mergeCell ref="C82:C90"/>
    <mergeCell ref="C91:C95"/>
    <mergeCell ref="C96:C100"/>
    <mergeCell ref="C169:C177"/>
    <mergeCell ref="C178:C187"/>
    <mergeCell ref="C188:C189"/>
    <mergeCell ref="C101:C103"/>
    <mergeCell ref="C104:C112"/>
    <mergeCell ref="C113:C128"/>
    <mergeCell ref="C129:C136"/>
    <mergeCell ref="C137:C144"/>
    <mergeCell ref="C145:C156"/>
    <mergeCell ref="C157:C168"/>
  </mergeCells>
  <dataValidations>
    <dataValidation type="list" allowBlank="1" showErrorMessage="1" sqref="G2:G230">
      <formula1>"MEDELLIN,BOGOTA,BELLO,RIONEGRO,ENTRERRIOS,BARRANQUILLA,NARIÑO,CHOCO"</formula1>
    </dataValidation>
    <dataValidation type="list" allowBlank="1" showErrorMessage="1" sqref="K2:K230">
      <formula1>"-,Tablero,Pasamanos,Ventas de aluminio,Puertas de vidrio,Puerta corrediza,Pérgola,Tablero,Cabina de baño,División oficina,Fachadas,Ventanería,Reposición vidrios,Ventas en la mano,Mantenimiento,Espejos,Puerta batiente"</formula1>
    </dataValidation>
    <dataValidation type="list" allowBlank="1" showErrorMessage="1" sqref="J2:J230">
      <formula1>"No responde,Si"</formula1>
    </dataValidation>
    <dataValidation type="list" allowBlank="1" showErrorMessage="1" sqref="M2:M16 M19:M20 M23:M24 M26:M38 M42:M43 M45 M47:M196">
      <formula1>"Aprobado,Seguimiento,Rechazado,Producto no disponible,Cotización"</formula1>
    </dataValidation>
    <dataValidation type="list" allowBlank="1" showErrorMessage="1" sqref="N2:N230">
      <formula1>"Cristian Valencia,Juan Diego,Alejandro"</formula1>
    </dataValidation>
    <dataValidation type="list" allowBlank="1" showErrorMessage="1" sqref="I2:I230">
      <formula1>"WhatsApp,Llamada"</formula1>
    </dataValidation>
  </dataValidations>
  <printOptions gridLines="1" horizontalCentered="1"/>
  <pageMargins bottom="0.75" footer="0.0" header="0.0" left="0.7" right="0.7" top="0.75"/>
  <pageSetup fitToHeight="0" paperSize="3"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2" max="2" width="12.13"/>
    <col customWidth="1" min="3" max="3" width="13.75"/>
    <col customWidth="1" min="4" max="4" width="16.63"/>
    <col customWidth="1" min="5" max="5" width="13.75"/>
    <col customWidth="1" min="6" max="6" width="31.25"/>
    <col customWidth="1" min="7" max="7" width="17.5"/>
    <col customWidth="1" min="8" max="8" width="13.75"/>
    <col customWidth="1" min="9" max="9" width="19.38"/>
    <col customWidth="1" min="10" max="10" width="18.63"/>
    <col customWidth="1" min="11" max="11" width="21.5"/>
    <col customWidth="1" min="12" max="12" width="16.38"/>
    <col customWidth="1" min="13" max="13" width="23.88"/>
    <col customWidth="1" min="14" max="14" width="18.5"/>
    <col customWidth="1" min="15" max="15" width="20.13"/>
    <col customWidth="1" min="16" max="16" width="22.88"/>
    <col customWidth="1" min="17" max="17" width="57.75"/>
  </cols>
  <sheetData>
    <row r="1" ht="56.25" customHeight="1">
      <c r="A1" s="105" t="s">
        <v>2004</v>
      </c>
      <c r="B1" s="106" t="s">
        <v>3358</v>
      </c>
      <c r="C1" s="118" t="s">
        <v>4318</v>
      </c>
      <c r="D1" s="107" t="s">
        <v>2</v>
      </c>
      <c r="E1" s="107" t="s">
        <v>3</v>
      </c>
      <c r="F1" s="105" t="s">
        <v>4</v>
      </c>
      <c r="G1" s="105" t="s">
        <v>3359</v>
      </c>
      <c r="H1" s="109" t="s">
        <v>3360</v>
      </c>
      <c r="I1" s="105" t="s">
        <v>3361</v>
      </c>
      <c r="J1" s="105" t="s">
        <v>9</v>
      </c>
      <c r="K1" s="105" t="s">
        <v>10</v>
      </c>
      <c r="L1" s="110" t="s">
        <v>4319</v>
      </c>
      <c r="M1" s="1" t="s">
        <v>16</v>
      </c>
      <c r="N1" s="105" t="s">
        <v>3364</v>
      </c>
      <c r="O1" s="105" t="s">
        <v>14</v>
      </c>
      <c r="P1" s="106" t="s">
        <v>3365</v>
      </c>
      <c r="Q1" s="2" t="s">
        <v>16</v>
      </c>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row>
    <row r="2">
      <c r="A2" s="11">
        <v>50.0</v>
      </c>
      <c r="B2" s="12">
        <v>45757.0</v>
      </c>
      <c r="C2" s="55"/>
      <c r="D2" s="24" t="s">
        <v>597</v>
      </c>
      <c r="E2" s="24"/>
      <c r="F2" s="11" t="s">
        <v>619</v>
      </c>
      <c r="G2" s="11" t="s">
        <v>3367</v>
      </c>
      <c r="H2" s="11" t="s">
        <v>4320</v>
      </c>
      <c r="I2" s="14" t="s">
        <v>31</v>
      </c>
      <c r="J2" s="11" t="s">
        <v>23</v>
      </c>
      <c r="K2" s="11" t="s">
        <v>346</v>
      </c>
      <c r="L2" s="18">
        <v>4023603.0</v>
      </c>
      <c r="M2" s="26" t="s">
        <v>4321</v>
      </c>
      <c r="N2" s="11" t="s">
        <v>57</v>
      </c>
      <c r="O2" s="11" t="s">
        <v>790</v>
      </c>
      <c r="P2" s="119">
        <v>45762.0</v>
      </c>
      <c r="Q2" s="28"/>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row>
    <row r="3">
      <c r="A3" s="11">
        <v>67.0</v>
      </c>
      <c r="B3" s="12">
        <v>45761.0</v>
      </c>
      <c r="C3" s="65"/>
      <c r="D3" s="24" t="s">
        <v>1243</v>
      </c>
      <c r="E3" s="24"/>
      <c r="F3" s="11" t="s">
        <v>619</v>
      </c>
      <c r="G3" s="11" t="s">
        <v>3367</v>
      </c>
      <c r="H3" s="11" t="s">
        <v>4322</v>
      </c>
      <c r="I3" s="14" t="s">
        <v>31</v>
      </c>
      <c r="J3" s="11" t="s">
        <v>23</v>
      </c>
      <c r="K3" s="11" t="s">
        <v>100</v>
      </c>
      <c r="L3" s="18">
        <v>222629.0</v>
      </c>
      <c r="M3" s="26" t="s">
        <v>4321</v>
      </c>
      <c r="N3" s="11" t="s">
        <v>57</v>
      </c>
      <c r="O3" s="11" t="s">
        <v>790</v>
      </c>
      <c r="P3" s="12"/>
      <c r="Q3" s="21"/>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row>
    <row r="4">
      <c r="A4" s="11">
        <v>138.0</v>
      </c>
      <c r="B4" s="12">
        <v>45772.0</v>
      </c>
      <c r="C4" s="65"/>
      <c r="D4" s="14" t="s">
        <v>271</v>
      </c>
      <c r="E4" s="14" t="s">
        <v>4323</v>
      </c>
      <c r="F4" s="11" t="s">
        <v>619</v>
      </c>
      <c r="G4" s="11" t="s">
        <v>3367</v>
      </c>
      <c r="H4" s="11" t="s">
        <v>4324</v>
      </c>
      <c r="I4" s="14" t="s">
        <v>31</v>
      </c>
      <c r="J4" s="11" t="s">
        <v>23</v>
      </c>
      <c r="K4" s="11" t="s">
        <v>100</v>
      </c>
      <c r="L4" s="18">
        <v>661137.0</v>
      </c>
      <c r="M4" s="26" t="s">
        <v>4321</v>
      </c>
      <c r="N4" s="11" t="s">
        <v>57</v>
      </c>
      <c r="O4" s="11" t="s">
        <v>790</v>
      </c>
      <c r="P4" s="111"/>
      <c r="Q4" s="21"/>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row>
    <row r="5">
      <c r="A5" s="11">
        <v>20.0</v>
      </c>
      <c r="B5" s="12">
        <v>45751.0</v>
      </c>
      <c r="C5" s="65"/>
      <c r="D5" s="14" t="s">
        <v>599</v>
      </c>
      <c r="E5" s="14"/>
      <c r="F5" s="11" t="s">
        <v>619</v>
      </c>
      <c r="G5" s="11" t="s">
        <v>3367</v>
      </c>
      <c r="H5" s="11" t="s">
        <v>4325</v>
      </c>
      <c r="I5" s="14" t="s">
        <v>31</v>
      </c>
      <c r="J5" s="11" t="s">
        <v>23</v>
      </c>
      <c r="K5" s="11" t="s">
        <v>38</v>
      </c>
      <c r="L5" s="18">
        <v>92475.0</v>
      </c>
      <c r="M5" s="26" t="s">
        <v>4326</v>
      </c>
      <c r="N5" s="11" t="s">
        <v>57</v>
      </c>
      <c r="O5" s="11" t="s">
        <v>26</v>
      </c>
      <c r="P5" s="12"/>
      <c r="Q5" s="28"/>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row>
    <row r="6">
      <c r="A6" s="11">
        <v>17.0</v>
      </c>
      <c r="B6" s="12">
        <v>45751.0</v>
      </c>
      <c r="C6" s="65">
        <v>6.0</v>
      </c>
      <c r="D6" s="14" t="s">
        <v>373</v>
      </c>
      <c r="E6" s="14"/>
      <c r="F6" s="11" t="s">
        <v>619</v>
      </c>
      <c r="G6" s="11" t="s">
        <v>3367</v>
      </c>
      <c r="H6" s="11" t="s">
        <v>4327</v>
      </c>
      <c r="I6" s="14" t="s">
        <v>31</v>
      </c>
      <c r="J6" s="11" t="s">
        <v>23</v>
      </c>
      <c r="K6" s="11" t="s">
        <v>38</v>
      </c>
      <c r="L6" s="18">
        <v>220000.0</v>
      </c>
      <c r="M6" s="26" t="s">
        <v>4326</v>
      </c>
      <c r="N6" s="11" t="s">
        <v>57</v>
      </c>
      <c r="O6" s="11" t="s">
        <v>26</v>
      </c>
      <c r="P6" s="12"/>
      <c r="Q6" s="28"/>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row>
    <row r="7">
      <c r="A7" s="11">
        <v>11.0</v>
      </c>
      <c r="B7" s="12">
        <v>45750.0</v>
      </c>
      <c r="C7" s="65"/>
      <c r="D7" s="14" t="s">
        <v>4328</v>
      </c>
      <c r="E7" s="14" t="s">
        <v>4329</v>
      </c>
      <c r="F7" s="11" t="s">
        <v>619</v>
      </c>
      <c r="G7" s="11" t="s">
        <v>3367</v>
      </c>
      <c r="H7" s="11" t="s">
        <v>4330</v>
      </c>
      <c r="I7" s="14" t="s">
        <v>31</v>
      </c>
      <c r="J7" s="11" t="s">
        <v>23</v>
      </c>
      <c r="K7" s="11" t="s">
        <v>619</v>
      </c>
      <c r="L7" s="18">
        <v>0.0</v>
      </c>
      <c r="M7" s="26" t="s">
        <v>4331</v>
      </c>
      <c r="N7" s="11" t="s">
        <v>564</v>
      </c>
      <c r="O7" s="11" t="s">
        <v>26</v>
      </c>
      <c r="P7" s="12"/>
      <c r="Q7" s="28"/>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row>
    <row r="8">
      <c r="A8" s="11">
        <v>18.0</v>
      </c>
      <c r="B8" s="12">
        <v>45751.0</v>
      </c>
      <c r="C8" s="72"/>
      <c r="D8" s="14" t="s">
        <v>1148</v>
      </c>
      <c r="E8" s="14"/>
      <c r="F8" s="11" t="s">
        <v>619</v>
      </c>
      <c r="G8" s="11" t="s">
        <v>3367</v>
      </c>
      <c r="H8" s="11" t="s">
        <v>4332</v>
      </c>
      <c r="I8" s="14" t="s">
        <v>31</v>
      </c>
      <c r="J8" s="11" t="s">
        <v>23</v>
      </c>
      <c r="K8" s="11" t="s">
        <v>619</v>
      </c>
      <c r="L8" s="18">
        <v>0.0</v>
      </c>
      <c r="M8" s="26" t="s">
        <v>4333</v>
      </c>
      <c r="N8" s="11" t="s">
        <v>564</v>
      </c>
      <c r="O8" s="11" t="s">
        <v>26</v>
      </c>
      <c r="P8" s="12"/>
      <c r="Q8" s="28"/>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row>
    <row r="9">
      <c r="A9" s="11">
        <v>21.0</v>
      </c>
      <c r="B9" s="12">
        <v>45751.0</v>
      </c>
      <c r="C9" s="55"/>
      <c r="D9" s="14" t="s">
        <v>1043</v>
      </c>
      <c r="E9" s="14"/>
      <c r="F9" s="11" t="s">
        <v>619</v>
      </c>
      <c r="G9" s="11" t="s">
        <v>3367</v>
      </c>
      <c r="H9" s="11" t="s">
        <v>4334</v>
      </c>
      <c r="I9" s="14" t="s">
        <v>31</v>
      </c>
      <c r="J9" s="11" t="s">
        <v>23</v>
      </c>
      <c r="K9" s="11" t="s">
        <v>619</v>
      </c>
      <c r="L9" s="18">
        <v>0.0</v>
      </c>
      <c r="M9" s="26" t="s">
        <v>4335</v>
      </c>
      <c r="N9" s="11" t="s">
        <v>564</v>
      </c>
      <c r="O9" s="11" t="s">
        <v>26</v>
      </c>
      <c r="P9" s="12"/>
      <c r="Q9" s="28"/>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row>
    <row r="10">
      <c r="A10" s="11">
        <v>32.0</v>
      </c>
      <c r="B10" s="12">
        <v>45755.0</v>
      </c>
      <c r="C10" s="65"/>
      <c r="D10" s="24"/>
      <c r="E10" s="24"/>
      <c r="F10" s="11" t="s">
        <v>619</v>
      </c>
      <c r="G10" s="11" t="s">
        <v>3367</v>
      </c>
      <c r="H10" s="11" t="s">
        <v>4336</v>
      </c>
      <c r="I10" s="14" t="s">
        <v>31</v>
      </c>
      <c r="J10" s="11" t="s">
        <v>23</v>
      </c>
      <c r="K10" s="11" t="s">
        <v>619</v>
      </c>
      <c r="L10" s="18">
        <v>0.0</v>
      </c>
      <c r="M10" s="26" t="s">
        <v>4337</v>
      </c>
      <c r="N10" s="11" t="s">
        <v>564</v>
      </c>
      <c r="O10" s="11" t="s">
        <v>26</v>
      </c>
      <c r="P10" s="111"/>
      <c r="Q10" s="28"/>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row>
    <row r="11">
      <c r="A11" s="11">
        <v>40.0</v>
      </c>
      <c r="B11" s="12">
        <v>45756.0</v>
      </c>
      <c r="C11" s="65"/>
      <c r="D11" s="24" t="s">
        <v>1148</v>
      </c>
      <c r="E11" s="24"/>
      <c r="F11" s="11" t="s">
        <v>619</v>
      </c>
      <c r="G11" s="11" t="s">
        <v>3367</v>
      </c>
      <c r="H11" s="11" t="s">
        <v>4338</v>
      </c>
      <c r="I11" s="14" t="s">
        <v>31</v>
      </c>
      <c r="J11" s="11" t="s">
        <v>23</v>
      </c>
      <c r="K11" s="11" t="s">
        <v>619</v>
      </c>
      <c r="L11" s="18">
        <v>0.0</v>
      </c>
      <c r="M11" s="26" t="s">
        <v>4339</v>
      </c>
      <c r="N11" s="11" t="s">
        <v>564</v>
      </c>
      <c r="O11" s="11" t="s">
        <v>26</v>
      </c>
      <c r="P11" s="12"/>
      <c r="Q11" s="28"/>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row>
    <row r="12">
      <c r="A12" s="11">
        <v>56.0</v>
      </c>
      <c r="B12" s="12">
        <v>45758.0</v>
      </c>
      <c r="C12" s="65"/>
      <c r="D12" s="24" t="s">
        <v>377</v>
      </c>
      <c r="E12" s="24"/>
      <c r="F12" s="11" t="s">
        <v>619</v>
      </c>
      <c r="G12" s="11" t="s">
        <v>3367</v>
      </c>
      <c r="H12" s="11" t="s">
        <v>4340</v>
      </c>
      <c r="I12" s="14" t="s">
        <v>31</v>
      </c>
      <c r="J12" s="11" t="s">
        <v>23</v>
      </c>
      <c r="K12" s="11" t="s">
        <v>619</v>
      </c>
      <c r="L12" s="18">
        <v>0.0</v>
      </c>
      <c r="M12" s="26" t="s">
        <v>4341</v>
      </c>
      <c r="N12" s="11" t="s">
        <v>564</v>
      </c>
      <c r="O12" s="11" t="s">
        <v>26</v>
      </c>
      <c r="P12" s="111"/>
      <c r="Q12" s="28"/>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row>
    <row r="13">
      <c r="A13" s="11">
        <v>59.0</v>
      </c>
      <c r="B13" s="12">
        <v>45759.0</v>
      </c>
      <c r="C13" s="65">
        <v>2.0</v>
      </c>
      <c r="D13" s="24" t="s">
        <v>3785</v>
      </c>
      <c r="E13" s="24" t="s">
        <v>4342</v>
      </c>
      <c r="F13" s="11" t="s">
        <v>619</v>
      </c>
      <c r="G13" s="11" t="s">
        <v>788</v>
      </c>
      <c r="H13" s="11" t="s">
        <v>4343</v>
      </c>
      <c r="I13" s="14" t="s">
        <v>31</v>
      </c>
      <c r="J13" s="11" t="s">
        <v>23</v>
      </c>
      <c r="K13" s="11" t="s">
        <v>619</v>
      </c>
      <c r="L13" s="18">
        <v>0.0</v>
      </c>
      <c r="M13" s="26" t="s">
        <v>4344</v>
      </c>
      <c r="N13" s="11" t="s">
        <v>564</v>
      </c>
      <c r="O13" s="11" t="s">
        <v>790</v>
      </c>
      <c r="P13" s="12"/>
      <c r="Q13" s="28"/>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row>
    <row r="14">
      <c r="A14" s="11">
        <v>83.0</v>
      </c>
      <c r="B14" s="12">
        <v>45763.0</v>
      </c>
      <c r="C14" s="65"/>
      <c r="D14" s="24" t="s">
        <v>4345</v>
      </c>
      <c r="E14" s="24" t="s">
        <v>321</v>
      </c>
      <c r="F14" s="11" t="s">
        <v>619</v>
      </c>
      <c r="G14" s="11" t="s">
        <v>3367</v>
      </c>
      <c r="H14" s="11" t="s">
        <v>4346</v>
      </c>
      <c r="I14" s="14" t="s">
        <v>31</v>
      </c>
      <c r="J14" s="11" t="s">
        <v>23</v>
      </c>
      <c r="K14" s="11" t="s">
        <v>619</v>
      </c>
      <c r="L14" s="18">
        <v>0.0</v>
      </c>
      <c r="M14" s="26" t="s">
        <v>4347</v>
      </c>
      <c r="N14" s="11" t="s">
        <v>564</v>
      </c>
      <c r="O14" s="11" t="s">
        <v>26</v>
      </c>
      <c r="P14" s="12"/>
      <c r="Q14" s="28"/>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row>
    <row r="15">
      <c r="A15" s="11">
        <v>105.0</v>
      </c>
      <c r="B15" s="12">
        <v>45768.0</v>
      </c>
      <c r="C15" s="65"/>
      <c r="D15" s="24" t="s">
        <v>759</v>
      </c>
      <c r="E15" s="24" t="s">
        <v>4348</v>
      </c>
      <c r="F15" s="11" t="s">
        <v>619</v>
      </c>
      <c r="G15" s="11" t="s">
        <v>3367</v>
      </c>
      <c r="H15" s="11" t="s">
        <v>4349</v>
      </c>
      <c r="I15" s="14" t="s">
        <v>31</v>
      </c>
      <c r="J15" s="11" t="s">
        <v>23</v>
      </c>
      <c r="K15" s="11" t="s">
        <v>619</v>
      </c>
      <c r="L15" s="18">
        <v>0.0</v>
      </c>
      <c r="M15" s="26" t="s">
        <v>4350</v>
      </c>
      <c r="N15" s="11" t="s">
        <v>564</v>
      </c>
      <c r="O15" s="11" t="s">
        <v>26</v>
      </c>
      <c r="P15" s="12"/>
      <c r="Q15" s="28"/>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row>
    <row r="16">
      <c r="A16" s="11">
        <v>106.0</v>
      </c>
      <c r="B16" s="12">
        <v>45768.0</v>
      </c>
      <c r="C16" s="65"/>
      <c r="D16" s="24" t="s">
        <v>169</v>
      </c>
      <c r="E16" s="24" t="s">
        <v>4351</v>
      </c>
      <c r="F16" s="11" t="s">
        <v>619</v>
      </c>
      <c r="G16" s="11" t="s">
        <v>3367</v>
      </c>
      <c r="H16" s="11" t="s">
        <v>4352</v>
      </c>
      <c r="I16" s="14" t="s">
        <v>31</v>
      </c>
      <c r="J16" s="11" t="s">
        <v>23</v>
      </c>
      <c r="K16" s="11" t="s">
        <v>619</v>
      </c>
      <c r="L16" s="18">
        <v>0.0</v>
      </c>
      <c r="M16" s="26" t="s">
        <v>4353</v>
      </c>
      <c r="N16" s="11" t="s">
        <v>564</v>
      </c>
      <c r="O16" s="11" t="s">
        <v>26</v>
      </c>
      <c r="P16" s="12"/>
      <c r="Q16" s="28"/>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row>
    <row r="17">
      <c r="A17" s="11">
        <v>117.0</v>
      </c>
      <c r="B17" s="12">
        <v>45770.0</v>
      </c>
      <c r="C17" s="72"/>
      <c r="D17" s="24" t="s">
        <v>2346</v>
      </c>
      <c r="E17" s="24" t="s">
        <v>4354</v>
      </c>
      <c r="F17" s="11" t="s">
        <v>619</v>
      </c>
      <c r="G17" s="11" t="s">
        <v>3367</v>
      </c>
      <c r="H17" s="11" t="s">
        <v>4355</v>
      </c>
      <c r="I17" s="14" t="s">
        <v>31</v>
      </c>
      <c r="J17" s="11" t="s">
        <v>23</v>
      </c>
      <c r="K17" s="11" t="s">
        <v>619</v>
      </c>
      <c r="L17" s="18">
        <v>0.0</v>
      </c>
      <c r="M17" s="26" t="s">
        <v>4356</v>
      </c>
      <c r="N17" s="11" t="s">
        <v>564</v>
      </c>
      <c r="O17" s="11" t="s">
        <v>26</v>
      </c>
      <c r="P17" s="111"/>
      <c r="Q17" s="28"/>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row>
    <row r="18">
      <c r="A18" s="11">
        <v>149.0</v>
      </c>
      <c r="B18" s="12">
        <v>45777.0</v>
      </c>
      <c r="C18" s="55">
        <v>4.0</v>
      </c>
      <c r="D18" s="14"/>
      <c r="E18" s="14"/>
      <c r="F18" s="11" t="s">
        <v>619</v>
      </c>
      <c r="G18" s="11" t="s">
        <v>3367</v>
      </c>
      <c r="H18" s="11" t="s">
        <v>4357</v>
      </c>
      <c r="I18" s="14" t="s">
        <v>31</v>
      </c>
      <c r="J18" s="11" t="s">
        <v>23</v>
      </c>
      <c r="K18" s="11" t="s">
        <v>4358</v>
      </c>
      <c r="L18" s="18">
        <v>68000.0</v>
      </c>
      <c r="M18" s="26" t="s">
        <v>4359</v>
      </c>
      <c r="N18" s="11" t="s">
        <v>564</v>
      </c>
      <c r="O18" s="11" t="s">
        <v>790</v>
      </c>
      <c r="P18" s="111"/>
      <c r="Q18" s="28"/>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row>
    <row r="19">
      <c r="A19" s="11">
        <v>49.0</v>
      </c>
      <c r="B19" s="12">
        <v>45757.0</v>
      </c>
      <c r="C19" s="65"/>
      <c r="D19" s="24" t="s">
        <v>314</v>
      </c>
      <c r="E19" s="24" t="s">
        <v>225</v>
      </c>
      <c r="F19" s="11" t="s">
        <v>619</v>
      </c>
      <c r="G19" s="11" t="s">
        <v>3367</v>
      </c>
      <c r="H19" s="11" t="s">
        <v>4360</v>
      </c>
      <c r="I19" s="14" t="s">
        <v>31</v>
      </c>
      <c r="J19" s="11" t="s">
        <v>23</v>
      </c>
      <c r="K19" s="11" t="s">
        <v>50</v>
      </c>
      <c r="L19" s="18">
        <v>0.0</v>
      </c>
      <c r="M19" s="26" t="s">
        <v>4361</v>
      </c>
      <c r="N19" s="11" t="s">
        <v>564</v>
      </c>
      <c r="O19" s="11" t="s">
        <v>26</v>
      </c>
      <c r="P19" s="111"/>
      <c r="Q19" s="28"/>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row>
    <row r="20">
      <c r="A20" s="11">
        <v>51.0</v>
      </c>
      <c r="B20" s="12">
        <v>45757.0</v>
      </c>
      <c r="C20" s="65"/>
      <c r="D20" s="24" t="s">
        <v>300</v>
      </c>
      <c r="E20" s="24" t="s">
        <v>4362</v>
      </c>
      <c r="F20" s="11" t="s">
        <v>619</v>
      </c>
      <c r="G20" s="11" t="s">
        <v>3473</v>
      </c>
      <c r="H20" s="11" t="s">
        <v>4363</v>
      </c>
      <c r="I20" s="14" t="s">
        <v>31</v>
      </c>
      <c r="J20" s="11" t="s">
        <v>23</v>
      </c>
      <c r="K20" s="11" t="s">
        <v>50</v>
      </c>
      <c r="L20" s="18">
        <v>0.0</v>
      </c>
      <c r="M20" s="26" t="s">
        <v>4364</v>
      </c>
      <c r="N20" s="11" t="s">
        <v>564</v>
      </c>
      <c r="O20" s="11" t="s">
        <v>26</v>
      </c>
      <c r="P20" s="111"/>
      <c r="Q20" s="28"/>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row>
    <row r="21">
      <c r="A21" s="11">
        <v>29.0</v>
      </c>
      <c r="B21" s="12">
        <v>45754.0</v>
      </c>
      <c r="C21" s="65"/>
      <c r="D21" s="14" t="s">
        <v>4365</v>
      </c>
      <c r="E21" s="14" t="s">
        <v>421</v>
      </c>
      <c r="F21" s="11" t="s">
        <v>619</v>
      </c>
      <c r="G21" s="11" t="s">
        <v>3367</v>
      </c>
      <c r="H21" s="11" t="s">
        <v>4366</v>
      </c>
      <c r="I21" s="14" t="s">
        <v>31</v>
      </c>
      <c r="J21" s="11" t="s">
        <v>23</v>
      </c>
      <c r="K21" s="11" t="s">
        <v>2087</v>
      </c>
      <c r="L21" s="18">
        <v>0.0</v>
      </c>
      <c r="M21" s="26" t="s">
        <v>4367</v>
      </c>
      <c r="N21" s="11" t="s">
        <v>564</v>
      </c>
      <c r="O21" s="11" t="s">
        <v>26</v>
      </c>
      <c r="P21" s="12"/>
      <c r="Q21" s="28"/>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row>
    <row r="22">
      <c r="A22" s="11">
        <v>41.0</v>
      </c>
      <c r="B22" s="12">
        <v>45756.0</v>
      </c>
      <c r="C22" s="65"/>
      <c r="D22" s="24" t="s">
        <v>140</v>
      </c>
      <c r="E22" s="24" t="s">
        <v>423</v>
      </c>
      <c r="F22" s="11" t="s">
        <v>4368</v>
      </c>
      <c r="G22" s="11" t="s">
        <v>3367</v>
      </c>
      <c r="H22" s="11" t="s">
        <v>4369</v>
      </c>
      <c r="I22" s="14" t="s">
        <v>31</v>
      </c>
      <c r="J22" s="11" t="s">
        <v>23</v>
      </c>
      <c r="K22" s="11" t="s">
        <v>2087</v>
      </c>
      <c r="L22" s="18">
        <v>0.0</v>
      </c>
      <c r="M22" s="26" t="s">
        <v>4370</v>
      </c>
      <c r="N22" s="11" t="s">
        <v>564</v>
      </c>
      <c r="O22" s="11" t="s">
        <v>26</v>
      </c>
      <c r="P22" s="111"/>
      <c r="Q22" s="28"/>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row>
    <row r="23">
      <c r="A23" s="11">
        <v>57.0</v>
      </c>
      <c r="B23" s="12">
        <v>45758.0</v>
      </c>
      <c r="C23" s="72"/>
      <c r="D23" s="24" t="s">
        <v>4371</v>
      </c>
      <c r="E23" s="24"/>
      <c r="F23" s="11" t="s">
        <v>619</v>
      </c>
      <c r="G23" s="11" t="s">
        <v>3367</v>
      </c>
      <c r="H23" s="11" t="s">
        <v>4372</v>
      </c>
      <c r="I23" s="14" t="s">
        <v>31</v>
      </c>
      <c r="J23" s="11" t="s">
        <v>23</v>
      </c>
      <c r="K23" s="11" t="s">
        <v>2087</v>
      </c>
      <c r="L23" s="18">
        <v>0.0</v>
      </c>
      <c r="M23" s="26" t="s">
        <v>4373</v>
      </c>
      <c r="N23" s="11" t="s">
        <v>564</v>
      </c>
      <c r="O23" s="11" t="s">
        <v>26</v>
      </c>
      <c r="P23" s="12"/>
      <c r="Q23" s="28"/>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row>
    <row r="24">
      <c r="A24" s="11">
        <v>94.0</v>
      </c>
      <c r="B24" s="12">
        <v>45765.0</v>
      </c>
      <c r="C24" s="55"/>
      <c r="D24" s="24"/>
      <c r="E24" s="24"/>
      <c r="F24" s="11" t="s">
        <v>619</v>
      </c>
      <c r="G24" s="11" t="s">
        <v>3367</v>
      </c>
      <c r="H24" s="11" t="s">
        <v>4374</v>
      </c>
      <c r="I24" s="14" t="s">
        <v>31</v>
      </c>
      <c r="J24" s="11" t="s">
        <v>23</v>
      </c>
      <c r="K24" s="11" t="s">
        <v>2087</v>
      </c>
      <c r="L24" s="18">
        <v>0.0</v>
      </c>
      <c r="M24" s="26" t="s">
        <v>4375</v>
      </c>
      <c r="N24" s="11" t="s">
        <v>564</v>
      </c>
      <c r="O24" s="11" t="s">
        <v>26</v>
      </c>
      <c r="P24" s="111"/>
      <c r="Q24" s="28"/>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row>
    <row r="25">
      <c r="A25" s="11">
        <v>108.0</v>
      </c>
      <c r="B25" s="12">
        <v>45768.0</v>
      </c>
      <c r="C25" s="65"/>
      <c r="D25" s="24" t="s">
        <v>271</v>
      </c>
      <c r="E25" s="24"/>
      <c r="F25" s="11" t="s">
        <v>619</v>
      </c>
      <c r="G25" s="11" t="s">
        <v>3367</v>
      </c>
      <c r="H25" s="11" t="s">
        <v>4376</v>
      </c>
      <c r="I25" s="14" t="s">
        <v>31</v>
      </c>
      <c r="J25" s="11" t="s">
        <v>23</v>
      </c>
      <c r="K25" s="11" t="s">
        <v>2087</v>
      </c>
      <c r="L25" s="18">
        <v>0.0</v>
      </c>
      <c r="M25" s="26" t="s">
        <v>4377</v>
      </c>
      <c r="N25" s="11" t="s">
        <v>564</v>
      </c>
      <c r="O25" s="11" t="s">
        <v>26</v>
      </c>
      <c r="P25" s="12"/>
      <c r="Q25" s="21"/>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row>
    <row r="26">
      <c r="A26" s="11">
        <v>119.0</v>
      </c>
      <c r="B26" s="12">
        <v>45770.0</v>
      </c>
      <c r="C26" s="72"/>
      <c r="D26" s="24" t="s">
        <v>4378</v>
      </c>
      <c r="E26" s="24"/>
      <c r="F26" s="11" t="s">
        <v>619</v>
      </c>
      <c r="G26" s="11" t="s">
        <v>3367</v>
      </c>
      <c r="H26" s="11" t="s">
        <v>4379</v>
      </c>
      <c r="I26" s="14" t="s">
        <v>31</v>
      </c>
      <c r="J26" s="11" t="s">
        <v>23</v>
      </c>
      <c r="K26" s="11" t="s">
        <v>2087</v>
      </c>
      <c r="L26" s="18">
        <v>0.0</v>
      </c>
      <c r="M26" s="26" t="s">
        <v>4380</v>
      </c>
      <c r="N26" s="11" t="s">
        <v>564</v>
      </c>
      <c r="O26" s="11" t="s">
        <v>26</v>
      </c>
      <c r="P26" s="111"/>
      <c r="Q26" s="28"/>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row>
    <row r="27">
      <c r="A27" s="11"/>
      <c r="B27" s="12"/>
      <c r="C27" s="55"/>
      <c r="D27" s="14"/>
      <c r="E27" s="28"/>
      <c r="F27" s="11" t="s">
        <v>619</v>
      </c>
      <c r="G27" s="11" t="s">
        <v>3367</v>
      </c>
      <c r="H27" s="11" t="s">
        <v>4381</v>
      </c>
      <c r="I27" s="14" t="s">
        <v>31</v>
      </c>
      <c r="J27" s="11" t="s">
        <v>23</v>
      </c>
      <c r="K27" s="11" t="s">
        <v>2087</v>
      </c>
      <c r="L27" s="18">
        <v>0.0</v>
      </c>
      <c r="M27" s="26" t="s">
        <v>4382</v>
      </c>
      <c r="N27" s="11" t="s">
        <v>564</v>
      </c>
      <c r="O27" s="11" t="s">
        <v>26</v>
      </c>
      <c r="P27" s="111"/>
      <c r="Q27" s="21"/>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row>
    <row r="28">
      <c r="A28" s="11">
        <v>142.0</v>
      </c>
      <c r="B28" s="12">
        <v>45773.0</v>
      </c>
      <c r="C28" s="65"/>
      <c r="D28" s="14" t="s">
        <v>1796</v>
      </c>
      <c r="E28" s="14"/>
      <c r="F28" s="11" t="s">
        <v>619</v>
      </c>
      <c r="G28" s="11" t="s">
        <v>3367</v>
      </c>
      <c r="H28" s="11" t="s">
        <v>4381</v>
      </c>
      <c r="I28" s="14" t="s">
        <v>31</v>
      </c>
      <c r="J28" s="11" t="s">
        <v>23</v>
      </c>
      <c r="K28" s="11" t="s">
        <v>2087</v>
      </c>
      <c r="L28" s="18">
        <v>0.0</v>
      </c>
      <c r="M28" s="26" t="s">
        <v>4383</v>
      </c>
      <c r="N28" s="11" t="s">
        <v>564</v>
      </c>
      <c r="O28" s="11" t="s">
        <v>26</v>
      </c>
      <c r="P28" s="111"/>
      <c r="Q28" s="28"/>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row>
    <row r="29">
      <c r="A29" s="11">
        <v>25.0</v>
      </c>
      <c r="B29" s="12">
        <v>45752.0</v>
      </c>
      <c r="C29" s="65"/>
      <c r="D29" s="14" t="s">
        <v>482</v>
      </c>
      <c r="E29" s="14" t="s">
        <v>392</v>
      </c>
      <c r="F29" s="11" t="s">
        <v>619</v>
      </c>
      <c r="G29" s="11" t="s">
        <v>3367</v>
      </c>
      <c r="H29" s="11" t="s">
        <v>4384</v>
      </c>
      <c r="I29" s="14" t="s">
        <v>31</v>
      </c>
      <c r="J29" s="11" t="s">
        <v>23</v>
      </c>
      <c r="K29" s="11" t="s">
        <v>156</v>
      </c>
      <c r="L29" s="18">
        <v>0.0</v>
      </c>
      <c r="M29" s="26" t="s">
        <v>4385</v>
      </c>
      <c r="N29" s="11" t="s">
        <v>564</v>
      </c>
      <c r="O29" s="11" t="s">
        <v>26</v>
      </c>
      <c r="P29" s="12"/>
      <c r="Q29" s="28"/>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row>
    <row r="30">
      <c r="A30" s="11">
        <v>113.0</v>
      </c>
      <c r="B30" s="12">
        <v>45769.0</v>
      </c>
      <c r="C30" s="72"/>
      <c r="D30" s="24" t="s">
        <v>4386</v>
      </c>
      <c r="E30" s="24" t="s">
        <v>2523</v>
      </c>
      <c r="F30" s="11" t="s">
        <v>619</v>
      </c>
      <c r="G30" s="11" t="s">
        <v>3367</v>
      </c>
      <c r="H30" s="11" t="s">
        <v>4387</v>
      </c>
      <c r="I30" s="14" t="s">
        <v>31</v>
      </c>
      <c r="J30" s="11" t="s">
        <v>23</v>
      </c>
      <c r="K30" s="11" t="s">
        <v>156</v>
      </c>
      <c r="L30" s="18">
        <v>0.0</v>
      </c>
      <c r="M30" s="26" t="s">
        <v>4388</v>
      </c>
      <c r="N30" s="11" t="s">
        <v>564</v>
      </c>
      <c r="O30" s="11" t="s">
        <v>26</v>
      </c>
      <c r="P30" s="111"/>
      <c r="Q30" s="28"/>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row>
    <row r="31">
      <c r="A31" s="11">
        <v>9.0</v>
      </c>
      <c r="B31" s="12">
        <v>45750.0</v>
      </c>
      <c r="C31" s="55"/>
      <c r="D31" s="14" t="s">
        <v>132</v>
      </c>
      <c r="E31" s="24" t="s">
        <v>947</v>
      </c>
      <c r="F31" s="11" t="s">
        <v>619</v>
      </c>
      <c r="G31" s="11" t="s">
        <v>3367</v>
      </c>
      <c r="H31" s="11" t="s">
        <v>4389</v>
      </c>
      <c r="I31" s="14" t="s">
        <v>31</v>
      </c>
      <c r="J31" s="11" t="s">
        <v>23</v>
      </c>
      <c r="K31" s="11" t="s">
        <v>44</v>
      </c>
      <c r="L31" s="18">
        <v>0.0</v>
      </c>
      <c r="M31" s="26" t="s">
        <v>4390</v>
      </c>
      <c r="N31" s="11" t="s">
        <v>564</v>
      </c>
      <c r="O31" s="11" t="s">
        <v>26</v>
      </c>
      <c r="P31" s="12"/>
      <c r="Q31" s="28"/>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row>
    <row r="32">
      <c r="A32" s="11">
        <v>31.0</v>
      </c>
      <c r="B32" s="12">
        <v>45755.0</v>
      </c>
      <c r="C32" s="65"/>
      <c r="D32" s="24" t="s">
        <v>1205</v>
      </c>
      <c r="E32" s="24" t="s">
        <v>4391</v>
      </c>
      <c r="F32" s="11" t="s">
        <v>619</v>
      </c>
      <c r="G32" s="11" t="s">
        <v>3367</v>
      </c>
      <c r="H32" s="11" t="s">
        <v>4392</v>
      </c>
      <c r="I32" s="14" t="s">
        <v>31</v>
      </c>
      <c r="J32" s="11" t="s">
        <v>23</v>
      </c>
      <c r="K32" s="11" t="s">
        <v>625</v>
      </c>
      <c r="L32" s="18">
        <v>0.0</v>
      </c>
      <c r="M32" s="26" t="s">
        <v>4393</v>
      </c>
      <c r="N32" s="11" t="s">
        <v>564</v>
      </c>
      <c r="O32" s="11" t="s">
        <v>26</v>
      </c>
      <c r="P32" s="111"/>
      <c r="Q32" s="28"/>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row>
    <row r="33">
      <c r="A33" s="11">
        <v>102.0</v>
      </c>
      <c r="B33" s="12">
        <v>45766.0</v>
      </c>
      <c r="C33" s="65"/>
      <c r="D33" s="120" t="s">
        <v>4394</v>
      </c>
      <c r="E33" s="120" t="s">
        <v>283</v>
      </c>
      <c r="F33" s="11" t="s">
        <v>619</v>
      </c>
      <c r="G33" s="11" t="s">
        <v>3367</v>
      </c>
      <c r="H33" s="11" t="s">
        <v>4395</v>
      </c>
      <c r="I33" s="14" t="s">
        <v>31</v>
      </c>
      <c r="J33" s="11" t="s">
        <v>23</v>
      </c>
      <c r="K33" s="11" t="s">
        <v>38</v>
      </c>
      <c r="L33" s="18">
        <v>0.0</v>
      </c>
      <c r="M33" s="121" t="s">
        <v>4396</v>
      </c>
      <c r="N33" s="11" t="s">
        <v>564</v>
      </c>
      <c r="O33" s="11" t="s">
        <v>26</v>
      </c>
      <c r="P33" s="111"/>
      <c r="Q33" s="28"/>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row>
    <row r="34">
      <c r="A34" s="11">
        <v>73.0</v>
      </c>
      <c r="B34" s="12">
        <v>45761.0</v>
      </c>
      <c r="C34" s="65"/>
      <c r="D34" s="24" t="s">
        <v>4397</v>
      </c>
      <c r="E34" s="24" t="s">
        <v>272</v>
      </c>
      <c r="F34" s="11" t="s">
        <v>619</v>
      </c>
      <c r="G34" s="11" t="s">
        <v>3367</v>
      </c>
      <c r="H34" s="11" t="s">
        <v>4398</v>
      </c>
      <c r="I34" s="14" t="s">
        <v>31</v>
      </c>
      <c r="J34" s="11" t="s">
        <v>23</v>
      </c>
      <c r="K34" s="11" t="s">
        <v>50</v>
      </c>
      <c r="L34" s="18">
        <v>834274.0</v>
      </c>
      <c r="M34" s="26" t="s">
        <v>4321</v>
      </c>
      <c r="N34" s="11" t="s">
        <v>39</v>
      </c>
      <c r="O34" s="11" t="s">
        <v>790</v>
      </c>
      <c r="P34" s="12">
        <v>45776.0</v>
      </c>
      <c r="Q34" s="14" t="s">
        <v>4399</v>
      </c>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row>
    <row r="35">
      <c r="A35" s="11">
        <v>128.0</v>
      </c>
      <c r="B35" s="12">
        <v>45770.0</v>
      </c>
      <c r="C35" s="72"/>
      <c r="D35" s="24" t="s">
        <v>242</v>
      </c>
      <c r="E35" s="24" t="s">
        <v>4400</v>
      </c>
      <c r="F35" s="11" t="s">
        <v>619</v>
      </c>
      <c r="G35" s="11" t="s">
        <v>3367</v>
      </c>
      <c r="H35" s="11" t="s">
        <v>4401</v>
      </c>
      <c r="I35" s="14" t="s">
        <v>31</v>
      </c>
      <c r="J35" s="11" t="s">
        <v>23</v>
      </c>
      <c r="K35" s="11" t="s">
        <v>50</v>
      </c>
      <c r="L35" s="18">
        <v>1191730.0</v>
      </c>
      <c r="M35" s="26" t="s">
        <v>4321</v>
      </c>
      <c r="N35" s="11" t="s">
        <v>39</v>
      </c>
      <c r="O35" s="11" t="s">
        <v>790</v>
      </c>
      <c r="P35" s="12">
        <v>45772.0</v>
      </c>
      <c r="Q35" s="14" t="s">
        <v>4402</v>
      </c>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row>
    <row r="36">
      <c r="A36" s="11">
        <v>118.0</v>
      </c>
      <c r="B36" s="12">
        <v>45770.0</v>
      </c>
      <c r="C36" s="55"/>
      <c r="D36" s="24" t="s">
        <v>2097</v>
      </c>
      <c r="E36" s="24" t="s">
        <v>423</v>
      </c>
      <c r="F36" s="11" t="s">
        <v>619</v>
      </c>
      <c r="G36" s="11" t="s">
        <v>3367</v>
      </c>
      <c r="H36" s="11" t="s">
        <v>4403</v>
      </c>
      <c r="I36" s="14" t="s">
        <v>31</v>
      </c>
      <c r="J36" s="11" t="s">
        <v>23</v>
      </c>
      <c r="K36" s="11" t="s">
        <v>50</v>
      </c>
      <c r="L36" s="49">
        <v>1278305.0</v>
      </c>
      <c r="M36" s="26" t="s">
        <v>4321</v>
      </c>
      <c r="N36" s="11" t="s">
        <v>39</v>
      </c>
      <c r="O36" s="11" t="s">
        <v>790</v>
      </c>
      <c r="P36" s="12">
        <v>45792.0</v>
      </c>
      <c r="Q36" s="14" t="s">
        <v>4404</v>
      </c>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row>
    <row r="37">
      <c r="A37" s="11">
        <v>42.0</v>
      </c>
      <c r="B37" s="12">
        <v>45756.0</v>
      </c>
      <c r="C37" s="65"/>
      <c r="D37" s="24" t="s">
        <v>986</v>
      </c>
      <c r="E37" s="24" t="s">
        <v>4405</v>
      </c>
      <c r="F37" s="11" t="s">
        <v>619</v>
      </c>
      <c r="G37" s="11" t="s">
        <v>3367</v>
      </c>
      <c r="H37" s="11" t="s">
        <v>4406</v>
      </c>
      <c r="I37" s="14" t="s">
        <v>31</v>
      </c>
      <c r="J37" s="11" t="s">
        <v>23</v>
      </c>
      <c r="K37" s="11" t="s">
        <v>50</v>
      </c>
      <c r="L37" s="18">
        <v>1320694.0</v>
      </c>
      <c r="M37" s="26" t="s">
        <v>4321</v>
      </c>
      <c r="N37" s="11" t="s">
        <v>39</v>
      </c>
      <c r="O37" s="11" t="s">
        <v>790</v>
      </c>
      <c r="P37" s="12">
        <v>45786.0</v>
      </c>
      <c r="Q37" s="14" t="s">
        <v>4407</v>
      </c>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row>
    <row r="38">
      <c r="A38" s="11">
        <v>145.0</v>
      </c>
      <c r="B38" s="12">
        <v>45775.0</v>
      </c>
      <c r="C38" s="65"/>
      <c r="D38" s="14"/>
      <c r="E38" s="14"/>
      <c r="F38" s="11" t="s">
        <v>619</v>
      </c>
      <c r="G38" s="11" t="s">
        <v>3367</v>
      </c>
      <c r="H38" s="11" t="s">
        <v>4408</v>
      </c>
      <c r="I38" s="14" t="s">
        <v>31</v>
      </c>
      <c r="J38" s="11" t="s">
        <v>23</v>
      </c>
      <c r="K38" s="11" t="s">
        <v>50</v>
      </c>
      <c r="L38" s="18">
        <v>1443753.0</v>
      </c>
      <c r="M38" s="26" t="s">
        <v>4321</v>
      </c>
      <c r="N38" s="11" t="s">
        <v>39</v>
      </c>
      <c r="O38" s="11" t="s">
        <v>790</v>
      </c>
      <c r="P38" s="12">
        <v>45792.0</v>
      </c>
      <c r="Q38" s="14" t="s">
        <v>4409</v>
      </c>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row>
    <row r="39">
      <c r="A39" s="11">
        <v>97.0</v>
      </c>
      <c r="B39" s="12">
        <v>45766.0</v>
      </c>
      <c r="C39" s="65"/>
      <c r="D39" s="24" t="s">
        <v>592</v>
      </c>
      <c r="E39" s="24" t="s">
        <v>280</v>
      </c>
      <c r="F39" s="11" t="s">
        <v>619</v>
      </c>
      <c r="G39" s="11" t="s">
        <v>3367</v>
      </c>
      <c r="H39" s="11" t="s">
        <v>4410</v>
      </c>
      <c r="I39" s="14" t="s">
        <v>31</v>
      </c>
      <c r="J39" s="11" t="s">
        <v>23</v>
      </c>
      <c r="K39" s="11" t="s">
        <v>50</v>
      </c>
      <c r="L39" s="18">
        <v>2144731.0</v>
      </c>
      <c r="M39" s="26" t="s">
        <v>4321</v>
      </c>
      <c r="N39" s="11" t="s">
        <v>39</v>
      </c>
      <c r="O39" s="11" t="s">
        <v>790</v>
      </c>
      <c r="P39" s="12">
        <v>45776.0</v>
      </c>
      <c r="Q39" s="14" t="s">
        <v>4411</v>
      </c>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row>
    <row r="40">
      <c r="A40" s="11">
        <v>58.0</v>
      </c>
      <c r="B40" s="12">
        <v>45758.0</v>
      </c>
      <c r="C40" s="65"/>
      <c r="D40" s="24" t="s">
        <v>41</v>
      </c>
      <c r="E40" s="24" t="s">
        <v>3663</v>
      </c>
      <c r="F40" s="11" t="s">
        <v>619</v>
      </c>
      <c r="G40" s="11" t="s">
        <v>3367</v>
      </c>
      <c r="H40" s="11" t="s">
        <v>4412</v>
      </c>
      <c r="I40" s="14" t="s">
        <v>31</v>
      </c>
      <c r="J40" s="11" t="s">
        <v>23</v>
      </c>
      <c r="K40" s="11" t="s">
        <v>50</v>
      </c>
      <c r="L40" s="18">
        <v>2600027.0</v>
      </c>
      <c r="M40" s="26" t="s">
        <v>4321</v>
      </c>
      <c r="N40" s="11" t="s">
        <v>39</v>
      </c>
      <c r="O40" s="11" t="s">
        <v>790</v>
      </c>
      <c r="P40" s="12">
        <v>45786.0</v>
      </c>
      <c r="Q40" s="14" t="s">
        <v>4413</v>
      </c>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row>
    <row r="41">
      <c r="A41" s="11">
        <v>37.0</v>
      </c>
      <c r="B41" s="12">
        <v>45756.0</v>
      </c>
      <c r="C41" s="65"/>
      <c r="D41" s="24" t="s">
        <v>1148</v>
      </c>
      <c r="E41" s="24" t="s">
        <v>84</v>
      </c>
      <c r="F41" s="11" t="s">
        <v>619</v>
      </c>
      <c r="G41" s="11" t="s">
        <v>3367</v>
      </c>
      <c r="H41" s="11" t="s">
        <v>4414</v>
      </c>
      <c r="I41" s="14" t="s">
        <v>31</v>
      </c>
      <c r="J41" s="11" t="s">
        <v>23</v>
      </c>
      <c r="K41" s="11" t="s">
        <v>2087</v>
      </c>
      <c r="L41" s="18">
        <v>1.0586513E7</v>
      </c>
      <c r="M41" s="26" t="s">
        <v>4321</v>
      </c>
      <c r="N41" s="11" t="s">
        <v>39</v>
      </c>
      <c r="O41" s="11" t="s">
        <v>790</v>
      </c>
      <c r="P41" s="12">
        <v>45762.0</v>
      </c>
      <c r="Q41" s="14" t="s">
        <v>4415</v>
      </c>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row>
    <row r="42">
      <c r="A42" s="11">
        <v>72.0</v>
      </c>
      <c r="B42" s="12">
        <v>45761.0</v>
      </c>
      <c r="C42" s="65"/>
      <c r="D42" s="24" t="s">
        <v>4416</v>
      </c>
      <c r="E42" s="24"/>
      <c r="F42" s="11" t="s">
        <v>619</v>
      </c>
      <c r="G42" s="11" t="s">
        <v>3367</v>
      </c>
      <c r="H42" s="11" t="s">
        <v>4417</v>
      </c>
      <c r="I42" s="14" t="s">
        <v>31</v>
      </c>
      <c r="J42" s="11" t="s">
        <v>23</v>
      </c>
      <c r="K42" s="11" t="s">
        <v>570</v>
      </c>
      <c r="L42" s="18">
        <v>2738584.0</v>
      </c>
      <c r="M42" s="26" t="s">
        <v>4321</v>
      </c>
      <c r="N42" s="11" t="s">
        <v>39</v>
      </c>
      <c r="O42" s="11" t="s">
        <v>790</v>
      </c>
      <c r="P42" s="12">
        <v>45799.0</v>
      </c>
      <c r="Q42" s="14" t="s">
        <v>4418</v>
      </c>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row>
    <row r="43">
      <c r="A43" s="11">
        <v>38.0</v>
      </c>
      <c r="B43" s="12">
        <v>45756.0</v>
      </c>
      <c r="C43" s="72"/>
      <c r="D43" s="24" t="s">
        <v>4255</v>
      </c>
      <c r="E43" s="24" t="s">
        <v>61</v>
      </c>
      <c r="F43" s="11" t="s">
        <v>619</v>
      </c>
      <c r="G43" s="11" t="s">
        <v>3367</v>
      </c>
      <c r="H43" s="11" t="s">
        <v>4419</v>
      </c>
      <c r="I43" s="14" t="s">
        <v>31</v>
      </c>
      <c r="J43" s="11" t="s">
        <v>23</v>
      </c>
      <c r="K43" s="11" t="s">
        <v>570</v>
      </c>
      <c r="L43" s="18">
        <v>1.3796795E7</v>
      </c>
      <c r="M43" s="26" t="s">
        <v>4321</v>
      </c>
      <c r="N43" s="11" t="s">
        <v>39</v>
      </c>
      <c r="O43" s="11" t="s">
        <v>790</v>
      </c>
      <c r="P43" s="12">
        <v>45799.0</v>
      </c>
      <c r="Q43" s="14" t="s">
        <v>4420</v>
      </c>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row>
    <row r="44">
      <c r="A44" s="11">
        <v>16.0</v>
      </c>
      <c r="B44" s="12">
        <v>45750.0</v>
      </c>
      <c r="C44" s="55"/>
      <c r="D44" s="14" t="s">
        <v>1162</v>
      </c>
      <c r="E44" s="14"/>
      <c r="F44" s="11" t="s">
        <v>619</v>
      </c>
      <c r="G44" s="11" t="s">
        <v>3367</v>
      </c>
      <c r="H44" s="11" t="s">
        <v>4421</v>
      </c>
      <c r="I44" s="14" t="s">
        <v>31</v>
      </c>
      <c r="J44" s="11" t="s">
        <v>23</v>
      </c>
      <c r="K44" s="11" t="s">
        <v>156</v>
      </c>
      <c r="L44" s="18">
        <v>0.0</v>
      </c>
      <c r="M44" s="26" t="s">
        <v>4422</v>
      </c>
      <c r="N44" s="11" t="s">
        <v>39</v>
      </c>
      <c r="O44" s="11" t="s">
        <v>26</v>
      </c>
      <c r="P44" s="12"/>
      <c r="Q44" s="28"/>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row>
    <row r="45">
      <c r="A45" s="11">
        <v>6.0</v>
      </c>
      <c r="B45" s="12">
        <v>45749.0</v>
      </c>
      <c r="C45" s="65"/>
      <c r="D45" s="14" t="s">
        <v>4423</v>
      </c>
      <c r="E45" s="24" t="s">
        <v>104</v>
      </c>
      <c r="F45" s="26" t="s">
        <v>619</v>
      </c>
      <c r="G45" s="11" t="s">
        <v>3367</v>
      </c>
      <c r="H45" s="11" t="s">
        <v>4424</v>
      </c>
      <c r="I45" s="14" t="s">
        <v>31</v>
      </c>
      <c r="J45" s="11" t="s">
        <v>23</v>
      </c>
      <c r="K45" s="11" t="s">
        <v>44</v>
      </c>
      <c r="L45" s="18">
        <v>760000.0</v>
      </c>
      <c r="M45" s="26" t="s">
        <v>4425</v>
      </c>
      <c r="N45" s="11" t="s">
        <v>39</v>
      </c>
      <c r="O45" s="11" t="s">
        <v>26</v>
      </c>
      <c r="P45" s="11"/>
      <c r="Q45" s="14" t="s">
        <v>4426</v>
      </c>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row>
    <row r="46">
      <c r="A46" s="11">
        <v>46.0</v>
      </c>
      <c r="B46" s="12">
        <v>45757.0</v>
      </c>
      <c r="C46" s="65"/>
      <c r="D46" s="24" t="s">
        <v>70</v>
      </c>
      <c r="E46" s="24" t="s">
        <v>4427</v>
      </c>
      <c r="F46" s="11" t="s">
        <v>619</v>
      </c>
      <c r="G46" s="11" t="s">
        <v>4428</v>
      </c>
      <c r="H46" s="11" t="s">
        <v>4429</v>
      </c>
      <c r="I46" s="14" t="s">
        <v>31</v>
      </c>
      <c r="J46" s="11" t="s">
        <v>23</v>
      </c>
      <c r="K46" s="11" t="s">
        <v>75</v>
      </c>
      <c r="L46" s="18">
        <v>0.0</v>
      </c>
      <c r="M46" s="26" t="s">
        <v>4422</v>
      </c>
      <c r="N46" s="11" t="s">
        <v>39</v>
      </c>
      <c r="O46" s="11" t="s">
        <v>26</v>
      </c>
      <c r="P46" s="111"/>
      <c r="Q46" s="28"/>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row>
    <row r="47">
      <c r="A47" s="11">
        <v>131.0</v>
      </c>
      <c r="B47" s="12">
        <v>45771.0</v>
      </c>
      <c r="C47" s="65"/>
      <c r="D47" s="24" t="s">
        <v>4430</v>
      </c>
      <c r="E47" s="24"/>
      <c r="F47" s="11" t="s">
        <v>619</v>
      </c>
      <c r="G47" s="11" t="s">
        <v>3367</v>
      </c>
      <c r="H47" s="11" t="s">
        <v>4431</v>
      </c>
      <c r="I47" s="14" t="s">
        <v>31</v>
      </c>
      <c r="J47" s="11" t="s">
        <v>23</v>
      </c>
      <c r="K47" s="11" t="s">
        <v>2740</v>
      </c>
      <c r="L47" s="18">
        <v>796488.0</v>
      </c>
      <c r="M47" s="26" t="s">
        <v>4432</v>
      </c>
      <c r="N47" s="11" t="s">
        <v>39</v>
      </c>
      <c r="O47" s="11" t="s">
        <v>26</v>
      </c>
      <c r="P47" s="12">
        <v>45749.0</v>
      </c>
      <c r="Q47" s="14" t="s">
        <v>4433</v>
      </c>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row>
    <row r="48">
      <c r="A48" s="11">
        <v>152.0</v>
      </c>
      <c r="B48" s="12">
        <v>45777.0</v>
      </c>
      <c r="C48" s="65"/>
      <c r="D48" s="14" t="s">
        <v>4434</v>
      </c>
      <c r="E48" s="28"/>
      <c r="F48" s="11" t="s">
        <v>619</v>
      </c>
      <c r="G48" s="11" t="s">
        <v>3367</v>
      </c>
      <c r="H48" s="11" t="s">
        <v>4435</v>
      </c>
      <c r="I48" s="14" t="s">
        <v>31</v>
      </c>
      <c r="J48" s="11" t="s">
        <v>23</v>
      </c>
      <c r="K48" s="11" t="s">
        <v>2740</v>
      </c>
      <c r="L48" s="18">
        <v>3774263.0</v>
      </c>
      <c r="M48" s="26" t="s">
        <v>4321</v>
      </c>
      <c r="N48" s="11" t="s">
        <v>39</v>
      </c>
      <c r="O48" s="11" t="s">
        <v>790</v>
      </c>
      <c r="P48" s="12">
        <v>45792.0</v>
      </c>
      <c r="Q48" s="14" t="s">
        <v>4436</v>
      </c>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row>
    <row r="49">
      <c r="A49" s="11">
        <v>22.0</v>
      </c>
      <c r="B49" s="12">
        <v>45751.0</v>
      </c>
      <c r="C49" s="65"/>
      <c r="D49" s="14" t="s">
        <v>128</v>
      </c>
      <c r="E49" s="14" t="s">
        <v>894</v>
      </c>
      <c r="F49" s="11" t="s">
        <v>4437</v>
      </c>
      <c r="G49" s="11" t="s">
        <v>3367</v>
      </c>
      <c r="H49" s="11" t="s">
        <v>4438</v>
      </c>
      <c r="I49" s="14" t="s">
        <v>31</v>
      </c>
      <c r="J49" s="11" t="s">
        <v>23</v>
      </c>
      <c r="K49" s="11" t="s">
        <v>2740</v>
      </c>
      <c r="L49" s="18">
        <v>6060929.0</v>
      </c>
      <c r="M49" s="26" t="s">
        <v>4439</v>
      </c>
      <c r="N49" s="11" t="s">
        <v>39</v>
      </c>
      <c r="O49" s="11" t="s">
        <v>26</v>
      </c>
      <c r="P49" s="12"/>
      <c r="Q49" s="28"/>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row>
    <row r="50">
      <c r="A50" s="11">
        <v>107.0</v>
      </c>
      <c r="B50" s="12">
        <v>45768.0</v>
      </c>
      <c r="C50" s="65"/>
      <c r="D50" s="24" t="s">
        <v>97</v>
      </c>
      <c r="E50" s="24" t="s">
        <v>359</v>
      </c>
      <c r="F50" s="11" t="s">
        <v>619</v>
      </c>
      <c r="G50" s="11" t="s">
        <v>3367</v>
      </c>
      <c r="H50" s="11" t="s">
        <v>4440</v>
      </c>
      <c r="I50" s="14" t="s">
        <v>31</v>
      </c>
      <c r="J50" s="11" t="s">
        <v>23</v>
      </c>
      <c r="K50" s="11" t="s">
        <v>38</v>
      </c>
      <c r="L50" s="18">
        <v>80000.0</v>
      </c>
      <c r="M50" s="26" t="s">
        <v>4441</v>
      </c>
      <c r="N50" s="11" t="s">
        <v>39</v>
      </c>
      <c r="O50" s="11" t="s">
        <v>26</v>
      </c>
      <c r="P50" s="12">
        <v>45749.0</v>
      </c>
      <c r="Q50" s="14" t="s">
        <v>4433</v>
      </c>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row>
    <row r="51">
      <c r="A51" s="11">
        <v>13.0</v>
      </c>
      <c r="B51" s="12">
        <v>45750.0</v>
      </c>
      <c r="C51" s="65"/>
      <c r="D51" s="14" t="s">
        <v>1572</v>
      </c>
      <c r="E51" s="14" t="s">
        <v>4442</v>
      </c>
      <c r="F51" s="11" t="s">
        <v>4443</v>
      </c>
      <c r="G51" s="11" t="s">
        <v>3367</v>
      </c>
      <c r="H51" s="11" t="s">
        <v>4444</v>
      </c>
      <c r="I51" s="14" t="s">
        <v>31</v>
      </c>
      <c r="J51" s="11" t="s">
        <v>23</v>
      </c>
      <c r="K51" s="11" t="s">
        <v>38</v>
      </c>
      <c r="L51" s="18">
        <v>779321.0</v>
      </c>
      <c r="M51" s="26" t="s">
        <v>4445</v>
      </c>
      <c r="N51" s="11" t="s">
        <v>39</v>
      </c>
      <c r="O51" s="11" t="s">
        <v>26</v>
      </c>
      <c r="P51" s="12">
        <v>45770.0</v>
      </c>
      <c r="Q51" s="14" t="s">
        <v>4446</v>
      </c>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row>
    <row r="52">
      <c r="A52" s="11">
        <v>47.0</v>
      </c>
      <c r="B52" s="12">
        <v>45757.0</v>
      </c>
      <c r="C52" s="65"/>
      <c r="D52" s="24" t="s">
        <v>714</v>
      </c>
      <c r="E52" s="24" t="s">
        <v>1573</v>
      </c>
      <c r="F52" s="11" t="s">
        <v>619</v>
      </c>
      <c r="G52" s="11" t="s">
        <v>3367</v>
      </c>
      <c r="H52" s="11" t="s">
        <v>4447</v>
      </c>
      <c r="I52" s="14" t="s">
        <v>31</v>
      </c>
      <c r="J52" s="11" t="s">
        <v>23</v>
      </c>
      <c r="K52" s="11" t="s">
        <v>4448</v>
      </c>
      <c r="L52" s="18">
        <v>250241.0</v>
      </c>
      <c r="M52" s="26" t="s">
        <v>4321</v>
      </c>
      <c r="N52" s="11" t="s">
        <v>39</v>
      </c>
      <c r="O52" s="11" t="s">
        <v>790</v>
      </c>
      <c r="P52" s="119">
        <v>45759.0</v>
      </c>
      <c r="Q52" s="14" t="s">
        <v>4449</v>
      </c>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row>
    <row r="53">
      <c r="A53" s="11">
        <v>52.0</v>
      </c>
      <c r="B53" s="12">
        <v>45757.0</v>
      </c>
      <c r="C53" s="65"/>
      <c r="D53" s="24" t="s">
        <v>97</v>
      </c>
      <c r="E53" s="24" t="s">
        <v>221</v>
      </c>
      <c r="F53" s="11" t="s">
        <v>4450</v>
      </c>
      <c r="G53" s="11" t="s">
        <v>3473</v>
      </c>
      <c r="H53" s="11" t="s">
        <v>4451</v>
      </c>
      <c r="I53" s="14" t="s">
        <v>31</v>
      </c>
      <c r="J53" s="11" t="s">
        <v>23</v>
      </c>
      <c r="K53" s="11" t="s">
        <v>4452</v>
      </c>
      <c r="L53" s="18">
        <v>5.6731135E7</v>
      </c>
      <c r="M53" s="26" t="s">
        <v>4321</v>
      </c>
      <c r="N53" s="11" t="s">
        <v>502</v>
      </c>
      <c r="O53" s="11" t="s">
        <v>790</v>
      </c>
      <c r="P53" s="12">
        <v>45797.0</v>
      </c>
      <c r="Q53" s="14" t="s">
        <v>4453</v>
      </c>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row>
    <row r="54">
      <c r="A54" s="11">
        <v>63.0</v>
      </c>
      <c r="B54" s="12">
        <v>45760.0</v>
      </c>
      <c r="C54" s="72"/>
      <c r="D54" s="24" t="s">
        <v>4416</v>
      </c>
      <c r="E54" s="24"/>
      <c r="F54" s="11" t="s">
        <v>619</v>
      </c>
      <c r="G54" s="11" t="s">
        <v>3367</v>
      </c>
      <c r="H54" s="11" t="s">
        <v>4417</v>
      </c>
      <c r="I54" s="14" t="s">
        <v>31</v>
      </c>
      <c r="J54" s="11" t="s">
        <v>23</v>
      </c>
      <c r="K54" s="11" t="s">
        <v>4454</v>
      </c>
      <c r="L54" s="18">
        <v>142800.0</v>
      </c>
      <c r="M54" s="26" t="s">
        <v>4321</v>
      </c>
      <c r="N54" s="11" t="s">
        <v>502</v>
      </c>
      <c r="O54" s="11" t="s">
        <v>790</v>
      </c>
      <c r="P54" s="12">
        <v>45799.0</v>
      </c>
      <c r="Q54" s="14" t="s">
        <v>4418</v>
      </c>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row>
    <row r="55">
      <c r="A55" s="11">
        <v>151.0</v>
      </c>
      <c r="B55" s="12">
        <v>45777.0</v>
      </c>
      <c r="C55" s="55"/>
      <c r="D55" s="14" t="s">
        <v>4455</v>
      </c>
      <c r="E55" s="14" t="s">
        <v>435</v>
      </c>
      <c r="F55" s="11" t="s">
        <v>619</v>
      </c>
      <c r="G55" s="11" t="s">
        <v>3367</v>
      </c>
      <c r="H55" s="11" t="s">
        <v>4456</v>
      </c>
      <c r="I55" s="14" t="s">
        <v>31</v>
      </c>
      <c r="J55" s="11" t="s">
        <v>23</v>
      </c>
      <c r="K55" s="11" t="s">
        <v>50</v>
      </c>
      <c r="L55" s="122">
        <v>797.422</v>
      </c>
      <c r="M55" s="26" t="s">
        <v>4457</v>
      </c>
      <c r="N55" s="11" t="s">
        <v>502</v>
      </c>
      <c r="O55" s="11" t="s">
        <v>26</v>
      </c>
      <c r="P55" s="12">
        <v>45749.0</v>
      </c>
      <c r="Q55" s="14" t="s">
        <v>4433</v>
      </c>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row>
    <row r="56">
      <c r="A56" s="11">
        <v>45.0</v>
      </c>
      <c r="B56" s="12">
        <v>45757.0</v>
      </c>
      <c r="C56" s="65"/>
      <c r="D56" s="24" t="s">
        <v>4028</v>
      </c>
      <c r="E56" s="24" t="s">
        <v>4458</v>
      </c>
      <c r="F56" s="11" t="s">
        <v>619</v>
      </c>
      <c r="G56" s="11" t="s">
        <v>3367</v>
      </c>
      <c r="H56" s="11" t="s">
        <v>4459</v>
      </c>
      <c r="I56" s="14" t="s">
        <v>31</v>
      </c>
      <c r="J56" s="11" t="s">
        <v>23</v>
      </c>
      <c r="K56" s="11" t="s">
        <v>50</v>
      </c>
      <c r="L56" s="18">
        <v>570000.0</v>
      </c>
      <c r="M56" s="26"/>
      <c r="N56" s="11" t="s">
        <v>502</v>
      </c>
      <c r="O56" s="11" t="s">
        <v>26</v>
      </c>
      <c r="P56" s="12">
        <v>45779.0</v>
      </c>
      <c r="Q56" s="14" t="s">
        <v>4460</v>
      </c>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row>
    <row r="57">
      <c r="A57" s="11">
        <v>129.0</v>
      </c>
      <c r="B57" s="12">
        <v>45771.0</v>
      </c>
      <c r="C57" s="65">
        <v>4.0</v>
      </c>
      <c r="D57" s="24" t="s">
        <v>4461</v>
      </c>
      <c r="E57" s="24" t="s">
        <v>4462</v>
      </c>
      <c r="F57" s="11" t="s">
        <v>619</v>
      </c>
      <c r="G57" s="11" t="s">
        <v>3367</v>
      </c>
      <c r="H57" s="11" t="s">
        <v>4463</v>
      </c>
      <c r="I57" s="14" t="s">
        <v>31</v>
      </c>
      <c r="J57" s="11" t="s">
        <v>23</v>
      </c>
      <c r="K57" s="11" t="s">
        <v>50</v>
      </c>
      <c r="L57" s="18">
        <v>770000.0</v>
      </c>
      <c r="M57" s="26" t="s">
        <v>4457</v>
      </c>
      <c r="N57" s="11" t="s">
        <v>502</v>
      </c>
      <c r="O57" s="11" t="s">
        <v>26</v>
      </c>
      <c r="P57" s="12">
        <v>45749.0</v>
      </c>
      <c r="Q57" s="14" t="s">
        <v>4433</v>
      </c>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row>
    <row r="58">
      <c r="A58" s="11">
        <v>82.0</v>
      </c>
      <c r="B58" s="12">
        <v>45763.0</v>
      </c>
      <c r="C58" s="65"/>
      <c r="D58" s="24"/>
      <c r="E58" s="29"/>
      <c r="F58" s="11" t="s">
        <v>619</v>
      </c>
      <c r="G58" s="11" t="s">
        <v>3367</v>
      </c>
      <c r="H58" s="11" t="s">
        <v>4464</v>
      </c>
      <c r="I58" s="14" t="s">
        <v>31</v>
      </c>
      <c r="J58" s="11" t="s">
        <v>23</v>
      </c>
      <c r="K58" s="11" t="s">
        <v>50</v>
      </c>
      <c r="L58" s="18">
        <v>980000.0</v>
      </c>
      <c r="M58" s="26" t="s">
        <v>4465</v>
      </c>
      <c r="N58" s="11" t="s">
        <v>502</v>
      </c>
      <c r="O58" s="11" t="s">
        <v>26</v>
      </c>
      <c r="P58" s="12">
        <v>45779.0</v>
      </c>
      <c r="Q58" s="20" t="s">
        <v>4466</v>
      </c>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row>
    <row r="59">
      <c r="A59" s="11">
        <v>23.0</v>
      </c>
      <c r="B59" s="12">
        <v>45752.0</v>
      </c>
      <c r="C59" s="72">
        <v>3.0</v>
      </c>
      <c r="D59" s="14" t="s">
        <v>311</v>
      </c>
      <c r="E59" s="14" t="s">
        <v>4467</v>
      </c>
      <c r="F59" s="11" t="s">
        <v>619</v>
      </c>
      <c r="G59" s="11" t="s">
        <v>3367</v>
      </c>
      <c r="H59" s="11" t="s">
        <v>4468</v>
      </c>
      <c r="I59" s="14" t="s">
        <v>31</v>
      </c>
      <c r="J59" s="11" t="s">
        <v>23</v>
      </c>
      <c r="K59" s="11" t="s">
        <v>50</v>
      </c>
      <c r="L59" s="18">
        <v>4103730.0</v>
      </c>
      <c r="M59" s="26" t="s">
        <v>4457</v>
      </c>
      <c r="N59" s="11" t="s">
        <v>502</v>
      </c>
      <c r="O59" s="11" t="s">
        <v>26</v>
      </c>
      <c r="P59" s="12">
        <v>45770.0</v>
      </c>
      <c r="Q59" s="14" t="s">
        <v>4446</v>
      </c>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row>
    <row r="60">
      <c r="A60" s="11">
        <v>15.0</v>
      </c>
      <c r="B60" s="12">
        <v>45750.0</v>
      </c>
      <c r="C60" s="55"/>
      <c r="D60" s="14" t="s">
        <v>271</v>
      </c>
      <c r="E60" s="14" t="s">
        <v>4362</v>
      </c>
      <c r="F60" s="11" t="s">
        <v>4469</v>
      </c>
      <c r="G60" s="11" t="s">
        <v>3367</v>
      </c>
      <c r="H60" s="11" t="s">
        <v>4470</v>
      </c>
      <c r="I60" s="14" t="s">
        <v>31</v>
      </c>
      <c r="J60" s="11" t="s">
        <v>23</v>
      </c>
      <c r="K60" s="11" t="s">
        <v>167</v>
      </c>
      <c r="L60" s="18">
        <v>4268200.0</v>
      </c>
      <c r="M60" s="26" t="s">
        <v>4321</v>
      </c>
      <c r="N60" s="11" t="s">
        <v>502</v>
      </c>
      <c r="O60" s="11" t="s">
        <v>790</v>
      </c>
      <c r="P60" s="12">
        <v>45799.0</v>
      </c>
      <c r="Q60" s="14" t="s">
        <v>4471</v>
      </c>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row>
    <row r="61">
      <c r="A61" s="11">
        <v>35.0</v>
      </c>
      <c r="B61" s="12">
        <v>45756.0</v>
      </c>
      <c r="C61" s="72">
        <v>8.0</v>
      </c>
      <c r="D61" s="24" t="s">
        <v>4472</v>
      </c>
      <c r="E61" s="24" t="s">
        <v>4473</v>
      </c>
      <c r="F61" s="11" t="s">
        <v>619</v>
      </c>
      <c r="G61" s="11" t="s">
        <v>4474</v>
      </c>
      <c r="H61" s="11" t="s">
        <v>4475</v>
      </c>
      <c r="I61" s="14" t="s">
        <v>31</v>
      </c>
      <c r="J61" s="11" t="s">
        <v>23</v>
      </c>
      <c r="K61" s="11" t="s">
        <v>167</v>
      </c>
      <c r="L61" s="123">
        <v>5714805.0</v>
      </c>
      <c r="M61" s="26" t="s">
        <v>4457</v>
      </c>
      <c r="N61" s="11" t="s">
        <v>502</v>
      </c>
      <c r="O61" s="11" t="s">
        <v>26</v>
      </c>
      <c r="P61" s="12">
        <v>45770.0</v>
      </c>
      <c r="Q61" s="20" t="s">
        <v>4476</v>
      </c>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row>
    <row r="62">
      <c r="A62" s="11">
        <v>5.0</v>
      </c>
      <c r="B62" s="12">
        <v>45749.0</v>
      </c>
      <c r="C62" s="55"/>
      <c r="D62" s="14" t="s">
        <v>271</v>
      </c>
      <c r="E62" s="24" t="s">
        <v>4477</v>
      </c>
      <c r="F62" s="11" t="s">
        <v>619</v>
      </c>
      <c r="G62" s="11" t="s">
        <v>3367</v>
      </c>
      <c r="H62" s="11" t="s">
        <v>4478</v>
      </c>
      <c r="I62" s="14" t="s">
        <v>31</v>
      </c>
      <c r="J62" s="11" t="s">
        <v>23</v>
      </c>
      <c r="K62" s="11" t="s">
        <v>302</v>
      </c>
      <c r="L62" s="18">
        <v>7355142.0</v>
      </c>
      <c r="M62" s="26" t="s">
        <v>4321</v>
      </c>
      <c r="N62" s="11" t="s">
        <v>502</v>
      </c>
      <c r="O62" s="11" t="s">
        <v>790</v>
      </c>
      <c r="P62" s="12">
        <v>45799.0</v>
      </c>
      <c r="Q62" s="14" t="s">
        <v>4479</v>
      </c>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row>
    <row r="63">
      <c r="A63" s="11">
        <v>81.0</v>
      </c>
      <c r="B63" s="12">
        <v>45763.0</v>
      </c>
      <c r="C63" s="65">
        <v>5.0</v>
      </c>
      <c r="D63" s="24" t="s">
        <v>242</v>
      </c>
      <c r="E63" s="24" t="s">
        <v>4480</v>
      </c>
      <c r="F63" s="11" t="s">
        <v>619</v>
      </c>
      <c r="G63" s="11" t="s">
        <v>3367</v>
      </c>
      <c r="H63" s="11" t="s">
        <v>4481</v>
      </c>
      <c r="I63" s="14" t="s">
        <v>31</v>
      </c>
      <c r="J63" s="11" t="s">
        <v>23</v>
      </c>
      <c r="K63" s="11" t="s">
        <v>2087</v>
      </c>
      <c r="L63" s="18">
        <v>576325.0</v>
      </c>
      <c r="M63" s="26" t="s">
        <v>4465</v>
      </c>
      <c r="N63" s="11" t="s">
        <v>502</v>
      </c>
      <c r="O63" s="11" t="s">
        <v>26</v>
      </c>
      <c r="P63" s="12">
        <v>45779.0</v>
      </c>
      <c r="Q63" s="21"/>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row>
    <row r="64">
      <c r="A64" s="11">
        <v>134.0</v>
      </c>
      <c r="B64" s="12">
        <v>45772.0</v>
      </c>
      <c r="C64" s="65"/>
      <c r="D64" s="24" t="s">
        <v>4482</v>
      </c>
      <c r="E64" s="24" t="s">
        <v>4483</v>
      </c>
      <c r="F64" s="11" t="s">
        <v>4484</v>
      </c>
      <c r="G64" s="11" t="s">
        <v>3367</v>
      </c>
      <c r="H64" s="11" t="s">
        <v>4485</v>
      </c>
      <c r="I64" s="14" t="s">
        <v>31</v>
      </c>
      <c r="J64" s="11" t="s">
        <v>23</v>
      </c>
      <c r="K64" s="11" t="s">
        <v>2087</v>
      </c>
      <c r="L64" s="18">
        <v>1073165.0</v>
      </c>
      <c r="M64" s="26" t="s">
        <v>4321</v>
      </c>
      <c r="N64" s="11" t="s">
        <v>502</v>
      </c>
      <c r="O64" s="11" t="s">
        <v>790</v>
      </c>
      <c r="P64" s="12">
        <v>45799.0</v>
      </c>
      <c r="Q64" s="14" t="s">
        <v>4486</v>
      </c>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row>
    <row r="65">
      <c r="A65" s="11">
        <v>140.0</v>
      </c>
      <c r="B65" s="12">
        <v>45773.0</v>
      </c>
      <c r="C65" s="65">
        <v>4.0</v>
      </c>
      <c r="D65" s="14" t="s">
        <v>3804</v>
      </c>
      <c r="E65" s="14"/>
      <c r="F65" s="11" t="s">
        <v>619</v>
      </c>
      <c r="G65" s="11" t="s">
        <v>3367</v>
      </c>
      <c r="H65" s="11" t="s">
        <v>4487</v>
      </c>
      <c r="I65" s="14" t="s">
        <v>31</v>
      </c>
      <c r="J65" s="11" t="s">
        <v>23</v>
      </c>
      <c r="K65" s="11" t="s">
        <v>2087</v>
      </c>
      <c r="L65" s="18">
        <v>1.2904758E7</v>
      </c>
      <c r="M65" s="26" t="s">
        <v>4488</v>
      </c>
      <c r="N65" s="11" t="s">
        <v>502</v>
      </c>
      <c r="O65" s="11" t="s">
        <v>26</v>
      </c>
      <c r="P65" s="12">
        <v>45784.0</v>
      </c>
      <c r="Q65" s="20" t="s">
        <v>4489</v>
      </c>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row>
    <row r="66">
      <c r="A66" s="11">
        <v>75.0</v>
      </c>
      <c r="B66" s="12">
        <v>45761.0</v>
      </c>
      <c r="C66" s="72"/>
      <c r="D66" s="24" t="s">
        <v>4490</v>
      </c>
      <c r="E66" s="24" t="s">
        <v>770</v>
      </c>
      <c r="F66" s="11" t="s">
        <v>619</v>
      </c>
      <c r="G66" s="11" t="s">
        <v>3367</v>
      </c>
      <c r="H66" s="11" t="s">
        <v>4491</v>
      </c>
      <c r="I66" s="14" t="s">
        <v>31</v>
      </c>
      <c r="J66" s="11" t="s">
        <v>23</v>
      </c>
      <c r="K66" s="11" t="s">
        <v>570</v>
      </c>
      <c r="L66" s="18">
        <v>1186967.0</v>
      </c>
      <c r="M66" s="26" t="s">
        <v>4457</v>
      </c>
      <c r="N66" s="11" t="s">
        <v>502</v>
      </c>
      <c r="O66" s="11" t="s">
        <v>26</v>
      </c>
      <c r="P66" s="12">
        <v>45749.0</v>
      </c>
      <c r="Q66" s="14" t="s">
        <v>4433</v>
      </c>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row>
    <row r="67">
      <c r="A67" s="11">
        <v>27.0</v>
      </c>
      <c r="B67" s="12">
        <v>45754.0</v>
      </c>
      <c r="C67" s="55"/>
      <c r="D67" s="14" t="s">
        <v>1043</v>
      </c>
      <c r="E67" s="14" t="s">
        <v>4492</v>
      </c>
      <c r="F67" s="11" t="s">
        <v>619</v>
      </c>
      <c r="G67" s="11" t="s">
        <v>3367</v>
      </c>
      <c r="H67" s="11" t="s">
        <v>4493</v>
      </c>
      <c r="I67" s="14" t="s">
        <v>31</v>
      </c>
      <c r="J67" s="11" t="s">
        <v>23</v>
      </c>
      <c r="K67" s="11" t="s">
        <v>156</v>
      </c>
      <c r="L67" s="18">
        <v>2367378.0</v>
      </c>
      <c r="M67" s="26" t="s">
        <v>4457</v>
      </c>
      <c r="N67" s="11" t="s">
        <v>502</v>
      </c>
      <c r="O67" s="11" t="s">
        <v>26</v>
      </c>
      <c r="P67" s="12">
        <v>45770.0</v>
      </c>
      <c r="Q67" s="14" t="s">
        <v>4446</v>
      </c>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row>
    <row r="68">
      <c r="A68" s="11">
        <v>104.0</v>
      </c>
      <c r="B68" s="12">
        <v>45768.0</v>
      </c>
      <c r="C68" s="65">
        <v>7.0</v>
      </c>
      <c r="D68" s="24" t="s">
        <v>271</v>
      </c>
      <c r="E68" s="24" t="s">
        <v>4494</v>
      </c>
      <c r="F68" s="11" t="s">
        <v>619</v>
      </c>
      <c r="G68" s="11" t="s">
        <v>3367</v>
      </c>
      <c r="H68" s="11" t="s">
        <v>4495</v>
      </c>
      <c r="I68" s="14" t="s">
        <v>31</v>
      </c>
      <c r="J68" s="11" t="s">
        <v>23</v>
      </c>
      <c r="K68" s="11" t="s">
        <v>44</v>
      </c>
      <c r="L68" s="18">
        <v>348977.0</v>
      </c>
      <c r="M68" s="26" t="s">
        <v>4321</v>
      </c>
      <c r="N68" s="11" t="s">
        <v>502</v>
      </c>
      <c r="O68" s="11" t="s">
        <v>790</v>
      </c>
      <c r="P68" s="12">
        <v>45792.0</v>
      </c>
      <c r="Q68" s="14" t="s">
        <v>4496</v>
      </c>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row>
    <row r="69">
      <c r="A69" s="11">
        <v>77.0</v>
      </c>
      <c r="B69" s="12">
        <v>45762.0</v>
      </c>
      <c r="C69" s="65">
        <v>4.0</v>
      </c>
      <c r="D69" s="24" t="s">
        <v>738</v>
      </c>
      <c r="E69" s="24"/>
      <c r="F69" s="11" t="s">
        <v>4497</v>
      </c>
      <c r="G69" s="11" t="s">
        <v>3367</v>
      </c>
      <c r="H69" s="11" t="s">
        <v>4498</v>
      </c>
      <c r="I69" s="14" t="s">
        <v>31</v>
      </c>
      <c r="J69" s="11" t="s">
        <v>23</v>
      </c>
      <c r="K69" s="11" t="s">
        <v>44</v>
      </c>
      <c r="L69" s="18">
        <v>535919.0</v>
      </c>
      <c r="M69" s="26" t="s">
        <v>4499</v>
      </c>
      <c r="N69" s="11" t="s">
        <v>502</v>
      </c>
      <c r="O69" s="11" t="s">
        <v>26</v>
      </c>
      <c r="P69" s="12">
        <v>45779.0</v>
      </c>
      <c r="Q69" s="21"/>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row>
    <row r="70">
      <c r="A70" s="11">
        <v>109.0</v>
      </c>
      <c r="B70" s="12">
        <v>45768.0</v>
      </c>
      <c r="C70" s="65"/>
      <c r="D70" s="24" t="s">
        <v>215</v>
      </c>
      <c r="E70" s="24" t="s">
        <v>1033</v>
      </c>
      <c r="F70" s="11" t="s">
        <v>619</v>
      </c>
      <c r="G70" s="11" t="s">
        <v>3367</v>
      </c>
      <c r="H70" s="11" t="s">
        <v>4500</v>
      </c>
      <c r="I70" s="14" t="s">
        <v>31</v>
      </c>
      <c r="J70" s="11" t="s">
        <v>23</v>
      </c>
      <c r="K70" s="11" t="s">
        <v>2740</v>
      </c>
      <c r="L70" s="18">
        <v>250000.0</v>
      </c>
      <c r="M70" s="26" t="s">
        <v>4457</v>
      </c>
      <c r="N70" s="11" t="s">
        <v>502</v>
      </c>
      <c r="O70" s="11" t="s">
        <v>26</v>
      </c>
      <c r="P70" s="12">
        <v>45749.0</v>
      </c>
      <c r="Q70" s="14" t="s">
        <v>4433</v>
      </c>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row>
    <row r="71">
      <c r="A71" s="11">
        <v>2.0</v>
      </c>
      <c r="B71" s="12">
        <v>45749.0</v>
      </c>
      <c r="C71" s="65"/>
      <c r="D71" s="14" t="s">
        <v>2596</v>
      </c>
      <c r="E71" s="29"/>
      <c r="F71" s="11" t="s">
        <v>619</v>
      </c>
      <c r="G71" s="11" t="s">
        <v>3367</v>
      </c>
      <c r="H71" s="11" t="s">
        <v>4501</v>
      </c>
      <c r="I71" s="14" t="s">
        <v>31</v>
      </c>
      <c r="J71" s="11" t="s">
        <v>23</v>
      </c>
      <c r="K71" s="11" t="s">
        <v>2740</v>
      </c>
      <c r="L71" s="18">
        <v>587423.0</v>
      </c>
      <c r="M71" s="26" t="s">
        <v>4457</v>
      </c>
      <c r="N71" s="11" t="s">
        <v>502</v>
      </c>
      <c r="O71" s="11" t="s">
        <v>26</v>
      </c>
      <c r="P71" s="12">
        <v>45770.0</v>
      </c>
      <c r="Q71" s="14" t="s">
        <v>4446</v>
      </c>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row>
    <row r="72">
      <c r="A72" s="11">
        <v>3.0</v>
      </c>
      <c r="B72" s="12">
        <v>45749.0</v>
      </c>
      <c r="C72" s="65"/>
      <c r="D72" s="14"/>
      <c r="E72" s="29"/>
      <c r="F72" s="11" t="s">
        <v>619</v>
      </c>
      <c r="G72" s="11" t="s">
        <v>3367</v>
      </c>
      <c r="H72" s="11" t="s">
        <v>4502</v>
      </c>
      <c r="I72" s="14" t="s">
        <v>31</v>
      </c>
      <c r="J72" s="11" t="s">
        <v>23</v>
      </c>
      <c r="K72" s="11" t="s">
        <v>2740</v>
      </c>
      <c r="L72" s="18">
        <v>850000.0</v>
      </c>
      <c r="M72" s="26" t="s">
        <v>4457</v>
      </c>
      <c r="N72" s="11" t="s">
        <v>502</v>
      </c>
      <c r="O72" s="11" t="s">
        <v>26</v>
      </c>
      <c r="P72" s="12">
        <v>45770.0</v>
      </c>
      <c r="Q72" s="14" t="s">
        <v>4446</v>
      </c>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row>
    <row r="73">
      <c r="A73" s="11">
        <v>64.0</v>
      </c>
      <c r="B73" s="12">
        <v>45760.0</v>
      </c>
      <c r="C73" s="65"/>
      <c r="D73" s="24" t="s">
        <v>4490</v>
      </c>
      <c r="E73" s="24" t="s">
        <v>770</v>
      </c>
      <c r="F73" s="11" t="s">
        <v>619</v>
      </c>
      <c r="G73" s="11" t="s">
        <v>3367</v>
      </c>
      <c r="H73" s="11" t="s">
        <v>4491</v>
      </c>
      <c r="I73" s="14" t="s">
        <v>31</v>
      </c>
      <c r="J73" s="11" t="s">
        <v>23</v>
      </c>
      <c r="K73" s="11" t="s">
        <v>2740</v>
      </c>
      <c r="L73" s="18">
        <v>1186967.0</v>
      </c>
      <c r="M73" s="26" t="s">
        <v>4503</v>
      </c>
      <c r="N73" s="11" t="s">
        <v>502</v>
      </c>
      <c r="O73" s="11" t="s">
        <v>26</v>
      </c>
      <c r="P73" s="12">
        <v>45779.0</v>
      </c>
      <c r="Q73" s="20" t="s">
        <v>4504</v>
      </c>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row>
    <row r="74">
      <c r="A74" s="11">
        <v>137.0</v>
      </c>
      <c r="B74" s="12">
        <v>45772.0</v>
      </c>
      <c r="C74" s="65"/>
      <c r="D74" s="24" t="s">
        <v>373</v>
      </c>
      <c r="E74" s="24" t="s">
        <v>966</v>
      </c>
      <c r="F74" s="11" t="s">
        <v>619</v>
      </c>
      <c r="G74" s="11" t="s">
        <v>3367</v>
      </c>
      <c r="H74" s="11" t="s">
        <v>4505</v>
      </c>
      <c r="I74" s="14" t="s">
        <v>31</v>
      </c>
      <c r="J74" s="11" t="s">
        <v>23</v>
      </c>
      <c r="K74" s="11" t="s">
        <v>2740</v>
      </c>
      <c r="L74" s="18">
        <v>1.7394177E7</v>
      </c>
      <c r="M74" s="26" t="s">
        <v>4321</v>
      </c>
      <c r="N74" s="11" t="s">
        <v>502</v>
      </c>
      <c r="O74" s="11" t="s">
        <v>790</v>
      </c>
      <c r="P74" s="12">
        <v>45797.0</v>
      </c>
      <c r="Q74" s="20" t="s">
        <v>4506</v>
      </c>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row>
    <row r="75">
      <c r="A75" s="11">
        <v>115.0</v>
      </c>
      <c r="B75" s="12">
        <v>45770.0</v>
      </c>
      <c r="C75" s="65"/>
      <c r="D75" s="24" t="s">
        <v>1151</v>
      </c>
      <c r="E75" s="24" t="s">
        <v>398</v>
      </c>
      <c r="F75" s="11" t="s">
        <v>619</v>
      </c>
      <c r="G75" s="11" t="s">
        <v>3367</v>
      </c>
      <c r="H75" s="11" t="s">
        <v>4507</v>
      </c>
      <c r="I75" s="14" t="s">
        <v>31</v>
      </c>
      <c r="J75" s="11" t="s">
        <v>23</v>
      </c>
      <c r="K75" s="11" t="s">
        <v>625</v>
      </c>
      <c r="L75" s="18">
        <v>4688924.0</v>
      </c>
      <c r="M75" s="26" t="s">
        <v>4457</v>
      </c>
      <c r="N75" s="11" t="s">
        <v>502</v>
      </c>
      <c r="O75" s="11" t="s">
        <v>26</v>
      </c>
      <c r="P75" s="12">
        <v>45749.0</v>
      </c>
      <c r="Q75" s="14" t="s">
        <v>4433</v>
      </c>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row>
    <row r="76">
      <c r="A76" s="11">
        <v>44.0</v>
      </c>
      <c r="B76" s="12">
        <v>45757.0</v>
      </c>
      <c r="C76" s="72"/>
      <c r="D76" s="24" t="s">
        <v>4508</v>
      </c>
      <c r="E76" s="24"/>
      <c r="F76" s="11" t="s">
        <v>4509</v>
      </c>
      <c r="G76" s="11" t="s">
        <v>3367</v>
      </c>
      <c r="H76" s="11" t="s">
        <v>4510</v>
      </c>
      <c r="I76" s="14" t="s">
        <v>31</v>
      </c>
      <c r="J76" s="11" t="s">
        <v>23</v>
      </c>
      <c r="K76" s="11" t="s">
        <v>625</v>
      </c>
      <c r="L76" s="18">
        <v>9029725.0</v>
      </c>
      <c r="M76" s="26" t="s">
        <v>4511</v>
      </c>
      <c r="N76" s="11" t="s">
        <v>502</v>
      </c>
      <c r="O76" s="11" t="s">
        <v>790</v>
      </c>
      <c r="P76" s="12">
        <v>45799.0</v>
      </c>
      <c r="Q76" s="14" t="s">
        <v>4512</v>
      </c>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row>
    <row r="77">
      <c r="A77" s="11">
        <v>10.0</v>
      </c>
      <c r="B77" s="12">
        <v>45750.0</v>
      </c>
      <c r="C77" s="55"/>
      <c r="D77" s="14" t="s">
        <v>4513</v>
      </c>
      <c r="E77" s="14" t="s">
        <v>4514</v>
      </c>
      <c r="F77" s="11" t="s">
        <v>619</v>
      </c>
      <c r="G77" s="11" t="s">
        <v>3367</v>
      </c>
      <c r="H77" s="11" t="s">
        <v>4515</v>
      </c>
      <c r="I77" s="14" t="s">
        <v>31</v>
      </c>
      <c r="J77" s="11" t="s">
        <v>23</v>
      </c>
      <c r="K77" s="11" t="s">
        <v>38</v>
      </c>
      <c r="L77" s="18">
        <v>120000.0</v>
      </c>
      <c r="M77" s="26" t="s">
        <v>4457</v>
      </c>
      <c r="N77" s="11" t="s">
        <v>502</v>
      </c>
      <c r="O77" s="11" t="s">
        <v>26</v>
      </c>
      <c r="P77" s="12">
        <v>45770.0</v>
      </c>
      <c r="Q77" s="14" t="s">
        <v>4446</v>
      </c>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row>
    <row r="78">
      <c r="A78" s="11">
        <v>8.0</v>
      </c>
      <c r="B78" s="12">
        <v>45750.0</v>
      </c>
      <c r="C78" s="65">
        <v>9.0</v>
      </c>
      <c r="D78" s="14"/>
      <c r="E78" s="29"/>
      <c r="F78" s="11" t="s">
        <v>619</v>
      </c>
      <c r="G78" s="11" t="s">
        <v>3367</v>
      </c>
      <c r="H78" s="11" t="s">
        <v>4516</v>
      </c>
      <c r="I78" s="14" t="s">
        <v>31</v>
      </c>
      <c r="J78" s="11" t="s">
        <v>95</v>
      </c>
      <c r="K78" s="11" t="s">
        <v>619</v>
      </c>
      <c r="L78" s="18">
        <v>0.0</v>
      </c>
      <c r="M78" s="26" t="s">
        <v>2898</v>
      </c>
      <c r="N78" s="124"/>
      <c r="O78" s="11" t="s">
        <v>26</v>
      </c>
      <c r="P78" s="12"/>
      <c r="Q78" s="28"/>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row>
    <row r="79">
      <c r="A79" s="11">
        <v>19.0</v>
      </c>
      <c r="B79" s="12">
        <v>45751.0</v>
      </c>
      <c r="C79" s="65"/>
      <c r="D79" s="14"/>
      <c r="E79" s="14"/>
      <c r="F79" s="19"/>
      <c r="G79" s="11" t="s">
        <v>3367</v>
      </c>
      <c r="H79" s="11" t="s">
        <v>4517</v>
      </c>
      <c r="I79" s="14" t="s">
        <v>31</v>
      </c>
      <c r="J79" s="11" t="s">
        <v>95</v>
      </c>
      <c r="K79" s="11" t="s">
        <v>619</v>
      </c>
      <c r="L79" s="18">
        <v>0.0</v>
      </c>
      <c r="M79" s="26" t="s">
        <v>2898</v>
      </c>
      <c r="N79" s="124"/>
      <c r="O79" s="11" t="s">
        <v>26</v>
      </c>
      <c r="P79" s="12"/>
      <c r="Q79" s="28"/>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row>
    <row r="80">
      <c r="A80" s="11">
        <v>26.0</v>
      </c>
      <c r="B80" s="12">
        <v>45754.0</v>
      </c>
      <c r="C80" s="72">
        <v>4.0</v>
      </c>
      <c r="D80" s="14" t="s">
        <v>4518</v>
      </c>
      <c r="E80" s="14"/>
      <c r="F80" s="11" t="s">
        <v>619</v>
      </c>
      <c r="G80" s="11" t="s">
        <v>3367</v>
      </c>
      <c r="H80" s="11" t="s">
        <v>4519</v>
      </c>
      <c r="I80" s="14" t="s">
        <v>31</v>
      </c>
      <c r="J80" s="11" t="s">
        <v>95</v>
      </c>
      <c r="K80" s="11" t="s">
        <v>619</v>
      </c>
      <c r="L80" s="18">
        <v>0.0</v>
      </c>
      <c r="M80" s="26" t="s">
        <v>2898</v>
      </c>
      <c r="N80" s="124"/>
      <c r="O80" s="11" t="s">
        <v>26</v>
      </c>
      <c r="P80" s="12"/>
      <c r="Q80" s="28"/>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row>
    <row r="81">
      <c r="A81" s="11">
        <v>43.0</v>
      </c>
      <c r="B81" s="12">
        <v>45757.0</v>
      </c>
      <c r="C81" s="55">
        <v>9.0</v>
      </c>
      <c r="D81" s="24"/>
      <c r="E81" s="24"/>
      <c r="F81" s="19"/>
      <c r="G81" s="11" t="s">
        <v>3367</v>
      </c>
      <c r="H81" s="11" t="s">
        <v>4520</v>
      </c>
      <c r="I81" s="14" t="s">
        <v>31</v>
      </c>
      <c r="J81" s="11" t="s">
        <v>95</v>
      </c>
      <c r="K81" s="11" t="s">
        <v>619</v>
      </c>
      <c r="L81" s="18">
        <v>0.0</v>
      </c>
      <c r="M81" s="26" t="s">
        <v>2898</v>
      </c>
      <c r="N81" s="124"/>
      <c r="O81" s="11" t="s">
        <v>26</v>
      </c>
      <c r="P81" s="33"/>
      <c r="Q81" s="28"/>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row>
    <row r="82">
      <c r="A82" s="11">
        <v>48.0</v>
      </c>
      <c r="B82" s="12">
        <v>45757.0</v>
      </c>
      <c r="C82" s="65"/>
      <c r="D82" s="24"/>
      <c r="E82" s="24"/>
      <c r="F82" s="11" t="s">
        <v>619</v>
      </c>
      <c r="G82" s="11" t="s">
        <v>3367</v>
      </c>
      <c r="H82" s="11" t="s">
        <v>4521</v>
      </c>
      <c r="I82" s="14" t="s">
        <v>31</v>
      </c>
      <c r="J82" s="11" t="s">
        <v>95</v>
      </c>
      <c r="K82" s="11" t="s">
        <v>619</v>
      </c>
      <c r="L82" s="18">
        <v>0.0</v>
      </c>
      <c r="M82" s="26" t="s">
        <v>2898</v>
      </c>
      <c r="N82" s="124"/>
      <c r="O82" s="11" t="s">
        <v>26</v>
      </c>
      <c r="P82" s="111"/>
      <c r="Q82" s="28"/>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row>
    <row r="83">
      <c r="A83" s="11">
        <v>53.0</v>
      </c>
      <c r="B83" s="12">
        <v>45757.0</v>
      </c>
      <c r="C83" s="65"/>
      <c r="D83" s="24" t="s">
        <v>4522</v>
      </c>
      <c r="E83" s="24" t="s">
        <v>4523</v>
      </c>
      <c r="F83" s="11" t="s">
        <v>619</v>
      </c>
      <c r="G83" s="11" t="s">
        <v>3367</v>
      </c>
      <c r="H83" s="11" t="s">
        <v>4524</v>
      </c>
      <c r="I83" s="14" t="s">
        <v>31</v>
      </c>
      <c r="J83" s="11" t="s">
        <v>95</v>
      </c>
      <c r="K83" s="11" t="s">
        <v>619</v>
      </c>
      <c r="L83" s="18">
        <v>0.0</v>
      </c>
      <c r="M83" s="26" t="s">
        <v>2898</v>
      </c>
      <c r="N83" s="124"/>
      <c r="O83" s="11" t="s">
        <v>26</v>
      </c>
      <c r="P83" s="12"/>
      <c r="Q83" s="28"/>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row>
    <row r="84">
      <c r="A84" s="11">
        <v>84.0</v>
      </c>
      <c r="B84" s="12">
        <v>45763.0</v>
      </c>
      <c r="C84" s="65"/>
      <c r="D84" s="24" t="s">
        <v>271</v>
      </c>
      <c r="E84" s="24"/>
      <c r="F84" s="11" t="s">
        <v>619</v>
      </c>
      <c r="G84" s="11" t="s">
        <v>3367</v>
      </c>
      <c r="H84" s="11" t="s">
        <v>4376</v>
      </c>
      <c r="I84" s="14" t="s">
        <v>31</v>
      </c>
      <c r="J84" s="11" t="s">
        <v>23</v>
      </c>
      <c r="K84" s="11" t="s">
        <v>167</v>
      </c>
      <c r="L84" s="18">
        <v>0.0</v>
      </c>
      <c r="M84" s="26"/>
      <c r="N84" s="124"/>
      <c r="O84" s="11"/>
      <c r="P84" s="12"/>
      <c r="Q84" s="28"/>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row>
    <row r="85">
      <c r="A85" s="11">
        <v>55.0</v>
      </c>
      <c r="B85" s="12">
        <v>45758.0</v>
      </c>
      <c r="C85" s="72"/>
      <c r="D85" s="24"/>
      <c r="E85" s="24"/>
      <c r="F85" s="11" t="s">
        <v>619</v>
      </c>
      <c r="G85" s="11" t="s">
        <v>3367</v>
      </c>
      <c r="H85" s="11" t="s">
        <v>4524</v>
      </c>
      <c r="I85" s="14" t="s">
        <v>31</v>
      </c>
      <c r="J85" s="11" t="s">
        <v>95</v>
      </c>
      <c r="K85" s="11" t="s">
        <v>619</v>
      </c>
      <c r="L85" s="18">
        <v>0.0</v>
      </c>
      <c r="M85" s="26" t="s">
        <v>2898</v>
      </c>
      <c r="N85" s="124"/>
      <c r="O85" s="11" t="s">
        <v>26</v>
      </c>
      <c r="P85" s="12"/>
      <c r="Q85" s="28"/>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row>
    <row r="86">
      <c r="A86" s="11">
        <v>60.0</v>
      </c>
      <c r="B86" s="12">
        <v>45759.0</v>
      </c>
      <c r="C86" s="55"/>
      <c r="D86" s="24"/>
      <c r="E86" s="24" t="s">
        <v>925</v>
      </c>
      <c r="F86" s="11" t="s">
        <v>619</v>
      </c>
      <c r="G86" s="11" t="s">
        <v>3367</v>
      </c>
      <c r="H86" s="11" t="s">
        <v>4525</v>
      </c>
      <c r="I86" s="14" t="s">
        <v>31</v>
      </c>
      <c r="J86" s="11" t="s">
        <v>95</v>
      </c>
      <c r="K86" s="11" t="s">
        <v>619</v>
      </c>
      <c r="L86" s="18">
        <v>0.0</v>
      </c>
      <c r="M86" s="26" t="s">
        <v>2898</v>
      </c>
      <c r="N86" s="124"/>
      <c r="O86" s="11" t="s">
        <v>26</v>
      </c>
      <c r="P86" s="111"/>
      <c r="Q86" s="28"/>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row>
    <row r="87">
      <c r="A87" s="11">
        <v>65.0</v>
      </c>
      <c r="B87" s="12">
        <v>45760.0</v>
      </c>
      <c r="C87" s="65"/>
      <c r="D87" s="24" t="s">
        <v>4526</v>
      </c>
      <c r="E87" s="24" t="s">
        <v>672</v>
      </c>
      <c r="F87" s="11" t="s">
        <v>619</v>
      </c>
      <c r="G87" s="11" t="s">
        <v>3367</v>
      </c>
      <c r="H87" s="11" t="s">
        <v>4527</v>
      </c>
      <c r="I87" s="14" t="s">
        <v>31</v>
      </c>
      <c r="J87" s="11" t="s">
        <v>95</v>
      </c>
      <c r="K87" s="11" t="s">
        <v>619</v>
      </c>
      <c r="L87" s="18">
        <v>0.0</v>
      </c>
      <c r="M87" s="26" t="s">
        <v>2898</v>
      </c>
      <c r="N87" s="124"/>
      <c r="O87" s="11" t="s">
        <v>26</v>
      </c>
      <c r="P87" s="12"/>
      <c r="Q87" s="21"/>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row>
    <row r="88">
      <c r="A88" s="11">
        <v>66.0</v>
      </c>
      <c r="B88" s="12">
        <v>45761.0</v>
      </c>
      <c r="C88" s="65">
        <v>11.0</v>
      </c>
      <c r="D88" s="24" t="s">
        <v>741</v>
      </c>
      <c r="E88" s="24" t="s">
        <v>4528</v>
      </c>
      <c r="F88" s="11" t="s">
        <v>619</v>
      </c>
      <c r="G88" s="11" t="s">
        <v>3367</v>
      </c>
      <c r="H88" s="11" t="s">
        <v>4529</v>
      </c>
      <c r="I88" s="14" t="s">
        <v>31</v>
      </c>
      <c r="J88" s="11" t="s">
        <v>23</v>
      </c>
      <c r="K88" s="11" t="s">
        <v>619</v>
      </c>
      <c r="L88" s="18">
        <v>0.0</v>
      </c>
      <c r="M88" s="26" t="s">
        <v>4530</v>
      </c>
      <c r="N88" s="124"/>
      <c r="O88" s="11" t="s">
        <v>26</v>
      </c>
      <c r="P88" s="12"/>
      <c r="Q88" s="28"/>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row>
    <row r="89">
      <c r="A89" s="11">
        <v>68.0</v>
      </c>
      <c r="B89" s="12">
        <v>45761.0</v>
      </c>
      <c r="C89" s="65"/>
      <c r="D89" s="24"/>
      <c r="E89" s="24"/>
      <c r="F89" s="11" t="s">
        <v>619</v>
      </c>
      <c r="G89" s="11" t="s">
        <v>3367</v>
      </c>
      <c r="H89" s="11" t="s">
        <v>4525</v>
      </c>
      <c r="I89" s="14" t="s">
        <v>31</v>
      </c>
      <c r="J89" s="11" t="s">
        <v>95</v>
      </c>
      <c r="K89" s="11" t="s">
        <v>619</v>
      </c>
      <c r="L89" s="18">
        <v>0.0</v>
      </c>
      <c r="M89" s="26" t="s">
        <v>2898</v>
      </c>
      <c r="N89" s="124"/>
      <c r="O89" s="11" t="s">
        <v>26</v>
      </c>
      <c r="P89" s="11"/>
      <c r="Q89" s="28"/>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row>
    <row r="90">
      <c r="A90" s="11">
        <v>69.0</v>
      </c>
      <c r="B90" s="12">
        <v>45761.0</v>
      </c>
      <c r="C90" s="65"/>
      <c r="D90" s="24"/>
      <c r="E90" s="24"/>
      <c r="F90" s="11" t="s">
        <v>619</v>
      </c>
      <c r="G90" s="11" t="s">
        <v>3367</v>
      </c>
      <c r="H90" s="11" t="s">
        <v>4531</v>
      </c>
      <c r="I90" s="14" t="s">
        <v>31</v>
      </c>
      <c r="J90" s="11" t="s">
        <v>95</v>
      </c>
      <c r="K90" s="11" t="s">
        <v>619</v>
      </c>
      <c r="L90" s="18">
        <v>0.0</v>
      </c>
      <c r="M90" s="26" t="s">
        <v>2898</v>
      </c>
      <c r="N90" s="124"/>
      <c r="O90" s="11" t="s">
        <v>26</v>
      </c>
      <c r="P90" s="111"/>
      <c r="Q90" s="28"/>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row>
    <row r="91">
      <c r="A91" s="11">
        <v>70.0</v>
      </c>
      <c r="B91" s="12">
        <v>45761.0</v>
      </c>
      <c r="C91" s="65"/>
      <c r="D91" s="24"/>
      <c r="E91" s="24"/>
      <c r="F91" s="11" t="s">
        <v>619</v>
      </c>
      <c r="G91" s="11" t="s">
        <v>3367</v>
      </c>
      <c r="H91" s="11" t="s">
        <v>4527</v>
      </c>
      <c r="I91" s="14" t="s">
        <v>31</v>
      </c>
      <c r="J91" s="11" t="s">
        <v>95</v>
      </c>
      <c r="K91" s="11" t="s">
        <v>619</v>
      </c>
      <c r="L91" s="18">
        <v>0.0</v>
      </c>
      <c r="M91" s="26" t="s">
        <v>2898</v>
      </c>
      <c r="N91" s="124"/>
      <c r="O91" s="11" t="s">
        <v>26</v>
      </c>
      <c r="P91" s="12"/>
      <c r="Q91" s="28"/>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row>
    <row r="92">
      <c r="A92" s="11">
        <v>76.0</v>
      </c>
      <c r="B92" s="12">
        <v>45761.0</v>
      </c>
      <c r="C92" s="72"/>
      <c r="D92" s="24"/>
      <c r="E92" s="24"/>
      <c r="F92" s="11" t="s">
        <v>619</v>
      </c>
      <c r="G92" s="11" t="s">
        <v>3367</v>
      </c>
      <c r="H92" s="11" t="s">
        <v>4532</v>
      </c>
      <c r="I92" s="14" t="s">
        <v>31</v>
      </c>
      <c r="J92" s="11" t="s">
        <v>95</v>
      </c>
      <c r="K92" s="11" t="s">
        <v>619</v>
      </c>
      <c r="L92" s="18">
        <v>0.0</v>
      </c>
      <c r="M92" s="26" t="s">
        <v>2898</v>
      </c>
      <c r="N92" s="124"/>
      <c r="O92" s="11" t="s">
        <v>26</v>
      </c>
      <c r="P92" s="12"/>
      <c r="Q92" s="28"/>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row>
    <row r="93">
      <c r="A93" s="11">
        <v>79.0</v>
      </c>
      <c r="B93" s="12">
        <v>45762.0</v>
      </c>
      <c r="C93" s="55"/>
      <c r="D93" s="24"/>
      <c r="E93" s="24"/>
      <c r="F93" s="11" t="s">
        <v>619</v>
      </c>
      <c r="G93" s="11" t="s">
        <v>3367</v>
      </c>
      <c r="H93" s="11" t="s">
        <v>4532</v>
      </c>
      <c r="I93" s="14" t="s">
        <v>31</v>
      </c>
      <c r="J93" s="11" t="s">
        <v>95</v>
      </c>
      <c r="K93" s="11" t="s">
        <v>619</v>
      </c>
      <c r="L93" s="18">
        <v>0.0</v>
      </c>
      <c r="M93" s="26" t="s">
        <v>2898</v>
      </c>
      <c r="N93" s="124"/>
      <c r="O93" s="11" t="s">
        <v>26</v>
      </c>
      <c r="P93" s="12"/>
      <c r="Q93" s="28"/>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row>
    <row r="94">
      <c r="A94" s="11">
        <v>80.0</v>
      </c>
      <c r="B94" s="12">
        <v>45762.0</v>
      </c>
      <c r="C94" s="72"/>
      <c r="D94" s="24"/>
      <c r="E94" s="29"/>
      <c r="F94" s="11" t="s">
        <v>619</v>
      </c>
      <c r="G94" s="11" t="s">
        <v>3367</v>
      </c>
      <c r="H94" s="11" t="s">
        <v>4533</v>
      </c>
      <c r="I94" s="14" t="s">
        <v>31</v>
      </c>
      <c r="J94" s="11" t="s">
        <v>95</v>
      </c>
      <c r="K94" s="11" t="s">
        <v>619</v>
      </c>
      <c r="L94" s="18">
        <v>0.0</v>
      </c>
      <c r="M94" s="26" t="s">
        <v>2898</v>
      </c>
      <c r="N94" s="124"/>
      <c r="O94" s="11" t="s">
        <v>26</v>
      </c>
      <c r="P94" s="12"/>
      <c r="Q94" s="28"/>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row>
    <row r="95">
      <c r="A95" s="11">
        <v>85.0</v>
      </c>
      <c r="B95" s="12">
        <v>45763.0</v>
      </c>
      <c r="C95" s="55"/>
      <c r="D95" s="24"/>
      <c r="E95" s="24"/>
      <c r="F95" s="11" t="s">
        <v>619</v>
      </c>
      <c r="G95" s="11" t="s">
        <v>3367</v>
      </c>
      <c r="H95" s="11" t="s">
        <v>4534</v>
      </c>
      <c r="I95" s="14" t="s">
        <v>31</v>
      </c>
      <c r="J95" s="11" t="s">
        <v>95</v>
      </c>
      <c r="K95" s="11" t="s">
        <v>619</v>
      </c>
      <c r="L95" s="18">
        <v>0.0</v>
      </c>
      <c r="M95" s="26" t="s">
        <v>2898</v>
      </c>
      <c r="N95" s="124"/>
      <c r="O95" s="11" t="s">
        <v>26</v>
      </c>
      <c r="P95" s="12"/>
      <c r="Q95" s="28"/>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row>
    <row r="96">
      <c r="A96" s="11">
        <v>86.0</v>
      </c>
      <c r="B96" s="12">
        <v>45764.0</v>
      </c>
      <c r="C96" s="65">
        <v>7.0</v>
      </c>
      <c r="D96" s="24"/>
      <c r="E96" s="24"/>
      <c r="F96" s="11" t="s">
        <v>619</v>
      </c>
      <c r="G96" s="11" t="s">
        <v>3367</v>
      </c>
      <c r="H96" s="11" t="s">
        <v>4535</v>
      </c>
      <c r="I96" s="14" t="s">
        <v>31</v>
      </c>
      <c r="J96" s="11" t="s">
        <v>95</v>
      </c>
      <c r="K96" s="11" t="s">
        <v>619</v>
      </c>
      <c r="L96" s="18">
        <v>0.0</v>
      </c>
      <c r="M96" s="26" t="s">
        <v>2898</v>
      </c>
      <c r="N96" s="124"/>
      <c r="O96" s="11" t="s">
        <v>26</v>
      </c>
      <c r="P96" s="111"/>
      <c r="Q96" s="28"/>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row>
    <row r="97">
      <c r="A97" s="11">
        <v>87.0</v>
      </c>
      <c r="B97" s="12">
        <v>45764.0</v>
      </c>
      <c r="C97" s="65"/>
      <c r="D97" s="24"/>
      <c r="E97" s="24"/>
      <c r="F97" s="11" t="s">
        <v>619</v>
      </c>
      <c r="G97" s="11" t="s">
        <v>3367</v>
      </c>
      <c r="H97" s="11" t="s">
        <v>4536</v>
      </c>
      <c r="I97" s="14" t="s">
        <v>31</v>
      </c>
      <c r="J97" s="11" t="s">
        <v>95</v>
      </c>
      <c r="K97" s="11" t="s">
        <v>619</v>
      </c>
      <c r="L97" s="18">
        <v>0.0</v>
      </c>
      <c r="M97" s="26" t="s">
        <v>2898</v>
      </c>
      <c r="N97" s="124"/>
      <c r="O97" s="11" t="s">
        <v>26</v>
      </c>
      <c r="P97" s="11"/>
      <c r="Q97" s="28"/>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row>
    <row r="98">
      <c r="A98" s="11">
        <v>90.0</v>
      </c>
      <c r="B98" s="12">
        <v>45764.0</v>
      </c>
      <c r="C98" s="65"/>
      <c r="D98" s="24"/>
      <c r="E98" s="24"/>
      <c r="F98" s="11" t="s">
        <v>619</v>
      </c>
      <c r="G98" s="11" t="s">
        <v>3367</v>
      </c>
      <c r="H98" s="11" t="s">
        <v>4537</v>
      </c>
      <c r="I98" s="14" t="s">
        <v>31</v>
      </c>
      <c r="J98" s="11" t="s">
        <v>95</v>
      </c>
      <c r="K98" s="11" t="s">
        <v>619</v>
      </c>
      <c r="L98" s="18">
        <v>0.0</v>
      </c>
      <c r="M98" s="26" t="s">
        <v>2898</v>
      </c>
      <c r="N98" s="124"/>
      <c r="O98" s="11" t="s">
        <v>26</v>
      </c>
      <c r="P98" s="11"/>
      <c r="Q98" s="28"/>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row>
    <row r="99">
      <c r="A99" s="11">
        <v>91.0</v>
      </c>
      <c r="B99" s="12">
        <v>45764.0</v>
      </c>
      <c r="C99" s="65"/>
      <c r="D99" s="24"/>
      <c r="E99" s="29"/>
      <c r="F99" s="11" t="s">
        <v>619</v>
      </c>
      <c r="G99" s="11" t="s">
        <v>3367</v>
      </c>
      <c r="H99" s="11" t="s">
        <v>4538</v>
      </c>
      <c r="I99" s="14" t="s">
        <v>31</v>
      </c>
      <c r="J99" s="11" t="s">
        <v>95</v>
      </c>
      <c r="K99" s="11" t="s">
        <v>619</v>
      </c>
      <c r="L99" s="18">
        <v>0.0</v>
      </c>
      <c r="M99" s="26" t="s">
        <v>2898</v>
      </c>
      <c r="N99" s="124"/>
      <c r="O99" s="11" t="s">
        <v>26</v>
      </c>
      <c r="P99" s="12"/>
      <c r="Q99" s="28"/>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row>
    <row r="100">
      <c r="A100" s="11">
        <v>92.0</v>
      </c>
      <c r="B100" s="12">
        <v>45764.0</v>
      </c>
      <c r="C100" s="65"/>
      <c r="D100" s="24"/>
      <c r="E100" s="29"/>
      <c r="F100" s="11" t="s">
        <v>619</v>
      </c>
      <c r="G100" s="11" t="s">
        <v>3367</v>
      </c>
      <c r="H100" s="11" t="s">
        <v>4539</v>
      </c>
      <c r="I100" s="14" t="s">
        <v>31</v>
      </c>
      <c r="J100" s="11" t="s">
        <v>95</v>
      </c>
      <c r="K100" s="11" t="s">
        <v>619</v>
      </c>
      <c r="L100" s="18">
        <v>0.0</v>
      </c>
      <c r="M100" s="26" t="s">
        <v>2898</v>
      </c>
      <c r="N100" s="124"/>
      <c r="O100" s="11" t="s">
        <v>26</v>
      </c>
      <c r="P100" s="111"/>
      <c r="Q100" s="28"/>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row>
    <row r="101">
      <c r="A101" s="11">
        <v>95.0</v>
      </c>
      <c r="B101" s="12">
        <v>45766.0</v>
      </c>
      <c r="C101" s="65">
        <v>9.0</v>
      </c>
      <c r="D101" s="24"/>
      <c r="E101" s="24"/>
      <c r="F101" s="11" t="s">
        <v>619</v>
      </c>
      <c r="G101" s="11" t="s">
        <v>3367</v>
      </c>
      <c r="H101" s="11" t="s">
        <v>4540</v>
      </c>
      <c r="I101" s="14" t="s">
        <v>31</v>
      </c>
      <c r="J101" s="11" t="s">
        <v>95</v>
      </c>
      <c r="K101" s="11" t="s">
        <v>619</v>
      </c>
      <c r="L101" s="18">
        <v>0.0</v>
      </c>
      <c r="M101" s="26" t="s">
        <v>2898</v>
      </c>
      <c r="N101" s="124"/>
      <c r="O101" s="11" t="s">
        <v>26</v>
      </c>
      <c r="P101" s="11"/>
      <c r="Q101" s="28"/>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row>
    <row r="102">
      <c r="A102" s="11">
        <v>96.0</v>
      </c>
      <c r="B102" s="12">
        <v>45766.0</v>
      </c>
      <c r="C102" s="65"/>
      <c r="D102" s="24"/>
      <c r="E102" s="24"/>
      <c r="F102" s="11" t="s">
        <v>619</v>
      </c>
      <c r="G102" s="11" t="s">
        <v>3367</v>
      </c>
      <c r="H102" s="11" t="s">
        <v>4541</v>
      </c>
      <c r="I102" s="14" t="s">
        <v>31</v>
      </c>
      <c r="J102" s="11" t="s">
        <v>95</v>
      </c>
      <c r="K102" s="11" t="s">
        <v>619</v>
      </c>
      <c r="L102" s="18">
        <v>0.0</v>
      </c>
      <c r="M102" s="26" t="s">
        <v>2898</v>
      </c>
      <c r="N102" s="124"/>
      <c r="O102" s="11" t="s">
        <v>26</v>
      </c>
      <c r="P102" s="111"/>
      <c r="Q102" s="28"/>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row>
    <row r="103">
      <c r="A103" s="11">
        <v>98.0</v>
      </c>
      <c r="B103" s="12">
        <v>45766.0</v>
      </c>
      <c r="C103" s="72"/>
      <c r="D103" s="24"/>
      <c r="E103" s="24"/>
      <c r="F103" s="11" t="s">
        <v>619</v>
      </c>
      <c r="G103" s="11" t="s">
        <v>3367</v>
      </c>
      <c r="H103" s="11" t="s">
        <v>4542</v>
      </c>
      <c r="I103" s="14" t="s">
        <v>31</v>
      </c>
      <c r="J103" s="11" t="s">
        <v>95</v>
      </c>
      <c r="K103" s="11" t="s">
        <v>619</v>
      </c>
      <c r="L103" s="18">
        <v>0.0</v>
      </c>
      <c r="M103" s="26" t="s">
        <v>2898</v>
      </c>
      <c r="N103" s="124"/>
      <c r="O103" s="11" t="s">
        <v>26</v>
      </c>
      <c r="P103" s="111"/>
      <c r="Q103" s="28"/>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row>
    <row r="104">
      <c r="A104" s="11">
        <v>99.0</v>
      </c>
      <c r="B104" s="12">
        <v>45766.0</v>
      </c>
      <c r="C104" s="55"/>
      <c r="D104" s="24"/>
      <c r="E104" s="24"/>
      <c r="F104" s="11" t="s">
        <v>619</v>
      </c>
      <c r="G104" s="11" t="s">
        <v>3367</v>
      </c>
      <c r="H104" s="11" t="s">
        <v>4543</v>
      </c>
      <c r="I104" s="14" t="s">
        <v>31</v>
      </c>
      <c r="J104" s="11" t="s">
        <v>95</v>
      </c>
      <c r="K104" s="11" t="s">
        <v>619</v>
      </c>
      <c r="L104" s="18">
        <v>0.0</v>
      </c>
      <c r="M104" s="26" t="s">
        <v>2898</v>
      </c>
      <c r="N104" s="124"/>
      <c r="O104" s="11" t="s">
        <v>26</v>
      </c>
      <c r="P104" s="111"/>
      <c r="Q104" s="28"/>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row>
    <row r="105">
      <c r="A105" s="11">
        <v>100.0</v>
      </c>
      <c r="B105" s="12">
        <v>45766.0</v>
      </c>
      <c r="C105" s="65"/>
      <c r="D105" s="14"/>
      <c r="E105" s="14"/>
      <c r="F105" s="11" t="s">
        <v>619</v>
      </c>
      <c r="G105" s="11" t="s">
        <v>3367</v>
      </c>
      <c r="H105" s="11" t="s">
        <v>4544</v>
      </c>
      <c r="I105" s="14" t="s">
        <v>31</v>
      </c>
      <c r="J105" s="11" t="s">
        <v>95</v>
      </c>
      <c r="K105" s="11" t="s">
        <v>619</v>
      </c>
      <c r="L105" s="18">
        <v>0.0</v>
      </c>
      <c r="M105" s="26" t="s">
        <v>2898</v>
      </c>
      <c r="N105" s="124"/>
      <c r="O105" s="11" t="s">
        <v>26</v>
      </c>
      <c r="P105" s="111"/>
      <c r="Q105" s="28"/>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row>
    <row r="106">
      <c r="A106" s="11">
        <v>101.0</v>
      </c>
      <c r="B106" s="12">
        <v>45766.0</v>
      </c>
      <c r="C106" s="65"/>
      <c r="D106" s="120"/>
      <c r="E106" s="120"/>
      <c r="F106" s="11" t="s">
        <v>619</v>
      </c>
      <c r="G106" s="11" t="s">
        <v>3367</v>
      </c>
      <c r="H106" s="11" t="s">
        <v>4545</v>
      </c>
      <c r="I106" s="14" t="s">
        <v>31</v>
      </c>
      <c r="J106" s="11" t="s">
        <v>95</v>
      </c>
      <c r="K106" s="11" t="s">
        <v>619</v>
      </c>
      <c r="L106" s="18">
        <v>0.0</v>
      </c>
      <c r="M106" s="26" t="s">
        <v>2898</v>
      </c>
      <c r="N106" s="124"/>
      <c r="O106" s="11" t="s">
        <v>26</v>
      </c>
      <c r="P106" s="12"/>
      <c r="Q106" s="28"/>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row>
    <row r="107">
      <c r="A107" s="11">
        <v>103.0</v>
      </c>
      <c r="B107" s="12">
        <v>45766.0</v>
      </c>
      <c r="C107" s="65"/>
      <c r="D107" s="120"/>
      <c r="E107" s="120"/>
      <c r="F107" s="11" t="s">
        <v>619</v>
      </c>
      <c r="G107" s="11" t="s">
        <v>3367</v>
      </c>
      <c r="H107" s="11" t="s">
        <v>4546</v>
      </c>
      <c r="I107" s="14" t="s">
        <v>31</v>
      </c>
      <c r="J107" s="11" t="s">
        <v>95</v>
      </c>
      <c r="K107" s="11" t="s">
        <v>619</v>
      </c>
      <c r="L107" s="18">
        <v>0.0</v>
      </c>
      <c r="M107" s="26" t="s">
        <v>2898</v>
      </c>
      <c r="N107" s="124"/>
      <c r="O107" s="11" t="s">
        <v>26</v>
      </c>
      <c r="P107" s="12"/>
      <c r="Q107" s="28"/>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row>
    <row r="108">
      <c r="A108" s="11">
        <v>114.0</v>
      </c>
      <c r="B108" s="12">
        <v>45770.0</v>
      </c>
      <c r="C108" s="65">
        <v>15.0</v>
      </c>
      <c r="D108" s="24"/>
      <c r="E108" s="24"/>
      <c r="F108" s="11" t="s">
        <v>619</v>
      </c>
      <c r="G108" s="11" t="s">
        <v>3367</v>
      </c>
      <c r="H108" s="11" t="s">
        <v>4547</v>
      </c>
      <c r="I108" s="14" t="s">
        <v>31</v>
      </c>
      <c r="J108" s="11" t="s">
        <v>95</v>
      </c>
      <c r="K108" s="11" t="s">
        <v>619</v>
      </c>
      <c r="L108" s="18">
        <v>0.0</v>
      </c>
      <c r="M108" s="26" t="s">
        <v>2898</v>
      </c>
      <c r="N108" s="124"/>
      <c r="O108" s="11" t="s">
        <v>26</v>
      </c>
      <c r="P108" s="111"/>
      <c r="Q108" s="21"/>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row>
    <row r="109">
      <c r="A109" s="11">
        <v>120.0</v>
      </c>
      <c r="B109" s="12">
        <v>45770.0</v>
      </c>
      <c r="C109" s="65"/>
      <c r="D109" s="24"/>
      <c r="E109" s="24"/>
      <c r="F109" s="11" t="s">
        <v>619</v>
      </c>
      <c r="G109" s="11" t="s">
        <v>3367</v>
      </c>
      <c r="H109" s="11" t="s">
        <v>4548</v>
      </c>
      <c r="I109" s="14" t="s">
        <v>31</v>
      </c>
      <c r="J109" s="11" t="s">
        <v>95</v>
      </c>
      <c r="K109" s="11" t="s">
        <v>619</v>
      </c>
      <c r="L109" s="18">
        <v>0.0</v>
      </c>
      <c r="M109" s="26" t="s">
        <v>2898</v>
      </c>
      <c r="N109" s="124"/>
      <c r="O109" s="11" t="s">
        <v>26</v>
      </c>
      <c r="P109" s="111"/>
      <c r="Q109" s="28"/>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row>
    <row r="110">
      <c r="A110" s="11">
        <v>121.0</v>
      </c>
      <c r="B110" s="12">
        <v>45770.0</v>
      </c>
      <c r="C110" s="72"/>
      <c r="D110" s="24"/>
      <c r="E110" s="24"/>
      <c r="F110" s="11" t="s">
        <v>619</v>
      </c>
      <c r="G110" s="11" t="s">
        <v>3367</v>
      </c>
      <c r="H110" s="11" t="s">
        <v>4549</v>
      </c>
      <c r="I110" s="14" t="s">
        <v>31</v>
      </c>
      <c r="J110" s="11" t="s">
        <v>95</v>
      </c>
      <c r="K110" s="11" t="s">
        <v>619</v>
      </c>
      <c r="L110" s="18">
        <v>0.0</v>
      </c>
      <c r="M110" s="26" t="s">
        <v>2898</v>
      </c>
      <c r="N110" s="124"/>
      <c r="O110" s="11" t="s">
        <v>26</v>
      </c>
      <c r="P110" s="111"/>
      <c r="Q110" s="28"/>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row>
    <row r="111">
      <c r="A111" s="11">
        <v>122.0</v>
      </c>
      <c r="B111" s="12">
        <v>45770.0</v>
      </c>
      <c r="C111" s="55"/>
      <c r="D111" s="24"/>
      <c r="E111" s="24"/>
      <c r="F111" s="11" t="s">
        <v>619</v>
      </c>
      <c r="G111" s="11" t="s">
        <v>3367</v>
      </c>
      <c r="H111" s="11" t="s">
        <v>4550</v>
      </c>
      <c r="I111" s="14" t="s">
        <v>31</v>
      </c>
      <c r="J111" s="11" t="s">
        <v>95</v>
      </c>
      <c r="K111" s="11" t="s">
        <v>619</v>
      </c>
      <c r="L111" s="18">
        <v>0.0</v>
      </c>
      <c r="M111" s="26" t="s">
        <v>2898</v>
      </c>
      <c r="N111" s="124"/>
      <c r="O111" s="11" t="s">
        <v>26</v>
      </c>
      <c r="P111" s="111"/>
      <c r="Q111" s="28"/>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row>
    <row r="112">
      <c r="A112" s="11">
        <v>112.0</v>
      </c>
      <c r="B112" s="12">
        <v>45769.0</v>
      </c>
      <c r="C112" s="65"/>
      <c r="D112" s="24" t="s">
        <v>3303</v>
      </c>
      <c r="E112" s="24"/>
      <c r="F112" s="11" t="s">
        <v>619</v>
      </c>
      <c r="G112" s="11" t="s">
        <v>3367</v>
      </c>
      <c r="H112" s="11" t="s">
        <v>4551</v>
      </c>
      <c r="I112" s="14" t="s">
        <v>31</v>
      </c>
      <c r="J112" s="11" t="s">
        <v>23</v>
      </c>
      <c r="K112" s="11" t="s">
        <v>50</v>
      </c>
      <c r="L112" s="18">
        <v>290000.0</v>
      </c>
      <c r="M112" s="26" t="s">
        <v>4457</v>
      </c>
      <c r="N112" s="11" t="s">
        <v>502</v>
      </c>
      <c r="O112" s="11"/>
      <c r="P112" s="12">
        <v>45749.0</v>
      </c>
      <c r="Q112" s="14" t="s">
        <v>4433</v>
      </c>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row>
    <row r="113">
      <c r="A113" s="11">
        <v>123.0</v>
      </c>
      <c r="B113" s="12">
        <v>45770.0</v>
      </c>
      <c r="C113" s="72"/>
      <c r="D113" s="24"/>
      <c r="E113" s="29"/>
      <c r="F113" s="11" t="s">
        <v>619</v>
      </c>
      <c r="G113" s="11" t="s">
        <v>3367</v>
      </c>
      <c r="H113" s="11" t="s">
        <v>4552</v>
      </c>
      <c r="I113" s="14" t="s">
        <v>31</v>
      </c>
      <c r="J113" s="11" t="s">
        <v>95</v>
      </c>
      <c r="K113" s="11" t="s">
        <v>619</v>
      </c>
      <c r="L113" s="18">
        <v>0.0</v>
      </c>
      <c r="M113" s="26" t="s">
        <v>2898</v>
      </c>
      <c r="N113" s="124"/>
      <c r="O113" s="11" t="s">
        <v>26</v>
      </c>
      <c r="P113" s="111"/>
      <c r="Q113" s="28"/>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row>
    <row r="114">
      <c r="A114" s="11">
        <v>135.0</v>
      </c>
      <c r="B114" s="12">
        <v>45772.0</v>
      </c>
      <c r="C114" s="55"/>
      <c r="D114" s="29"/>
      <c r="E114" s="29"/>
      <c r="F114" s="11" t="s">
        <v>619</v>
      </c>
      <c r="G114" s="11" t="s">
        <v>3367</v>
      </c>
      <c r="H114" s="11" t="s">
        <v>4553</v>
      </c>
      <c r="I114" s="14" t="s">
        <v>31</v>
      </c>
      <c r="J114" s="11" t="s">
        <v>95</v>
      </c>
      <c r="K114" s="11" t="s">
        <v>619</v>
      </c>
      <c r="L114" s="18">
        <v>0.0</v>
      </c>
      <c r="M114" s="26" t="s">
        <v>2898</v>
      </c>
      <c r="N114" s="124"/>
      <c r="O114" s="11" t="s">
        <v>26</v>
      </c>
      <c r="P114" s="111"/>
      <c r="Q114" s="21"/>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row>
    <row r="115">
      <c r="A115" s="11">
        <v>141.0</v>
      </c>
      <c r="B115" s="12">
        <v>45773.0</v>
      </c>
      <c r="C115" s="65"/>
      <c r="D115" s="14"/>
      <c r="E115" s="14"/>
      <c r="F115" s="11" t="s">
        <v>619</v>
      </c>
      <c r="G115" s="11" t="s">
        <v>3367</v>
      </c>
      <c r="H115" s="11" t="s">
        <v>4554</v>
      </c>
      <c r="I115" s="14" t="s">
        <v>31</v>
      </c>
      <c r="J115" s="11" t="s">
        <v>95</v>
      </c>
      <c r="K115" s="11" t="s">
        <v>619</v>
      </c>
      <c r="L115" s="18">
        <v>0.0</v>
      </c>
      <c r="M115" s="26" t="s">
        <v>2898</v>
      </c>
      <c r="N115" s="124"/>
      <c r="O115" s="11" t="s">
        <v>26</v>
      </c>
      <c r="P115" s="111"/>
      <c r="Q115" s="28"/>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row>
    <row r="116">
      <c r="A116" s="11">
        <v>143.0</v>
      </c>
      <c r="B116" s="12">
        <v>45773.0</v>
      </c>
      <c r="C116" s="65"/>
      <c r="D116" s="14"/>
      <c r="E116" s="14"/>
      <c r="F116" s="11" t="s">
        <v>619</v>
      </c>
      <c r="G116" s="11" t="s">
        <v>3367</v>
      </c>
      <c r="H116" s="11" t="s">
        <v>4543</v>
      </c>
      <c r="I116" s="14" t="s">
        <v>31</v>
      </c>
      <c r="J116" s="11" t="s">
        <v>95</v>
      </c>
      <c r="K116" s="11" t="s">
        <v>619</v>
      </c>
      <c r="L116" s="18">
        <v>0.0</v>
      </c>
      <c r="M116" s="26" t="s">
        <v>2898</v>
      </c>
      <c r="N116" s="124"/>
      <c r="O116" s="11" t="s">
        <v>26</v>
      </c>
      <c r="P116" s="111"/>
      <c r="Q116" s="28"/>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row>
    <row r="117">
      <c r="A117" s="11">
        <v>144.0</v>
      </c>
      <c r="B117" s="12">
        <v>45775.0</v>
      </c>
      <c r="C117" s="65">
        <v>4.0</v>
      </c>
      <c r="D117" s="14"/>
      <c r="E117" s="14"/>
      <c r="F117" s="11" t="s">
        <v>619</v>
      </c>
      <c r="G117" s="11" t="s">
        <v>3367</v>
      </c>
      <c r="H117" s="11" t="s">
        <v>3917</v>
      </c>
      <c r="I117" s="14" t="s">
        <v>31</v>
      </c>
      <c r="J117" s="11" t="s">
        <v>95</v>
      </c>
      <c r="K117" s="11" t="s">
        <v>619</v>
      </c>
      <c r="L117" s="18">
        <v>0.0</v>
      </c>
      <c r="M117" s="26" t="s">
        <v>2898</v>
      </c>
      <c r="N117" s="124"/>
      <c r="O117" s="11" t="s">
        <v>26</v>
      </c>
      <c r="P117" s="111"/>
      <c r="Q117" s="28"/>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row>
    <row r="118">
      <c r="A118" s="11">
        <v>146.0</v>
      </c>
      <c r="B118" s="12">
        <v>45775.0</v>
      </c>
      <c r="C118" s="65"/>
      <c r="D118" s="14"/>
      <c r="E118" s="14"/>
      <c r="F118" s="11" t="s">
        <v>619</v>
      </c>
      <c r="G118" s="11" t="s">
        <v>3367</v>
      </c>
      <c r="H118" s="11" t="s">
        <v>4004</v>
      </c>
      <c r="I118" s="14" t="s">
        <v>31</v>
      </c>
      <c r="J118" s="11" t="s">
        <v>95</v>
      </c>
      <c r="K118" s="11" t="s">
        <v>619</v>
      </c>
      <c r="L118" s="18">
        <v>0.0</v>
      </c>
      <c r="M118" s="26" t="s">
        <v>2898</v>
      </c>
      <c r="N118" s="124"/>
      <c r="O118" s="11" t="s">
        <v>26</v>
      </c>
      <c r="P118" s="111"/>
      <c r="Q118" s="28"/>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row>
    <row r="119">
      <c r="A119" s="11">
        <v>147.0</v>
      </c>
      <c r="B119" s="12">
        <v>45775.0</v>
      </c>
      <c r="C119" s="65"/>
      <c r="D119" s="14" t="s">
        <v>3027</v>
      </c>
      <c r="E119" s="14" t="s">
        <v>1265</v>
      </c>
      <c r="F119" s="11" t="s">
        <v>619</v>
      </c>
      <c r="G119" s="11" t="s">
        <v>3367</v>
      </c>
      <c r="H119" s="11" t="s">
        <v>4555</v>
      </c>
      <c r="I119" s="14" t="s">
        <v>31</v>
      </c>
      <c r="J119" s="11" t="s">
        <v>95</v>
      </c>
      <c r="K119" s="11" t="s">
        <v>619</v>
      </c>
      <c r="L119" s="18">
        <v>0.0</v>
      </c>
      <c r="M119" s="26" t="s">
        <v>4321</v>
      </c>
      <c r="N119" s="124"/>
      <c r="O119" s="11" t="s">
        <v>790</v>
      </c>
      <c r="P119" s="111"/>
      <c r="Q119" s="21"/>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row>
    <row r="120">
      <c r="A120" s="11">
        <v>4.0</v>
      </c>
      <c r="B120" s="12">
        <v>45749.0</v>
      </c>
      <c r="C120" s="65"/>
      <c r="D120" s="14" t="s">
        <v>298</v>
      </c>
      <c r="E120" s="29"/>
      <c r="F120" s="11" t="s">
        <v>4556</v>
      </c>
      <c r="G120" s="11" t="s">
        <v>3367</v>
      </c>
      <c r="H120" s="11" t="s">
        <v>4557</v>
      </c>
      <c r="I120" s="14" t="s">
        <v>31</v>
      </c>
      <c r="J120" s="11" t="s">
        <v>23</v>
      </c>
      <c r="K120" s="11" t="s">
        <v>50</v>
      </c>
      <c r="L120" s="18">
        <v>0.0</v>
      </c>
      <c r="M120" s="26" t="s">
        <v>4558</v>
      </c>
      <c r="N120" s="124"/>
      <c r="O120" s="11" t="s">
        <v>26</v>
      </c>
      <c r="P120" s="12"/>
      <c r="Q120" s="28"/>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row>
    <row r="121">
      <c r="A121" s="11">
        <v>88.0</v>
      </c>
      <c r="B121" s="12">
        <v>45764.0</v>
      </c>
      <c r="C121" s="65"/>
      <c r="D121" s="24" t="s">
        <v>4559</v>
      </c>
      <c r="E121" s="24" t="s">
        <v>230</v>
      </c>
      <c r="F121" s="11" t="s">
        <v>619</v>
      </c>
      <c r="G121" s="11" t="s">
        <v>4560</v>
      </c>
      <c r="H121" s="11" t="s">
        <v>4561</v>
      </c>
      <c r="I121" s="14" t="s">
        <v>31</v>
      </c>
      <c r="J121" s="11" t="s">
        <v>23</v>
      </c>
      <c r="K121" s="11" t="s">
        <v>50</v>
      </c>
      <c r="L121" s="18">
        <v>0.0</v>
      </c>
      <c r="M121" s="26" t="s">
        <v>4562</v>
      </c>
      <c r="N121" s="124"/>
      <c r="O121" s="11" t="s">
        <v>26</v>
      </c>
      <c r="P121" s="11"/>
      <c r="Q121" s="21"/>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row>
    <row r="122">
      <c r="A122" s="11">
        <v>110.0</v>
      </c>
      <c r="B122" s="12">
        <v>45768.0</v>
      </c>
      <c r="C122" s="65"/>
      <c r="D122" s="24" t="s">
        <v>4563</v>
      </c>
      <c r="E122" s="24" t="s">
        <v>1220</v>
      </c>
      <c r="F122" s="11" t="s">
        <v>619</v>
      </c>
      <c r="G122" s="11" t="s">
        <v>3367</v>
      </c>
      <c r="H122" s="11" t="s">
        <v>4564</v>
      </c>
      <c r="I122" s="14" t="s">
        <v>31</v>
      </c>
      <c r="J122" s="11" t="s">
        <v>23</v>
      </c>
      <c r="K122" s="11" t="s">
        <v>50</v>
      </c>
      <c r="L122" s="18">
        <v>0.0</v>
      </c>
      <c r="M122" s="26" t="s">
        <v>4565</v>
      </c>
      <c r="N122" s="124"/>
      <c r="O122" s="11" t="s">
        <v>26</v>
      </c>
      <c r="P122" s="11"/>
      <c r="Q122" s="28"/>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row>
    <row r="123">
      <c r="A123" s="11">
        <v>126.0</v>
      </c>
      <c r="B123" s="12">
        <v>45770.0</v>
      </c>
      <c r="C123" s="65"/>
      <c r="D123" s="24" t="s">
        <v>200</v>
      </c>
      <c r="E123" s="24" t="s">
        <v>3663</v>
      </c>
      <c r="F123" s="11" t="s">
        <v>619</v>
      </c>
      <c r="G123" s="11" t="s">
        <v>3367</v>
      </c>
      <c r="H123" s="11" t="s">
        <v>4566</v>
      </c>
      <c r="I123" s="14" t="s">
        <v>31</v>
      </c>
      <c r="J123" s="11" t="s">
        <v>95</v>
      </c>
      <c r="K123" s="11" t="s">
        <v>50</v>
      </c>
      <c r="L123" s="18">
        <v>0.0</v>
      </c>
      <c r="M123" s="26" t="s">
        <v>4321</v>
      </c>
      <c r="N123" s="11"/>
      <c r="O123" s="11" t="s">
        <v>790</v>
      </c>
      <c r="P123" s="111"/>
      <c r="Q123" s="28"/>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row>
    <row r="124">
      <c r="A124" s="11">
        <v>150.0</v>
      </c>
      <c r="B124" s="12">
        <v>45777.0</v>
      </c>
      <c r="C124" s="65"/>
      <c r="D124" s="14" t="s">
        <v>1192</v>
      </c>
      <c r="E124" s="14" t="s">
        <v>4567</v>
      </c>
      <c r="F124" s="11" t="s">
        <v>619</v>
      </c>
      <c r="G124" s="11" t="s">
        <v>3367</v>
      </c>
      <c r="H124" s="11" t="s">
        <v>4568</v>
      </c>
      <c r="I124" s="14" t="s">
        <v>31</v>
      </c>
      <c r="J124" s="11" t="s">
        <v>95</v>
      </c>
      <c r="K124" s="11" t="s">
        <v>50</v>
      </c>
      <c r="L124" s="18">
        <v>0.0</v>
      </c>
      <c r="M124" s="26" t="s">
        <v>2898</v>
      </c>
      <c r="N124" s="124"/>
      <c r="O124" s="11" t="s">
        <v>26</v>
      </c>
      <c r="P124" s="111"/>
      <c r="Q124" s="21"/>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row>
    <row r="125">
      <c r="A125" s="11">
        <v>74.0</v>
      </c>
      <c r="B125" s="12">
        <v>45761.0</v>
      </c>
      <c r="C125" s="65"/>
      <c r="D125" s="24" t="s">
        <v>4569</v>
      </c>
      <c r="E125" s="24" t="s">
        <v>2516</v>
      </c>
      <c r="F125" s="11" t="s">
        <v>619</v>
      </c>
      <c r="G125" s="11" t="s">
        <v>3367</v>
      </c>
      <c r="H125" s="11" t="s">
        <v>4570</v>
      </c>
      <c r="I125" s="14" t="s">
        <v>31</v>
      </c>
      <c r="J125" s="11" t="s">
        <v>23</v>
      </c>
      <c r="K125" s="11" t="s">
        <v>50</v>
      </c>
      <c r="L125" s="18">
        <v>655930.0</v>
      </c>
      <c r="M125" s="26" t="s">
        <v>4321</v>
      </c>
      <c r="N125" s="11"/>
      <c r="O125" s="11" t="s">
        <v>790</v>
      </c>
      <c r="P125" s="12">
        <v>45786.0</v>
      </c>
      <c r="Q125" s="14" t="s">
        <v>4571</v>
      </c>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row>
    <row r="126">
      <c r="A126" s="11">
        <v>24.0</v>
      </c>
      <c r="B126" s="12">
        <v>45752.0</v>
      </c>
      <c r="C126" s="65"/>
      <c r="D126" s="14" t="s">
        <v>1718</v>
      </c>
      <c r="E126" s="14"/>
      <c r="F126" s="11" t="s">
        <v>4572</v>
      </c>
      <c r="G126" s="11" t="s">
        <v>3367</v>
      </c>
      <c r="H126" s="11" t="s">
        <v>4573</v>
      </c>
      <c r="I126" s="14" t="s">
        <v>31</v>
      </c>
      <c r="J126" s="11" t="s">
        <v>23</v>
      </c>
      <c r="K126" s="11" t="s">
        <v>167</v>
      </c>
      <c r="L126" s="18">
        <v>0.0</v>
      </c>
      <c r="M126" s="26" t="s">
        <v>4574</v>
      </c>
      <c r="N126" s="124"/>
      <c r="O126" s="11" t="s">
        <v>26</v>
      </c>
      <c r="P126" s="12"/>
      <c r="Q126" s="28"/>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row>
    <row r="127">
      <c r="A127" s="11">
        <v>34.0</v>
      </c>
      <c r="B127" s="12">
        <v>45755.0</v>
      </c>
      <c r="C127" s="65"/>
      <c r="D127" s="24" t="s">
        <v>4575</v>
      </c>
      <c r="E127" s="24"/>
      <c r="F127" s="11" t="s">
        <v>4576</v>
      </c>
      <c r="G127" s="11" t="s">
        <v>4577</v>
      </c>
      <c r="H127" s="11" t="s">
        <v>4578</v>
      </c>
      <c r="I127" s="14" t="s">
        <v>31</v>
      </c>
      <c r="J127" s="11" t="s">
        <v>23</v>
      </c>
      <c r="K127" s="11" t="s">
        <v>167</v>
      </c>
      <c r="L127" s="18">
        <v>0.0</v>
      </c>
      <c r="M127" s="26" t="s">
        <v>4579</v>
      </c>
      <c r="N127" s="124"/>
      <c r="O127" s="11" t="s">
        <v>26</v>
      </c>
      <c r="P127" s="12"/>
      <c r="Q127" s="28"/>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row>
    <row r="128">
      <c r="A128" s="11">
        <v>39.0</v>
      </c>
      <c r="B128" s="12">
        <v>45756.0</v>
      </c>
      <c r="C128" s="72"/>
      <c r="D128" s="24" t="s">
        <v>4580</v>
      </c>
      <c r="E128" s="24"/>
      <c r="F128" s="11" t="s">
        <v>619</v>
      </c>
      <c r="G128" s="11" t="s">
        <v>3367</v>
      </c>
      <c r="H128" s="11" t="s">
        <v>4581</v>
      </c>
      <c r="I128" s="14" t="s">
        <v>31</v>
      </c>
      <c r="J128" s="11" t="s">
        <v>23</v>
      </c>
      <c r="K128" s="11" t="s">
        <v>167</v>
      </c>
      <c r="L128" s="18">
        <v>0.0</v>
      </c>
      <c r="M128" s="26" t="s">
        <v>4582</v>
      </c>
      <c r="N128" s="124"/>
      <c r="O128" s="11" t="s">
        <v>26</v>
      </c>
      <c r="P128" s="12"/>
      <c r="Q128" s="28"/>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row>
    <row r="129">
      <c r="A129" s="11">
        <v>89.0</v>
      </c>
      <c r="B129" s="12">
        <v>45764.0</v>
      </c>
      <c r="C129" s="55"/>
      <c r="D129" s="24" t="s">
        <v>300</v>
      </c>
      <c r="E129" s="24" t="s">
        <v>2106</v>
      </c>
      <c r="F129" s="11" t="s">
        <v>619</v>
      </c>
      <c r="G129" s="11" t="s">
        <v>3367</v>
      </c>
      <c r="H129" s="11" t="s">
        <v>4583</v>
      </c>
      <c r="I129" s="14" t="s">
        <v>31</v>
      </c>
      <c r="J129" s="11" t="s">
        <v>23</v>
      </c>
      <c r="K129" s="11" t="s">
        <v>302</v>
      </c>
      <c r="L129" s="18">
        <v>0.0</v>
      </c>
      <c r="M129" s="26" t="s">
        <v>4558</v>
      </c>
      <c r="N129" s="11"/>
      <c r="O129" s="11" t="s">
        <v>26</v>
      </c>
      <c r="P129" s="11"/>
      <c r="Q129" s="21"/>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row>
    <row r="130">
      <c r="A130" s="11">
        <v>78.0</v>
      </c>
      <c r="B130" s="12">
        <v>45762.0</v>
      </c>
      <c r="C130" s="65"/>
      <c r="D130" s="24" t="s">
        <v>4584</v>
      </c>
      <c r="E130" s="24" t="s">
        <v>4585</v>
      </c>
      <c r="F130" s="11" t="s">
        <v>619</v>
      </c>
      <c r="G130" s="11" t="s">
        <v>2278</v>
      </c>
      <c r="H130" s="11" t="s">
        <v>4586</v>
      </c>
      <c r="I130" s="14" t="s">
        <v>31</v>
      </c>
      <c r="J130" s="11" t="s">
        <v>23</v>
      </c>
      <c r="K130" s="11" t="s">
        <v>852</v>
      </c>
      <c r="L130" s="18">
        <v>0.0</v>
      </c>
      <c r="M130" s="26" t="s">
        <v>4587</v>
      </c>
      <c r="N130" s="124"/>
      <c r="O130" s="11" t="s">
        <v>26</v>
      </c>
      <c r="P130" s="12"/>
      <c r="Q130" s="28"/>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row>
    <row r="131">
      <c r="A131" s="11">
        <v>30.0</v>
      </c>
      <c r="B131" s="12">
        <v>45755.0</v>
      </c>
      <c r="C131" s="65">
        <v>5.0</v>
      </c>
      <c r="D131" s="14" t="s">
        <v>811</v>
      </c>
      <c r="E131" s="14" t="s">
        <v>4588</v>
      </c>
      <c r="F131" s="11" t="s">
        <v>619</v>
      </c>
      <c r="G131" s="11" t="s">
        <v>3367</v>
      </c>
      <c r="H131" s="11" t="s">
        <v>4589</v>
      </c>
      <c r="I131" s="14" t="s">
        <v>31</v>
      </c>
      <c r="J131" s="11" t="s">
        <v>23</v>
      </c>
      <c r="K131" s="11" t="s">
        <v>2087</v>
      </c>
      <c r="L131" s="18">
        <v>0.0</v>
      </c>
      <c r="M131" s="26" t="s">
        <v>4558</v>
      </c>
      <c r="N131" s="124"/>
      <c r="O131" s="11" t="s">
        <v>26</v>
      </c>
      <c r="P131" s="111"/>
      <c r="Q131" s="28"/>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row>
    <row r="132">
      <c r="A132" s="11">
        <v>33.0</v>
      </c>
      <c r="B132" s="12">
        <v>45755.0</v>
      </c>
      <c r="C132" s="72"/>
      <c r="D132" s="24"/>
      <c r="E132" s="24"/>
      <c r="F132" s="11" t="s">
        <v>619</v>
      </c>
      <c r="G132" s="11" t="s">
        <v>3367</v>
      </c>
      <c r="H132" s="11" t="s">
        <v>4590</v>
      </c>
      <c r="I132" s="14" t="s">
        <v>31</v>
      </c>
      <c r="J132" s="11" t="s">
        <v>23</v>
      </c>
      <c r="K132" s="11" t="s">
        <v>2087</v>
      </c>
      <c r="L132" s="18">
        <v>0.0</v>
      </c>
      <c r="M132" s="26" t="s">
        <v>4591</v>
      </c>
      <c r="N132" s="124"/>
      <c r="O132" s="11" t="s">
        <v>26</v>
      </c>
      <c r="P132" s="12"/>
      <c r="Q132" s="28"/>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row>
    <row r="133">
      <c r="A133" s="11">
        <v>139.0</v>
      </c>
      <c r="B133" s="12">
        <v>45772.0</v>
      </c>
      <c r="C133" s="55"/>
      <c r="D133" s="14"/>
      <c r="E133" s="28"/>
      <c r="F133" s="11" t="s">
        <v>619</v>
      </c>
      <c r="G133" s="11" t="s">
        <v>3367</v>
      </c>
      <c r="H133" s="11" t="s">
        <v>4554</v>
      </c>
      <c r="I133" s="14" t="s">
        <v>31</v>
      </c>
      <c r="J133" s="11" t="s">
        <v>95</v>
      </c>
      <c r="K133" s="11" t="s">
        <v>2087</v>
      </c>
      <c r="L133" s="18">
        <v>0.0</v>
      </c>
      <c r="M133" s="26" t="s">
        <v>2898</v>
      </c>
      <c r="N133" s="124"/>
      <c r="O133" s="11" t="s">
        <v>26</v>
      </c>
      <c r="P133" s="111"/>
      <c r="Q133" s="21"/>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row>
    <row r="134">
      <c r="A134" s="11">
        <v>62.0</v>
      </c>
      <c r="B134" s="12">
        <v>45760.0</v>
      </c>
      <c r="C134" s="65"/>
      <c r="D134" s="24" t="s">
        <v>1813</v>
      </c>
      <c r="E134" s="24"/>
      <c r="F134" s="11" t="s">
        <v>619</v>
      </c>
      <c r="G134" s="11" t="s">
        <v>3367</v>
      </c>
      <c r="H134" s="11" t="s">
        <v>4531</v>
      </c>
      <c r="I134" s="14" t="s">
        <v>31</v>
      </c>
      <c r="J134" s="11" t="s">
        <v>95</v>
      </c>
      <c r="K134" s="11" t="s">
        <v>4592</v>
      </c>
      <c r="L134" s="18">
        <v>0.0</v>
      </c>
      <c r="M134" s="26" t="s">
        <v>2898</v>
      </c>
      <c r="N134" s="124"/>
      <c r="O134" s="11" t="s">
        <v>26</v>
      </c>
      <c r="P134" s="111"/>
      <c r="Q134" s="28"/>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row>
    <row r="135">
      <c r="A135" s="11">
        <v>36.0</v>
      </c>
      <c r="B135" s="12">
        <v>45756.0</v>
      </c>
      <c r="C135" s="65"/>
      <c r="D135" s="24" t="s">
        <v>215</v>
      </c>
      <c r="E135" s="24"/>
      <c r="F135" s="11" t="s">
        <v>4593</v>
      </c>
      <c r="G135" s="11" t="s">
        <v>3367</v>
      </c>
      <c r="H135" s="11" t="s">
        <v>4594</v>
      </c>
      <c r="I135" s="14" t="s">
        <v>31</v>
      </c>
      <c r="J135" s="11" t="s">
        <v>23</v>
      </c>
      <c r="K135" s="11" t="s">
        <v>346</v>
      </c>
      <c r="L135" s="18">
        <v>0.0</v>
      </c>
      <c r="M135" s="26" t="s">
        <v>4558</v>
      </c>
      <c r="N135" s="124"/>
      <c r="O135" s="11" t="s">
        <v>26</v>
      </c>
      <c r="P135" s="111"/>
      <c r="Q135" s="28"/>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row>
    <row r="136">
      <c r="A136" s="11">
        <v>7.0</v>
      </c>
      <c r="B136" s="12">
        <v>45749.0</v>
      </c>
      <c r="C136" s="65"/>
      <c r="D136" s="14" t="s">
        <v>377</v>
      </c>
      <c r="E136" s="29"/>
      <c r="F136" s="11" t="s">
        <v>619</v>
      </c>
      <c r="G136" s="11" t="s">
        <v>3367</v>
      </c>
      <c r="H136" s="11" t="s">
        <v>4595</v>
      </c>
      <c r="I136" s="14" t="s">
        <v>31</v>
      </c>
      <c r="J136" s="11" t="s">
        <v>95</v>
      </c>
      <c r="K136" s="11" t="s">
        <v>156</v>
      </c>
      <c r="L136" s="18">
        <v>0.0</v>
      </c>
      <c r="M136" s="26" t="s">
        <v>4321</v>
      </c>
      <c r="N136" s="11"/>
      <c r="O136" s="11" t="s">
        <v>790</v>
      </c>
      <c r="P136" s="11"/>
      <c r="Q136" s="28"/>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row>
    <row r="137">
      <c r="A137" s="11">
        <v>61.0</v>
      </c>
      <c r="B137" s="12">
        <v>45760.0</v>
      </c>
      <c r="C137" s="65">
        <v>5.0</v>
      </c>
      <c r="D137" s="24" t="s">
        <v>453</v>
      </c>
      <c r="E137" s="24"/>
      <c r="F137" s="11" t="s">
        <v>619</v>
      </c>
      <c r="G137" s="11" t="s">
        <v>3367</v>
      </c>
      <c r="H137" s="11" t="s">
        <v>4596</v>
      </c>
      <c r="I137" s="14" t="s">
        <v>31</v>
      </c>
      <c r="J137" s="11" t="s">
        <v>23</v>
      </c>
      <c r="K137" s="11" t="s">
        <v>156</v>
      </c>
      <c r="L137" s="18">
        <v>0.0</v>
      </c>
      <c r="M137" s="26" t="s">
        <v>4558</v>
      </c>
      <c r="N137" s="124"/>
      <c r="O137" s="11" t="s">
        <v>26</v>
      </c>
      <c r="P137" s="12"/>
      <c r="Q137" s="21"/>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row>
    <row r="138">
      <c r="A138" s="11">
        <v>125.0</v>
      </c>
      <c r="B138" s="12">
        <v>45770.0</v>
      </c>
      <c r="C138" s="65"/>
      <c r="D138" s="24" t="s">
        <v>474</v>
      </c>
      <c r="E138" s="24" t="s">
        <v>916</v>
      </c>
      <c r="F138" s="11" t="s">
        <v>619</v>
      </c>
      <c r="G138" s="11" t="s">
        <v>3367</v>
      </c>
      <c r="H138" s="11" t="s">
        <v>4597</v>
      </c>
      <c r="I138" s="14" t="s">
        <v>31</v>
      </c>
      <c r="J138" s="11" t="s">
        <v>23</v>
      </c>
      <c r="K138" s="11" t="s">
        <v>44</v>
      </c>
      <c r="L138" s="18">
        <v>0.0</v>
      </c>
      <c r="M138" s="26" t="s">
        <v>4598</v>
      </c>
      <c r="N138" s="124"/>
      <c r="O138" s="11" t="s">
        <v>26</v>
      </c>
      <c r="P138" s="111"/>
      <c r="Q138" s="28"/>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row>
    <row r="139">
      <c r="A139" s="11">
        <v>132.0</v>
      </c>
      <c r="B139" s="12">
        <v>45771.0</v>
      </c>
      <c r="C139" s="65"/>
      <c r="D139" s="24" t="s">
        <v>1813</v>
      </c>
      <c r="E139" s="29"/>
      <c r="F139" s="11" t="s">
        <v>619</v>
      </c>
      <c r="G139" s="11" t="s">
        <v>4599</v>
      </c>
      <c r="H139" s="11" t="s">
        <v>4600</v>
      </c>
      <c r="I139" s="14" t="s">
        <v>31</v>
      </c>
      <c r="J139" s="11" t="s">
        <v>23</v>
      </c>
      <c r="K139" s="11" t="s">
        <v>44</v>
      </c>
      <c r="L139" s="18">
        <v>0.0</v>
      </c>
      <c r="M139" s="26" t="s">
        <v>4562</v>
      </c>
      <c r="N139" s="124"/>
      <c r="O139" s="11" t="s">
        <v>26</v>
      </c>
      <c r="P139" s="111"/>
      <c r="Q139" s="21"/>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row>
    <row r="140">
      <c r="A140" s="11">
        <v>133.0</v>
      </c>
      <c r="B140" s="12">
        <v>45772.0</v>
      </c>
      <c r="C140" s="72">
        <v>7.0</v>
      </c>
      <c r="D140" s="24" t="s">
        <v>169</v>
      </c>
      <c r="E140" s="24" t="s">
        <v>109</v>
      </c>
      <c r="F140" s="11" t="s">
        <v>619</v>
      </c>
      <c r="G140" s="11" t="s">
        <v>4601</v>
      </c>
      <c r="H140" s="11" t="s">
        <v>4602</v>
      </c>
      <c r="I140" s="14" t="s">
        <v>31</v>
      </c>
      <c r="J140" s="11" t="s">
        <v>23</v>
      </c>
      <c r="K140" s="11" t="s">
        <v>44</v>
      </c>
      <c r="L140" s="18">
        <v>0.0</v>
      </c>
      <c r="M140" s="26" t="s">
        <v>4562</v>
      </c>
      <c r="N140" s="124"/>
      <c r="O140" s="11" t="s">
        <v>26</v>
      </c>
      <c r="P140" s="111"/>
      <c r="Q140" s="21"/>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row>
    <row r="141">
      <c r="A141" s="11">
        <v>1.0</v>
      </c>
      <c r="B141" s="12">
        <v>45749.0</v>
      </c>
      <c r="C141" s="55">
        <v>7.0</v>
      </c>
      <c r="D141" s="14" t="s">
        <v>558</v>
      </c>
      <c r="E141" s="24" t="s">
        <v>1175</v>
      </c>
      <c r="F141" s="11" t="s">
        <v>619</v>
      </c>
      <c r="G141" s="11" t="s">
        <v>3367</v>
      </c>
      <c r="H141" s="11" t="s">
        <v>4603</v>
      </c>
      <c r="I141" s="14" t="s">
        <v>31</v>
      </c>
      <c r="J141" s="11" t="s">
        <v>23</v>
      </c>
      <c r="K141" s="11" t="s">
        <v>75</v>
      </c>
      <c r="L141" s="18">
        <v>0.0</v>
      </c>
      <c r="M141" s="26" t="s">
        <v>4558</v>
      </c>
      <c r="N141" s="11"/>
      <c r="O141" s="11" t="s">
        <v>26</v>
      </c>
      <c r="P141" s="12"/>
      <c r="Q141" s="28"/>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row>
    <row r="142">
      <c r="A142" s="11">
        <v>54.0</v>
      </c>
      <c r="B142" s="12">
        <v>45758.0</v>
      </c>
      <c r="C142" s="65">
        <v>4.0</v>
      </c>
      <c r="D142" s="24" t="s">
        <v>4604</v>
      </c>
      <c r="E142" s="24" t="s">
        <v>1220</v>
      </c>
      <c r="F142" s="11" t="s">
        <v>619</v>
      </c>
      <c r="G142" s="11" t="s">
        <v>3367</v>
      </c>
      <c r="H142" s="11" t="s">
        <v>4605</v>
      </c>
      <c r="I142" s="14" t="s">
        <v>31</v>
      </c>
      <c r="J142" s="11" t="s">
        <v>23</v>
      </c>
      <c r="K142" s="11" t="s">
        <v>2740</v>
      </c>
      <c r="L142" s="18">
        <v>0.0</v>
      </c>
      <c r="M142" s="26" t="s">
        <v>4558</v>
      </c>
      <c r="N142" s="124"/>
      <c r="O142" s="11" t="s">
        <v>26</v>
      </c>
      <c r="P142" s="12"/>
      <c r="Q142" s="21"/>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row>
    <row r="143">
      <c r="A143" s="11">
        <v>93.0</v>
      </c>
      <c r="B143" s="12">
        <v>45765.0</v>
      </c>
      <c r="C143" s="65">
        <v>2.0</v>
      </c>
      <c r="D143" s="24" t="s">
        <v>1718</v>
      </c>
      <c r="E143" s="29"/>
      <c r="F143" s="11" t="s">
        <v>619</v>
      </c>
      <c r="G143" s="11" t="s">
        <v>788</v>
      </c>
      <c r="H143" s="11" t="s">
        <v>4606</v>
      </c>
      <c r="I143" s="14" t="s">
        <v>31</v>
      </c>
      <c r="J143" s="11" t="s">
        <v>23</v>
      </c>
      <c r="K143" s="11" t="s">
        <v>2740</v>
      </c>
      <c r="L143" s="18">
        <v>0.0</v>
      </c>
      <c r="M143" s="26" t="s">
        <v>4562</v>
      </c>
      <c r="N143" s="124"/>
      <c r="O143" s="11" t="s">
        <v>26</v>
      </c>
      <c r="P143" s="111"/>
      <c r="Q143" s="21"/>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row>
    <row r="144">
      <c r="A144" s="11">
        <v>116.0</v>
      </c>
      <c r="B144" s="12">
        <v>45770.0</v>
      </c>
      <c r="C144" s="72"/>
      <c r="D144" s="125" t="s">
        <v>300</v>
      </c>
      <c r="E144" s="126"/>
      <c r="F144" s="11" t="s">
        <v>619</v>
      </c>
      <c r="G144" s="11" t="s">
        <v>3367</v>
      </c>
      <c r="H144" s="11" t="s">
        <v>4607</v>
      </c>
      <c r="I144" s="14" t="s">
        <v>31</v>
      </c>
      <c r="J144" s="11" t="s">
        <v>95</v>
      </c>
      <c r="K144" s="11" t="s">
        <v>2740</v>
      </c>
      <c r="L144" s="18">
        <v>0.0</v>
      </c>
      <c r="M144" s="26"/>
      <c r="N144" s="124"/>
      <c r="O144" s="11" t="s">
        <v>790</v>
      </c>
      <c r="P144" s="111"/>
      <c r="Q144" s="21"/>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row>
    <row r="145">
      <c r="A145" s="11">
        <v>124.0</v>
      </c>
      <c r="B145" s="12">
        <v>45770.0</v>
      </c>
      <c r="C145" s="55"/>
      <c r="D145" s="24" t="s">
        <v>1496</v>
      </c>
      <c r="E145" s="24" t="s">
        <v>1303</v>
      </c>
      <c r="F145" s="11" t="s">
        <v>619</v>
      </c>
      <c r="G145" s="11" t="s">
        <v>3367</v>
      </c>
      <c r="H145" s="11" t="s">
        <v>4608</v>
      </c>
      <c r="I145" s="14" t="s">
        <v>31</v>
      </c>
      <c r="J145" s="11" t="s">
        <v>23</v>
      </c>
      <c r="K145" s="11" t="s">
        <v>2740</v>
      </c>
      <c r="L145" s="18">
        <v>0.0</v>
      </c>
      <c r="M145" s="26" t="s">
        <v>4558</v>
      </c>
      <c r="N145" s="124"/>
      <c r="O145" s="11" t="s">
        <v>26</v>
      </c>
      <c r="P145" s="111"/>
      <c r="Q145" s="21"/>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row>
    <row r="146">
      <c r="A146" s="11">
        <v>136.0</v>
      </c>
      <c r="B146" s="12">
        <v>45772.0</v>
      </c>
      <c r="C146" s="65"/>
      <c r="D146" s="24" t="s">
        <v>4609</v>
      </c>
      <c r="E146" s="24" t="s">
        <v>230</v>
      </c>
      <c r="F146" s="11" t="s">
        <v>619</v>
      </c>
      <c r="G146" s="11" t="s">
        <v>3367</v>
      </c>
      <c r="H146" s="11" t="s">
        <v>4610</v>
      </c>
      <c r="I146" s="14" t="s">
        <v>31</v>
      </c>
      <c r="J146" s="11" t="s">
        <v>23</v>
      </c>
      <c r="K146" s="11" t="s">
        <v>2740</v>
      </c>
      <c r="L146" s="18">
        <v>0.0</v>
      </c>
      <c r="M146" s="26" t="s">
        <v>4611</v>
      </c>
      <c r="N146" s="124"/>
      <c r="O146" s="11" t="s">
        <v>26</v>
      </c>
      <c r="P146" s="111"/>
      <c r="Q146" s="28"/>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row>
    <row r="147">
      <c r="A147" s="11">
        <v>127.0</v>
      </c>
      <c r="B147" s="12">
        <v>45770.0</v>
      </c>
      <c r="C147" s="65"/>
      <c r="D147" s="24"/>
      <c r="E147" s="24"/>
      <c r="F147" s="11" t="s">
        <v>619</v>
      </c>
      <c r="G147" s="11" t="s">
        <v>3367</v>
      </c>
      <c r="H147" s="11" t="s">
        <v>4612</v>
      </c>
      <c r="I147" s="14" t="s">
        <v>31</v>
      </c>
      <c r="J147" s="11" t="s">
        <v>95</v>
      </c>
      <c r="K147" s="11" t="s">
        <v>625</v>
      </c>
      <c r="L147" s="18">
        <v>0.0</v>
      </c>
      <c r="M147" s="26" t="s">
        <v>4321</v>
      </c>
      <c r="N147" s="11"/>
      <c r="O147" s="11" t="s">
        <v>790</v>
      </c>
      <c r="P147" s="111"/>
      <c r="Q147" s="28"/>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row>
    <row r="148">
      <c r="A148" s="11">
        <v>130.0</v>
      </c>
      <c r="B148" s="12">
        <v>45771.0</v>
      </c>
      <c r="C148" s="72"/>
      <c r="D148" s="24" t="s">
        <v>1035</v>
      </c>
      <c r="E148" s="24" t="s">
        <v>328</v>
      </c>
      <c r="F148" s="11" t="s">
        <v>619</v>
      </c>
      <c r="G148" s="11" t="s">
        <v>3367</v>
      </c>
      <c r="H148" s="11" t="s">
        <v>4613</v>
      </c>
      <c r="I148" s="14" t="s">
        <v>31</v>
      </c>
      <c r="J148" s="11" t="s">
        <v>23</v>
      </c>
      <c r="K148" s="11" t="s">
        <v>625</v>
      </c>
      <c r="L148" s="18">
        <v>0.0</v>
      </c>
      <c r="M148" s="26" t="s">
        <v>4558</v>
      </c>
      <c r="N148" s="11"/>
      <c r="O148" s="11" t="s">
        <v>26</v>
      </c>
      <c r="P148" s="111"/>
      <c r="Q148" s="21"/>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row>
    <row r="149">
      <c r="A149" s="11">
        <v>12.0</v>
      </c>
      <c r="B149" s="12">
        <v>45750.0</v>
      </c>
      <c r="C149" s="55"/>
      <c r="D149" s="14" t="s">
        <v>4614</v>
      </c>
      <c r="E149" s="14"/>
      <c r="F149" s="11" t="s">
        <v>619</v>
      </c>
      <c r="G149" s="11" t="s">
        <v>3367</v>
      </c>
      <c r="H149" s="11" t="s">
        <v>4615</v>
      </c>
      <c r="I149" s="14" t="s">
        <v>31</v>
      </c>
      <c r="J149" s="11" t="s">
        <v>23</v>
      </c>
      <c r="K149" s="11" t="s">
        <v>38</v>
      </c>
      <c r="L149" s="18">
        <v>0.0</v>
      </c>
      <c r="M149" s="26" t="s">
        <v>4558</v>
      </c>
      <c r="N149" s="124"/>
      <c r="O149" s="11" t="s">
        <v>26</v>
      </c>
      <c r="P149" s="33"/>
      <c r="Q149" s="28"/>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row>
    <row r="150">
      <c r="A150" s="11">
        <v>14.0</v>
      </c>
      <c r="B150" s="12">
        <v>45750.0</v>
      </c>
      <c r="C150" s="65"/>
      <c r="D150" s="14" t="s">
        <v>4616</v>
      </c>
      <c r="E150" s="14"/>
      <c r="F150" s="11" t="s">
        <v>619</v>
      </c>
      <c r="G150" s="11" t="s">
        <v>3367</v>
      </c>
      <c r="H150" s="11" t="s">
        <v>586</v>
      </c>
      <c r="I150" s="14" t="s">
        <v>31</v>
      </c>
      <c r="J150" s="11" t="s">
        <v>23</v>
      </c>
      <c r="K150" s="11" t="s">
        <v>38</v>
      </c>
      <c r="L150" s="18">
        <v>0.0</v>
      </c>
      <c r="M150" s="26" t="s">
        <v>4558</v>
      </c>
      <c r="N150" s="124"/>
      <c r="O150" s="11" t="s">
        <v>26</v>
      </c>
      <c r="P150" s="12"/>
      <c r="Q150" s="28"/>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row>
    <row r="151">
      <c r="A151" s="11">
        <v>28.0</v>
      </c>
      <c r="B151" s="12">
        <v>45754.0</v>
      </c>
      <c r="C151" s="65"/>
      <c r="D151" s="14" t="s">
        <v>35</v>
      </c>
      <c r="E151" s="14"/>
      <c r="F151" s="11" t="s">
        <v>619</v>
      </c>
      <c r="G151" s="11" t="s">
        <v>3367</v>
      </c>
      <c r="H151" s="11" t="s">
        <v>4617</v>
      </c>
      <c r="I151" s="14" t="s">
        <v>31</v>
      </c>
      <c r="J151" s="11" t="s">
        <v>23</v>
      </c>
      <c r="K151" s="11" t="s">
        <v>38</v>
      </c>
      <c r="L151" s="18">
        <v>0.0</v>
      </c>
      <c r="M151" s="26" t="s">
        <v>4574</v>
      </c>
      <c r="N151" s="11"/>
      <c r="O151" s="11" t="s">
        <v>26</v>
      </c>
      <c r="P151" s="12"/>
      <c r="Q151" s="28"/>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row>
    <row r="152">
      <c r="A152" s="11">
        <v>111.0</v>
      </c>
      <c r="B152" s="12">
        <v>45769.0</v>
      </c>
      <c r="C152" s="72">
        <v>3.0</v>
      </c>
      <c r="D152" s="24" t="s">
        <v>841</v>
      </c>
      <c r="E152" s="24"/>
      <c r="F152" s="11" t="s">
        <v>4618</v>
      </c>
      <c r="G152" s="11" t="s">
        <v>3367</v>
      </c>
      <c r="H152" s="11" t="s">
        <v>4619</v>
      </c>
      <c r="I152" s="14" t="s">
        <v>31</v>
      </c>
      <c r="J152" s="11" t="s">
        <v>23</v>
      </c>
      <c r="K152" s="11" t="s">
        <v>38</v>
      </c>
      <c r="L152" s="18">
        <v>0.0</v>
      </c>
      <c r="M152" s="26" t="s">
        <v>4558</v>
      </c>
      <c r="N152" s="11"/>
      <c r="O152" s="11" t="s">
        <v>26</v>
      </c>
      <c r="P152" s="111"/>
      <c r="Q152" s="21"/>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row>
    <row r="153">
      <c r="A153" s="41"/>
      <c r="B153" s="116"/>
      <c r="C153" s="127"/>
      <c r="D153" s="22"/>
      <c r="E153" s="22"/>
      <c r="F153" s="41"/>
      <c r="J153" s="41"/>
      <c r="K153" s="41"/>
      <c r="L153" s="117"/>
      <c r="M153" s="99"/>
      <c r="N153" s="41"/>
      <c r="O153" s="116"/>
      <c r="P153" s="116"/>
      <c r="Q153" s="10"/>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row>
    <row r="154">
      <c r="A154" s="41"/>
      <c r="B154" s="116"/>
      <c r="C154" s="127"/>
      <c r="D154" s="22"/>
      <c r="E154" s="22"/>
      <c r="F154" s="41"/>
      <c r="G154" s="41"/>
      <c r="H154" s="41"/>
      <c r="I154" s="22"/>
      <c r="J154" s="41"/>
      <c r="K154" s="41"/>
      <c r="L154" s="117"/>
      <c r="M154" s="99"/>
      <c r="N154" s="41"/>
      <c r="O154" s="116"/>
      <c r="P154" s="116"/>
      <c r="Q154" s="10"/>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row>
    <row r="155">
      <c r="A155" s="41"/>
      <c r="B155" s="116"/>
      <c r="C155" s="127"/>
      <c r="D155" s="22"/>
      <c r="E155" s="22"/>
      <c r="F155" s="41"/>
      <c r="G155" s="128" t="s">
        <v>4620</v>
      </c>
      <c r="J155" s="41"/>
      <c r="K155" s="41"/>
      <c r="L155" s="117"/>
      <c r="M155" s="99"/>
      <c r="N155" s="41"/>
      <c r="O155" s="116"/>
      <c r="P155" s="116"/>
      <c r="Q155" s="10"/>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row>
    <row r="156">
      <c r="A156" s="41"/>
      <c r="B156" s="116"/>
      <c r="C156" s="127"/>
      <c r="D156" s="22"/>
      <c r="E156" s="22"/>
      <c r="F156" s="41"/>
      <c r="G156" s="41"/>
      <c r="H156" s="41"/>
      <c r="I156" s="22"/>
      <c r="J156" s="41"/>
      <c r="K156" s="41"/>
      <c r="L156" s="117"/>
      <c r="M156" s="99"/>
      <c r="N156" s="41"/>
      <c r="O156" s="116"/>
      <c r="P156" s="116"/>
      <c r="Q156" s="10"/>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row>
    <row r="157">
      <c r="A157" s="41"/>
      <c r="B157" s="116"/>
      <c r="C157" s="127"/>
      <c r="D157" s="22"/>
      <c r="E157" s="22"/>
      <c r="F157" s="41"/>
      <c r="G157" s="41"/>
      <c r="H157" s="41"/>
      <c r="I157" s="22"/>
      <c r="J157" s="41"/>
      <c r="K157" s="41"/>
      <c r="L157" s="117"/>
      <c r="M157" s="99"/>
      <c r="N157" s="41"/>
      <c r="O157" s="116"/>
      <c r="P157" s="116"/>
      <c r="Q157" s="10"/>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row>
    <row r="158">
      <c r="A158" s="41"/>
      <c r="B158" s="116"/>
      <c r="C158" s="127"/>
      <c r="D158" s="22"/>
      <c r="E158" s="22"/>
      <c r="F158" s="41"/>
      <c r="G158" s="41"/>
      <c r="H158" s="41"/>
      <c r="I158" s="22"/>
      <c r="J158" s="41"/>
      <c r="K158" s="41"/>
      <c r="L158" s="117"/>
      <c r="M158" s="99"/>
      <c r="N158" s="41"/>
      <c r="O158" s="116"/>
      <c r="P158" s="116"/>
      <c r="Q158" s="10"/>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row>
    <row r="159">
      <c r="A159" s="41"/>
      <c r="B159" s="116"/>
      <c r="C159" s="127"/>
      <c r="D159" s="22"/>
      <c r="E159" s="22"/>
      <c r="F159" s="41"/>
      <c r="G159" s="41"/>
      <c r="H159" s="41"/>
      <c r="I159" s="22"/>
      <c r="J159" s="41"/>
      <c r="K159" s="41"/>
      <c r="L159" s="117"/>
      <c r="M159" s="99"/>
      <c r="N159" s="41"/>
      <c r="O159" s="116"/>
      <c r="P159" s="116"/>
      <c r="Q159" s="10"/>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row>
    <row r="160">
      <c r="A160" s="41"/>
      <c r="B160" s="116"/>
      <c r="C160" s="127"/>
      <c r="D160" s="22"/>
      <c r="E160" s="22"/>
      <c r="F160" s="41"/>
      <c r="G160" s="41"/>
      <c r="H160" s="41"/>
      <c r="I160" s="22"/>
      <c r="J160" s="41"/>
      <c r="K160" s="41"/>
      <c r="L160" s="117"/>
      <c r="M160" s="99"/>
      <c r="N160" s="41"/>
      <c r="O160" s="116"/>
      <c r="P160" s="116"/>
      <c r="Q160" s="10"/>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row>
    <row r="161">
      <c r="A161" s="41"/>
      <c r="B161" s="116"/>
      <c r="C161" s="127"/>
      <c r="D161" s="22"/>
      <c r="E161" s="22"/>
      <c r="F161" s="41"/>
      <c r="G161" s="41"/>
      <c r="H161" s="41"/>
      <c r="I161" s="22"/>
      <c r="J161" s="41"/>
      <c r="K161" s="41"/>
      <c r="L161" s="117"/>
      <c r="M161" s="99"/>
      <c r="N161" s="41"/>
      <c r="O161" s="116"/>
      <c r="P161" s="116"/>
      <c r="Q161" s="10"/>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row>
    <row r="162">
      <c r="A162" s="41"/>
      <c r="B162" s="116"/>
      <c r="C162" s="127"/>
      <c r="D162" s="22"/>
      <c r="E162" s="22"/>
      <c r="F162" s="41"/>
      <c r="G162" s="41"/>
      <c r="H162" s="41"/>
      <c r="I162" s="22"/>
      <c r="J162" s="41"/>
      <c r="K162" s="41"/>
      <c r="L162" s="117"/>
      <c r="M162" s="99"/>
      <c r="N162" s="41"/>
      <c r="O162" s="116"/>
      <c r="P162" s="116"/>
      <c r="Q162" s="10"/>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row>
    <row r="163">
      <c r="A163" s="41"/>
      <c r="B163" s="116"/>
      <c r="C163" s="127"/>
      <c r="D163" s="22"/>
      <c r="E163" s="22"/>
      <c r="F163" s="41"/>
      <c r="G163" s="41"/>
      <c r="H163" s="41"/>
      <c r="I163" s="22"/>
      <c r="J163" s="41"/>
      <c r="K163" s="41"/>
      <c r="L163" s="117"/>
      <c r="M163" s="99"/>
      <c r="N163" s="41"/>
      <c r="O163" s="116"/>
      <c r="P163" s="116"/>
      <c r="Q163" s="10"/>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row>
    <row r="164">
      <c r="A164" s="41"/>
      <c r="B164" s="116"/>
      <c r="C164" s="127"/>
      <c r="D164" s="22"/>
      <c r="E164" s="22"/>
      <c r="F164" s="41"/>
      <c r="G164" s="41"/>
      <c r="H164" s="41"/>
      <c r="I164" s="22"/>
      <c r="J164" s="41"/>
      <c r="K164" s="41"/>
      <c r="L164" s="117"/>
      <c r="M164" s="99"/>
      <c r="N164" s="41"/>
      <c r="O164" s="116"/>
      <c r="P164" s="116"/>
      <c r="Q164" s="10"/>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row>
    <row r="165">
      <c r="A165" s="41"/>
      <c r="B165" s="116"/>
      <c r="C165" s="127"/>
      <c r="D165" s="22"/>
      <c r="E165" s="22"/>
      <c r="F165" s="41"/>
      <c r="G165" s="41"/>
      <c r="H165" s="41"/>
      <c r="I165" s="22"/>
      <c r="J165" s="41"/>
      <c r="K165" s="41"/>
      <c r="L165" s="117"/>
      <c r="M165" s="99"/>
      <c r="N165" s="41"/>
      <c r="O165" s="116"/>
      <c r="P165" s="116"/>
      <c r="Q165" s="10"/>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row>
    <row r="166">
      <c r="A166" s="41"/>
      <c r="B166" s="116"/>
      <c r="C166" s="127"/>
      <c r="D166" s="22"/>
      <c r="E166" s="22"/>
      <c r="F166" s="41"/>
      <c r="G166" s="41"/>
      <c r="H166" s="41"/>
      <c r="I166" s="22"/>
      <c r="J166" s="41"/>
      <c r="K166" s="41"/>
      <c r="L166" s="117"/>
      <c r="M166" s="99"/>
      <c r="N166" s="41"/>
      <c r="O166" s="116"/>
      <c r="P166" s="116"/>
      <c r="Q166" s="10"/>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row>
    <row r="167">
      <c r="A167" s="41"/>
      <c r="B167" s="116"/>
      <c r="C167" s="127"/>
      <c r="D167" s="22"/>
      <c r="E167" s="22"/>
      <c r="F167" s="41"/>
      <c r="G167" s="41"/>
      <c r="H167" s="41"/>
      <c r="I167" s="22"/>
      <c r="J167" s="41"/>
      <c r="K167" s="41"/>
      <c r="L167" s="117"/>
      <c r="M167" s="99"/>
      <c r="N167" s="41"/>
      <c r="O167" s="116"/>
      <c r="P167" s="116"/>
      <c r="Q167" s="10"/>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row>
    <row r="168">
      <c r="A168" s="41"/>
      <c r="B168" s="116"/>
      <c r="C168" s="127"/>
      <c r="D168" s="22"/>
      <c r="E168" s="22"/>
      <c r="F168" s="41"/>
      <c r="G168" s="41"/>
      <c r="H168" s="41"/>
      <c r="I168" s="22"/>
      <c r="J168" s="41"/>
      <c r="K168" s="41"/>
      <c r="L168" s="117"/>
      <c r="M168" s="99"/>
      <c r="N168" s="41"/>
      <c r="O168" s="116"/>
      <c r="P168" s="116"/>
      <c r="Q168" s="10"/>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row>
    <row r="169">
      <c r="A169" s="41"/>
      <c r="B169" s="116"/>
      <c r="C169" s="127"/>
      <c r="D169" s="22"/>
      <c r="E169" s="22"/>
      <c r="F169" s="41"/>
      <c r="G169" s="41"/>
      <c r="H169" s="41"/>
      <c r="I169" s="22"/>
      <c r="J169" s="41"/>
      <c r="K169" s="41"/>
      <c r="L169" s="117"/>
      <c r="M169" s="99"/>
      <c r="N169" s="41"/>
      <c r="O169" s="116"/>
      <c r="P169" s="116"/>
      <c r="Q169" s="10"/>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row>
    <row r="170">
      <c r="A170" s="41"/>
      <c r="B170" s="116"/>
      <c r="C170" s="127"/>
      <c r="D170" s="22"/>
      <c r="E170" s="22"/>
      <c r="F170" s="41"/>
      <c r="G170" s="41"/>
      <c r="H170" s="41"/>
      <c r="I170" s="22"/>
      <c r="J170" s="41"/>
      <c r="K170" s="41"/>
      <c r="L170" s="117"/>
      <c r="M170" s="99"/>
      <c r="N170" s="41"/>
      <c r="O170" s="116"/>
      <c r="P170" s="116"/>
      <c r="Q170" s="10"/>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row>
    <row r="171">
      <c r="A171" s="41"/>
      <c r="B171" s="116"/>
      <c r="C171" s="127"/>
      <c r="D171" s="22"/>
      <c r="E171" s="22"/>
      <c r="F171" s="41"/>
      <c r="G171" s="41"/>
      <c r="H171" s="41"/>
      <c r="I171" s="22"/>
      <c r="J171" s="41"/>
      <c r="K171" s="41"/>
      <c r="L171" s="117"/>
      <c r="M171" s="99"/>
      <c r="N171" s="41"/>
      <c r="O171" s="116"/>
      <c r="P171" s="116"/>
      <c r="Q171" s="10"/>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row>
    <row r="172">
      <c r="A172" s="41"/>
      <c r="B172" s="116"/>
      <c r="C172" s="127"/>
      <c r="D172" s="22"/>
      <c r="E172" s="22"/>
      <c r="F172" s="41"/>
      <c r="G172" s="41"/>
      <c r="H172" s="41"/>
      <c r="I172" s="22"/>
      <c r="J172" s="41"/>
      <c r="K172" s="41"/>
      <c r="L172" s="117"/>
      <c r="M172" s="99"/>
      <c r="N172" s="41"/>
      <c r="O172" s="116"/>
      <c r="P172" s="116"/>
      <c r="Q172" s="10"/>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row>
    <row r="173">
      <c r="A173" s="41"/>
      <c r="B173" s="116"/>
      <c r="C173" s="127"/>
      <c r="D173" s="22"/>
      <c r="E173" s="22"/>
      <c r="F173" s="41"/>
      <c r="G173" s="41"/>
      <c r="H173" s="41"/>
      <c r="I173" s="22"/>
      <c r="J173" s="41"/>
      <c r="K173" s="41"/>
      <c r="L173" s="117"/>
      <c r="M173" s="99"/>
      <c r="N173" s="41"/>
      <c r="O173" s="116"/>
      <c r="P173" s="116"/>
      <c r="Q173" s="10"/>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row>
    <row r="174">
      <c r="A174" s="41"/>
      <c r="B174" s="116"/>
      <c r="C174" s="127"/>
      <c r="D174" s="22"/>
      <c r="E174" s="22"/>
      <c r="F174" s="41"/>
      <c r="G174" s="41"/>
      <c r="H174" s="41"/>
      <c r="I174" s="22"/>
      <c r="J174" s="41"/>
      <c r="K174" s="41"/>
      <c r="L174" s="117"/>
      <c r="M174" s="99"/>
      <c r="N174" s="41"/>
      <c r="O174" s="116"/>
      <c r="P174" s="116"/>
      <c r="Q174" s="10"/>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row>
    <row r="175">
      <c r="A175" s="41"/>
      <c r="B175" s="116"/>
      <c r="C175" s="127"/>
      <c r="D175" s="22"/>
      <c r="E175" s="22"/>
      <c r="F175" s="41"/>
      <c r="G175" s="41"/>
      <c r="H175" s="41"/>
      <c r="I175" s="22"/>
      <c r="J175" s="41"/>
      <c r="K175" s="41"/>
      <c r="L175" s="117"/>
      <c r="M175" s="99"/>
      <c r="N175" s="41"/>
      <c r="O175" s="116"/>
      <c r="P175" s="116"/>
      <c r="Q175" s="10"/>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row>
    <row r="176">
      <c r="A176" s="41"/>
      <c r="B176" s="116"/>
      <c r="C176" s="127"/>
      <c r="D176" s="22"/>
      <c r="E176" s="22"/>
      <c r="F176" s="41"/>
      <c r="G176" s="41"/>
      <c r="H176" s="41"/>
      <c r="I176" s="22"/>
      <c r="J176" s="41"/>
      <c r="K176" s="41"/>
      <c r="L176" s="117"/>
      <c r="M176" s="99"/>
      <c r="N176" s="41"/>
      <c r="O176" s="116"/>
      <c r="P176" s="116"/>
      <c r="Q176" s="10"/>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row>
    <row r="177">
      <c r="A177" s="41"/>
      <c r="B177" s="116"/>
      <c r="C177" s="127"/>
      <c r="D177" s="22"/>
      <c r="E177" s="22"/>
      <c r="F177" s="41"/>
      <c r="G177" s="41"/>
      <c r="H177" s="41"/>
      <c r="I177" s="22"/>
      <c r="J177" s="41"/>
      <c r="K177" s="41"/>
      <c r="L177" s="117"/>
      <c r="M177" s="99"/>
      <c r="N177" s="41"/>
      <c r="O177" s="116"/>
      <c r="P177" s="116"/>
      <c r="Q177" s="10"/>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row>
    <row r="178">
      <c r="A178" s="41"/>
      <c r="B178" s="116"/>
      <c r="C178" s="127"/>
      <c r="D178" s="22"/>
      <c r="E178" s="22"/>
      <c r="F178" s="41"/>
      <c r="G178" s="41"/>
      <c r="H178" s="41"/>
      <c r="I178" s="22"/>
      <c r="J178" s="41"/>
      <c r="K178" s="41"/>
      <c r="L178" s="117"/>
      <c r="M178" s="99"/>
      <c r="N178" s="41"/>
      <c r="O178" s="116"/>
      <c r="P178" s="116"/>
      <c r="Q178" s="10"/>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row>
    <row r="179">
      <c r="A179" s="41"/>
      <c r="B179" s="116"/>
      <c r="C179" s="127"/>
      <c r="D179" s="22"/>
      <c r="E179" s="22"/>
      <c r="F179" s="41"/>
      <c r="G179" s="41"/>
      <c r="H179" s="41"/>
      <c r="I179" s="22"/>
      <c r="J179" s="41"/>
      <c r="K179" s="41"/>
      <c r="L179" s="117"/>
      <c r="M179" s="99"/>
      <c r="N179" s="41"/>
      <c r="O179" s="116"/>
      <c r="P179" s="116"/>
      <c r="Q179" s="10"/>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row>
    <row r="180">
      <c r="A180" s="41"/>
      <c r="B180" s="116"/>
      <c r="C180" s="127"/>
      <c r="D180" s="22"/>
      <c r="E180" s="22"/>
      <c r="F180" s="41"/>
      <c r="G180" s="41"/>
      <c r="H180" s="41"/>
      <c r="I180" s="22"/>
      <c r="J180" s="41"/>
      <c r="K180" s="41"/>
      <c r="L180" s="117"/>
      <c r="M180" s="99"/>
      <c r="N180" s="41"/>
      <c r="O180" s="116"/>
      <c r="P180" s="116"/>
      <c r="Q180" s="10"/>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row>
    <row r="181">
      <c r="A181" s="41"/>
      <c r="B181" s="116"/>
      <c r="C181" s="127"/>
      <c r="D181" s="22"/>
      <c r="E181" s="22"/>
      <c r="F181" s="41"/>
      <c r="G181" s="41"/>
      <c r="H181" s="41"/>
      <c r="I181" s="22"/>
      <c r="J181" s="41"/>
      <c r="K181" s="41"/>
      <c r="L181" s="117"/>
      <c r="M181" s="99"/>
      <c r="N181" s="41"/>
      <c r="O181" s="116"/>
      <c r="P181" s="116"/>
      <c r="Q181" s="10"/>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row>
    <row r="182">
      <c r="A182" s="41"/>
      <c r="B182" s="116"/>
      <c r="C182" s="127"/>
      <c r="D182" s="22"/>
      <c r="E182" s="22"/>
      <c r="F182" s="41"/>
      <c r="G182" s="41"/>
      <c r="H182" s="41"/>
      <c r="I182" s="22"/>
      <c r="J182" s="41"/>
      <c r="K182" s="41"/>
      <c r="L182" s="117"/>
      <c r="M182" s="99"/>
      <c r="N182" s="41"/>
      <c r="O182" s="116"/>
      <c r="P182" s="116"/>
      <c r="Q182" s="10"/>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row>
    <row r="183">
      <c r="A183" s="41"/>
      <c r="B183" s="116"/>
      <c r="C183" s="127"/>
      <c r="D183" s="22"/>
      <c r="E183" s="22"/>
      <c r="F183" s="41"/>
      <c r="G183" s="41"/>
      <c r="H183" s="41"/>
      <c r="I183" s="22"/>
      <c r="J183" s="41"/>
      <c r="K183" s="41"/>
      <c r="L183" s="117"/>
      <c r="M183" s="99"/>
      <c r="N183" s="41"/>
      <c r="O183" s="116"/>
      <c r="P183" s="116"/>
      <c r="Q183" s="10"/>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row>
    <row r="184">
      <c r="A184" s="41"/>
      <c r="B184" s="116"/>
      <c r="C184" s="127"/>
      <c r="D184" s="22"/>
      <c r="E184" s="22"/>
      <c r="F184" s="41"/>
      <c r="G184" s="41"/>
      <c r="H184" s="41"/>
      <c r="I184" s="22"/>
      <c r="J184" s="41"/>
      <c r="K184" s="41"/>
      <c r="L184" s="117"/>
      <c r="M184" s="99"/>
      <c r="N184" s="41"/>
      <c r="O184" s="116"/>
      <c r="P184" s="116"/>
      <c r="Q184" s="10"/>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row>
    <row r="185">
      <c r="A185" s="41"/>
      <c r="B185" s="116"/>
      <c r="C185" s="127"/>
      <c r="D185" s="22"/>
      <c r="E185" s="22"/>
      <c r="F185" s="41"/>
      <c r="G185" s="41"/>
      <c r="H185" s="41"/>
      <c r="I185" s="22"/>
      <c r="J185" s="41"/>
      <c r="K185" s="41"/>
      <c r="L185" s="117"/>
      <c r="M185" s="99"/>
      <c r="N185" s="41"/>
      <c r="O185" s="116"/>
      <c r="P185" s="116"/>
      <c r="Q185" s="10"/>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row>
    <row r="186">
      <c r="A186" s="41"/>
      <c r="B186" s="116"/>
      <c r="C186" s="127"/>
      <c r="D186" s="22"/>
      <c r="E186" s="22"/>
      <c r="F186" s="41"/>
      <c r="G186" s="41"/>
      <c r="H186" s="41"/>
      <c r="I186" s="22"/>
      <c r="J186" s="41"/>
      <c r="K186" s="41"/>
      <c r="L186" s="117"/>
      <c r="M186" s="99"/>
      <c r="N186" s="41"/>
      <c r="O186" s="116"/>
      <c r="P186" s="116"/>
      <c r="Q186" s="10"/>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row>
    <row r="187">
      <c r="A187" s="41"/>
      <c r="B187" s="116"/>
      <c r="C187" s="127"/>
      <c r="D187" s="22"/>
      <c r="E187" s="22"/>
      <c r="F187" s="41"/>
      <c r="G187" s="41"/>
      <c r="H187" s="41"/>
      <c r="I187" s="22"/>
      <c r="J187" s="41"/>
      <c r="K187" s="41"/>
      <c r="L187" s="117"/>
      <c r="M187" s="99"/>
      <c r="N187" s="41"/>
      <c r="O187" s="116"/>
      <c r="P187" s="116"/>
      <c r="Q187" s="10"/>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row>
    <row r="188">
      <c r="A188" s="41"/>
      <c r="B188" s="116"/>
      <c r="C188" s="127"/>
      <c r="D188" s="22"/>
      <c r="E188" s="22"/>
      <c r="F188" s="41"/>
      <c r="G188" s="41"/>
      <c r="H188" s="41"/>
      <c r="I188" s="22"/>
      <c r="J188" s="41"/>
      <c r="K188" s="41"/>
      <c r="L188" s="117"/>
      <c r="M188" s="99"/>
      <c r="N188" s="41"/>
      <c r="O188" s="116"/>
      <c r="P188" s="116"/>
      <c r="Q188" s="10"/>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row>
    <row r="189">
      <c r="A189" s="41"/>
      <c r="B189" s="116"/>
      <c r="C189" s="127"/>
      <c r="D189" s="22"/>
      <c r="E189" s="22"/>
      <c r="F189" s="41"/>
      <c r="G189" s="41"/>
      <c r="H189" s="41"/>
      <c r="I189" s="22"/>
      <c r="J189" s="41"/>
      <c r="K189" s="41"/>
      <c r="L189" s="117"/>
      <c r="M189" s="99"/>
      <c r="N189" s="41"/>
      <c r="O189" s="116"/>
      <c r="P189" s="116"/>
      <c r="Q189" s="10"/>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row>
    <row r="190">
      <c r="A190" s="41"/>
      <c r="B190" s="116"/>
      <c r="C190" s="127"/>
      <c r="D190" s="22"/>
      <c r="E190" s="22"/>
      <c r="F190" s="41"/>
      <c r="G190" s="41"/>
      <c r="H190" s="41"/>
      <c r="I190" s="22"/>
      <c r="J190" s="41"/>
      <c r="K190" s="41"/>
      <c r="L190" s="117"/>
      <c r="M190" s="99"/>
      <c r="N190" s="41"/>
      <c r="O190" s="116"/>
      <c r="P190" s="116"/>
      <c r="Q190" s="10"/>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row>
    <row r="191">
      <c r="A191" s="41"/>
      <c r="B191" s="116"/>
      <c r="C191" s="127"/>
      <c r="D191" s="22"/>
      <c r="E191" s="22"/>
      <c r="F191" s="41"/>
      <c r="G191" s="41"/>
      <c r="H191" s="41"/>
      <c r="I191" s="22"/>
      <c r="J191" s="41"/>
      <c r="K191" s="41"/>
      <c r="L191" s="117"/>
      <c r="M191" s="99"/>
      <c r="N191" s="41"/>
      <c r="O191" s="116"/>
      <c r="P191" s="116"/>
      <c r="Q191" s="10"/>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row>
    <row r="192">
      <c r="A192" s="41"/>
      <c r="B192" s="116"/>
      <c r="C192" s="127"/>
      <c r="D192" s="22"/>
      <c r="E192" s="22"/>
      <c r="F192" s="41"/>
      <c r="G192" s="41"/>
      <c r="H192" s="41"/>
      <c r="I192" s="22"/>
      <c r="J192" s="41"/>
      <c r="K192" s="41"/>
      <c r="L192" s="117"/>
      <c r="M192" s="99"/>
      <c r="N192" s="41"/>
      <c r="O192" s="116"/>
      <c r="P192" s="116"/>
      <c r="Q192" s="10"/>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row>
    <row r="193">
      <c r="A193" s="41"/>
      <c r="B193" s="116"/>
      <c r="C193" s="127"/>
      <c r="D193" s="22"/>
      <c r="E193" s="22"/>
      <c r="F193" s="41"/>
      <c r="G193" s="41"/>
      <c r="H193" s="41"/>
      <c r="I193" s="22"/>
      <c r="J193" s="41"/>
      <c r="K193" s="41"/>
      <c r="L193" s="117"/>
      <c r="M193" s="99"/>
      <c r="N193" s="41"/>
      <c r="O193" s="116"/>
      <c r="P193" s="116"/>
      <c r="Q193" s="10"/>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row>
    <row r="194">
      <c r="A194" s="41"/>
      <c r="B194" s="116"/>
      <c r="C194" s="127"/>
      <c r="D194" s="22"/>
      <c r="E194" s="22"/>
      <c r="F194" s="41"/>
      <c r="G194" s="41"/>
      <c r="H194" s="41"/>
      <c r="I194" s="22"/>
      <c r="J194" s="41"/>
      <c r="K194" s="41"/>
      <c r="L194" s="117"/>
      <c r="M194" s="99"/>
      <c r="N194" s="41"/>
      <c r="O194" s="116"/>
      <c r="P194" s="116"/>
      <c r="Q194" s="10"/>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row>
    <row r="195">
      <c r="A195" s="41"/>
      <c r="B195" s="116"/>
      <c r="C195" s="127"/>
      <c r="D195" s="22"/>
      <c r="E195" s="22"/>
      <c r="F195" s="41"/>
      <c r="G195" s="41"/>
      <c r="H195" s="41"/>
      <c r="I195" s="22"/>
      <c r="J195" s="41"/>
      <c r="K195" s="41"/>
      <c r="L195" s="117"/>
      <c r="M195" s="99"/>
      <c r="N195" s="41"/>
      <c r="O195" s="116"/>
      <c r="P195" s="116"/>
      <c r="Q195" s="10"/>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row>
    <row r="196">
      <c r="A196" s="41"/>
      <c r="B196" s="116"/>
      <c r="C196" s="127"/>
      <c r="D196" s="22"/>
      <c r="E196" s="22"/>
      <c r="F196" s="41"/>
      <c r="G196" s="41"/>
      <c r="H196" s="41"/>
      <c r="I196" s="22"/>
      <c r="J196" s="41"/>
      <c r="K196" s="41"/>
      <c r="L196" s="117"/>
      <c r="M196" s="99"/>
      <c r="N196" s="41"/>
      <c r="O196" s="116"/>
      <c r="P196" s="116"/>
      <c r="Q196" s="10"/>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row>
    <row r="197">
      <c r="A197" s="41"/>
      <c r="B197" s="116"/>
      <c r="C197" s="127"/>
      <c r="D197" s="22"/>
      <c r="E197" s="22"/>
      <c r="F197" s="41"/>
      <c r="G197" s="41"/>
      <c r="H197" s="41"/>
      <c r="I197" s="22"/>
      <c r="J197" s="41"/>
      <c r="K197" s="41"/>
      <c r="L197" s="117"/>
      <c r="M197" s="99"/>
      <c r="N197" s="41"/>
      <c r="O197" s="116"/>
      <c r="P197" s="116"/>
      <c r="Q197" s="10"/>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row>
    <row r="198">
      <c r="A198" s="41"/>
      <c r="B198" s="116"/>
      <c r="C198" s="127"/>
      <c r="D198" s="22"/>
      <c r="E198" s="22"/>
      <c r="F198" s="41"/>
      <c r="G198" s="41"/>
      <c r="H198" s="41"/>
      <c r="I198" s="22"/>
      <c r="J198" s="41"/>
      <c r="K198" s="41"/>
      <c r="L198" s="117"/>
      <c r="M198" s="99"/>
      <c r="N198" s="41"/>
      <c r="O198" s="116"/>
      <c r="P198" s="116"/>
      <c r="Q198" s="10"/>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row>
    <row r="199">
      <c r="A199" s="41"/>
      <c r="B199" s="116"/>
      <c r="C199" s="127"/>
      <c r="D199" s="22"/>
      <c r="E199" s="22"/>
      <c r="F199" s="41"/>
      <c r="G199" s="41"/>
      <c r="H199" s="41"/>
      <c r="I199" s="22"/>
      <c r="J199" s="41"/>
      <c r="K199" s="41"/>
      <c r="L199" s="117"/>
      <c r="M199" s="99"/>
      <c r="N199" s="41"/>
      <c r="O199" s="116"/>
      <c r="P199" s="116"/>
      <c r="Q199" s="10"/>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row>
    <row r="200">
      <c r="A200" s="41"/>
      <c r="B200" s="116"/>
      <c r="C200" s="127"/>
      <c r="D200" s="22"/>
      <c r="E200" s="22"/>
      <c r="F200" s="41"/>
      <c r="G200" s="41"/>
      <c r="H200" s="41"/>
      <c r="I200" s="22"/>
      <c r="J200" s="41"/>
      <c r="K200" s="41"/>
      <c r="L200" s="117"/>
      <c r="M200" s="99"/>
      <c r="N200" s="41"/>
      <c r="O200" s="116"/>
      <c r="P200" s="116"/>
      <c r="Q200" s="10"/>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row>
    <row r="201">
      <c r="A201" s="41"/>
      <c r="B201" s="116"/>
      <c r="C201" s="127"/>
      <c r="D201" s="22"/>
      <c r="E201" s="22"/>
      <c r="F201" s="41"/>
      <c r="G201" s="41"/>
      <c r="H201" s="41"/>
      <c r="I201" s="22"/>
      <c r="J201" s="41"/>
      <c r="K201" s="41"/>
      <c r="L201" s="117"/>
      <c r="M201" s="99"/>
      <c r="N201" s="41"/>
      <c r="O201" s="116"/>
      <c r="P201" s="116"/>
      <c r="Q201" s="10"/>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row>
    <row r="202">
      <c r="A202" s="41"/>
      <c r="B202" s="116"/>
      <c r="C202" s="127"/>
      <c r="D202" s="22"/>
      <c r="E202" s="22"/>
      <c r="F202" s="41"/>
      <c r="G202" s="41"/>
      <c r="H202" s="41"/>
      <c r="I202" s="22"/>
      <c r="J202" s="41"/>
      <c r="K202" s="41"/>
      <c r="L202" s="117"/>
      <c r="M202" s="99"/>
      <c r="N202" s="41"/>
      <c r="O202" s="116"/>
      <c r="P202" s="116"/>
      <c r="Q202" s="10"/>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row>
    <row r="203">
      <c r="A203" s="41"/>
      <c r="B203" s="116"/>
      <c r="C203" s="127"/>
      <c r="D203" s="22"/>
      <c r="E203" s="22"/>
      <c r="F203" s="41"/>
      <c r="G203" s="41"/>
      <c r="H203" s="41"/>
      <c r="I203" s="22"/>
      <c r="J203" s="41"/>
      <c r="K203" s="41"/>
      <c r="L203" s="117"/>
      <c r="M203" s="99"/>
      <c r="N203" s="41"/>
      <c r="O203" s="116"/>
      <c r="P203" s="116"/>
      <c r="Q203" s="10"/>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row>
    <row r="204">
      <c r="A204" s="41"/>
      <c r="B204" s="116"/>
      <c r="C204" s="127"/>
      <c r="D204" s="22"/>
      <c r="E204" s="22"/>
      <c r="F204" s="41"/>
      <c r="G204" s="41"/>
      <c r="H204" s="41"/>
      <c r="I204" s="22"/>
      <c r="J204" s="41"/>
      <c r="K204" s="41"/>
      <c r="L204" s="117"/>
      <c r="M204" s="99"/>
      <c r="N204" s="41"/>
      <c r="O204" s="116"/>
      <c r="P204" s="116"/>
      <c r="Q204" s="10"/>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row>
    <row r="205">
      <c r="A205" s="41"/>
      <c r="B205" s="116"/>
      <c r="C205" s="127"/>
      <c r="D205" s="22"/>
      <c r="E205" s="22"/>
      <c r="F205" s="41"/>
      <c r="G205" s="41"/>
      <c r="H205" s="41"/>
      <c r="I205" s="22"/>
      <c r="J205" s="41"/>
      <c r="K205" s="41"/>
      <c r="L205" s="117"/>
      <c r="M205" s="99"/>
      <c r="N205" s="41"/>
      <c r="O205" s="116"/>
      <c r="P205" s="116"/>
      <c r="Q205" s="10"/>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row>
    <row r="206">
      <c r="A206" s="41"/>
      <c r="B206" s="116"/>
      <c r="C206" s="127"/>
      <c r="D206" s="22"/>
      <c r="E206" s="22"/>
      <c r="F206" s="41"/>
      <c r="G206" s="41"/>
      <c r="H206" s="41"/>
      <c r="I206" s="22"/>
      <c r="J206" s="41"/>
      <c r="K206" s="41"/>
      <c r="L206" s="117"/>
      <c r="M206" s="99"/>
      <c r="N206" s="41"/>
      <c r="O206" s="116"/>
      <c r="P206" s="116"/>
      <c r="Q206" s="10"/>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row>
    <row r="207">
      <c r="A207" s="41"/>
      <c r="B207" s="116"/>
      <c r="C207" s="127"/>
      <c r="D207" s="22"/>
      <c r="E207" s="22"/>
      <c r="F207" s="41"/>
      <c r="G207" s="41"/>
      <c r="H207" s="41"/>
      <c r="I207" s="22"/>
      <c r="J207" s="41"/>
      <c r="K207" s="41"/>
      <c r="L207" s="117"/>
      <c r="M207" s="99"/>
      <c r="N207" s="41"/>
      <c r="O207" s="116"/>
      <c r="P207" s="116"/>
      <c r="Q207" s="10"/>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row>
    <row r="208">
      <c r="A208" s="41"/>
      <c r="B208" s="116"/>
      <c r="C208" s="127"/>
      <c r="D208" s="22"/>
      <c r="E208" s="22"/>
      <c r="F208" s="41"/>
      <c r="G208" s="41"/>
      <c r="H208" s="41"/>
      <c r="I208" s="22"/>
      <c r="J208" s="41"/>
      <c r="K208" s="41"/>
      <c r="L208" s="117"/>
      <c r="M208" s="99"/>
      <c r="N208" s="41"/>
      <c r="O208" s="116"/>
      <c r="P208" s="116"/>
      <c r="Q208" s="10"/>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row>
    <row r="209">
      <c r="A209" s="41"/>
      <c r="B209" s="116"/>
      <c r="C209" s="127"/>
      <c r="D209" s="22"/>
      <c r="E209" s="22"/>
      <c r="F209" s="41"/>
      <c r="G209" s="41"/>
      <c r="H209" s="41"/>
      <c r="I209" s="22"/>
      <c r="J209" s="41"/>
      <c r="K209" s="41"/>
      <c r="L209" s="117"/>
      <c r="M209" s="99"/>
      <c r="N209" s="41"/>
      <c r="O209" s="116"/>
      <c r="P209" s="116"/>
      <c r="Q209" s="10"/>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row>
    <row r="210">
      <c r="A210" s="41"/>
      <c r="B210" s="116"/>
      <c r="C210" s="127"/>
      <c r="D210" s="22"/>
      <c r="E210" s="22"/>
      <c r="F210" s="41"/>
      <c r="G210" s="41"/>
      <c r="H210" s="41"/>
      <c r="I210" s="22"/>
      <c r="J210" s="41"/>
      <c r="K210" s="41"/>
      <c r="L210" s="117"/>
      <c r="M210" s="99"/>
      <c r="N210" s="41"/>
      <c r="O210" s="116"/>
      <c r="P210" s="116"/>
      <c r="Q210" s="10"/>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row>
    <row r="211">
      <c r="A211" s="41"/>
      <c r="B211" s="116"/>
      <c r="C211" s="127"/>
      <c r="D211" s="22"/>
      <c r="E211" s="22"/>
      <c r="F211" s="41"/>
      <c r="G211" s="41"/>
      <c r="H211" s="41"/>
      <c r="I211" s="22"/>
      <c r="J211" s="41"/>
      <c r="K211" s="41"/>
      <c r="L211" s="117"/>
      <c r="M211" s="99"/>
      <c r="N211" s="41"/>
      <c r="O211" s="116"/>
      <c r="P211" s="116"/>
      <c r="Q211" s="10"/>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row>
    <row r="212">
      <c r="A212" s="41"/>
      <c r="B212" s="116"/>
      <c r="C212" s="127"/>
      <c r="D212" s="22"/>
      <c r="E212" s="22"/>
      <c r="F212" s="41"/>
      <c r="G212" s="41"/>
      <c r="H212" s="41"/>
      <c r="I212" s="22"/>
      <c r="J212" s="41"/>
      <c r="K212" s="41"/>
      <c r="L212" s="117"/>
      <c r="M212" s="99"/>
      <c r="N212" s="41"/>
      <c r="O212" s="116"/>
      <c r="P212" s="116"/>
      <c r="Q212" s="10"/>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row>
    <row r="213">
      <c r="A213" s="41"/>
      <c r="B213" s="116"/>
      <c r="C213" s="127"/>
      <c r="D213" s="22"/>
      <c r="E213" s="22"/>
      <c r="F213" s="41"/>
      <c r="G213" s="41"/>
      <c r="H213" s="41"/>
      <c r="I213" s="22"/>
      <c r="J213" s="41"/>
      <c r="K213" s="41"/>
      <c r="L213" s="117"/>
      <c r="M213" s="99"/>
      <c r="N213" s="41"/>
      <c r="O213" s="116"/>
      <c r="P213" s="116"/>
      <c r="Q213" s="10"/>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row>
    <row r="214">
      <c r="A214" s="41"/>
      <c r="B214" s="116"/>
      <c r="C214" s="127"/>
      <c r="D214" s="22"/>
      <c r="E214" s="22"/>
      <c r="F214" s="41"/>
      <c r="G214" s="41"/>
      <c r="H214" s="41"/>
      <c r="I214" s="22"/>
      <c r="J214" s="41"/>
      <c r="K214" s="41"/>
      <c r="L214" s="117"/>
      <c r="M214" s="99"/>
      <c r="N214" s="41"/>
      <c r="O214" s="116"/>
      <c r="P214" s="116"/>
      <c r="Q214" s="10"/>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row>
    <row r="215">
      <c r="A215" s="41"/>
      <c r="B215" s="116"/>
      <c r="C215" s="127"/>
      <c r="D215" s="22"/>
      <c r="E215" s="22"/>
      <c r="F215" s="41"/>
      <c r="G215" s="41"/>
      <c r="H215" s="41"/>
      <c r="I215" s="22"/>
      <c r="J215" s="41"/>
      <c r="K215" s="41"/>
      <c r="L215" s="117"/>
      <c r="M215" s="99"/>
      <c r="N215" s="41"/>
      <c r="O215" s="116"/>
      <c r="P215" s="116"/>
      <c r="Q215" s="10"/>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row>
    <row r="216">
      <c r="A216" s="41"/>
      <c r="B216" s="116"/>
      <c r="C216" s="127"/>
      <c r="D216" s="22"/>
      <c r="E216" s="22"/>
      <c r="F216" s="41"/>
      <c r="G216" s="41"/>
      <c r="H216" s="41"/>
      <c r="I216" s="22"/>
      <c r="J216" s="41"/>
      <c r="K216" s="41"/>
      <c r="L216" s="117"/>
      <c r="M216" s="99"/>
      <c r="N216" s="41"/>
      <c r="O216" s="116"/>
      <c r="P216" s="116"/>
      <c r="Q216" s="10"/>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row>
    <row r="217">
      <c r="A217" s="41"/>
      <c r="B217" s="116"/>
      <c r="C217" s="127"/>
      <c r="D217" s="22"/>
      <c r="E217" s="22"/>
      <c r="F217" s="41"/>
      <c r="G217" s="41"/>
      <c r="H217" s="41"/>
      <c r="I217" s="22"/>
      <c r="J217" s="41"/>
      <c r="K217" s="41"/>
      <c r="L217" s="117"/>
      <c r="M217" s="99"/>
      <c r="N217" s="41"/>
      <c r="O217" s="116"/>
      <c r="P217" s="116"/>
      <c r="Q217" s="10"/>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row>
    <row r="218">
      <c r="A218" s="41"/>
      <c r="B218" s="116"/>
      <c r="C218" s="127"/>
      <c r="D218" s="22"/>
      <c r="E218" s="22"/>
      <c r="F218" s="41"/>
      <c r="G218" s="41"/>
      <c r="H218" s="41"/>
      <c r="I218" s="22"/>
      <c r="J218" s="41"/>
      <c r="K218" s="41"/>
      <c r="L218" s="117"/>
      <c r="M218" s="99"/>
      <c r="N218" s="41"/>
      <c r="O218" s="116"/>
      <c r="P218" s="116"/>
      <c r="Q218" s="10"/>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row>
    <row r="219">
      <c r="A219" s="41"/>
      <c r="B219" s="116"/>
      <c r="C219" s="127"/>
      <c r="D219" s="22"/>
      <c r="E219" s="22"/>
      <c r="F219" s="41"/>
      <c r="G219" s="41"/>
      <c r="H219" s="41"/>
      <c r="I219" s="22"/>
      <c r="J219" s="41"/>
      <c r="K219" s="41"/>
      <c r="L219" s="117"/>
      <c r="M219" s="99"/>
      <c r="N219" s="41"/>
      <c r="O219" s="116"/>
      <c r="P219" s="116"/>
      <c r="Q219" s="10"/>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row>
    <row r="220">
      <c r="A220" s="41"/>
      <c r="B220" s="116"/>
      <c r="C220" s="127"/>
      <c r="D220" s="22"/>
      <c r="E220" s="22"/>
      <c r="F220" s="41"/>
      <c r="G220" s="41"/>
      <c r="H220" s="41"/>
      <c r="I220" s="22"/>
      <c r="J220" s="41"/>
      <c r="K220" s="41"/>
      <c r="L220" s="117"/>
      <c r="M220" s="99"/>
      <c r="N220" s="41"/>
      <c r="O220" s="116"/>
      <c r="P220" s="116"/>
      <c r="Q220" s="10"/>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row>
    <row r="221">
      <c r="A221" s="41"/>
      <c r="B221" s="116"/>
      <c r="C221" s="127"/>
      <c r="D221" s="22"/>
      <c r="E221" s="22"/>
      <c r="F221" s="41"/>
      <c r="G221" s="41"/>
      <c r="H221" s="41"/>
      <c r="I221" s="22"/>
      <c r="J221" s="41"/>
      <c r="K221" s="41"/>
      <c r="L221" s="117"/>
      <c r="M221" s="99"/>
      <c r="N221" s="41"/>
      <c r="O221" s="116"/>
      <c r="P221" s="116"/>
      <c r="Q221" s="10"/>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row>
    <row r="222">
      <c r="A222" s="41"/>
      <c r="B222" s="116"/>
      <c r="C222" s="127"/>
      <c r="D222" s="22"/>
      <c r="E222" s="22"/>
      <c r="F222" s="41"/>
      <c r="G222" s="41"/>
      <c r="H222" s="41"/>
      <c r="I222" s="22"/>
      <c r="J222" s="41"/>
      <c r="K222" s="41"/>
      <c r="L222" s="117"/>
      <c r="M222" s="99"/>
      <c r="N222" s="41"/>
      <c r="O222" s="116"/>
      <c r="P222" s="116"/>
      <c r="Q222" s="10"/>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row>
    <row r="223">
      <c r="A223" s="41"/>
      <c r="B223" s="116"/>
      <c r="C223" s="127"/>
      <c r="D223" s="22"/>
      <c r="E223" s="22"/>
      <c r="F223" s="41"/>
      <c r="G223" s="41"/>
      <c r="H223" s="41"/>
      <c r="I223" s="22"/>
      <c r="J223" s="41"/>
      <c r="K223" s="41"/>
      <c r="L223" s="117"/>
      <c r="M223" s="99"/>
      <c r="N223" s="41"/>
      <c r="O223" s="116"/>
      <c r="P223" s="116"/>
      <c r="Q223" s="10"/>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row>
    <row r="224">
      <c r="A224" s="41"/>
      <c r="B224" s="116"/>
      <c r="C224" s="127"/>
      <c r="D224" s="22"/>
      <c r="E224" s="22"/>
      <c r="F224" s="41"/>
      <c r="G224" s="41"/>
      <c r="H224" s="41"/>
      <c r="I224" s="22"/>
      <c r="J224" s="41"/>
      <c r="K224" s="41"/>
      <c r="L224" s="117"/>
      <c r="M224" s="99"/>
      <c r="N224" s="41"/>
      <c r="O224" s="116"/>
      <c r="P224" s="116"/>
      <c r="Q224" s="10"/>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row>
    <row r="225">
      <c r="A225" s="41"/>
      <c r="B225" s="116"/>
      <c r="C225" s="127"/>
      <c r="D225" s="22"/>
      <c r="E225" s="22"/>
      <c r="F225" s="41"/>
      <c r="G225" s="41"/>
      <c r="H225" s="41"/>
      <c r="I225" s="22"/>
      <c r="J225" s="41"/>
      <c r="K225" s="41"/>
      <c r="L225" s="117"/>
      <c r="M225" s="99"/>
      <c r="N225" s="41"/>
      <c r="O225" s="116"/>
      <c r="P225" s="116"/>
      <c r="Q225" s="10"/>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row>
    <row r="226">
      <c r="A226" s="41"/>
      <c r="B226" s="116"/>
      <c r="C226" s="127"/>
      <c r="D226" s="22"/>
      <c r="E226" s="22"/>
      <c r="F226" s="41"/>
      <c r="G226" s="41"/>
      <c r="H226" s="41"/>
      <c r="I226" s="22"/>
      <c r="J226" s="41"/>
      <c r="K226" s="41"/>
      <c r="L226" s="117"/>
      <c r="M226" s="99"/>
      <c r="N226" s="41"/>
      <c r="O226" s="116"/>
      <c r="P226" s="116"/>
      <c r="Q226" s="10"/>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row>
    <row r="227">
      <c r="A227" s="41"/>
      <c r="B227" s="116"/>
      <c r="C227" s="127"/>
      <c r="D227" s="22"/>
      <c r="E227" s="22"/>
      <c r="F227" s="41"/>
      <c r="G227" s="41"/>
      <c r="H227" s="41"/>
      <c r="I227" s="22"/>
      <c r="J227" s="41"/>
      <c r="K227" s="41"/>
      <c r="L227" s="117"/>
      <c r="M227" s="99"/>
      <c r="N227" s="41"/>
      <c r="O227" s="116"/>
      <c r="P227" s="116"/>
      <c r="Q227" s="10"/>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row>
    <row r="228">
      <c r="A228" s="41"/>
      <c r="B228" s="116"/>
      <c r="C228" s="127"/>
      <c r="D228" s="22"/>
      <c r="E228" s="22"/>
      <c r="F228" s="41"/>
      <c r="G228" s="41"/>
      <c r="H228" s="41"/>
      <c r="I228" s="22"/>
      <c r="J228" s="41"/>
      <c r="K228" s="41"/>
      <c r="L228" s="117"/>
      <c r="M228" s="99"/>
      <c r="N228" s="41"/>
      <c r="O228" s="116"/>
      <c r="P228" s="116"/>
      <c r="Q228" s="10"/>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row>
    <row r="229">
      <c r="A229" s="41"/>
      <c r="B229" s="116"/>
      <c r="C229" s="127"/>
      <c r="D229" s="22"/>
      <c r="E229" s="22"/>
      <c r="F229" s="41"/>
      <c r="G229" s="41"/>
      <c r="H229" s="41"/>
      <c r="I229" s="22"/>
      <c r="J229" s="41"/>
      <c r="K229" s="41"/>
      <c r="L229" s="117"/>
      <c r="M229" s="99"/>
      <c r="N229" s="41"/>
      <c r="O229" s="116"/>
      <c r="P229" s="116"/>
      <c r="Q229" s="10"/>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row>
    <row r="230">
      <c r="A230" s="41"/>
      <c r="B230" s="116"/>
      <c r="C230" s="127"/>
      <c r="D230" s="22"/>
      <c r="E230" s="22"/>
      <c r="F230" s="41"/>
      <c r="G230" s="41"/>
      <c r="H230" s="41"/>
      <c r="I230" s="22"/>
      <c r="J230" s="41"/>
      <c r="K230" s="41"/>
      <c r="L230" s="117"/>
      <c r="M230" s="99"/>
      <c r="N230" s="41"/>
      <c r="O230" s="116"/>
      <c r="P230" s="116"/>
      <c r="Q230" s="10"/>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row>
    <row r="231">
      <c r="A231" s="41"/>
      <c r="B231" s="116"/>
      <c r="C231" s="127"/>
      <c r="D231" s="22"/>
      <c r="E231" s="22"/>
      <c r="F231" s="41"/>
      <c r="G231" s="41"/>
      <c r="H231" s="41"/>
      <c r="I231" s="22"/>
      <c r="J231" s="41"/>
      <c r="K231" s="41"/>
      <c r="L231" s="117"/>
      <c r="M231" s="99"/>
      <c r="N231" s="41"/>
      <c r="O231" s="116"/>
      <c r="P231" s="116"/>
      <c r="Q231" s="10"/>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row>
    <row r="232">
      <c r="A232" s="41"/>
      <c r="B232" s="116"/>
      <c r="C232" s="127"/>
      <c r="D232" s="22"/>
      <c r="E232" s="22"/>
      <c r="F232" s="41"/>
      <c r="G232" s="41"/>
      <c r="H232" s="41"/>
      <c r="I232" s="22"/>
      <c r="J232" s="41"/>
      <c r="K232" s="41"/>
      <c r="L232" s="117"/>
      <c r="M232" s="99"/>
      <c r="N232" s="41"/>
      <c r="O232" s="116"/>
      <c r="P232" s="116"/>
      <c r="Q232" s="10"/>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row>
    <row r="233">
      <c r="A233" s="41"/>
      <c r="B233" s="116"/>
      <c r="C233" s="127"/>
      <c r="D233" s="22"/>
      <c r="E233" s="22"/>
      <c r="F233" s="41"/>
      <c r="G233" s="41"/>
      <c r="H233" s="41"/>
      <c r="I233" s="22"/>
      <c r="J233" s="41"/>
      <c r="K233" s="41"/>
      <c r="L233" s="117"/>
      <c r="M233" s="99"/>
      <c r="N233" s="41"/>
      <c r="O233" s="116"/>
      <c r="P233" s="116"/>
      <c r="Q233" s="10"/>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row>
    <row r="234">
      <c r="A234" s="41"/>
      <c r="B234" s="116"/>
      <c r="C234" s="127"/>
      <c r="D234" s="22"/>
      <c r="E234" s="22"/>
      <c r="F234" s="41"/>
      <c r="G234" s="41"/>
      <c r="H234" s="41"/>
      <c r="I234" s="22"/>
      <c r="J234" s="41"/>
      <c r="K234" s="41"/>
      <c r="L234" s="117"/>
      <c r="M234" s="99"/>
      <c r="N234" s="41"/>
      <c r="O234" s="116"/>
      <c r="P234" s="116"/>
      <c r="Q234" s="10"/>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row>
    <row r="235">
      <c r="A235" s="41"/>
      <c r="B235" s="116"/>
      <c r="C235" s="127"/>
      <c r="D235" s="22"/>
      <c r="E235" s="22"/>
      <c r="F235" s="41"/>
      <c r="G235" s="41"/>
      <c r="H235" s="41"/>
      <c r="I235" s="22"/>
      <c r="J235" s="41"/>
      <c r="K235" s="41"/>
      <c r="L235" s="117"/>
      <c r="M235" s="99"/>
      <c r="N235" s="41"/>
      <c r="O235" s="116"/>
      <c r="P235" s="116"/>
      <c r="Q235" s="10"/>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row>
    <row r="236">
      <c r="A236" s="41"/>
      <c r="B236" s="116"/>
      <c r="C236" s="127"/>
      <c r="D236" s="22"/>
      <c r="E236" s="22"/>
      <c r="F236" s="41"/>
      <c r="G236" s="41"/>
      <c r="H236" s="41"/>
      <c r="I236" s="22"/>
      <c r="J236" s="41"/>
      <c r="K236" s="41"/>
      <c r="L236" s="117"/>
      <c r="M236" s="99"/>
      <c r="N236" s="41"/>
      <c r="O236" s="116"/>
      <c r="P236" s="116"/>
      <c r="Q236" s="10"/>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row>
    <row r="237">
      <c r="A237" s="41"/>
      <c r="B237" s="116"/>
      <c r="C237" s="127"/>
      <c r="D237" s="22"/>
      <c r="E237" s="22"/>
      <c r="F237" s="41"/>
      <c r="G237" s="41"/>
      <c r="H237" s="41"/>
      <c r="I237" s="22"/>
      <c r="J237" s="41"/>
      <c r="K237" s="41"/>
      <c r="L237" s="117"/>
      <c r="M237" s="99"/>
      <c r="N237" s="41"/>
      <c r="O237" s="116"/>
      <c r="P237" s="116"/>
      <c r="Q237" s="10"/>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row>
    <row r="238">
      <c r="A238" s="41"/>
      <c r="B238" s="116"/>
      <c r="C238" s="127"/>
      <c r="D238" s="22"/>
      <c r="E238" s="22"/>
      <c r="F238" s="41"/>
      <c r="G238" s="41"/>
      <c r="H238" s="41"/>
      <c r="I238" s="22"/>
      <c r="J238" s="41"/>
      <c r="K238" s="41"/>
      <c r="L238" s="117"/>
      <c r="M238" s="99"/>
      <c r="N238" s="41"/>
      <c r="O238" s="116"/>
      <c r="P238" s="116"/>
      <c r="Q238" s="10"/>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row>
    <row r="239">
      <c r="A239" s="41"/>
      <c r="B239" s="116"/>
      <c r="C239" s="127"/>
      <c r="D239" s="22"/>
      <c r="E239" s="22"/>
      <c r="F239" s="41"/>
      <c r="G239" s="41"/>
      <c r="H239" s="41"/>
      <c r="I239" s="22"/>
      <c r="J239" s="41"/>
      <c r="K239" s="41"/>
      <c r="L239" s="117"/>
      <c r="M239" s="99"/>
      <c r="N239" s="41"/>
      <c r="O239" s="116"/>
      <c r="P239" s="116"/>
      <c r="Q239" s="10"/>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row>
    <row r="240">
      <c r="A240" s="41"/>
      <c r="B240" s="116"/>
      <c r="C240" s="127"/>
      <c r="D240" s="22"/>
      <c r="E240" s="22"/>
      <c r="F240" s="41"/>
      <c r="G240" s="41"/>
      <c r="H240" s="41"/>
      <c r="I240" s="22"/>
      <c r="J240" s="41"/>
      <c r="K240" s="41"/>
      <c r="L240" s="117"/>
      <c r="M240" s="99"/>
      <c r="N240" s="41"/>
      <c r="O240" s="116"/>
      <c r="P240" s="116"/>
      <c r="Q240" s="10"/>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row>
    <row r="241">
      <c r="A241" s="41"/>
      <c r="B241" s="116"/>
      <c r="C241" s="127"/>
      <c r="D241" s="22"/>
      <c r="E241" s="22"/>
      <c r="F241" s="41"/>
      <c r="G241" s="41"/>
      <c r="H241" s="41"/>
      <c r="I241" s="22"/>
      <c r="J241" s="41"/>
      <c r="K241" s="41"/>
      <c r="L241" s="117"/>
      <c r="M241" s="99"/>
      <c r="N241" s="41"/>
      <c r="O241" s="116"/>
      <c r="P241" s="116"/>
      <c r="Q241" s="10"/>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row>
    <row r="242">
      <c r="A242" s="41"/>
      <c r="B242" s="116"/>
      <c r="C242" s="127"/>
      <c r="D242" s="22"/>
      <c r="E242" s="22"/>
      <c r="F242" s="41"/>
      <c r="G242" s="41"/>
      <c r="H242" s="41"/>
      <c r="I242" s="22"/>
      <c r="J242" s="41"/>
      <c r="K242" s="41"/>
      <c r="L242" s="117"/>
      <c r="M242" s="99"/>
      <c r="N242" s="41"/>
      <c r="O242" s="116"/>
      <c r="P242" s="116"/>
      <c r="Q242" s="10"/>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row>
    <row r="243">
      <c r="A243" s="41"/>
      <c r="B243" s="116"/>
      <c r="C243" s="127"/>
      <c r="D243" s="22"/>
      <c r="E243" s="22"/>
      <c r="F243" s="41"/>
      <c r="G243" s="41"/>
      <c r="H243" s="41"/>
      <c r="I243" s="22"/>
      <c r="J243" s="41"/>
      <c r="K243" s="41"/>
      <c r="L243" s="117"/>
      <c r="M243" s="99"/>
      <c r="N243" s="41"/>
      <c r="O243" s="116"/>
      <c r="P243" s="116"/>
      <c r="Q243" s="10"/>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row>
    <row r="244">
      <c r="A244" s="41"/>
      <c r="B244" s="116"/>
      <c r="C244" s="127"/>
      <c r="D244" s="22"/>
      <c r="E244" s="22"/>
      <c r="F244" s="41"/>
      <c r="G244" s="41"/>
      <c r="H244" s="41"/>
      <c r="I244" s="22"/>
      <c r="J244" s="41"/>
      <c r="K244" s="41"/>
      <c r="L244" s="117"/>
      <c r="M244" s="99"/>
      <c r="N244" s="41"/>
      <c r="O244" s="116"/>
      <c r="P244" s="116"/>
      <c r="Q244" s="10"/>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row>
    <row r="245">
      <c r="A245" s="41"/>
      <c r="B245" s="116"/>
      <c r="C245" s="127"/>
      <c r="D245" s="22"/>
      <c r="E245" s="22"/>
      <c r="F245" s="41"/>
      <c r="G245" s="41"/>
      <c r="H245" s="41"/>
      <c r="I245" s="22"/>
      <c r="J245" s="41"/>
      <c r="K245" s="41"/>
      <c r="L245" s="117"/>
      <c r="M245" s="99"/>
      <c r="N245" s="41"/>
      <c r="O245" s="116"/>
      <c r="P245" s="116"/>
      <c r="Q245" s="10"/>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row>
    <row r="246">
      <c r="A246" s="41"/>
      <c r="B246" s="116"/>
      <c r="C246" s="127"/>
      <c r="D246" s="22"/>
      <c r="E246" s="22"/>
      <c r="F246" s="41"/>
      <c r="G246" s="41"/>
      <c r="H246" s="41"/>
      <c r="I246" s="22"/>
      <c r="J246" s="41"/>
      <c r="K246" s="41"/>
      <c r="L246" s="117"/>
      <c r="M246" s="99"/>
      <c r="N246" s="41"/>
      <c r="O246" s="116"/>
      <c r="P246" s="116"/>
      <c r="Q246" s="10"/>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row>
    <row r="247">
      <c r="A247" s="41"/>
      <c r="B247" s="116"/>
      <c r="C247" s="127"/>
      <c r="D247" s="22"/>
      <c r="E247" s="22"/>
      <c r="F247" s="41"/>
      <c r="G247" s="41"/>
      <c r="H247" s="41"/>
      <c r="I247" s="22"/>
      <c r="J247" s="41"/>
      <c r="K247" s="41"/>
      <c r="L247" s="117"/>
      <c r="M247" s="99"/>
      <c r="N247" s="41"/>
      <c r="O247" s="116"/>
      <c r="P247" s="116"/>
      <c r="Q247" s="10"/>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row>
    <row r="248">
      <c r="A248" s="41"/>
      <c r="B248" s="116"/>
      <c r="C248" s="127"/>
      <c r="D248" s="22"/>
      <c r="E248" s="22"/>
      <c r="F248" s="41"/>
      <c r="G248" s="41"/>
      <c r="H248" s="41"/>
      <c r="I248" s="22"/>
      <c r="J248" s="41"/>
      <c r="K248" s="41"/>
      <c r="L248" s="117"/>
      <c r="M248" s="99"/>
      <c r="N248" s="41"/>
      <c r="O248" s="116"/>
      <c r="P248" s="116"/>
      <c r="Q248" s="10"/>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row>
    <row r="249">
      <c r="A249" s="41"/>
      <c r="B249" s="116"/>
      <c r="C249" s="127"/>
      <c r="D249" s="22"/>
      <c r="E249" s="22"/>
      <c r="F249" s="41"/>
      <c r="G249" s="41"/>
      <c r="H249" s="41"/>
      <c r="I249" s="22"/>
      <c r="J249" s="41"/>
      <c r="K249" s="41"/>
      <c r="L249" s="117"/>
      <c r="M249" s="99"/>
      <c r="N249" s="41"/>
      <c r="O249" s="116"/>
      <c r="P249" s="116"/>
      <c r="Q249" s="10"/>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row>
    <row r="250">
      <c r="A250" s="41"/>
      <c r="B250" s="116"/>
      <c r="C250" s="127"/>
      <c r="D250" s="22"/>
      <c r="E250" s="22"/>
      <c r="F250" s="41"/>
      <c r="G250" s="41"/>
      <c r="H250" s="41"/>
      <c r="I250" s="22"/>
      <c r="J250" s="41"/>
      <c r="K250" s="41"/>
      <c r="L250" s="117"/>
      <c r="M250" s="99"/>
      <c r="N250" s="41"/>
      <c r="O250" s="116"/>
      <c r="P250" s="116"/>
      <c r="Q250" s="10"/>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row>
    <row r="251">
      <c r="A251" s="41"/>
      <c r="B251" s="116"/>
      <c r="C251" s="127"/>
      <c r="D251" s="22"/>
      <c r="E251" s="22"/>
      <c r="F251" s="41"/>
      <c r="G251" s="41"/>
      <c r="H251" s="41"/>
      <c r="I251" s="22"/>
      <c r="J251" s="41"/>
      <c r="K251" s="41"/>
      <c r="L251" s="117"/>
      <c r="M251" s="99"/>
      <c r="N251" s="41"/>
      <c r="O251" s="116"/>
      <c r="P251" s="116"/>
      <c r="Q251" s="10"/>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row>
    <row r="252">
      <c r="A252" s="41"/>
      <c r="B252" s="116"/>
      <c r="C252" s="127"/>
      <c r="D252" s="22"/>
      <c r="E252" s="22"/>
      <c r="F252" s="41"/>
      <c r="G252" s="41"/>
      <c r="H252" s="41"/>
      <c r="I252" s="22"/>
      <c r="J252" s="41"/>
      <c r="K252" s="41"/>
      <c r="L252" s="117"/>
      <c r="M252" s="99"/>
      <c r="N252" s="41"/>
      <c r="O252" s="116"/>
      <c r="P252" s="116"/>
      <c r="Q252" s="10"/>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row>
    <row r="253">
      <c r="A253" s="41"/>
      <c r="B253" s="116"/>
      <c r="C253" s="127"/>
      <c r="D253" s="22"/>
      <c r="E253" s="22"/>
      <c r="F253" s="41"/>
      <c r="G253" s="41"/>
      <c r="H253" s="41"/>
      <c r="I253" s="22"/>
      <c r="J253" s="41"/>
      <c r="K253" s="41"/>
      <c r="L253" s="117"/>
      <c r="M253" s="99"/>
      <c r="N253" s="41"/>
      <c r="O253" s="116"/>
      <c r="P253" s="116"/>
      <c r="Q253" s="10"/>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row>
    <row r="254">
      <c r="A254" s="41"/>
      <c r="B254" s="116"/>
      <c r="C254" s="127"/>
      <c r="D254" s="22"/>
      <c r="E254" s="22"/>
      <c r="F254" s="41"/>
      <c r="G254" s="41"/>
      <c r="H254" s="41"/>
      <c r="I254" s="22"/>
      <c r="J254" s="41"/>
      <c r="K254" s="41"/>
      <c r="L254" s="117"/>
      <c r="M254" s="99"/>
      <c r="N254" s="41"/>
      <c r="O254" s="116"/>
      <c r="P254" s="116"/>
      <c r="Q254" s="10"/>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row>
    <row r="255">
      <c r="A255" s="41"/>
      <c r="B255" s="116"/>
      <c r="C255" s="127"/>
      <c r="D255" s="22"/>
      <c r="E255" s="22"/>
      <c r="F255" s="41"/>
      <c r="G255" s="41"/>
      <c r="H255" s="41"/>
      <c r="I255" s="22"/>
      <c r="J255" s="41"/>
      <c r="K255" s="41"/>
      <c r="L255" s="117"/>
      <c r="M255" s="99"/>
      <c r="N255" s="41"/>
      <c r="O255" s="116"/>
      <c r="P255" s="116"/>
      <c r="Q255" s="10"/>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row>
    <row r="256">
      <c r="A256" s="41"/>
      <c r="B256" s="116"/>
      <c r="C256" s="127"/>
      <c r="D256" s="22"/>
      <c r="E256" s="22"/>
      <c r="F256" s="41"/>
      <c r="G256" s="41"/>
      <c r="H256" s="41"/>
      <c r="I256" s="22"/>
      <c r="J256" s="41"/>
      <c r="K256" s="41"/>
      <c r="L256" s="117"/>
      <c r="M256" s="99"/>
      <c r="N256" s="41"/>
      <c r="O256" s="116"/>
      <c r="P256" s="116"/>
      <c r="Q256" s="10"/>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row>
    <row r="257">
      <c r="A257" s="41"/>
      <c r="B257" s="116"/>
      <c r="C257" s="127"/>
      <c r="D257" s="22"/>
      <c r="E257" s="22"/>
      <c r="F257" s="41"/>
      <c r="G257" s="41"/>
      <c r="H257" s="41"/>
      <c r="I257" s="22"/>
      <c r="J257" s="41"/>
      <c r="K257" s="41"/>
      <c r="L257" s="117"/>
      <c r="M257" s="99"/>
      <c r="N257" s="41"/>
      <c r="O257" s="116"/>
      <c r="P257" s="116"/>
      <c r="Q257" s="10"/>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row>
    <row r="258">
      <c r="A258" s="41"/>
      <c r="B258" s="116"/>
      <c r="C258" s="127"/>
      <c r="D258" s="22"/>
      <c r="E258" s="22"/>
      <c r="F258" s="41"/>
      <c r="G258" s="41"/>
      <c r="H258" s="41"/>
      <c r="I258" s="22"/>
      <c r="J258" s="41"/>
      <c r="K258" s="41"/>
      <c r="L258" s="117"/>
      <c r="M258" s="99"/>
      <c r="N258" s="41"/>
      <c r="O258" s="116"/>
      <c r="P258" s="116"/>
      <c r="Q258" s="10"/>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row>
    <row r="259">
      <c r="A259" s="41"/>
      <c r="B259" s="116"/>
      <c r="C259" s="127"/>
      <c r="D259" s="22"/>
      <c r="E259" s="22"/>
      <c r="F259" s="41"/>
      <c r="G259" s="41"/>
      <c r="H259" s="41"/>
      <c r="I259" s="22"/>
      <c r="J259" s="41"/>
      <c r="K259" s="41"/>
      <c r="L259" s="117"/>
      <c r="M259" s="99"/>
      <c r="N259" s="41"/>
      <c r="O259" s="116"/>
      <c r="P259" s="116"/>
      <c r="Q259" s="10"/>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row>
    <row r="260">
      <c r="A260" s="41"/>
      <c r="B260" s="116"/>
      <c r="C260" s="127"/>
      <c r="D260" s="22"/>
      <c r="E260" s="22"/>
      <c r="F260" s="41"/>
      <c r="G260" s="41"/>
      <c r="H260" s="41"/>
      <c r="I260" s="22"/>
      <c r="J260" s="41"/>
      <c r="K260" s="41"/>
      <c r="L260" s="117"/>
      <c r="M260" s="99"/>
      <c r="N260" s="41"/>
      <c r="O260" s="116"/>
      <c r="P260" s="116"/>
      <c r="Q260" s="10"/>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row>
    <row r="261">
      <c r="A261" s="41"/>
      <c r="B261" s="116"/>
      <c r="C261" s="127"/>
      <c r="D261" s="22"/>
      <c r="E261" s="22"/>
      <c r="F261" s="41"/>
      <c r="G261" s="41"/>
      <c r="H261" s="41"/>
      <c r="I261" s="22"/>
      <c r="J261" s="41"/>
      <c r="K261" s="41"/>
      <c r="L261" s="117"/>
      <c r="M261" s="99"/>
      <c r="N261" s="41"/>
      <c r="O261" s="116"/>
      <c r="P261" s="116"/>
      <c r="Q261" s="10"/>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row>
    <row r="262">
      <c r="A262" s="41"/>
      <c r="B262" s="116"/>
      <c r="C262" s="127"/>
      <c r="D262" s="22"/>
      <c r="E262" s="22"/>
      <c r="F262" s="41"/>
      <c r="G262" s="41"/>
      <c r="H262" s="41"/>
      <c r="I262" s="22"/>
      <c r="J262" s="41"/>
      <c r="K262" s="41"/>
      <c r="L262" s="117"/>
      <c r="M262" s="99"/>
      <c r="N262" s="41"/>
      <c r="O262" s="116"/>
      <c r="P262" s="116"/>
      <c r="Q262" s="10"/>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row>
    <row r="263">
      <c r="A263" s="41"/>
      <c r="B263" s="116"/>
      <c r="C263" s="127"/>
      <c r="D263" s="22"/>
      <c r="E263" s="22"/>
      <c r="F263" s="41"/>
      <c r="G263" s="41"/>
      <c r="H263" s="41"/>
      <c r="I263" s="22"/>
      <c r="J263" s="41"/>
      <c r="K263" s="41"/>
      <c r="L263" s="117"/>
      <c r="M263" s="99"/>
      <c r="N263" s="41"/>
      <c r="O263" s="116"/>
      <c r="P263" s="116"/>
      <c r="Q263" s="10"/>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row>
    <row r="264">
      <c r="A264" s="41"/>
      <c r="B264" s="116"/>
      <c r="C264" s="127"/>
      <c r="D264" s="22"/>
      <c r="E264" s="22"/>
      <c r="F264" s="41"/>
      <c r="G264" s="41"/>
      <c r="H264" s="41"/>
      <c r="I264" s="22"/>
      <c r="J264" s="41"/>
      <c r="K264" s="41"/>
      <c r="L264" s="117"/>
      <c r="M264" s="99"/>
      <c r="N264" s="41"/>
      <c r="O264" s="116"/>
      <c r="P264" s="116"/>
      <c r="Q264" s="10"/>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row>
    <row r="265">
      <c r="A265" s="41"/>
      <c r="B265" s="116"/>
      <c r="C265" s="127"/>
      <c r="D265" s="22"/>
      <c r="E265" s="22"/>
      <c r="F265" s="41"/>
      <c r="G265" s="41"/>
      <c r="H265" s="41"/>
      <c r="I265" s="22"/>
      <c r="J265" s="41"/>
      <c r="K265" s="41"/>
      <c r="L265" s="117"/>
      <c r="M265" s="99"/>
      <c r="N265" s="41"/>
      <c r="O265" s="116"/>
      <c r="P265" s="116"/>
      <c r="Q265" s="10"/>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row>
    <row r="266">
      <c r="A266" s="41"/>
      <c r="B266" s="116"/>
      <c r="C266" s="127"/>
      <c r="D266" s="22"/>
      <c r="E266" s="22"/>
      <c r="F266" s="41"/>
      <c r="G266" s="41"/>
      <c r="H266" s="41"/>
      <c r="I266" s="22"/>
      <c r="J266" s="41"/>
      <c r="K266" s="41"/>
      <c r="L266" s="117"/>
      <c r="M266" s="99"/>
      <c r="N266" s="41"/>
      <c r="O266" s="116"/>
      <c r="P266" s="116"/>
      <c r="Q266" s="10"/>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row>
    <row r="267">
      <c r="A267" s="41"/>
      <c r="B267" s="116"/>
      <c r="C267" s="127"/>
      <c r="D267" s="22"/>
      <c r="E267" s="22"/>
      <c r="F267" s="41"/>
      <c r="G267" s="41"/>
      <c r="H267" s="41"/>
      <c r="I267" s="22"/>
      <c r="J267" s="41"/>
      <c r="K267" s="41"/>
      <c r="L267" s="117"/>
      <c r="M267" s="99"/>
      <c r="N267" s="41"/>
      <c r="O267" s="116"/>
      <c r="P267" s="116"/>
      <c r="Q267" s="10"/>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row>
    <row r="268">
      <c r="A268" s="41"/>
      <c r="B268" s="116"/>
      <c r="C268" s="127"/>
      <c r="D268" s="22"/>
      <c r="E268" s="22"/>
      <c r="F268" s="41"/>
      <c r="G268" s="41"/>
      <c r="H268" s="41"/>
      <c r="I268" s="22"/>
      <c r="J268" s="41"/>
      <c r="K268" s="41"/>
      <c r="L268" s="117"/>
      <c r="M268" s="99"/>
      <c r="N268" s="41"/>
      <c r="O268" s="116"/>
      <c r="P268" s="116"/>
      <c r="Q268" s="10"/>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row>
    <row r="269">
      <c r="A269" s="41"/>
      <c r="B269" s="116"/>
      <c r="C269" s="127"/>
      <c r="D269" s="22"/>
      <c r="E269" s="22"/>
      <c r="F269" s="41"/>
      <c r="G269" s="41"/>
      <c r="H269" s="41"/>
      <c r="I269" s="22"/>
      <c r="J269" s="41"/>
      <c r="K269" s="41"/>
      <c r="L269" s="117"/>
      <c r="M269" s="99"/>
      <c r="N269" s="41"/>
      <c r="O269" s="116"/>
      <c r="P269" s="116"/>
      <c r="Q269" s="10"/>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row>
    <row r="270">
      <c r="A270" s="41"/>
      <c r="B270" s="116"/>
      <c r="C270" s="127"/>
      <c r="D270" s="22"/>
      <c r="E270" s="22"/>
      <c r="F270" s="41"/>
      <c r="G270" s="41"/>
      <c r="H270" s="41"/>
      <c r="I270" s="22"/>
      <c r="J270" s="41"/>
      <c r="K270" s="41"/>
      <c r="L270" s="117"/>
      <c r="M270" s="99"/>
      <c r="N270" s="41"/>
      <c r="O270" s="116"/>
      <c r="P270" s="116"/>
      <c r="Q270" s="10"/>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row>
    <row r="271">
      <c r="A271" s="41"/>
      <c r="B271" s="116"/>
      <c r="C271" s="127"/>
      <c r="D271" s="22"/>
      <c r="E271" s="22"/>
      <c r="F271" s="41"/>
      <c r="G271" s="41"/>
      <c r="H271" s="41"/>
      <c r="I271" s="22"/>
      <c r="J271" s="41"/>
      <c r="K271" s="41"/>
      <c r="L271" s="117"/>
      <c r="M271" s="99"/>
      <c r="N271" s="41"/>
      <c r="O271" s="116"/>
      <c r="P271" s="116"/>
      <c r="Q271" s="10"/>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row>
    <row r="272">
      <c r="A272" s="41"/>
      <c r="B272" s="116"/>
      <c r="C272" s="127"/>
      <c r="D272" s="22"/>
      <c r="E272" s="22"/>
      <c r="F272" s="41"/>
      <c r="G272" s="41"/>
      <c r="H272" s="41"/>
      <c r="I272" s="22"/>
      <c r="J272" s="41"/>
      <c r="K272" s="41"/>
      <c r="L272" s="117"/>
      <c r="M272" s="99"/>
      <c r="N272" s="41"/>
      <c r="O272" s="116"/>
      <c r="P272" s="116"/>
      <c r="Q272" s="10"/>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row>
    <row r="273">
      <c r="A273" s="41"/>
      <c r="B273" s="116"/>
      <c r="C273" s="127"/>
      <c r="D273" s="22"/>
      <c r="E273" s="22"/>
      <c r="F273" s="41"/>
      <c r="G273" s="41"/>
      <c r="H273" s="41"/>
      <c r="I273" s="22"/>
      <c r="J273" s="41"/>
      <c r="K273" s="41"/>
      <c r="L273" s="117"/>
      <c r="M273" s="99"/>
      <c r="N273" s="41"/>
      <c r="O273" s="116"/>
      <c r="P273" s="116"/>
      <c r="Q273" s="10"/>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row>
    <row r="274">
      <c r="A274" s="41"/>
      <c r="B274" s="116"/>
      <c r="C274" s="127"/>
      <c r="D274" s="22"/>
      <c r="E274" s="22"/>
      <c r="F274" s="41"/>
      <c r="G274" s="41"/>
      <c r="H274" s="41"/>
      <c r="I274" s="22"/>
      <c r="J274" s="41"/>
      <c r="K274" s="41"/>
      <c r="L274" s="117"/>
      <c r="M274" s="99"/>
      <c r="N274" s="41"/>
      <c r="O274" s="116"/>
      <c r="P274" s="116"/>
      <c r="Q274" s="10"/>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row>
    <row r="275">
      <c r="A275" s="41"/>
      <c r="B275" s="116"/>
      <c r="C275" s="127"/>
      <c r="D275" s="22"/>
      <c r="E275" s="22"/>
      <c r="F275" s="41"/>
      <c r="G275" s="41"/>
      <c r="H275" s="41"/>
      <c r="I275" s="22"/>
      <c r="J275" s="41"/>
      <c r="K275" s="41"/>
      <c r="L275" s="117"/>
      <c r="M275" s="99"/>
      <c r="N275" s="41"/>
      <c r="O275" s="116"/>
      <c r="P275" s="116"/>
      <c r="Q275" s="10"/>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row>
    <row r="276">
      <c r="A276" s="41"/>
      <c r="B276" s="116"/>
      <c r="C276" s="127"/>
      <c r="D276" s="22"/>
      <c r="E276" s="22"/>
      <c r="F276" s="41"/>
      <c r="G276" s="41"/>
      <c r="H276" s="41"/>
      <c r="I276" s="22"/>
      <c r="J276" s="41"/>
      <c r="K276" s="41"/>
      <c r="L276" s="117"/>
      <c r="M276" s="99"/>
      <c r="N276" s="41"/>
      <c r="O276" s="116"/>
      <c r="P276" s="116"/>
      <c r="Q276" s="10"/>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row>
    <row r="277">
      <c r="A277" s="41"/>
      <c r="B277" s="116"/>
      <c r="C277" s="127"/>
      <c r="D277" s="22"/>
      <c r="E277" s="22"/>
      <c r="F277" s="41"/>
      <c r="G277" s="41"/>
      <c r="H277" s="41"/>
      <c r="I277" s="22"/>
      <c r="J277" s="41"/>
      <c r="K277" s="41"/>
      <c r="L277" s="117"/>
      <c r="M277" s="99"/>
      <c r="N277" s="41"/>
      <c r="O277" s="116"/>
      <c r="P277" s="116"/>
      <c r="Q277" s="10"/>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row>
    <row r="278">
      <c r="A278" s="41"/>
      <c r="B278" s="116"/>
      <c r="C278" s="127"/>
      <c r="D278" s="22"/>
      <c r="E278" s="22"/>
      <c r="F278" s="41"/>
      <c r="G278" s="41"/>
      <c r="H278" s="41"/>
      <c r="I278" s="22"/>
      <c r="J278" s="41"/>
      <c r="K278" s="41"/>
      <c r="L278" s="117"/>
      <c r="M278" s="99"/>
      <c r="N278" s="41"/>
      <c r="O278" s="116"/>
      <c r="P278" s="116"/>
      <c r="Q278" s="10"/>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row>
    <row r="279">
      <c r="A279" s="41"/>
      <c r="B279" s="116"/>
      <c r="C279" s="127"/>
      <c r="D279" s="22"/>
      <c r="E279" s="22"/>
      <c r="F279" s="41"/>
      <c r="G279" s="41"/>
      <c r="H279" s="41"/>
      <c r="I279" s="22"/>
      <c r="J279" s="41"/>
      <c r="K279" s="41"/>
      <c r="L279" s="117"/>
      <c r="M279" s="99"/>
      <c r="N279" s="41"/>
      <c r="O279" s="116"/>
      <c r="P279" s="116"/>
      <c r="Q279" s="10"/>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row>
    <row r="280">
      <c r="A280" s="41"/>
      <c r="B280" s="116"/>
      <c r="C280" s="127"/>
      <c r="D280" s="22"/>
      <c r="E280" s="22"/>
      <c r="F280" s="41"/>
      <c r="G280" s="41"/>
      <c r="H280" s="41"/>
      <c r="I280" s="22"/>
      <c r="J280" s="41"/>
      <c r="K280" s="41"/>
      <c r="L280" s="117"/>
      <c r="M280" s="99"/>
      <c r="N280" s="41"/>
      <c r="O280" s="116"/>
      <c r="P280" s="116"/>
      <c r="Q280" s="10"/>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row>
    <row r="281">
      <c r="A281" s="41"/>
      <c r="B281" s="116"/>
      <c r="C281" s="127"/>
      <c r="D281" s="22"/>
      <c r="E281" s="22"/>
      <c r="F281" s="41"/>
      <c r="G281" s="41"/>
      <c r="H281" s="41"/>
      <c r="I281" s="22"/>
      <c r="J281" s="41"/>
      <c r="K281" s="41"/>
      <c r="L281" s="117"/>
      <c r="M281" s="99"/>
      <c r="N281" s="41"/>
      <c r="O281" s="116"/>
      <c r="P281" s="116"/>
      <c r="Q281" s="10"/>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row>
    <row r="282">
      <c r="A282" s="41"/>
      <c r="B282" s="116"/>
      <c r="C282" s="127"/>
      <c r="D282" s="22"/>
      <c r="E282" s="22"/>
      <c r="F282" s="41"/>
      <c r="G282" s="41"/>
      <c r="H282" s="41"/>
      <c r="I282" s="22"/>
      <c r="J282" s="41"/>
      <c r="K282" s="41"/>
      <c r="L282" s="117"/>
      <c r="M282" s="99"/>
      <c r="N282" s="41"/>
      <c r="O282" s="116"/>
      <c r="P282" s="116"/>
      <c r="Q282" s="10"/>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row>
    <row r="283">
      <c r="A283" s="41"/>
      <c r="B283" s="116"/>
      <c r="C283" s="127"/>
      <c r="D283" s="22"/>
      <c r="E283" s="22"/>
      <c r="F283" s="41"/>
      <c r="G283" s="41"/>
      <c r="H283" s="41"/>
      <c r="I283" s="22"/>
      <c r="J283" s="41"/>
      <c r="K283" s="41"/>
      <c r="L283" s="117"/>
      <c r="M283" s="99"/>
      <c r="N283" s="41"/>
      <c r="O283" s="116"/>
      <c r="P283" s="116"/>
      <c r="Q283" s="10"/>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row>
    <row r="284">
      <c r="A284" s="41"/>
      <c r="B284" s="116"/>
      <c r="C284" s="127"/>
      <c r="D284" s="22"/>
      <c r="E284" s="22"/>
      <c r="F284" s="41"/>
      <c r="G284" s="41"/>
      <c r="H284" s="41"/>
      <c r="I284" s="22"/>
      <c r="J284" s="41"/>
      <c r="K284" s="41"/>
      <c r="L284" s="117"/>
      <c r="M284" s="99"/>
      <c r="N284" s="41"/>
      <c r="O284" s="116"/>
      <c r="P284" s="116"/>
      <c r="Q284" s="10"/>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row>
    <row r="285">
      <c r="A285" s="41"/>
      <c r="B285" s="116"/>
      <c r="C285" s="127"/>
      <c r="D285" s="22"/>
      <c r="E285" s="22"/>
      <c r="F285" s="41"/>
      <c r="G285" s="41"/>
      <c r="H285" s="41"/>
      <c r="I285" s="22"/>
      <c r="J285" s="41"/>
      <c r="K285" s="41"/>
      <c r="L285" s="117"/>
      <c r="M285" s="99"/>
      <c r="N285" s="41"/>
      <c r="O285" s="116"/>
      <c r="P285" s="116"/>
      <c r="Q285" s="10"/>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row>
    <row r="286">
      <c r="A286" s="41"/>
      <c r="B286" s="116"/>
      <c r="C286" s="127"/>
      <c r="D286" s="22"/>
      <c r="E286" s="22"/>
      <c r="F286" s="41"/>
      <c r="G286" s="41"/>
      <c r="H286" s="41"/>
      <c r="I286" s="22"/>
      <c r="J286" s="41"/>
      <c r="K286" s="41"/>
      <c r="L286" s="117"/>
      <c r="M286" s="99"/>
      <c r="N286" s="41"/>
      <c r="O286" s="116"/>
      <c r="P286" s="116"/>
      <c r="Q286" s="10"/>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row>
    <row r="287">
      <c r="A287" s="41"/>
      <c r="B287" s="116"/>
      <c r="C287" s="127"/>
      <c r="D287" s="22"/>
      <c r="E287" s="22"/>
      <c r="F287" s="41"/>
      <c r="G287" s="41"/>
      <c r="H287" s="41"/>
      <c r="I287" s="22"/>
      <c r="J287" s="41"/>
      <c r="K287" s="41"/>
      <c r="L287" s="117"/>
      <c r="M287" s="99"/>
      <c r="N287" s="41"/>
      <c r="O287" s="116"/>
      <c r="P287" s="116"/>
      <c r="Q287" s="10"/>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row>
    <row r="288">
      <c r="A288" s="41"/>
      <c r="B288" s="116"/>
      <c r="C288" s="127"/>
      <c r="D288" s="22"/>
      <c r="E288" s="22"/>
      <c r="F288" s="41"/>
      <c r="G288" s="41"/>
      <c r="H288" s="41"/>
      <c r="I288" s="22"/>
      <c r="J288" s="41"/>
      <c r="K288" s="41"/>
      <c r="L288" s="117"/>
      <c r="M288" s="99"/>
      <c r="N288" s="41"/>
      <c r="O288" s="116"/>
      <c r="P288" s="116"/>
      <c r="Q288" s="10"/>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row>
    <row r="289">
      <c r="A289" s="41"/>
      <c r="B289" s="116"/>
      <c r="C289" s="127"/>
      <c r="D289" s="22"/>
      <c r="E289" s="22"/>
      <c r="F289" s="41"/>
      <c r="G289" s="41"/>
      <c r="H289" s="41"/>
      <c r="I289" s="22"/>
      <c r="J289" s="41"/>
      <c r="K289" s="41"/>
      <c r="L289" s="117"/>
      <c r="M289" s="99"/>
      <c r="N289" s="41"/>
      <c r="O289" s="116"/>
      <c r="P289" s="116"/>
      <c r="Q289" s="10"/>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row>
    <row r="290">
      <c r="A290" s="41"/>
      <c r="B290" s="116"/>
      <c r="C290" s="127"/>
      <c r="D290" s="22"/>
      <c r="E290" s="22"/>
      <c r="F290" s="41"/>
      <c r="G290" s="41"/>
      <c r="H290" s="41"/>
      <c r="I290" s="22"/>
      <c r="J290" s="41"/>
      <c r="K290" s="41"/>
      <c r="L290" s="117"/>
      <c r="M290" s="99"/>
      <c r="N290" s="41"/>
      <c r="O290" s="116"/>
      <c r="P290" s="116"/>
      <c r="Q290" s="10"/>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row>
    <row r="291">
      <c r="A291" s="41"/>
      <c r="B291" s="116"/>
      <c r="C291" s="127"/>
      <c r="D291" s="22"/>
      <c r="E291" s="22"/>
      <c r="F291" s="41"/>
      <c r="G291" s="41"/>
      <c r="H291" s="41"/>
      <c r="I291" s="22"/>
      <c r="J291" s="41"/>
      <c r="K291" s="41"/>
      <c r="L291" s="117"/>
      <c r="M291" s="99"/>
      <c r="N291" s="41"/>
      <c r="O291" s="116"/>
      <c r="P291" s="116"/>
      <c r="Q291" s="10"/>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row>
    <row r="292">
      <c r="A292" s="41"/>
      <c r="B292" s="116"/>
      <c r="C292" s="127"/>
      <c r="D292" s="22"/>
      <c r="E292" s="22"/>
      <c r="F292" s="41"/>
      <c r="G292" s="41"/>
      <c r="H292" s="41"/>
      <c r="I292" s="22"/>
      <c r="J292" s="41"/>
      <c r="K292" s="41"/>
      <c r="L292" s="117"/>
      <c r="M292" s="99"/>
      <c r="N292" s="41"/>
      <c r="O292" s="116"/>
      <c r="P292" s="116"/>
      <c r="Q292" s="10"/>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row>
    <row r="293">
      <c r="A293" s="41"/>
      <c r="B293" s="116"/>
      <c r="C293" s="127"/>
      <c r="D293" s="22"/>
      <c r="E293" s="22"/>
      <c r="F293" s="41"/>
      <c r="G293" s="41"/>
      <c r="H293" s="41"/>
      <c r="I293" s="22"/>
      <c r="J293" s="41"/>
      <c r="K293" s="41"/>
      <c r="L293" s="117"/>
      <c r="M293" s="99"/>
      <c r="N293" s="41"/>
      <c r="O293" s="116"/>
      <c r="P293" s="116"/>
      <c r="Q293" s="10"/>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row>
    <row r="294">
      <c r="A294" s="41"/>
      <c r="B294" s="116"/>
      <c r="C294" s="127"/>
      <c r="D294" s="22"/>
      <c r="E294" s="22"/>
      <c r="F294" s="41"/>
      <c r="G294" s="41"/>
      <c r="H294" s="41"/>
      <c r="I294" s="22"/>
      <c r="J294" s="41"/>
      <c r="K294" s="41"/>
      <c r="L294" s="117"/>
      <c r="M294" s="99"/>
      <c r="N294" s="41"/>
      <c r="O294" s="116"/>
      <c r="P294" s="116"/>
      <c r="Q294" s="10"/>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row>
    <row r="295">
      <c r="A295" s="41"/>
      <c r="B295" s="116"/>
      <c r="C295" s="127"/>
      <c r="D295" s="22"/>
      <c r="E295" s="22"/>
      <c r="F295" s="41"/>
      <c r="G295" s="41"/>
      <c r="H295" s="41"/>
      <c r="I295" s="22"/>
      <c r="J295" s="41"/>
      <c r="K295" s="41"/>
      <c r="L295" s="117"/>
      <c r="M295" s="99"/>
      <c r="N295" s="41"/>
      <c r="O295" s="116"/>
      <c r="P295" s="116"/>
      <c r="Q295" s="10"/>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row>
    <row r="296">
      <c r="A296" s="41"/>
      <c r="B296" s="116"/>
      <c r="C296" s="127"/>
      <c r="D296" s="22"/>
      <c r="E296" s="22"/>
      <c r="F296" s="41"/>
      <c r="G296" s="41"/>
      <c r="H296" s="41"/>
      <c r="I296" s="22"/>
      <c r="J296" s="41"/>
      <c r="K296" s="41"/>
      <c r="L296" s="117"/>
      <c r="M296" s="99"/>
      <c r="N296" s="41"/>
      <c r="O296" s="116"/>
      <c r="P296" s="116"/>
      <c r="Q296" s="10"/>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row>
    <row r="297">
      <c r="A297" s="41"/>
      <c r="B297" s="116"/>
      <c r="C297" s="127"/>
      <c r="D297" s="22"/>
      <c r="E297" s="22"/>
      <c r="F297" s="41"/>
      <c r="G297" s="41"/>
      <c r="H297" s="41"/>
      <c r="I297" s="22"/>
      <c r="J297" s="41"/>
      <c r="K297" s="41"/>
      <c r="L297" s="117"/>
      <c r="M297" s="99"/>
      <c r="N297" s="41"/>
      <c r="O297" s="116"/>
      <c r="P297" s="116"/>
      <c r="Q297" s="10"/>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row>
    <row r="298">
      <c r="A298" s="41"/>
      <c r="B298" s="116"/>
      <c r="C298" s="127"/>
      <c r="D298" s="22"/>
      <c r="E298" s="22"/>
      <c r="F298" s="41"/>
      <c r="G298" s="41"/>
      <c r="H298" s="41"/>
      <c r="I298" s="22"/>
      <c r="J298" s="41"/>
      <c r="K298" s="41"/>
      <c r="L298" s="117"/>
      <c r="M298" s="99"/>
      <c r="N298" s="41"/>
      <c r="O298" s="116"/>
      <c r="P298" s="116"/>
      <c r="Q298" s="10"/>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row>
    <row r="299">
      <c r="A299" s="41"/>
      <c r="B299" s="116"/>
      <c r="C299" s="127"/>
      <c r="D299" s="22"/>
      <c r="E299" s="22"/>
      <c r="F299" s="41"/>
      <c r="G299" s="41"/>
      <c r="H299" s="41"/>
      <c r="I299" s="22"/>
      <c r="J299" s="41"/>
      <c r="K299" s="41"/>
      <c r="L299" s="117"/>
      <c r="M299" s="99"/>
      <c r="N299" s="41"/>
      <c r="O299" s="116"/>
      <c r="P299" s="116"/>
      <c r="Q299" s="10"/>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row>
    <row r="300">
      <c r="A300" s="41"/>
      <c r="B300" s="116"/>
      <c r="C300" s="127"/>
      <c r="D300" s="22"/>
      <c r="E300" s="22"/>
      <c r="F300" s="41"/>
      <c r="G300" s="41"/>
      <c r="H300" s="41"/>
      <c r="I300" s="22"/>
      <c r="J300" s="41"/>
      <c r="K300" s="41"/>
      <c r="L300" s="117"/>
      <c r="M300" s="99"/>
      <c r="N300" s="41"/>
      <c r="O300" s="116"/>
      <c r="P300" s="116"/>
      <c r="Q300" s="10"/>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row>
    <row r="301">
      <c r="A301" s="41"/>
      <c r="B301" s="116"/>
      <c r="C301" s="127"/>
      <c r="D301" s="22"/>
      <c r="E301" s="22"/>
      <c r="F301" s="41"/>
      <c r="G301" s="41"/>
      <c r="H301" s="41"/>
      <c r="I301" s="22"/>
      <c r="J301" s="41"/>
      <c r="K301" s="41"/>
      <c r="L301" s="117"/>
      <c r="M301" s="99"/>
      <c r="N301" s="41"/>
      <c r="O301" s="116"/>
      <c r="P301" s="116"/>
      <c r="Q301" s="10"/>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row>
    <row r="302">
      <c r="A302" s="41"/>
      <c r="B302" s="116"/>
      <c r="C302" s="127"/>
      <c r="D302" s="22"/>
      <c r="E302" s="22"/>
      <c r="F302" s="41"/>
      <c r="G302" s="41"/>
      <c r="H302" s="41"/>
      <c r="I302" s="22"/>
      <c r="J302" s="41"/>
      <c r="K302" s="41"/>
      <c r="L302" s="117"/>
      <c r="M302" s="99"/>
      <c r="N302" s="41"/>
      <c r="O302" s="116"/>
      <c r="P302" s="116"/>
      <c r="Q302" s="10"/>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row>
    <row r="303">
      <c r="A303" s="41"/>
      <c r="B303" s="116"/>
      <c r="C303" s="127"/>
      <c r="D303" s="22"/>
      <c r="E303" s="22"/>
      <c r="F303" s="41"/>
      <c r="G303" s="41"/>
      <c r="H303" s="41"/>
      <c r="I303" s="22"/>
      <c r="J303" s="41"/>
      <c r="K303" s="41"/>
      <c r="L303" s="117"/>
      <c r="M303" s="99"/>
      <c r="N303" s="41"/>
      <c r="O303" s="116"/>
      <c r="P303" s="116"/>
      <c r="Q303" s="10"/>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row>
    <row r="304">
      <c r="A304" s="41"/>
      <c r="B304" s="116"/>
      <c r="C304" s="127"/>
      <c r="D304" s="22"/>
      <c r="E304" s="22"/>
      <c r="F304" s="41"/>
      <c r="G304" s="41"/>
      <c r="H304" s="41"/>
      <c r="I304" s="22"/>
      <c r="J304" s="41"/>
      <c r="K304" s="41"/>
      <c r="L304" s="117"/>
      <c r="M304" s="99"/>
      <c r="N304" s="41"/>
      <c r="O304" s="116"/>
      <c r="P304" s="116"/>
      <c r="Q304" s="10"/>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row>
    <row r="305">
      <c r="A305" s="41"/>
      <c r="B305" s="116"/>
      <c r="C305" s="127"/>
      <c r="D305" s="22"/>
      <c r="E305" s="22"/>
      <c r="F305" s="41"/>
      <c r="G305" s="41"/>
      <c r="H305" s="41"/>
      <c r="I305" s="22"/>
      <c r="J305" s="41"/>
      <c r="K305" s="41"/>
      <c r="L305" s="117"/>
      <c r="M305" s="99"/>
      <c r="N305" s="41"/>
      <c r="O305" s="116"/>
      <c r="P305" s="116"/>
      <c r="Q305" s="10"/>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row>
    <row r="306">
      <c r="A306" s="41"/>
      <c r="B306" s="116"/>
      <c r="C306" s="127"/>
      <c r="D306" s="22"/>
      <c r="E306" s="22"/>
      <c r="F306" s="41"/>
      <c r="G306" s="41"/>
      <c r="H306" s="41"/>
      <c r="I306" s="22"/>
      <c r="J306" s="41"/>
      <c r="K306" s="41"/>
      <c r="L306" s="117"/>
      <c r="M306" s="99"/>
      <c r="N306" s="41"/>
      <c r="O306" s="116"/>
      <c r="P306" s="116"/>
      <c r="Q306" s="10"/>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row>
    <row r="307">
      <c r="A307" s="41"/>
      <c r="B307" s="116"/>
      <c r="C307" s="127"/>
      <c r="D307" s="22"/>
      <c r="E307" s="22"/>
      <c r="F307" s="41"/>
      <c r="G307" s="41"/>
      <c r="H307" s="41"/>
      <c r="I307" s="22"/>
      <c r="J307" s="41"/>
      <c r="K307" s="41"/>
      <c r="L307" s="117"/>
      <c r="M307" s="99"/>
      <c r="N307" s="41"/>
      <c r="O307" s="116"/>
      <c r="P307" s="116"/>
      <c r="Q307" s="10"/>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row>
    <row r="308">
      <c r="A308" s="41"/>
      <c r="B308" s="116"/>
      <c r="C308" s="127"/>
      <c r="D308" s="22"/>
      <c r="E308" s="22"/>
      <c r="F308" s="41"/>
      <c r="G308" s="41"/>
      <c r="H308" s="41"/>
      <c r="I308" s="22"/>
      <c r="J308" s="41"/>
      <c r="K308" s="41"/>
      <c r="L308" s="117"/>
      <c r="M308" s="99"/>
      <c r="N308" s="41"/>
      <c r="O308" s="116"/>
      <c r="P308" s="116"/>
      <c r="Q308" s="10"/>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row>
    <row r="309">
      <c r="A309" s="41"/>
      <c r="B309" s="116"/>
      <c r="C309" s="127"/>
      <c r="D309" s="22"/>
      <c r="E309" s="22"/>
      <c r="F309" s="41"/>
      <c r="G309" s="41"/>
      <c r="H309" s="41"/>
      <c r="I309" s="22"/>
      <c r="J309" s="41"/>
      <c r="K309" s="41"/>
      <c r="L309" s="117"/>
      <c r="M309" s="99"/>
      <c r="N309" s="41"/>
      <c r="O309" s="116"/>
      <c r="P309" s="116"/>
      <c r="Q309" s="10"/>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row>
    <row r="310">
      <c r="A310" s="41"/>
      <c r="B310" s="116"/>
      <c r="C310" s="127"/>
      <c r="D310" s="22"/>
      <c r="E310" s="22"/>
      <c r="F310" s="41"/>
      <c r="G310" s="41"/>
      <c r="H310" s="41"/>
      <c r="I310" s="22"/>
      <c r="J310" s="41"/>
      <c r="K310" s="41"/>
      <c r="L310" s="117"/>
      <c r="M310" s="99"/>
      <c r="N310" s="41"/>
      <c r="O310" s="116"/>
      <c r="P310" s="116"/>
      <c r="Q310" s="10"/>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row>
    <row r="311">
      <c r="A311" s="41"/>
      <c r="B311" s="116"/>
      <c r="C311" s="127"/>
      <c r="D311" s="22"/>
      <c r="E311" s="22"/>
      <c r="F311" s="41"/>
      <c r="G311" s="41"/>
      <c r="H311" s="41"/>
      <c r="I311" s="22"/>
      <c r="J311" s="41"/>
      <c r="K311" s="41"/>
      <c r="L311" s="117"/>
      <c r="M311" s="99"/>
      <c r="N311" s="41"/>
      <c r="O311" s="116"/>
      <c r="P311" s="116"/>
      <c r="Q311" s="10"/>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row>
    <row r="312">
      <c r="A312" s="41"/>
      <c r="B312" s="116"/>
      <c r="C312" s="127"/>
      <c r="D312" s="22"/>
      <c r="E312" s="22"/>
      <c r="F312" s="41"/>
      <c r="G312" s="41"/>
      <c r="H312" s="41"/>
      <c r="I312" s="22"/>
      <c r="J312" s="41"/>
      <c r="K312" s="41"/>
      <c r="L312" s="117"/>
      <c r="M312" s="99"/>
      <c r="N312" s="41"/>
      <c r="O312" s="116"/>
      <c r="P312" s="116"/>
      <c r="Q312" s="10"/>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row>
    <row r="313">
      <c r="A313" s="41"/>
      <c r="B313" s="116"/>
      <c r="C313" s="127"/>
      <c r="D313" s="22"/>
      <c r="E313" s="22"/>
      <c r="F313" s="41"/>
      <c r="G313" s="41"/>
      <c r="H313" s="41"/>
      <c r="I313" s="22"/>
      <c r="J313" s="41"/>
      <c r="K313" s="41"/>
      <c r="L313" s="117"/>
      <c r="M313" s="99"/>
      <c r="N313" s="41"/>
      <c r="O313" s="116"/>
      <c r="P313" s="116"/>
      <c r="Q313" s="10"/>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row>
    <row r="314">
      <c r="A314" s="41"/>
      <c r="B314" s="116"/>
      <c r="C314" s="127"/>
      <c r="D314" s="22"/>
      <c r="E314" s="22"/>
      <c r="F314" s="41"/>
      <c r="G314" s="41"/>
      <c r="H314" s="41"/>
      <c r="I314" s="22"/>
      <c r="J314" s="41"/>
      <c r="K314" s="41"/>
      <c r="L314" s="117"/>
      <c r="M314" s="99"/>
      <c r="N314" s="41"/>
      <c r="O314" s="116"/>
      <c r="P314" s="116"/>
      <c r="Q314" s="10"/>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row>
    <row r="315">
      <c r="A315" s="41"/>
      <c r="B315" s="116"/>
      <c r="C315" s="127"/>
      <c r="D315" s="22"/>
      <c r="E315" s="22"/>
      <c r="F315" s="41"/>
      <c r="G315" s="41"/>
      <c r="H315" s="41"/>
      <c r="I315" s="22"/>
      <c r="J315" s="41"/>
      <c r="K315" s="41"/>
      <c r="L315" s="117"/>
      <c r="M315" s="99"/>
      <c r="N315" s="41"/>
      <c r="O315" s="116"/>
      <c r="P315" s="116"/>
      <c r="Q315" s="10"/>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row>
    <row r="316">
      <c r="A316" s="41"/>
      <c r="B316" s="116"/>
      <c r="C316" s="127"/>
      <c r="D316" s="22"/>
      <c r="E316" s="22"/>
      <c r="F316" s="41"/>
      <c r="G316" s="41"/>
      <c r="H316" s="41"/>
      <c r="I316" s="22"/>
      <c r="J316" s="41"/>
      <c r="K316" s="41"/>
      <c r="L316" s="117"/>
      <c r="M316" s="99"/>
      <c r="N316" s="41"/>
      <c r="O316" s="116"/>
      <c r="P316" s="116"/>
      <c r="Q316" s="10"/>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row>
    <row r="317">
      <c r="A317" s="41"/>
      <c r="B317" s="116"/>
      <c r="C317" s="127"/>
      <c r="D317" s="22"/>
      <c r="E317" s="22"/>
      <c r="F317" s="41"/>
      <c r="G317" s="41"/>
      <c r="H317" s="41"/>
      <c r="I317" s="22"/>
      <c r="J317" s="41"/>
      <c r="K317" s="41"/>
      <c r="L317" s="117"/>
      <c r="M317" s="99"/>
      <c r="N317" s="41"/>
      <c r="O317" s="116"/>
      <c r="P317" s="116"/>
      <c r="Q317" s="10"/>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row>
    <row r="318">
      <c r="A318" s="41"/>
      <c r="B318" s="116"/>
      <c r="C318" s="127"/>
      <c r="D318" s="22"/>
      <c r="E318" s="22"/>
      <c r="F318" s="41"/>
      <c r="G318" s="41"/>
      <c r="H318" s="41"/>
      <c r="I318" s="22"/>
      <c r="J318" s="41"/>
      <c r="K318" s="41"/>
      <c r="L318" s="117"/>
      <c r="M318" s="99"/>
      <c r="N318" s="41"/>
      <c r="O318" s="116"/>
      <c r="P318" s="116"/>
      <c r="Q318" s="10"/>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row>
    <row r="319">
      <c r="A319" s="41"/>
      <c r="B319" s="116"/>
      <c r="C319" s="127"/>
      <c r="D319" s="22"/>
      <c r="E319" s="22"/>
      <c r="F319" s="41"/>
      <c r="G319" s="41"/>
      <c r="H319" s="41"/>
      <c r="I319" s="22"/>
      <c r="J319" s="41"/>
      <c r="K319" s="41"/>
      <c r="L319" s="117"/>
      <c r="M319" s="99"/>
      <c r="N319" s="41"/>
      <c r="O319" s="116"/>
      <c r="P319" s="116"/>
      <c r="Q319" s="10"/>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row>
    <row r="320">
      <c r="A320" s="41"/>
      <c r="B320" s="116"/>
      <c r="C320" s="127"/>
      <c r="D320" s="22"/>
      <c r="E320" s="22"/>
      <c r="F320" s="41"/>
      <c r="G320" s="41"/>
      <c r="H320" s="41"/>
      <c r="I320" s="22"/>
      <c r="J320" s="41"/>
      <c r="K320" s="41"/>
      <c r="L320" s="117"/>
      <c r="M320" s="99"/>
      <c r="N320" s="41"/>
      <c r="O320" s="116"/>
      <c r="P320" s="116"/>
      <c r="Q320" s="10"/>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row>
    <row r="321">
      <c r="A321" s="41"/>
      <c r="B321" s="116"/>
      <c r="C321" s="127"/>
      <c r="D321" s="22"/>
      <c r="E321" s="22"/>
      <c r="F321" s="41"/>
      <c r="G321" s="41"/>
      <c r="H321" s="41"/>
      <c r="I321" s="22"/>
      <c r="J321" s="41"/>
      <c r="K321" s="41"/>
      <c r="L321" s="117"/>
      <c r="M321" s="99"/>
      <c r="N321" s="41"/>
      <c r="O321" s="116"/>
      <c r="P321" s="116"/>
      <c r="Q321" s="10"/>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row>
    <row r="322">
      <c r="A322" s="41"/>
      <c r="B322" s="116"/>
      <c r="C322" s="127"/>
      <c r="D322" s="22"/>
      <c r="E322" s="22"/>
      <c r="F322" s="41"/>
      <c r="G322" s="41"/>
      <c r="H322" s="41"/>
      <c r="I322" s="22"/>
      <c r="J322" s="41"/>
      <c r="K322" s="41"/>
      <c r="L322" s="117"/>
      <c r="M322" s="99"/>
      <c r="N322" s="41"/>
      <c r="O322" s="116"/>
      <c r="P322" s="116"/>
      <c r="Q322" s="10"/>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row>
    <row r="323">
      <c r="A323" s="41"/>
      <c r="B323" s="116"/>
      <c r="C323" s="127"/>
      <c r="D323" s="22"/>
      <c r="E323" s="22"/>
      <c r="F323" s="41"/>
      <c r="G323" s="41"/>
      <c r="H323" s="41"/>
      <c r="I323" s="22"/>
      <c r="J323" s="41"/>
      <c r="K323" s="41"/>
      <c r="L323" s="117"/>
      <c r="M323" s="99"/>
      <c r="N323" s="41"/>
      <c r="O323" s="116"/>
      <c r="P323" s="116"/>
      <c r="Q323" s="10"/>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row>
    <row r="324">
      <c r="A324" s="41"/>
      <c r="B324" s="116"/>
      <c r="C324" s="127"/>
      <c r="D324" s="22"/>
      <c r="E324" s="22"/>
      <c r="F324" s="41"/>
      <c r="G324" s="41"/>
      <c r="H324" s="41"/>
      <c r="I324" s="22"/>
      <c r="J324" s="41"/>
      <c r="K324" s="41"/>
      <c r="L324" s="117"/>
      <c r="M324" s="99"/>
      <c r="N324" s="41"/>
      <c r="O324" s="116"/>
      <c r="P324" s="116"/>
      <c r="Q324" s="10"/>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row>
    <row r="325">
      <c r="A325" s="41"/>
      <c r="B325" s="116"/>
      <c r="C325" s="127"/>
      <c r="D325" s="22"/>
      <c r="E325" s="22"/>
      <c r="F325" s="41"/>
      <c r="G325" s="41"/>
      <c r="H325" s="41"/>
      <c r="I325" s="22"/>
      <c r="J325" s="41"/>
      <c r="K325" s="41"/>
      <c r="L325" s="117"/>
      <c r="M325" s="99"/>
      <c r="N325" s="41"/>
      <c r="O325" s="116"/>
      <c r="P325" s="116"/>
      <c r="Q325" s="10"/>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row>
    <row r="326">
      <c r="A326" s="41"/>
      <c r="B326" s="116"/>
      <c r="C326" s="127"/>
      <c r="D326" s="22"/>
      <c r="E326" s="22"/>
      <c r="F326" s="41"/>
      <c r="G326" s="41"/>
      <c r="H326" s="41"/>
      <c r="I326" s="22"/>
      <c r="J326" s="41"/>
      <c r="K326" s="41"/>
      <c r="L326" s="117"/>
      <c r="M326" s="99"/>
      <c r="N326" s="41"/>
      <c r="O326" s="116"/>
      <c r="P326" s="116"/>
      <c r="Q326" s="10"/>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row>
    <row r="327">
      <c r="A327" s="41"/>
      <c r="B327" s="116"/>
      <c r="C327" s="127"/>
      <c r="D327" s="22"/>
      <c r="E327" s="22"/>
      <c r="F327" s="41"/>
      <c r="G327" s="41"/>
      <c r="H327" s="41"/>
      <c r="I327" s="22"/>
      <c r="J327" s="41"/>
      <c r="K327" s="41"/>
      <c r="L327" s="117"/>
      <c r="M327" s="99"/>
      <c r="N327" s="41"/>
      <c r="O327" s="116"/>
      <c r="P327" s="116"/>
      <c r="Q327" s="10"/>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row>
    <row r="328">
      <c r="A328" s="41"/>
      <c r="B328" s="116"/>
      <c r="C328" s="127"/>
      <c r="D328" s="22"/>
      <c r="E328" s="22"/>
      <c r="F328" s="41"/>
      <c r="G328" s="41"/>
      <c r="H328" s="41"/>
      <c r="I328" s="22"/>
      <c r="J328" s="41"/>
      <c r="K328" s="41"/>
      <c r="L328" s="117"/>
      <c r="M328" s="99"/>
      <c r="N328" s="41"/>
      <c r="O328" s="116"/>
      <c r="P328" s="116"/>
      <c r="Q328" s="10"/>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row>
    <row r="329">
      <c r="A329" s="41"/>
      <c r="B329" s="116"/>
      <c r="C329" s="127"/>
      <c r="D329" s="22"/>
      <c r="E329" s="22"/>
      <c r="F329" s="41"/>
      <c r="G329" s="41"/>
      <c r="H329" s="41"/>
      <c r="I329" s="22"/>
      <c r="J329" s="41"/>
      <c r="K329" s="41"/>
      <c r="L329" s="117"/>
      <c r="M329" s="99"/>
      <c r="N329" s="41"/>
      <c r="O329" s="116"/>
      <c r="P329" s="116"/>
      <c r="Q329" s="10"/>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row>
    <row r="330">
      <c r="A330" s="41"/>
      <c r="B330" s="116"/>
      <c r="C330" s="127"/>
      <c r="D330" s="22"/>
      <c r="E330" s="22"/>
      <c r="F330" s="41"/>
      <c r="G330" s="41"/>
      <c r="H330" s="41"/>
      <c r="I330" s="22"/>
      <c r="J330" s="41"/>
      <c r="K330" s="41"/>
      <c r="L330" s="117"/>
      <c r="M330" s="99"/>
      <c r="N330" s="41"/>
      <c r="O330" s="116"/>
      <c r="P330" s="116"/>
      <c r="Q330" s="10"/>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row>
    <row r="331">
      <c r="A331" s="41"/>
      <c r="B331" s="116"/>
      <c r="C331" s="127"/>
      <c r="D331" s="22"/>
      <c r="E331" s="22"/>
      <c r="F331" s="41"/>
      <c r="G331" s="41"/>
      <c r="H331" s="41"/>
      <c r="I331" s="22"/>
      <c r="J331" s="41"/>
      <c r="K331" s="41"/>
      <c r="L331" s="117"/>
      <c r="M331" s="99"/>
      <c r="N331" s="41"/>
      <c r="O331" s="116"/>
      <c r="P331" s="116"/>
      <c r="Q331" s="10"/>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row>
    <row r="332">
      <c r="A332" s="41"/>
      <c r="B332" s="116"/>
      <c r="C332" s="127"/>
      <c r="D332" s="22"/>
      <c r="E332" s="22"/>
      <c r="F332" s="41"/>
      <c r="G332" s="41"/>
      <c r="H332" s="41"/>
      <c r="I332" s="22"/>
      <c r="J332" s="41"/>
      <c r="K332" s="41"/>
      <c r="L332" s="117"/>
      <c r="M332" s="99"/>
      <c r="N332" s="41"/>
      <c r="O332" s="116"/>
      <c r="P332" s="116"/>
      <c r="Q332" s="10"/>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row>
    <row r="333">
      <c r="A333" s="41"/>
      <c r="B333" s="116"/>
      <c r="C333" s="127"/>
      <c r="D333" s="22"/>
      <c r="E333" s="22"/>
      <c r="F333" s="41"/>
      <c r="G333" s="41"/>
      <c r="H333" s="41"/>
      <c r="I333" s="22"/>
      <c r="J333" s="41"/>
      <c r="K333" s="41"/>
      <c r="L333" s="117"/>
      <c r="M333" s="99"/>
      <c r="N333" s="41"/>
      <c r="O333" s="116"/>
      <c r="P333" s="116"/>
      <c r="Q333" s="10"/>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row>
    <row r="334">
      <c r="A334" s="41"/>
      <c r="B334" s="116"/>
      <c r="C334" s="127"/>
      <c r="D334" s="22"/>
      <c r="E334" s="22"/>
      <c r="F334" s="41"/>
      <c r="G334" s="41"/>
      <c r="H334" s="41"/>
      <c r="I334" s="22"/>
      <c r="J334" s="41"/>
      <c r="K334" s="41"/>
      <c r="L334" s="117"/>
      <c r="M334" s="99"/>
      <c r="N334" s="41"/>
      <c r="O334" s="116"/>
      <c r="P334" s="116"/>
      <c r="Q334" s="10"/>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row>
    <row r="335">
      <c r="A335" s="41"/>
      <c r="B335" s="116"/>
      <c r="C335" s="127"/>
      <c r="D335" s="22"/>
      <c r="E335" s="22"/>
      <c r="F335" s="41"/>
      <c r="G335" s="41"/>
      <c r="H335" s="41"/>
      <c r="I335" s="22"/>
      <c r="J335" s="41"/>
      <c r="K335" s="41"/>
      <c r="L335" s="117"/>
      <c r="M335" s="99"/>
      <c r="N335" s="41"/>
      <c r="O335" s="116"/>
      <c r="P335" s="116"/>
      <c r="Q335" s="10"/>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row>
    <row r="336">
      <c r="A336" s="41"/>
      <c r="B336" s="116"/>
      <c r="C336" s="127"/>
      <c r="D336" s="22"/>
      <c r="E336" s="22"/>
      <c r="F336" s="41"/>
      <c r="G336" s="41"/>
      <c r="H336" s="41"/>
      <c r="I336" s="22"/>
      <c r="J336" s="41"/>
      <c r="K336" s="41"/>
      <c r="L336" s="117"/>
      <c r="M336" s="99"/>
      <c r="N336" s="41"/>
      <c r="O336" s="116"/>
      <c r="P336" s="116"/>
      <c r="Q336" s="10"/>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row>
    <row r="337">
      <c r="A337" s="41"/>
      <c r="B337" s="116"/>
      <c r="C337" s="127"/>
      <c r="D337" s="22"/>
      <c r="E337" s="22"/>
      <c r="F337" s="41"/>
      <c r="G337" s="41"/>
      <c r="H337" s="41"/>
      <c r="I337" s="22"/>
      <c r="J337" s="41"/>
      <c r="K337" s="41"/>
      <c r="L337" s="117"/>
      <c r="M337" s="99"/>
      <c r="N337" s="41"/>
      <c r="O337" s="116"/>
      <c r="P337" s="116"/>
      <c r="Q337" s="10"/>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row>
    <row r="338">
      <c r="A338" s="41"/>
      <c r="B338" s="116"/>
      <c r="C338" s="127"/>
      <c r="D338" s="22"/>
      <c r="E338" s="22"/>
      <c r="F338" s="41"/>
      <c r="G338" s="41"/>
      <c r="H338" s="41"/>
      <c r="I338" s="22"/>
      <c r="J338" s="41"/>
      <c r="K338" s="41"/>
      <c r="L338" s="117"/>
      <c r="M338" s="99"/>
      <c r="N338" s="41"/>
      <c r="O338" s="116"/>
      <c r="P338" s="116"/>
      <c r="Q338" s="10"/>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row>
    <row r="339">
      <c r="A339" s="41"/>
      <c r="B339" s="116"/>
      <c r="C339" s="127"/>
      <c r="D339" s="22"/>
      <c r="E339" s="22"/>
      <c r="F339" s="41"/>
      <c r="G339" s="41"/>
      <c r="H339" s="41"/>
      <c r="I339" s="22"/>
      <c r="J339" s="41"/>
      <c r="K339" s="41"/>
      <c r="L339" s="117"/>
      <c r="M339" s="99"/>
      <c r="N339" s="41"/>
      <c r="O339" s="116"/>
      <c r="P339" s="116"/>
      <c r="Q339" s="10"/>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row>
    <row r="340">
      <c r="A340" s="41"/>
      <c r="B340" s="116"/>
      <c r="C340" s="127"/>
      <c r="D340" s="22"/>
      <c r="E340" s="22"/>
      <c r="F340" s="41"/>
      <c r="G340" s="41"/>
      <c r="H340" s="41"/>
      <c r="I340" s="22"/>
      <c r="J340" s="41"/>
      <c r="K340" s="41"/>
      <c r="L340" s="117"/>
      <c r="M340" s="99"/>
      <c r="N340" s="41"/>
      <c r="O340" s="116"/>
      <c r="P340" s="116"/>
      <c r="Q340" s="10"/>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row>
    <row r="341">
      <c r="A341" s="41"/>
      <c r="B341" s="116"/>
      <c r="C341" s="127"/>
      <c r="D341" s="22"/>
      <c r="E341" s="22"/>
      <c r="F341" s="41"/>
      <c r="G341" s="41"/>
      <c r="H341" s="41"/>
      <c r="I341" s="22"/>
      <c r="J341" s="41"/>
      <c r="K341" s="41"/>
      <c r="L341" s="117"/>
      <c r="M341" s="99"/>
      <c r="N341" s="41"/>
      <c r="O341" s="116"/>
      <c r="P341" s="116"/>
      <c r="Q341" s="10"/>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row>
    <row r="342">
      <c r="A342" s="41"/>
      <c r="B342" s="116"/>
      <c r="C342" s="127"/>
      <c r="D342" s="22"/>
      <c r="E342" s="22"/>
      <c r="F342" s="41"/>
      <c r="G342" s="41"/>
      <c r="H342" s="41"/>
      <c r="I342" s="22"/>
      <c r="J342" s="41"/>
      <c r="K342" s="41"/>
      <c r="L342" s="117"/>
      <c r="M342" s="99"/>
      <c r="N342" s="41"/>
      <c r="O342" s="116"/>
      <c r="P342" s="116"/>
      <c r="Q342" s="10"/>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row>
    <row r="343">
      <c r="A343" s="41"/>
      <c r="B343" s="116"/>
      <c r="C343" s="127"/>
      <c r="D343" s="22"/>
      <c r="E343" s="22"/>
      <c r="F343" s="41"/>
      <c r="G343" s="41"/>
      <c r="H343" s="41"/>
      <c r="I343" s="22"/>
      <c r="J343" s="41"/>
      <c r="K343" s="41"/>
      <c r="L343" s="117"/>
      <c r="M343" s="99"/>
      <c r="N343" s="41"/>
      <c r="O343" s="116"/>
      <c r="P343" s="116"/>
      <c r="Q343" s="10"/>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row>
    <row r="344">
      <c r="A344" s="41"/>
      <c r="B344" s="116"/>
      <c r="C344" s="127"/>
      <c r="D344" s="22"/>
      <c r="E344" s="22"/>
      <c r="F344" s="41"/>
      <c r="G344" s="41"/>
      <c r="H344" s="41"/>
      <c r="I344" s="22"/>
      <c r="J344" s="41"/>
      <c r="K344" s="41"/>
      <c r="L344" s="117"/>
      <c r="M344" s="99"/>
      <c r="N344" s="41"/>
      <c r="O344" s="116"/>
      <c r="P344" s="116"/>
      <c r="Q344" s="10"/>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row>
    <row r="345">
      <c r="A345" s="41"/>
      <c r="B345" s="116"/>
      <c r="C345" s="127"/>
      <c r="D345" s="22"/>
      <c r="E345" s="22"/>
      <c r="F345" s="41"/>
      <c r="G345" s="41"/>
      <c r="H345" s="41"/>
      <c r="I345" s="22"/>
      <c r="J345" s="41"/>
      <c r="K345" s="41"/>
      <c r="L345" s="117"/>
      <c r="M345" s="99"/>
      <c r="N345" s="41"/>
      <c r="O345" s="116"/>
      <c r="P345" s="116"/>
      <c r="Q345" s="10"/>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row>
    <row r="346">
      <c r="A346" s="41"/>
      <c r="B346" s="116"/>
      <c r="C346" s="127"/>
      <c r="D346" s="22"/>
      <c r="E346" s="22"/>
      <c r="F346" s="41"/>
      <c r="G346" s="41"/>
      <c r="H346" s="41"/>
      <c r="I346" s="22"/>
      <c r="J346" s="41"/>
      <c r="K346" s="41"/>
      <c r="L346" s="117"/>
      <c r="M346" s="99"/>
      <c r="N346" s="41"/>
      <c r="O346" s="116"/>
      <c r="P346" s="116"/>
      <c r="Q346" s="10"/>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row>
    <row r="347">
      <c r="A347" s="41"/>
      <c r="B347" s="116"/>
      <c r="C347" s="127"/>
      <c r="D347" s="22"/>
      <c r="E347" s="22"/>
      <c r="F347" s="41"/>
      <c r="G347" s="41"/>
      <c r="H347" s="41"/>
      <c r="I347" s="22"/>
      <c r="J347" s="41"/>
      <c r="K347" s="41"/>
      <c r="L347" s="117"/>
      <c r="M347" s="99"/>
      <c r="N347" s="41"/>
      <c r="O347" s="116"/>
      <c r="P347" s="116"/>
      <c r="Q347" s="10"/>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row>
    <row r="348">
      <c r="A348" s="41"/>
      <c r="B348" s="116"/>
      <c r="C348" s="127"/>
      <c r="D348" s="22"/>
      <c r="E348" s="22"/>
      <c r="F348" s="41"/>
      <c r="G348" s="41"/>
      <c r="H348" s="41"/>
      <c r="I348" s="22"/>
      <c r="J348" s="41"/>
      <c r="K348" s="41"/>
      <c r="L348" s="117"/>
      <c r="M348" s="99"/>
      <c r="N348" s="41"/>
      <c r="O348" s="116"/>
      <c r="P348" s="116"/>
      <c r="Q348" s="10"/>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row>
    <row r="349">
      <c r="A349" s="41"/>
      <c r="B349" s="116"/>
      <c r="C349" s="127"/>
      <c r="D349" s="22"/>
      <c r="E349" s="22"/>
      <c r="F349" s="41"/>
      <c r="G349" s="41"/>
      <c r="H349" s="41"/>
      <c r="I349" s="22"/>
      <c r="J349" s="41"/>
      <c r="K349" s="41"/>
      <c r="L349" s="117"/>
      <c r="M349" s="99"/>
      <c r="N349" s="41"/>
      <c r="O349" s="116"/>
      <c r="P349" s="116"/>
      <c r="Q349" s="10"/>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row>
    <row r="350">
      <c r="A350" s="41"/>
      <c r="B350" s="116"/>
      <c r="C350" s="127"/>
      <c r="D350" s="22"/>
      <c r="E350" s="22"/>
      <c r="F350" s="41"/>
      <c r="G350" s="41"/>
      <c r="H350" s="41"/>
      <c r="I350" s="22"/>
      <c r="J350" s="41"/>
      <c r="K350" s="41"/>
      <c r="L350" s="117"/>
      <c r="M350" s="99"/>
      <c r="N350" s="41"/>
      <c r="O350" s="116"/>
      <c r="P350" s="116"/>
      <c r="Q350" s="10"/>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row>
    <row r="351">
      <c r="A351" s="41"/>
      <c r="B351" s="116"/>
      <c r="C351" s="127"/>
      <c r="D351" s="22"/>
      <c r="E351" s="22"/>
      <c r="F351" s="41"/>
      <c r="G351" s="41"/>
      <c r="H351" s="41"/>
      <c r="I351" s="22"/>
      <c r="J351" s="41"/>
      <c r="K351" s="41"/>
      <c r="L351" s="117"/>
      <c r="M351" s="99"/>
      <c r="N351" s="41"/>
      <c r="O351" s="116"/>
      <c r="P351" s="116"/>
      <c r="Q351" s="10"/>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row>
    <row r="352">
      <c r="A352" s="41"/>
      <c r="B352" s="116"/>
      <c r="C352" s="127"/>
      <c r="D352" s="22"/>
      <c r="E352" s="22"/>
      <c r="F352" s="41"/>
      <c r="G352" s="41"/>
      <c r="H352" s="41"/>
      <c r="I352" s="22"/>
      <c r="J352" s="41"/>
      <c r="K352" s="41"/>
      <c r="L352" s="117"/>
      <c r="M352" s="99"/>
      <c r="N352" s="41"/>
      <c r="O352" s="116"/>
      <c r="P352" s="116"/>
      <c r="Q352" s="10"/>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row>
    <row r="353">
      <c r="A353" s="41"/>
      <c r="B353" s="116"/>
      <c r="C353" s="127"/>
      <c r="D353" s="22"/>
      <c r="E353" s="22"/>
      <c r="F353" s="41"/>
      <c r="G353" s="41"/>
      <c r="H353" s="41"/>
      <c r="I353" s="22"/>
      <c r="J353" s="41"/>
      <c r="K353" s="41"/>
      <c r="L353" s="117"/>
      <c r="M353" s="99"/>
      <c r="N353" s="41"/>
      <c r="O353" s="116"/>
      <c r="P353" s="116"/>
      <c r="Q353" s="10"/>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row>
    <row r="354">
      <c r="A354" s="41"/>
      <c r="B354" s="116"/>
      <c r="C354" s="127"/>
      <c r="D354" s="22"/>
      <c r="E354" s="22"/>
      <c r="F354" s="41"/>
      <c r="G354" s="41"/>
      <c r="H354" s="41"/>
      <c r="I354" s="22"/>
      <c r="J354" s="41"/>
      <c r="K354" s="41"/>
      <c r="L354" s="117"/>
      <c r="M354" s="99"/>
      <c r="N354" s="41"/>
      <c r="O354" s="116"/>
      <c r="P354" s="116"/>
      <c r="Q354" s="10"/>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row>
    <row r="355">
      <c r="A355" s="41"/>
      <c r="B355" s="116"/>
      <c r="C355" s="127"/>
      <c r="D355" s="22"/>
      <c r="E355" s="22"/>
      <c r="F355" s="41"/>
      <c r="G355" s="41"/>
      <c r="H355" s="41"/>
      <c r="I355" s="22"/>
      <c r="J355" s="41"/>
      <c r="K355" s="41"/>
      <c r="L355" s="117"/>
      <c r="M355" s="99"/>
      <c r="N355" s="41"/>
      <c r="O355" s="116"/>
      <c r="P355" s="116"/>
      <c r="Q355" s="10"/>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row>
    <row r="356">
      <c r="A356" s="41"/>
      <c r="B356" s="116"/>
      <c r="C356" s="127"/>
      <c r="D356" s="22"/>
      <c r="E356" s="22"/>
      <c r="F356" s="41"/>
      <c r="G356" s="41"/>
      <c r="H356" s="41"/>
      <c r="I356" s="22"/>
      <c r="J356" s="41"/>
      <c r="K356" s="41"/>
      <c r="L356" s="117"/>
      <c r="M356" s="99"/>
      <c r="N356" s="41"/>
      <c r="O356" s="116"/>
      <c r="P356" s="116"/>
      <c r="Q356" s="10"/>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row>
    <row r="357">
      <c r="A357" s="41"/>
      <c r="B357" s="116"/>
      <c r="C357" s="127"/>
      <c r="D357" s="22"/>
      <c r="E357" s="22"/>
      <c r="F357" s="41"/>
      <c r="G357" s="41"/>
      <c r="H357" s="41"/>
      <c r="I357" s="22"/>
      <c r="J357" s="41"/>
      <c r="K357" s="41"/>
      <c r="L357" s="117"/>
      <c r="M357" s="99"/>
      <c r="N357" s="41"/>
      <c r="O357" s="116"/>
      <c r="P357" s="116"/>
      <c r="Q357" s="10"/>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row>
    <row r="358">
      <c r="A358" s="41"/>
      <c r="B358" s="116"/>
      <c r="C358" s="127"/>
      <c r="D358" s="22"/>
      <c r="E358" s="22"/>
      <c r="F358" s="41"/>
      <c r="G358" s="41"/>
      <c r="H358" s="41"/>
      <c r="I358" s="22"/>
      <c r="J358" s="41"/>
      <c r="K358" s="41"/>
      <c r="L358" s="117"/>
      <c r="M358" s="99"/>
      <c r="N358" s="41"/>
      <c r="O358" s="116"/>
      <c r="P358" s="116"/>
      <c r="Q358" s="10"/>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row>
    <row r="359">
      <c r="A359" s="41"/>
      <c r="B359" s="116"/>
      <c r="C359" s="127"/>
      <c r="D359" s="22"/>
      <c r="E359" s="22"/>
      <c r="F359" s="41"/>
      <c r="G359" s="41"/>
      <c r="H359" s="41"/>
      <c r="I359" s="22"/>
      <c r="J359" s="41"/>
      <c r="K359" s="41"/>
      <c r="L359" s="117"/>
      <c r="M359" s="99"/>
      <c r="N359" s="41"/>
      <c r="O359" s="116"/>
      <c r="P359" s="116"/>
      <c r="Q359" s="10"/>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row>
    <row r="360">
      <c r="A360" s="41"/>
      <c r="B360" s="116"/>
      <c r="C360" s="127"/>
      <c r="D360" s="22"/>
      <c r="E360" s="22"/>
      <c r="F360" s="41"/>
      <c r="G360" s="41"/>
      <c r="H360" s="41"/>
      <c r="I360" s="22"/>
      <c r="J360" s="41"/>
      <c r="K360" s="41"/>
      <c r="L360" s="117"/>
      <c r="M360" s="99"/>
      <c r="N360" s="41"/>
      <c r="O360" s="116"/>
      <c r="P360" s="116"/>
      <c r="Q360" s="10"/>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row>
    <row r="361">
      <c r="A361" s="41"/>
      <c r="B361" s="116"/>
      <c r="C361" s="127"/>
      <c r="D361" s="22"/>
      <c r="E361" s="22"/>
      <c r="F361" s="41"/>
      <c r="G361" s="41"/>
      <c r="H361" s="41"/>
      <c r="I361" s="22"/>
      <c r="J361" s="41"/>
      <c r="K361" s="41"/>
      <c r="L361" s="117"/>
      <c r="M361" s="99"/>
      <c r="N361" s="41"/>
      <c r="O361" s="116"/>
      <c r="P361" s="116"/>
      <c r="Q361" s="10"/>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row>
    <row r="362">
      <c r="A362" s="41"/>
      <c r="B362" s="116"/>
      <c r="C362" s="127"/>
      <c r="D362" s="22"/>
      <c r="E362" s="22"/>
      <c r="F362" s="41"/>
      <c r="G362" s="41"/>
      <c r="H362" s="41"/>
      <c r="I362" s="22"/>
      <c r="J362" s="41"/>
      <c r="K362" s="41"/>
      <c r="L362" s="117"/>
      <c r="M362" s="99"/>
      <c r="N362" s="41"/>
      <c r="O362" s="116"/>
      <c r="P362" s="116"/>
      <c r="Q362" s="10"/>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row>
    <row r="363">
      <c r="A363" s="41"/>
      <c r="B363" s="116"/>
      <c r="C363" s="127"/>
      <c r="D363" s="22"/>
      <c r="E363" s="22"/>
      <c r="F363" s="41"/>
      <c r="G363" s="41"/>
      <c r="H363" s="41"/>
      <c r="I363" s="22"/>
      <c r="J363" s="41"/>
      <c r="K363" s="41"/>
      <c r="L363" s="117"/>
      <c r="M363" s="99"/>
      <c r="N363" s="41"/>
      <c r="O363" s="116"/>
      <c r="P363" s="116"/>
      <c r="Q363" s="10"/>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row>
    <row r="364">
      <c r="A364" s="41"/>
      <c r="B364" s="116"/>
      <c r="C364" s="127"/>
      <c r="D364" s="22"/>
      <c r="E364" s="22"/>
      <c r="F364" s="41"/>
      <c r="G364" s="41"/>
      <c r="H364" s="41"/>
      <c r="I364" s="22"/>
      <c r="J364" s="41"/>
      <c r="K364" s="41"/>
      <c r="L364" s="117"/>
      <c r="M364" s="99"/>
      <c r="N364" s="41"/>
      <c r="O364" s="116"/>
      <c r="P364" s="116"/>
      <c r="Q364" s="10"/>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row>
    <row r="365">
      <c r="A365" s="41"/>
      <c r="B365" s="116"/>
      <c r="C365" s="127"/>
      <c r="D365" s="22"/>
      <c r="E365" s="22"/>
      <c r="F365" s="41"/>
      <c r="G365" s="41"/>
      <c r="H365" s="41"/>
      <c r="I365" s="22"/>
      <c r="J365" s="41"/>
      <c r="K365" s="41"/>
      <c r="L365" s="117"/>
      <c r="M365" s="99"/>
      <c r="N365" s="41"/>
      <c r="O365" s="116"/>
      <c r="P365" s="116"/>
      <c r="Q365" s="10"/>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row>
    <row r="366">
      <c r="A366" s="41"/>
      <c r="B366" s="116"/>
      <c r="C366" s="127"/>
      <c r="D366" s="22"/>
      <c r="E366" s="22"/>
      <c r="F366" s="41"/>
      <c r="G366" s="41"/>
      <c r="H366" s="41"/>
      <c r="I366" s="22"/>
      <c r="J366" s="41"/>
      <c r="K366" s="41"/>
      <c r="L366" s="117"/>
      <c r="M366" s="99"/>
      <c r="N366" s="41"/>
      <c r="O366" s="116"/>
      <c r="P366" s="116"/>
      <c r="Q366" s="10"/>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row>
    <row r="367">
      <c r="A367" s="41"/>
      <c r="B367" s="116"/>
      <c r="C367" s="127"/>
      <c r="D367" s="22"/>
      <c r="E367" s="22"/>
      <c r="F367" s="41"/>
      <c r="G367" s="41"/>
      <c r="H367" s="41"/>
      <c r="I367" s="22"/>
      <c r="J367" s="41"/>
      <c r="K367" s="41"/>
      <c r="L367" s="117"/>
      <c r="M367" s="99"/>
      <c r="N367" s="41"/>
      <c r="O367" s="116"/>
      <c r="P367" s="116"/>
      <c r="Q367" s="10"/>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row>
    <row r="368">
      <c r="A368" s="41"/>
      <c r="B368" s="116"/>
      <c r="C368" s="127"/>
      <c r="D368" s="22"/>
      <c r="E368" s="22"/>
      <c r="F368" s="41"/>
      <c r="G368" s="41"/>
      <c r="H368" s="41"/>
      <c r="I368" s="22"/>
      <c r="J368" s="41"/>
      <c r="K368" s="41"/>
      <c r="L368" s="117"/>
      <c r="M368" s="99"/>
      <c r="N368" s="41"/>
      <c r="O368" s="116"/>
      <c r="P368" s="116"/>
      <c r="Q368" s="10"/>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row>
    <row r="369">
      <c r="A369" s="41"/>
      <c r="B369" s="116"/>
      <c r="C369" s="127"/>
      <c r="D369" s="22"/>
      <c r="E369" s="22"/>
      <c r="F369" s="41"/>
      <c r="G369" s="41"/>
      <c r="H369" s="41"/>
      <c r="I369" s="22"/>
      <c r="J369" s="41"/>
      <c r="K369" s="41"/>
      <c r="L369" s="117"/>
      <c r="M369" s="99"/>
      <c r="N369" s="41"/>
      <c r="O369" s="116"/>
      <c r="P369" s="116"/>
      <c r="Q369" s="10"/>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row>
    <row r="370">
      <c r="A370" s="41"/>
      <c r="B370" s="116"/>
      <c r="C370" s="127"/>
      <c r="D370" s="22"/>
      <c r="E370" s="22"/>
      <c r="F370" s="41"/>
      <c r="G370" s="41"/>
      <c r="H370" s="41"/>
      <c r="I370" s="22"/>
      <c r="J370" s="41"/>
      <c r="K370" s="41"/>
      <c r="L370" s="117"/>
      <c r="M370" s="99"/>
      <c r="N370" s="41"/>
      <c r="O370" s="116"/>
      <c r="P370" s="116"/>
      <c r="Q370" s="10"/>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row>
    <row r="371">
      <c r="A371" s="41"/>
      <c r="B371" s="116"/>
      <c r="C371" s="127"/>
      <c r="D371" s="22"/>
      <c r="E371" s="22"/>
      <c r="F371" s="41"/>
      <c r="G371" s="41"/>
      <c r="H371" s="41"/>
      <c r="I371" s="22"/>
      <c r="J371" s="41"/>
      <c r="K371" s="41"/>
      <c r="L371" s="117"/>
      <c r="M371" s="99"/>
      <c r="N371" s="41"/>
      <c r="O371" s="116"/>
      <c r="P371" s="116"/>
      <c r="Q371" s="10"/>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row>
    <row r="372">
      <c r="A372" s="41"/>
      <c r="B372" s="116"/>
      <c r="C372" s="127"/>
      <c r="D372" s="22"/>
      <c r="E372" s="22"/>
      <c r="F372" s="41"/>
      <c r="G372" s="41"/>
      <c r="H372" s="41"/>
      <c r="I372" s="22"/>
      <c r="J372" s="41"/>
      <c r="K372" s="41"/>
      <c r="L372" s="117"/>
      <c r="M372" s="99"/>
      <c r="N372" s="41"/>
      <c r="O372" s="116"/>
      <c r="P372" s="116"/>
      <c r="Q372" s="10"/>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row>
    <row r="373">
      <c r="A373" s="41"/>
      <c r="B373" s="116"/>
      <c r="C373" s="127"/>
      <c r="D373" s="22"/>
      <c r="E373" s="22"/>
      <c r="F373" s="41"/>
      <c r="G373" s="41"/>
      <c r="H373" s="41"/>
      <c r="I373" s="22"/>
      <c r="J373" s="41"/>
      <c r="K373" s="41"/>
      <c r="L373" s="117"/>
      <c r="M373" s="99"/>
      <c r="N373" s="41"/>
      <c r="O373" s="116"/>
      <c r="P373" s="116"/>
      <c r="Q373" s="10"/>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row>
    <row r="374">
      <c r="A374" s="41"/>
      <c r="B374" s="116"/>
      <c r="C374" s="127"/>
      <c r="D374" s="22"/>
      <c r="E374" s="22"/>
      <c r="F374" s="41"/>
      <c r="G374" s="41"/>
      <c r="H374" s="41"/>
      <c r="I374" s="22"/>
      <c r="J374" s="41"/>
      <c r="K374" s="41"/>
      <c r="L374" s="117"/>
      <c r="M374" s="99"/>
      <c r="N374" s="41"/>
      <c r="O374" s="116"/>
      <c r="P374" s="116"/>
      <c r="Q374" s="10"/>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row>
    <row r="375">
      <c r="A375" s="41"/>
      <c r="B375" s="116"/>
      <c r="C375" s="127"/>
      <c r="D375" s="22"/>
      <c r="E375" s="22"/>
      <c r="F375" s="41"/>
      <c r="G375" s="41"/>
      <c r="H375" s="41"/>
      <c r="I375" s="22"/>
      <c r="J375" s="41"/>
      <c r="K375" s="41"/>
      <c r="L375" s="117"/>
      <c r="M375" s="99"/>
      <c r="N375" s="41"/>
      <c r="O375" s="116"/>
      <c r="P375" s="116"/>
      <c r="Q375" s="10"/>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row>
    <row r="376">
      <c r="A376" s="41"/>
      <c r="B376" s="116"/>
      <c r="C376" s="127"/>
      <c r="D376" s="22"/>
      <c r="E376" s="22"/>
      <c r="F376" s="41"/>
      <c r="G376" s="41"/>
      <c r="H376" s="41"/>
      <c r="I376" s="22"/>
      <c r="J376" s="41"/>
      <c r="K376" s="41"/>
      <c r="L376" s="117"/>
      <c r="M376" s="99"/>
      <c r="N376" s="41"/>
      <c r="O376" s="116"/>
      <c r="P376" s="116"/>
      <c r="Q376" s="10"/>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row>
    <row r="377">
      <c r="A377" s="41"/>
      <c r="B377" s="116"/>
      <c r="C377" s="127"/>
      <c r="D377" s="22"/>
      <c r="E377" s="22"/>
      <c r="F377" s="41"/>
      <c r="G377" s="41"/>
      <c r="H377" s="41"/>
      <c r="I377" s="22"/>
      <c r="J377" s="41"/>
      <c r="K377" s="41"/>
      <c r="L377" s="117"/>
      <c r="M377" s="99"/>
      <c r="N377" s="41"/>
      <c r="O377" s="116"/>
      <c r="P377" s="116"/>
      <c r="Q377" s="10"/>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row>
    <row r="378">
      <c r="A378" s="41"/>
      <c r="B378" s="116"/>
      <c r="C378" s="127"/>
      <c r="D378" s="22"/>
      <c r="E378" s="22"/>
      <c r="F378" s="41"/>
      <c r="G378" s="41"/>
      <c r="H378" s="41"/>
      <c r="I378" s="22"/>
      <c r="J378" s="41"/>
      <c r="K378" s="41"/>
      <c r="L378" s="117"/>
      <c r="M378" s="99"/>
      <c r="N378" s="41"/>
      <c r="O378" s="116"/>
      <c r="P378" s="116"/>
      <c r="Q378" s="10"/>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row>
    <row r="379">
      <c r="A379" s="41"/>
      <c r="B379" s="116"/>
      <c r="C379" s="127"/>
      <c r="D379" s="22"/>
      <c r="E379" s="22"/>
      <c r="F379" s="41"/>
      <c r="G379" s="41"/>
      <c r="H379" s="41"/>
      <c r="I379" s="22"/>
      <c r="J379" s="41"/>
      <c r="K379" s="41"/>
      <c r="L379" s="117"/>
      <c r="M379" s="99"/>
      <c r="N379" s="41"/>
      <c r="O379" s="116"/>
      <c r="P379" s="116"/>
      <c r="Q379" s="10"/>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row>
    <row r="380">
      <c r="A380" s="41"/>
      <c r="B380" s="116"/>
      <c r="C380" s="127"/>
      <c r="D380" s="22"/>
      <c r="E380" s="22"/>
      <c r="F380" s="41"/>
      <c r="G380" s="41"/>
      <c r="H380" s="41"/>
      <c r="I380" s="22"/>
      <c r="J380" s="41"/>
      <c r="K380" s="41"/>
      <c r="L380" s="117"/>
      <c r="M380" s="99"/>
      <c r="N380" s="41"/>
      <c r="O380" s="116"/>
      <c r="P380" s="116"/>
      <c r="Q380" s="10"/>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row>
    <row r="381">
      <c r="A381" s="41"/>
      <c r="B381" s="116"/>
      <c r="C381" s="127"/>
      <c r="D381" s="22"/>
      <c r="E381" s="22"/>
      <c r="F381" s="41"/>
      <c r="G381" s="41"/>
      <c r="H381" s="41"/>
      <c r="I381" s="22"/>
      <c r="J381" s="41"/>
      <c r="K381" s="41"/>
      <c r="L381" s="117"/>
      <c r="M381" s="99"/>
      <c r="N381" s="41"/>
      <c r="O381" s="116"/>
      <c r="P381" s="116"/>
      <c r="Q381" s="10"/>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row>
    <row r="382">
      <c r="A382" s="41"/>
      <c r="B382" s="116"/>
      <c r="C382" s="127"/>
      <c r="D382" s="22"/>
      <c r="E382" s="22"/>
      <c r="F382" s="41"/>
      <c r="G382" s="41"/>
      <c r="H382" s="41"/>
      <c r="I382" s="22"/>
      <c r="J382" s="41"/>
      <c r="K382" s="41"/>
      <c r="L382" s="117"/>
      <c r="M382" s="99"/>
      <c r="N382" s="41"/>
      <c r="O382" s="116"/>
      <c r="P382" s="116"/>
      <c r="Q382" s="10"/>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row>
    <row r="383">
      <c r="A383" s="41"/>
      <c r="B383" s="116"/>
      <c r="C383" s="127"/>
      <c r="D383" s="22"/>
      <c r="E383" s="22"/>
      <c r="F383" s="41"/>
      <c r="G383" s="41"/>
      <c r="H383" s="41"/>
      <c r="I383" s="22"/>
      <c r="J383" s="41"/>
      <c r="K383" s="41"/>
      <c r="L383" s="117"/>
      <c r="M383" s="99"/>
      <c r="N383" s="41"/>
      <c r="O383" s="116"/>
      <c r="P383" s="116"/>
      <c r="Q383" s="10"/>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row>
    <row r="384">
      <c r="A384" s="41"/>
      <c r="B384" s="116"/>
      <c r="C384" s="127"/>
      <c r="D384" s="22"/>
      <c r="E384" s="22"/>
      <c r="F384" s="41"/>
      <c r="G384" s="41"/>
      <c r="H384" s="41"/>
      <c r="I384" s="22"/>
      <c r="J384" s="41"/>
      <c r="K384" s="41"/>
      <c r="L384" s="117"/>
      <c r="M384" s="99"/>
      <c r="N384" s="41"/>
      <c r="O384" s="116"/>
      <c r="P384" s="116"/>
      <c r="Q384" s="10"/>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row>
    <row r="385">
      <c r="A385" s="41"/>
      <c r="B385" s="116"/>
      <c r="C385" s="127"/>
      <c r="D385" s="22"/>
      <c r="E385" s="22"/>
      <c r="F385" s="41"/>
      <c r="G385" s="41"/>
      <c r="H385" s="41"/>
      <c r="I385" s="22"/>
      <c r="J385" s="41"/>
      <c r="K385" s="41"/>
      <c r="L385" s="117"/>
      <c r="M385" s="99"/>
      <c r="N385" s="41"/>
      <c r="O385" s="116"/>
      <c r="P385" s="116"/>
      <c r="Q385" s="10"/>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row>
    <row r="386">
      <c r="A386" s="41"/>
      <c r="B386" s="116"/>
      <c r="C386" s="127"/>
      <c r="D386" s="22"/>
      <c r="E386" s="22"/>
      <c r="F386" s="41"/>
      <c r="G386" s="41"/>
      <c r="H386" s="41"/>
      <c r="I386" s="22"/>
      <c r="J386" s="41"/>
      <c r="K386" s="41"/>
      <c r="L386" s="117"/>
      <c r="M386" s="99"/>
      <c r="N386" s="41"/>
      <c r="O386" s="116"/>
      <c r="P386" s="116"/>
      <c r="Q386" s="10"/>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row>
    <row r="387">
      <c r="A387" s="41"/>
      <c r="B387" s="116"/>
      <c r="C387" s="127"/>
      <c r="D387" s="22"/>
      <c r="E387" s="22"/>
      <c r="F387" s="41"/>
      <c r="G387" s="41"/>
      <c r="H387" s="41"/>
      <c r="I387" s="22"/>
      <c r="J387" s="41"/>
      <c r="K387" s="41"/>
      <c r="L387" s="117"/>
      <c r="M387" s="99"/>
      <c r="N387" s="41"/>
      <c r="O387" s="116"/>
      <c r="P387" s="116"/>
      <c r="Q387" s="10"/>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row>
    <row r="388">
      <c r="A388" s="41"/>
      <c r="B388" s="116"/>
      <c r="C388" s="127"/>
      <c r="D388" s="22"/>
      <c r="E388" s="22"/>
      <c r="F388" s="41"/>
      <c r="G388" s="41"/>
      <c r="H388" s="41"/>
      <c r="I388" s="22"/>
      <c r="J388" s="41"/>
      <c r="K388" s="41"/>
      <c r="L388" s="117"/>
      <c r="M388" s="99"/>
      <c r="N388" s="41"/>
      <c r="O388" s="116"/>
      <c r="P388" s="116"/>
      <c r="Q388" s="10"/>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row>
    <row r="389">
      <c r="A389" s="41"/>
      <c r="B389" s="116"/>
      <c r="C389" s="127"/>
      <c r="D389" s="22"/>
      <c r="E389" s="22"/>
      <c r="F389" s="41"/>
      <c r="G389" s="41"/>
      <c r="H389" s="41"/>
      <c r="I389" s="22"/>
      <c r="J389" s="41"/>
      <c r="K389" s="41"/>
      <c r="L389" s="117"/>
      <c r="M389" s="99"/>
      <c r="N389" s="41"/>
      <c r="O389" s="116"/>
      <c r="P389" s="116"/>
      <c r="Q389" s="10"/>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row>
    <row r="390">
      <c r="A390" s="41"/>
      <c r="B390" s="116"/>
      <c r="C390" s="127"/>
      <c r="D390" s="22"/>
      <c r="E390" s="22"/>
      <c r="F390" s="41"/>
      <c r="G390" s="41"/>
      <c r="H390" s="41"/>
      <c r="I390" s="22"/>
      <c r="J390" s="41"/>
      <c r="K390" s="41"/>
      <c r="L390" s="117"/>
      <c r="M390" s="99"/>
      <c r="N390" s="41"/>
      <c r="O390" s="116"/>
      <c r="P390" s="116"/>
      <c r="Q390" s="10"/>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row>
    <row r="391">
      <c r="A391" s="41"/>
      <c r="B391" s="116"/>
      <c r="C391" s="127"/>
      <c r="D391" s="22"/>
      <c r="E391" s="22"/>
      <c r="F391" s="41"/>
      <c r="G391" s="41"/>
      <c r="H391" s="41"/>
      <c r="I391" s="22"/>
      <c r="J391" s="41"/>
      <c r="K391" s="41"/>
      <c r="L391" s="117"/>
      <c r="M391" s="99"/>
      <c r="N391" s="41"/>
      <c r="O391" s="116"/>
      <c r="P391" s="116"/>
      <c r="Q391" s="10"/>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row>
    <row r="392">
      <c r="A392" s="41"/>
      <c r="B392" s="116"/>
      <c r="C392" s="127"/>
      <c r="D392" s="22"/>
      <c r="E392" s="22"/>
      <c r="F392" s="41"/>
      <c r="G392" s="41"/>
      <c r="H392" s="41"/>
      <c r="I392" s="22"/>
      <c r="J392" s="41"/>
      <c r="K392" s="41"/>
      <c r="L392" s="117"/>
      <c r="M392" s="99"/>
      <c r="N392" s="41"/>
      <c r="O392" s="116"/>
      <c r="P392" s="116"/>
      <c r="Q392" s="10"/>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row>
    <row r="393">
      <c r="A393" s="41"/>
      <c r="B393" s="116"/>
      <c r="C393" s="127"/>
      <c r="D393" s="22"/>
      <c r="E393" s="22"/>
      <c r="F393" s="41"/>
      <c r="G393" s="41"/>
      <c r="H393" s="41"/>
      <c r="I393" s="22"/>
      <c r="J393" s="41"/>
      <c r="K393" s="41"/>
      <c r="L393" s="117"/>
      <c r="M393" s="99"/>
      <c r="N393" s="41"/>
      <c r="O393" s="116"/>
      <c r="P393" s="116"/>
      <c r="Q393" s="10"/>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row>
    <row r="394">
      <c r="A394" s="41"/>
      <c r="B394" s="116"/>
      <c r="C394" s="127"/>
      <c r="D394" s="22"/>
      <c r="E394" s="22"/>
      <c r="F394" s="41"/>
      <c r="G394" s="41"/>
      <c r="H394" s="41"/>
      <c r="I394" s="22"/>
      <c r="J394" s="41"/>
      <c r="K394" s="41"/>
      <c r="L394" s="117"/>
      <c r="M394" s="99"/>
      <c r="N394" s="41"/>
      <c r="O394" s="116"/>
      <c r="P394" s="116"/>
      <c r="Q394" s="10"/>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row>
    <row r="395">
      <c r="A395" s="41"/>
      <c r="B395" s="116"/>
      <c r="C395" s="127"/>
      <c r="D395" s="22"/>
      <c r="E395" s="22"/>
      <c r="F395" s="41"/>
      <c r="G395" s="41"/>
      <c r="H395" s="41"/>
      <c r="I395" s="22"/>
      <c r="J395" s="41"/>
      <c r="K395" s="41"/>
      <c r="L395" s="117"/>
      <c r="M395" s="99"/>
      <c r="N395" s="41"/>
      <c r="O395" s="116"/>
      <c r="P395" s="116"/>
      <c r="Q395" s="10"/>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row>
    <row r="396">
      <c r="A396" s="41"/>
      <c r="B396" s="116"/>
      <c r="C396" s="127"/>
      <c r="D396" s="22"/>
      <c r="E396" s="22"/>
      <c r="F396" s="41"/>
      <c r="G396" s="41"/>
      <c r="H396" s="41"/>
      <c r="I396" s="22"/>
      <c r="J396" s="41"/>
      <c r="K396" s="41"/>
      <c r="L396" s="117"/>
      <c r="M396" s="99"/>
      <c r="N396" s="41"/>
      <c r="O396" s="116"/>
      <c r="P396" s="116"/>
      <c r="Q396" s="10"/>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row>
    <row r="397">
      <c r="A397" s="41"/>
      <c r="B397" s="116"/>
      <c r="C397" s="127"/>
      <c r="D397" s="22"/>
      <c r="E397" s="22"/>
      <c r="F397" s="41"/>
      <c r="G397" s="41"/>
      <c r="H397" s="41"/>
      <c r="I397" s="22"/>
      <c r="J397" s="41"/>
      <c r="K397" s="41"/>
      <c r="L397" s="117"/>
      <c r="M397" s="99"/>
      <c r="N397" s="41"/>
      <c r="O397" s="116"/>
      <c r="P397" s="116"/>
      <c r="Q397" s="10"/>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row>
    <row r="398">
      <c r="A398" s="41"/>
      <c r="B398" s="116"/>
      <c r="C398" s="127"/>
      <c r="D398" s="22"/>
      <c r="E398" s="22"/>
      <c r="F398" s="41"/>
      <c r="G398" s="41"/>
      <c r="H398" s="41"/>
      <c r="I398" s="22"/>
      <c r="J398" s="41"/>
      <c r="K398" s="41"/>
      <c r="L398" s="117"/>
      <c r="M398" s="99"/>
      <c r="N398" s="41"/>
      <c r="O398" s="116"/>
      <c r="P398" s="116"/>
      <c r="Q398" s="10"/>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row>
    <row r="399">
      <c r="A399" s="41"/>
      <c r="B399" s="116"/>
      <c r="C399" s="127"/>
      <c r="D399" s="22"/>
      <c r="E399" s="22"/>
      <c r="F399" s="41"/>
      <c r="G399" s="41"/>
      <c r="H399" s="41"/>
      <c r="I399" s="22"/>
      <c r="J399" s="41"/>
      <c r="K399" s="41"/>
      <c r="L399" s="117"/>
      <c r="M399" s="99"/>
      <c r="N399" s="41"/>
      <c r="O399" s="116"/>
      <c r="P399" s="116"/>
      <c r="Q399" s="10"/>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row>
    <row r="400">
      <c r="A400" s="41"/>
      <c r="B400" s="116"/>
      <c r="C400" s="127"/>
      <c r="D400" s="22"/>
      <c r="E400" s="22"/>
      <c r="F400" s="41"/>
      <c r="G400" s="41"/>
      <c r="H400" s="41"/>
      <c r="I400" s="22"/>
      <c r="J400" s="41"/>
      <c r="K400" s="41"/>
      <c r="L400" s="117"/>
      <c r="M400" s="99"/>
      <c r="N400" s="41"/>
      <c r="O400" s="116"/>
      <c r="P400" s="116"/>
      <c r="Q400" s="10"/>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row>
    <row r="401">
      <c r="A401" s="41"/>
      <c r="B401" s="116"/>
      <c r="C401" s="127"/>
      <c r="D401" s="22"/>
      <c r="E401" s="22"/>
      <c r="F401" s="41"/>
      <c r="G401" s="41"/>
      <c r="H401" s="41"/>
      <c r="I401" s="22"/>
      <c r="J401" s="41"/>
      <c r="K401" s="41"/>
      <c r="L401" s="117"/>
      <c r="M401" s="99"/>
      <c r="N401" s="41"/>
      <c r="O401" s="116"/>
      <c r="P401" s="116"/>
      <c r="Q401" s="10"/>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row>
    <row r="402">
      <c r="A402" s="41"/>
      <c r="B402" s="116"/>
      <c r="C402" s="127"/>
      <c r="D402" s="22"/>
      <c r="E402" s="22"/>
      <c r="F402" s="41"/>
      <c r="G402" s="41"/>
      <c r="H402" s="41"/>
      <c r="I402" s="22"/>
      <c r="J402" s="41"/>
      <c r="K402" s="41"/>
      <c r="L402" s="117"/>
      <c r="M402" s="99"/>
      <c r="N402" s="41"/>
      <c r="O402" s="116"/>
      <c r="P402" s="116"/>
      <c r="Q402" s="10"/>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row>
    <row r="403">
      <c r="A403" s="41"/>
      <c r="B403" s="116"/>
      <c r="C403" s="127"/>
      <c r="D403" s="22"/>
      <c r="E403" s="22"/>
      <c r="F403" s="41"/>
      <c r="G403" s="41"/>
      <c r="H403" s="41"/>
      <c r="I403" s="22"/>
      <c r="J403" s="41"/>
      <c r="K403" s="41"/>
      <c r="L403" s="117"/>
      <c r="M403" s="99"/>
      <c r="N403" s="41"/>
      <c r="O403" s="116"/>
      <c r="P403" s="116"/>
      <c r="Q403" s="10"/>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row>
    <row r="404">
      <c r="A404" s="41"/>
      <c r="B404" s="116"/>
      <c r="C404" s="127"/>
      <c r="D404" s="22"/>
      <c r="E404" s="22"/>
      <c r="F404" s="41"/>
      <c r="G404" s="41"/>
      <c r="H404" s="41"/>
      <c r="I404" s="22"/>
      <c r="J404" s="41"/>
      <c r="K404" s="41"/>
      <c r="L404" s="117"/>
      <c r="M404" s="99"/>
      <c r="N404" s="41"/>
      <c r="O404" s="116"/>
      <c r="P404" s="116"/>
      <c r="Q404" s="10"/>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row>
    <row r="405">
      <c r="A405" s="41"/>
      <c r="B405" s="116"/>
      <c r="C405" s="127"/>
      <c r="D405" s="22"/>
      <c r="E405" s="22"/>
      <c r="F405" s="41"/>
      <c r="G405" s="41"/>
      <c r="H405" s="41"/>
      <c r="I405" s="22"/>
      <c r="J405" s="41"/>
      <c r="K405" s="41"/>
      <c r="L405" s="117"/>
      <c r="M405" s="99"/>
      <c r="N405" s="41"/>
      <c r="O405" s="116"/>
      <c r="P405" s="116"/>
      <c r="Q405" s="10"/>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row>
    <row r="406">
      <c r="A406" s="41"/>
      <c r="B406" s="116"/>
      <c r="C406" s="127"/>
      <c r="D406" s="22"/>
      <c r="E406" s="22"/>
      <c r="F406" s="41"/>
      <c r="G406" s="41"/>
      <c r="H406" s="41"/>
      <c r="I406" s="22"/>
      <c r="J406" s="41"/>
      <c r="K406" s="41"/>
      <c r="L406" s="117"/>
      <c r="M406" s="99"/>
      <c r="N406" s="41"/>
      <c r="O406" s="116"/>
      <c r="P406" s="116"/>
      <c r="Q406" s="10"/>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row>
    <row r="407">
      <c r="A407" s="41"/>
      <c r="B407" s="116"/>
      <c r="C407" s="127"/>
      <c r="D407" s="22"/>
      <c r="E407" s="22"/>
      <c r="F407" s="41"/>
      <c r="G407" s="41"/>
      <c r="H407" s="41"/>
      <c r="I407" s="22"/>
      <c r="J407" s="41"/>
      <c r="K407" s="41"/>
      <c r="L407" s="117"/>
      <c r="M407" s="99"/>
      <c r="N407" s="41"/>
      <c r="O407" s="116"/>
      <c r="P407" s="116"/>
      <c r="Q407" s="10"/>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row>
    <row r="408">
      <c r="A408" s="41"/>
      <c r="B408" s="116"/>
      <c r="C408" s="127"/>
      <c r="D408" s="22"/>
      <c r="E408" s="22"/>
      <c r="F408" s="41"/>
      <c r="G408" s="41"/>
      <c r="H408" s="41"/>
      <c r="I408" s="22"/>
      <c r="J408" s="41"/>
      <c r="K408" s="41"/>
      <c r="L408" s="117"/>
      <c r="M408" s="99"/>
      <c r="N408" s="41"/>
      <c r="O408" s="116"/>
      <c r="P408" s="116"/>
      <c r="Q408" s="10"/>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row>
    <row r="409">
      <c r="A409" s="41"/>
      <c r="B409" s="116"/>
      <c r="C409" s="127"/>
      <c r="D409" s="22"/>
      <c r="E409" s="22"/>
      <c r="F409" s="41"/>
      <c r="G409" s="41"/>
      <c r="H409" s="41"/>
      <c r="I409" s="22"/>
      <c r="J409" s="41"/>
      <c r="K409" s="41"/>
      <c r="L409" s="117"/>
      <c r="M409" s="99"/>
      <c r="N409" s="41"/>
      <c r="O409" s="116"/>
      <c r="P409" s="116"/>
      <c r="Q409" s="10"/>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row>
    <row r="410">
      <c r="A410" s="41"/>
      <c r="B410" s="116"/>
      <c r="C410" s="127"/>
      <c r="D410" s="22"/>
      <c r="E410" s="22"/>
      <c r="F410" s="41"/>
      <c r="G410" s="41"/>
      <c r="H410" s="41"/>
      <c r="I410" s="22"/>
      <c r="J410" s="41"/>
      <c r="K410" s="41"/>
      <c r="L410" s="117"/>
      <c r="M410" s="99"/>
      <c r="N410" s="41"/>
      <c r="O410" s="116"/>
      <c r="P410" s="116"/>
      <c r="Q410" s="10"/>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row>
    <row r="411">
      <c r="A411" s="41"/>
      <c r="B411" s="116"/>
      <c r="C411" s="127"/>
      <c r="D411" s="22"/>
      <c r="E411" s="22"/>
      <c r="F411" s="41"/>
      <c r="G411" s="41"/>
      <c r="H411" s="41"/>
      <c r="I411" s="22"/>
      <c r="J411" s="41"/>
      <c r="K411" s="41"/>
      <c r="L411" s="117"/>
      <c r="M411" s="99"/>
      <c r="N411" s="41"/>
      <c r="O411" s="116"/>
      <c r="P411" s="116"/>
      <c r="Q411" s="10"/>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row>
    <row r="412">
      <c r="A412" s="41"/>
      <c r="B412" s="116"/>
      <c r="C412" s="127"/>
      <c r="D412" s="22"/>
      <c r="E412" s="22"/>
      <c r="F412" s="41"/>
      <c r="G412" s="41"/>
      <c r="H412" s="41"/>
      <c r="I412" s="22"/>
      <c r="J412" s="41"/>
      <c r="K412" s="41"/>
      <c r="L412" s="117"/>
      <c r="M412" s="99"/>
      <c r="N412" s="41"/>
      <c r="O412" s="116"/>
      <c r="P412" s="116"/>
      <c r="Q412" s="10"/>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row>
    <row r="413">
      <c r="A413" s="41"/>
      <c r="B413" s="116"/>
      <c r="C413" s="127"/>
      <c r="D413" s="22"/>
      <c r="E413" s="22"/>
      <c r="F413" s="41"/>
      <c r="G413" s="41"/>
      <c r="H413" s="41"/>
      <c r="I413" s="22"/>
      <c r="J413" s="41"/>
      <c r="K413" s="41"/>
      <c r="L413" s="117"/>
      <c r="M413" s="99"/>
      <c r="N413" s="41"/>
      <c r="O413" s="116"/>
      <c r="P413" s="116"/>
      <c r="Q413" s="10"/>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row>
    <row r="414">
      <c r="A414" s="41"/>
      <c r="B414" s="116"/>
      <c r="C414" s="127"/>
      <c r="D414" s="22"/>
      <c r="E414" s="22"/>
      <c r="F414" s="41"/>
      <c r="G414" s="41"/>
      <c r="H414" s="41"/>
      <c r="I414" s="22"/>
      <c r="J414" s="41"/>
      <c r="K414" s="41"/>
      <c r="L414" s="117"/>
      <c r="M414" s="99"/>
      <c r="N414" s="41"/>
      <c r="O414" s="116"/>
      <c r="P414" s="116"/>
      <c r="Q414" s="10"/>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row>
    <row r="415">
      <c r="A415" s="41"/>
      <c r="B415" s="116"/>
      <c r="C415" s="127"/>
      <c r="D415" s="22"/>
      <c r="E415" s="22"/>
      <c r="F415" s="41"/>
      <c r="G415" s="41"/>
      <c r="H415" s="41"/>
      <c r="I415" s="22"/>
      <c r="J415" s="41"/>
      <c r="K415" s="41"/>
      <c r="L415" s="117"/>
      <c r="M415" s="99"/>
      <c r="N415" s="41"/>
      <c r="O415" s="116"/>
      <c r="P415" s="116"/>
      <c r="Q415" s="10"/>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row>
    <row r="416">
      <c r="A416" s="41"/>
      <c r="B416" s="116"/>
      <c r="C416" s="127"/>
      <c r="D416" s="22"/>
      <c r="E416" s="22"/>
      <c r="F416" s="41"/>
      <c r="G416" s="41"/>
      <c r="H416" s="41"/>
      <c r="I416" s="22"/>
      <c r="J416" s="41"/>
      <c r="K416" s="41"/>
      <c r="L416" s="117"/>
      <c r="M416" s="99"/>
      <c r="N416" s="41"/>
      <c r="O416" s="116"/>
      <c r="P416" s="116"/>
      <c r="Q416" s="10"/>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row>
    <row r="417">
      <c r="A417" s="41"/>
      <c r="B417" s="116"/>
      <c r="C417" s="127"/>
      <c r="D417" s="22"/>
      <c r="E417" s="22"/>
      <c r="F417" s="41"/>
      <c r="G417" s="41"/>
      <c r="H417" s="41"/>
      <c r="I417" s="22"/>
      <c r="J417" s="41"/>
      <c r="K417" s="41"/>
      <c r="L417" s="117"/>
      <c r="M417" s="99"/>
      <c r="N417" s="41"/>
      <c r="O417" s="116"/>
      <c r="P417" s="116"/>
      <c r="Q417" s="10"/>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row>
    <row r="418">
      <c r="A418" s="41"/>
      <c r="B418" s="116"/>
      <c r="C418" s="127"/>
      <c r="D418" s="22"/>
      <c r="E418" s="22"/>
      <c r="F418" s="41"/>
      <c r="G418" s="41"/>
      <c r="H418" s="41"/>
      <c r="I418" s="22"/>
      <c r="J418" s="41"/>
      <c r="K418" s="41"/>
      <c r="L418" s="117"/>
      <c r="M418" s="99"/>
      <c r="N418" s="41"/>
      <c r="O418" s="116"/>
      <c r="P418" s="116"/>
      <c r="Q418" s="10"/>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row>
    <row r="419">
      <c r="A419" s="41"/>
      <c r="B419" s="116"/>
      <c r="C419" s="127"/>
      <c r="D419" s="22"/>
      <c r="E419" s="22"/>
      <c r="F419" s="41"/>
      <c r="G419" s="41"/>
      <c r="H419" s="41"/>
      <c r="I419" s="22"/>
      <c r="J419" s="41"/>
      <c r="K419" s="41"/>
      <c r="L419" s="117"/>
      <c r="M419" s="99"/>
      <c r="N419" s="41"/>
      <c r="O419" s="116"/>
      <c r="P419" s="116"/>
      <c r="Q419" s="10"/>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row>
    <row r="420">
      <c r="A420" s="41"/>
      <c r="B420" s="116"/>
      <c r="C420" s="127"/>
      <c r="D420" s="22"/>
      <c r="E420" s="22"/>
      <c r="F420" s="41"/>
      <c r="G420" s="41"/>
      <c r="H420" s="41"/>
      <c r="I420" s="22"/>
      <c r="J420" s="41"/>
      <c r="K420" s="41"/>
      <c r="L420" s="117"/>
      <c r="M420" s="99"/>
      <c r="N420" s="41"/>
      <c r="O420" s="116"/>
      <c r="P420" s="116"/>
      <c r="Q420" s="10"/>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row>
    <row r="421">
      <c r="A421" s="41"/>
      <c r="B421" s="116"/>
      <c r="C421" s="127"/>
      <c r="D421" s="22"/>
      <c r="E421" s="22"/>
      <c r="F421" s="41"/>
      <c r="G421" s="41"/>
      <c r="H421" s="41"/>
      <c r="I421" s="22"/>
      <c r="J421" s="41"/>
      <c r="K421" s="41"/>
      <c r="L421" s="117"/>
      <c r="M421" s="99"/>
      <c r="N421" s="41"/>
      <c r="O421" s="116"/>
      <c r="P421" s="116"/>
      <c r="Q421" s="10"/>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row>
    <row r="422">
      <c r="A422" s="41"/>
      <c r="B422" s="116"/>
      <c r="C422" s="127"/>
      <c r="D422" s="22"/>
      <c r="E422" s="22"/>
      <c r="F422" s="41"/>
      <c r="G422" s="41"/>
      <c r="H422" s="41"/>
      <c r="I422" s="22"/>
      <c r="J422" s="41"/>
      <c r="K422" s="41"/>
      <c r="L422" s="117"/>
      <c r="M422" s="99"/>
      <c r="N422" s="41"/>
      <c r="O422" s="116"/>
      <c r="P422" s="116"/>
      <c r="Q422" s="10"/>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row>
    <row r="423">
      <c r="A423" s="41"/>
      <c r="B423" s="116"/>
      <c r="C423" s="127"/>
      <c r="D423" s="22"/>
      <c r="E423" s="22"/>
      <c r="F423" s="41"/>
      <c r="G423" s="41"/>
      <c r="H423" s="41"/>
      <c r="I423" s="22"/>
      <c r="J423" s="41"/>
      <c r="K423" s="41"/>
      <c r="L423" s="117"/>
      <c r="M423" s="99"/>
      <c r="N423" s="41"/>
      <c r="O423" s="116"/>
      <c r="P423" s="116"/>
      <c r="Q423" s="10"/>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row>
    <row r="424">
      <c r="A424" s="41"/>
      <c r="B424" s="116"/>
      <c r="C424" s="127"/>
      <c r="D424" s="22"/>
      <c r="E424" s="22"/>
      <c r="F424" s="41"/>
      <c r="G424" s="41"/>
      <c r="H424" s="41"/>
      <c r="I424" s="22"/>
      <c r="J424" s="41"/>
      <c r="K424" s="41"/>
      <c r="L424" s="117"/>
      <c r="M424" s="99"/>
      <c r="N424" s="41"/>
      <c r="O424" s="116"/>
      <c r="P424" s="116"/>
      <c r="Q424" s="10"/>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row>
    <row r="425">
      <c r="A425" s="41"/>
      <c r="B425" s="116"/>
      <c r="C425" s="127"/>
      <c r="D425" s="22"/>
      <c r="E425" s="22"/>
      <c r="F425" s="41"/>
      <c r="G425" s="41"/>
      <c r="H425" s="41"/>
      <c r="I425" s="22"/>
      <c r="J425" s="41"/>
      <c r="K425" s="41"/>
      <c r="L425" s="117"/>
      <c r="M425" s="99"/>
      <c r="N425" s="41"/>
      <c r="O425" s="116"/>
      <c r="P425" s="116"/>
      <c r="Q425" s="10"/>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row>
    <row r="426">
      <c r="A426" s="41"/>
      <c r="B426" s="116"/>
      <c r="C426" s="127"/>
      <c r="D426" s="22"/>
      <c r="E426" s="22"/>
      <c r="F426" s="41"/>
      <c r="G426" s="41"/>
      <c r="H426" s="41"/>
      <c r="I426" s="22"/>
      <c r="J426" s="41"/>
      <c r="K426" s="41"/>
      <c r="L426" s="117"/>
      <c r="M426" s="99"/>
      <c r="N426" s="41"/>
      <c r="O426" s="116"/>
      <c r="P426" s="116"/>
      <c r="Q426" s="10"/>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row>
    <row r="427">
      <c r="A427" s="41"/>
      <c r="B427" s="116"/>
      <c r="C427" s="127"/>
      <c r="D427" s="22"/>
      <c r="E427" s="22"/>
      <c r="F427" s="41"/>
      <c r="G427" s="41"/>
      <c r="H427" s="41"/>
      <c r="I427" s="22"/>
      <c r="J427" s="41"/>
      <c r="K427" s="41"/>
      <c r="L427" s="117"/>
      <c r="M427" s="99"/>
      <c r="N427" s="41"/>
      <c r="O427" s="116"/>
      <c r="P427" s="116"/>
      <c r="Q427" s="10"/>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row>
    <row r="428">
      <c r="A428" s="41"/>
      <c r="B428" s="116"/>
      <c r="C428" s="127"/>
      <c r="D428" s="22"/>
      <c r="E428" s="22"/>
      <c r="F428" s="41"/>
      <c r="G428" s="41"/>
      <c r="H428" s="41"/>
      <c r="I428" s="22"/>
      <c r="J428" s="41"/>
      <c r="K428" s="41"/>
      <c r="L428" s="117"/>
      <c r="M428" s="99"/>
      <c r="N428" s="41"/>
      <c r="O428" s="116"/>
      <c r="P428" s="116"/>
      <c r="Q428" s="10"/>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row>
    <row r="429">
      <c r="A429" s="41"/>
      <c r="B429" s="116"/>
      <c r="C429" s="127"/>
      <c r="D429" s="22"/>
      <c r="E429" s="22"/>
      <c r="F429" s="41"/>
      <c r="G429" s="41"/>
      <c r="H429" s="41"/>
      <c r="I429" s="22"/>
      <c r="J429" s="41"/>
      <c r="K429" s="41"/>
      <c r="L429" s="117"/>
      <c r="M429" s="99"/>
      <c r="N429" s="41"/>
      <c r="O429" s="116"/>
      <c r="P429" s="116"/>
      <c r="Q429" s="10"/>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row>
    <row r="430">
      <c r="A430" s="41"/>
      <c r="B430" s="116"/>
      <c r="C430" s="127"/>
      <c r="D430" s="22"/>
      <c r="E430" s="22"/>
      <c r="F430" s="41"/>
      <c r="G430" s="41"/>
      <c r="H430" s="41"/>
      <c r="I430" s="22"/>
      <c r="J430" s="41"/>
      <c r="K430" s="41"/>
      <c r="L430" s="117"/>
      <c r="M430" s="99"/>
      <c r="N430" s="41"/>
      <c r="O430" s="116"/>
      <c r="P430" s="116"/>
      <c r="Q430" s="10"/>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row>
    <row r="431">
      <c r="A431" s="41"/>
      <c r="B431" s="116"/>
      <c r="C431" s="127"/>
      <c r="D431" s="22"/>
      <c r="E431" s="22"/>
      <c r="F431" s="41"/>
      <c r="G431" s="41"/>
      <c r="H431" s="41"/>
      <c r="I431" s="22"/>
      <c r="J431" s="41"/>
      <c r="K431" s="41"/>
      <c r="L431" s="117"/>
      <c r="M431" s="99"/>
      <c r="N431" s="41"/>
      <c r="O431" s="116"/>
      <c r="P431" s="116"/>
      <c r="Q431" s="10"/>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row>
    <row r="432">
      <c r="A432" s="41"/>
      <c r="B432" s="116"/>
      <c r="C432" s="127"/>
      <c r="D432" s="22"/>
      <c r="E432" s="22"/>
      <c r="F432" s="41"/>
      <c r="G432" s="41"/>
      <c r="H432" s="41"/>
      <c r="I432" s="22"/>
      <c r="J432" s="41"/>
      <c r="K432" s="41"/>
      <c r="L432" s="117"/>
      <c r="M432" s="99"/>
      <c r="N432" s="41"/>
      <c r="O432" s="116"/>
      <c r="P432" s="116"/>
      <c r="Q432" s="10"/>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row>
    <row r="433">
      <c r="A433" s="41"/>
      <c r="B433" s="116"/>
      <c r="C433" s="127"/>
      <c r="D433" s="22"/>
      <c r="E433" s="22"/>
      <c r="F433" s="41"/>
      <c r="G433" s="41"/>
      <c r="H433" s="41"/>
      <c r="I433" s="22"/>
      <c r="J433" s="41"/>
      <c r="K433" s="41"/>
      <c r="L433" s="117"/>
      <c r="M433" s="99"/>
      <c r="N433" s="41"/>
      <c r="O433" s="116"/>
      <c r="P433" s="116"/>
      <c r="Q433" s="10"/>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row>
    <row r="434">
      <c r="A434" s="41"/>
      <c r="B434" s="116"/>
      <c r="C434" s="127"/>
      <c r="D434" s="22"/>
      <c r="E434" s="22"/>
      <c r="F434" s="41"/>
      <c r="G434" s="41"/>
      <c r="H434" s="41"/>
      <c r="I434" s="22"/>
      <c r="J434" s="41"/>
      <c r="K434" s="41"/>
      <c r="L434" s="117"/>
      <c r="M434" s="99"/>
      <c r="N434" s="41"/>
      <c r="O434" s="116"/>
      <c r="P434" s="116"/>
      <c r="Q434" s="10"/>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row>
    <row r="435">
      <c r="A435" s="41"/>
      <c r="B435" s="116"/>
      <c r="C435" s="127"/>
      <c r="D435" s="22"/>
      <c r="E435" s="22"/>
      <c r="F435" s="41"/>
      <c r="G435" s="41"/>
      <c r="H435" s="41"/>
      <c r="I435" s="22"/>
      <c r="J435" s="41"/>
      <c r="K435" s="41"/>
      <c r="L435" s="117"/>
      <c r="M435" s="99"/>
      <c r="N435" s="41"/>
      <c r="O435" s="116"/>
      <c r="P435" s="116"/>
      <c r="Q435" s="10"/>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row>
    <row r="436">
      <c r="A436" s="41"/>
      <c r="B436" s="116"/>
      <c r="C436" s="127"/>
      <c r="D436" s="22"/>
      <c r="E436" s="22"/>
      <c r="F436" s="41"/>
      <c r="G436" s="41"/>
      <c r="H436" s="41"/>
      <c r="I436" s="22"/>
      <c r="J436" s="41"/>
      <c r="K436" s="41"/>
      <c r="L436" s="117"/>
      <c r="M436" s="99"/>
      <c r="N436" s="41"/>
      <c r="O436" s="116"/>
      <c r="P436" s="116"/>
      <c r="Q436" s="10"/>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row>
    <row r="437">
      <c r="A437" s="41"/>
      <c r="B437" s="116"/>
      <c r="C437" s="127"/>
      <c r="D437" s="22"/>
      <c r="E437" s="22"/>
      <c r="F437" s="41"/>
      <c r="G437" s="41"/>
      <c r="H437" s="41"/>
      <c r="I437" s="22"/>
      <c r="J437" s="41"/>
      <c r="K437" s="41"/>
      <c r="L437" s="117"/>
      <c r="M437" s="99"/>
      <c r="N437" s="41"/>
      <c r="O437" s="116"/>
      <c r="P437" s="116"/>
      <c r="Q437" s="10"/>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row>
    <row r="438">
      <c r="A438" s="41"/>
      <c r="B438" s="116"/>
      <c r="C438" s="127"/>
      <c r="D438" s="22"/>
      <c r="E438" s="22"/>
      <c r="F438" s="41"/>
      <c r="G438" s="41"/>
      <c r="H438" s="41"/>
      <c r="I438" s="22"/>
      <c r="J438" s="41"/>
      <c r="K438" s="41"/>
      <c r="L438" s="117"/>
      <c r="M438" s="99"/>
      <c r="N438" s="41"/>
      <c r="O438" s="116"/>
      <c r="P438" s="116"/>
      <c r="Q438" s="10"/>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row>
    <row r="439">
      <c r="A439" s="41"/>
      <c r="B439" s="116"/>
      <c r="C439" s="127"/>
      <c r="D439" s="22"/>
      <c r="E439" s="22"/>
      <c r="F439" s="41"/>
      <c r="G439" s="41"/>
      <c r="H439" s="41"/>
      <c r="I439" s="22"/>
      <c r="J439" s="41"/>
      <c r="K439" s="41"/>
      <c r="L439" s="117"/>
      <c r="M439" s="99"/>
      <c r="N439" s="41"/>
      <c r="O439" s="116"/>
      <c r="P439" s="116"/>
      <c r="Q439" s="10"/>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row>
    <row r="440">
      <c r="A440" s="41"/>
      <c r="B440" s="116"/>
      <c r="C440" s="127"/>
      <c r="D440" s="22"/>
      <c r="E440" s="22"/>
      <c r="F440" s="41"/>
      <c r="G440" s="41"/>
      <c r="H440" s="41"/>
      <c r="I440" s="22"/>
      <c r="J440" s="41"/>
      <c r="K440" s="41"/>
      <c r="L440" s="117"/>
      <c r="M440" s="99"/>
      <c r="N440" s="41"/>
      <c r="O440" s="116"/>
      <c r="P440" s="116"/>
      <c r="Q440" s="10"/>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row>
    <row r="441">
      <c r="A441" s="41"/>
      <c r="B441" s="116"/>
      <c r="C441" s="127"/>
      <c r="D441" s="22"/>
      <c r="E441" s="22"/>
      <c r="F441" s="41"/>
      <c r="G441" s="41"/>
      <c r="H441" s="41"/>
      <c r="I441" s="22"/>
      <c r="J441" s="41"/>
      <c r="K441" s="41"/>
      <c r="L441" s="117"/>
      <c r="M441" s="99"/>
      <c r="N441" s="41"/>
      <c r="O441" s="116"/>
      <c r="P441" s="116"/>
      <c r="Q441" s="10"/>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row>
    <row r="442">
      <c r="A442" s="41"/>
      <c r="B442" s="116"/>
      <c r="C442" s="127"/>
      <c r="D442" s="22"/>
      <c r="E442" s="22"/>
      <c r="F442" s="41"/>
      <c r="G442" s="41"/>
      <c r="H442" s="41"/>
      <c r="I442" s="22"/>
      <c r="J442" s="41"/>
      <c r="K442" s="41"/>
      <c r="L442" s="117"/>
      <c r="M442" s="99"/>
      <c r="N442" s="41"/>
      <c r="O442" s="116"/>
      <c r="P442" s="116"/>
      <c r="Q442" s="10"/>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row>
    <row r="443">
      <c r="A443" s="41"/>
      <c r="B443" s="116"/>
      <c r="C443" s="127"/>
      <c r="D443" s="22"/>
      <c r="E443" s="22"/>
      <c r="F443" s="41"/>
      <c r="G443" s="41"/>
      <c r="H443" s="41"/>
      <c r="I443" s="22"/>
      <c r="J443" s="41"/>
      <c r="K443" s="41"/>
      <c r="L443" s="117"/>
      <c r="M443" s="99"/>
      <c r="N443" s="41"/>
      <c r="O443" s="116"/>
      <c r="P443" s="116"/>
      <c r="Q443" s="10"/>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row>
    <row r="444">
      <c r="A444" s="41"/>
      <c r="B444" s="116"/>
      <c r="C444" s="127"/>
      <c r="D444" s="22"/>
      <c r="E444" s="22"/>
      <c r="F444" s="41"/>
      <c r="G444" s="41"/>
      <c r="H444" s="41"/>
      <c r="I444" s="22"/>
      <c r="J444" s="41"/>
      <c r="K444" s="41"/>
      <c r="L444" s="117"/>
      <c r="M444" s="99"/>
      <c r="N444" s="41"/>
      <c r="O444" s="116"/>
      <c r="P444" s="116"/>
      <c r="Q444" s="10"/>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row>
    <row r="445">
      <c r="A445" s="41"/>
      <c r="B445" s="116"/>
      <c r="C445" s="127"/>
      <c r="D445" s="22"/>
      <c r="E445" s="22"/>
      <c r="F445" s="41"/>
      <c r="G445" s="41"/>
      <c r="H445" s="41"/>
      <c r="I445" s="22"/>
      <c r="J445" s="41"/>
      <c r="K445" s="41"/>
      <c r="L445" s="117"/>
      <c r="M445" s="99"/>
      <c r="N445" s="41"/>
      <c r="O445" s="116"/>
      <c r="P445" s="116"/>
      <c r="Q445" s="10"/>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row>
    <row r="446">
      <c r="A446" s="41"/>
      <c r="B446" s="116"/>
      <c r="C446" s="127"/>
      <c r="D446" s="22"/>
      <c r="E446" s="22"/>
      <c r="F446" s="41"/>
      <c r="G446" s="41"/>
      <c r="H446" s="41"/>
      <c r="I446" s="22"/>
      <c r="J446" s="41"/>
      <c r="K446" s="41"/>
      <c r="L446" s="117"/>
      <c r="M446" s="99"/>
      <c r="N446" s="41"/>
      <c r="O446" s="116"/>
      <c r="P446" s="116"/>
      <c r="Q446" s="10"/>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row>
    <row r="447">
      <c r="A447" s="41"/>
      <c r="B447" s="116"/>
      <c r="C447" s="127"/>
      <c r="D447" s="22"/>
      <c r="E447" s="22"/>
      <c r="F447" s="41"/>
      <c r="G447" s="41"/>
      <c r="H447" s="41"/>
      <c r="I447" s="22"/>
      <c r="J447" s="41"/>
      <c r="K447" s="41"/>
      <c r="L447" s="117"/>
      <c r="M447" s="99"/>
      <c r="N447" s="41"/>
      <c r="O447" s="116"/>
      <c r="P447" s="116"/>
      <c r="Q447" s="10"/>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row>
    <row r="448">
      <c r="A448" s="41"/>
      <c r="B448" s="116"/>
      <c r="C448" s="127"/>
      <c r="D448" s="22"/>
      <c r="E448" s="22"/>
      <c r="F448" s="41"/>
      <c r="G448" s="41"/>
      <c r="H448" s="41"/>
      <c r="I448" s="22"/>
      <c r="J448" s="41"/>
      <c r="K448" s="41"/>
      <c r="L448" s="117"/>
      <c r="M448" s="99"/>
      <c r="N448" s="41"/>
      <c r="O448" s="116"/>
      <c r="P448" s="116"/>
      <c r="Q448" s="10"/>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row>
    <row r="449">
      <c r="A449" s="41"/>
      <c r="B449" s="116"/>
      <c r="C449" s="127"/>
      <c r="D449" s="22"/>
      <c r="E449" s="22"/>
      <c r="F449" s="41"/>
      <c r="G449" s="41"/>
      <c r="H449" s="41"/>
      <c r="I449" s="22"/>
      <c r="J449" s="41"/>
      <c r="K449" s="41"/>
      <c r="L449" s="117"/>
      <c r="M449" s="99"/>
      <c r="N449" s="41"/>
      <c r="O449" s="116"/>
      <c r="P449" s="116"/>
      <c r="Q449" s="10"/>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row>
    <row r="450">
      <c r="A450" s="41"/>
      <c r="B450" s="116"/>
      <c r="C450" s="127"/>
      <c r="D450" s="22"/>
      <c r="E450" s="22"/>
      <c r="F450" s="41"/>
      <c r="G450" s="41"/>
      <c r="H450" s="41"/>
      <c r="I450" s="22"/>
      <c r="J450" s="41"/>
      <c r="K450" s="41"/>
      <c r="L450" s="117"/>
      <c r="M450" s="99"/>
      <c r="N450" s="41"/>
      <c r="O450" s="116"/>
      <c r="P450" s="116"/>
      <c r="Q450" s="10"/>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row>
    <row r="451">
      <c r="A451" s="41"/>
      <c r="B451" s="116"/>
      <c r="C451" s="127"/>
      <c r="D451" s="22"/>
      <c r="E451" s="22"/>
      <c r="F451" s="41"/>
      <c r="G451" s="41"/>
      <c r="H451" s="41"/>
      <c r="I451" s="22"/>
      <c r="J451" s="41"/>
      <c r="K451" s="41"/>
      <c r="L451" s="117"/>
      <c r="M451" s="99"/>
      <c r="N451" s="41"/>
      <c r="O451" s="116"/>
      <c r="P451" s="116"/>
      <c r="Q451" s="10"/>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row>
    <row r="452">
      <c r="A452" s="41"/>
      <c r="B452" s="116"/>
      <c r="C452" s="127"/>
      <c r="D452" s="22"/>
      <c r="E452" s="22"/>
      <c r="F452" s="41"/>
      <c r="G452" s="41"/>
      <c r="H452" s="41"/>
      <c r="I452" s="22"/>
      <c r="J452" s="41"/>
      <c r="K452" s="41"/>
      <c r="L452" s="117"/>
      <c r="M452" s="99"/>
      <c r="N452" s="41"/>
      <c r="O452" s="116"/>
      <c r="P452" s="116"/>
      <c r="Q452" s="10"/>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row>
    <row r="453">
      <c r="A453" s="41"/>
      <c r="B453" s="116"/>
      <c r="C453" s="127"/>
      <c r="D453" s="22"/>
      <c r="E453" s="22"/>
      <c r="F453" s="41"/>
      <c r="G453" s="41"/>
      <c r="H453" s="41"/>
      <c r="I453" s="22"/>
      <c r="J453" s="41"/>
      <c r="K453" s="41"/>
      <c r="L453" s="117"/>
      <c r="M453" s="99"/>
      <c r="N453" s="41"/>
      <c r="O453" s="116"/>
      <c r="P453" s="116"/>
      <c r="Q453" s="10"/>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row>
    <row r="454">
      <c r="A454" s="41"/>
      <c r="B454" s="116"/>
      <c r="C454" s="127"/>
      <c r="D454" s="22"/>
      <c r="E454" s="22"/>
      <c r="F454" s="41"/>
      <c r="G454" s="41"/>
      <c r="H454" s="41"/>
      <c r="I454" s="22"/>
      <c r="J454" s="41"/>
      <c r="K454" s="41"/>
      <c r="L454" s="117"/>
      <c r="M454" s="99"/>
      <c r="N454" s="41"/>
      <c r="O454" s="116"/>
      <c r="P454" s="116"/>
      <c r="Q454" s="10"/>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row>
    <row r="455">
      <c r="A455" s="41"/>
      <c r="B455" s="116"/>
      <c r="C455" s="127"/>
      <c r="D455" s="22"/>
      <c r="E455" s="22"/>
      <c r="F455" s="41"/>
      <c r="G455" s="41"/>
      <c r="H455" s="41"/>
      <c r="I455" s="22"/>
      <c r="J455" s="41"/>
      <c r="K455" s="41"/>
      <c r="L455" s="117"/>
      <c r="M455" s="99"/>
      <c r="N455" s="41"/>
      <c r="O455" s="116"/>
      <c r="P455" s="116"/>
      <c r="Q455" s="10"/>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row>
    <row r="456">
      <c r="A456" s="41"/>
      <c r="B456" s="116"/>
      <c r="C456" s="127"/>
      <c r="D456" s="22"/>
      <c r="E456" s="22"/>
      <c r="F456" s="41"/>
      <c r="G456" s="41"/>
      <c r="H456" s="41"/>
      <c r="I456" s="22"/>
      <c r="J456" s="41"/>
      <c r="K456" s="41"/>
      <c r="L456" s="117"/>
      <c r="M456" s="99"/>
      <c r="N456" s="41"/>
      <c r="O456" s="116"/>
      <c r="P456" s="116"/>
      <c r="Q456" s="10"/>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row>
    <row r="457">
      <c r="A457" s="41"/>
      <c r="B457" s="116"/>
      <c r="C457" s="127"/>
      <c r="D457" s="22"/>
      <c r="E457" s="22"/>
      <c r="F457" s="41"/>
      <c r="G457" s="41"/>
      <c r="H457" s="41"/>
      <c r="I457" s="22"/>
      <c r="J457" s="41"/>
      <c r="K457" s="41"/>
      <c r="L457" s="117"/>
      <c r="M457" s="99"/>
      <c r="N457" s="41"/>
      <c r="O457" s="116"/>
      <c r="P457" s="116"/>
      <c r="Q457" s="10"/>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row>
    <row r="458">
      <c r="A458" s="41"/>
      <c r="B458" s="116"/>
      <c r="C458" s="127"/>
      <c r="D458" s="22"/>
      <c r="E458" s="22"/>
      <c r="F458" s="41"/>
      <c r="G458" s="41"/>
      <c r="H458" s="41"/>
      <c r="I458" s="22"/>
      <c r="J458" s="41"/>
      <c r="K458" s="41"/>
      <c r="L458" s="117"/>
      <c r="M458" s="99"/>
      <c r="N458" s="41"/>
      <c r="O458" s="116"/>
      <c r="P458" s="116"/>
      <c r="Q458" s="10"/>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row>
    <row r="459">
      <c r="A459" s="41"/>
      <c r="B459" s="116"/>
      <c r="C459" s="127"/>
      <c r="D459" s="22"/>
      <c r="E459" s="22"/>
      <c r="F459" s="41"/>
      <c r="G459" s="41"/>
      <c r="H459" s="41"/>
      <c r="I459" s="22"/>
      <c r="J459" s="41"/>
      <c r="K459" s="41"/>
      <c r="L459" s="117"/>
      <c r="M459" s="99"/>
      <c r="N459" s="41"/>
      <c r="O459" s="116"/>
      <c r="P459" s="116"/>
      <c r="Q459" s="10"/>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row>
    <row r="460">
      <c r="A460" s="41"/>
      <c r="B460" s="116"/>
      <c r="C460" s="127"/>
      <c r="D460" s="22"/>
      <c r="E460" s="22"/>
      <c r="F460" s="41"/>
      <c r="G460" s="41"/>
      <c r="H460" s="41"/>
      <c r="I460" s="22"/>
      <c r="J460" s="41"/>
      <c r="K460" s="41"/>
      <c r="L460" s="117"/>
      <c r="M460" s="99"/>
      <c r="N460" s="41"/>
      <c r="O460" s="116"/>
      <c r="P460" s="116"/>
      <c r="Q460" s="10"/>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row>
    <row r="461">
      <c r="A461" s="41"/>
      <c r="B461" s="116"/>
      <c r="C461" s="127"/>
      <c r="D461" s="22"/>
      <c r="E461" s="22"/>
      <c r="F461" s="41"/>
      <c r="G461" s="41"/>
      <c r="H461" s="41"/>
      <c r="I461" s="22"/>
      <c r="J461" s="41"/>
      <c r="K461" s="41"/>
      <c r="L461" s="117"/>
      <c r="M461" s="99"/>
      <c r="N461" s="41"/>
      <c r="O461" s="116"/>
      <c r="P461" s="116"/>
      <c r="Q461" s="10"/>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row>
    <row r="462">
      <c r="A462" s="41"/>
      <c r="B462" s="116"/>
      <c r="C462" s="127"/>
      <c r="D462" s="22"/>
      <c r="E462" s="22"/>
      <c r="F462" s="41"/>
      <c r="G462" s="41"/>
      <c r="H462" s="41"/>
      <c r="I462" s="22"/>
      <c r="J462" s="41"/>
      <c r="K462" s="41"/>
      <c r="L462" s="117"/>
      <c r="M462" s="99"/>
      <c r="N462" s="41"/>
      <c r="O462" s="116"/>
      <c r="P462" s="116"/>
      <c r="Q462" s="10"/>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row>
    <row r="463">
      <c r="A463" s="41"/>
      <c r="B463" s="116"/>
      <c r="C463" s="127"/>
      <c r="D463" s="22"/>
      <c r="E463" s="22"/>
      <c r="F463" s="41"/>
      <c r="G463" s="41"/>
      <c r="H463" s="41"/>
      <c r="I463" s="22"/>
      <c r="J463" s="41"/>
      <c r="K463" s="41"/>
      <c r="L463" s="117"/>
      <c r="M463" s="99"/>
      <c r="N463" s="41"/>
      <c r="O463" s="116"/>
      <c r="P463" s="116"/>
      <c r="Q463" s="10"/>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row>
    <row r="464">
      <c r="A464" s="41"/>
      <c r="B464" s="116"/>
      <c r="C464" s="127"/>
      <c r="D464" s="22"/>
      <c r="E464" s="22"/>
      <c r="F464" s="41"/>
      <c r="G464" s="41"/>
      <c r="H464" s="41"/>
      <c r="I464" s="22"/>
      <c r="J464" s="41"/>
      <c r="K464" s="41"/>
      <c r="L464" s="117"/>
      <c r="M464" s="99"/>
      <c r="N464" s="41"/>
      <c r="O464" s="116"/>
      <c r="P464" s="116"/>
      <c r="Q464" s="10"/>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row>
    <row r="465">
      <c r="A465" s="41"/>
      <c r="B465" s="116"/>
      <c r="C465" s="127"/>
      <c r="D465" s="22"/>
      <c r="E465" s="22"/>
      <c r="F465" s="41"/>
      <c r="G465" s="41"/>
      <c r="H465" s="41"/>
      <c r="I465" s="22"/>
      <c r="J465" s="41"/>
      <c r="K465" s="41"/>
      <c r="L465" s="117"/>
      <c r="M465" s="99"/>
      <c r="N465" s="41"/>
      <c r="O465" s="116"/>
      <c r="P465" s="116"/>
      <c r="Q465" s="10"/>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row>
    <row r="466">
      <c r="A466" s="41"/>
      <c r="B466" s="116"/>
      <c r="C466" s="127"/>
      <c r="D466" s="22"/>
      <c r="E466" s="22"/>
      <c r="F466" s="41"/>
      <c r="G466" s="41"/>
      <c r="H466" s="41"/>
      <c r="I466" s="22"/>
      <c r="J466" s="41"/>
      <c r="K466" s="41"/>
      <c r="L466" s="117"/>
      <c r="M466" s="99"/>
      <c r="N466" s="41"/>
      <c r="O466" s="116"/>
      <c r="P466" s="116"/>
      <c r="Q466" s="10"/>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row>
    <row r="467">
      <c r="A467" s="41"/>
      <c r="B467" s="116"/>
      <c r="C467" s="127"/>
      <c r="D467" s="22"/>
      <c r="E467" s="22"/>
      <c r="F467" s="41"/>
      <c r="G467" s="41"/>
      <c r="H467" s="41"/>
      <c r="I467" s="22"/>
      <c r="J467" s="41"/>
      <c r="K467" s="41"/>
      <c r="L467" s="117"/>
      <c r="M467" s="99"/>
      <c r="N467" s="41"/>
      <c r="O467" s="116"/>
      <c r="P467" s="116"/>
      <c r="Q467" s="10"/>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row>
    <row r="468">
      <c r="A468" s="41"/>
      <c r="B468" s="116"/>
      <c r="C468" s="127"/>
      <c r="D468" s="22"/>
      <c r="E468" s="22"/>
      <c r="F468" s="41"/>
      <c r="G468" s="41"/>
      <c r="H468" s="41"/>
      <c r="I468" s="22"/>
      <c r="J468" s="41"/>
      <c r="K468" s="41"/>
      <c r="L468" s="117"/>
      <c r="M468" s="99"/>
      <c r="N468" s="41"/>
      <c r="O468" s="116"/>
      <c r="P468" s="116"/>
      <c r="Q468" s="10"/>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row>
    <row r="469">
      <c r="A469" s="41"/>
      <c r="B469" s="116"/>
      <c r="C469" s="127"/>
      <c r="D469" s="22"/>
      <c r="E469" s="22"/>
      <c r="F469" s="41"/>
      <c r="G469" s="41"/>
      <c r="H469" s="41"/>
      <c r="I469" s="22"/>
      <c r="J469" s="41"/>
      <c r="K469" s="41"/>
      <c r="L469" s="117"/>
      <c r="M469" s="99"/>
      <c r="N469" s="41"/>
      <c r="O469" s="116"/>
      <c r="P469" s="116"/>
      <c r="Q469" s="10"/>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row>
    <row r="470">
      <c r="A470" s="41"/>
      <c r="B470" s="116"/>
      <c r="C470" s="127"/>
      <c r="D470" s="22"/>
      <c r="E470" s="22"/>
      <c r="F470" s="41"/>
      <c r="G470" s="41"/>
      <c r="H470" s="41"/>
      <c r="I470" s="22"/>
      <c r="J470" s="41"/>
      <c r="K470" s="41"/>
      <c r="L470" s="117"/>
      <c r="M470" s="99"/>
      <c r="N470" s="41"/>
      <c r="O470" s="116"/>
      <c r="P470" s="116"/>
      <c r="Q470" s="10"/>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row>
    <row r="471">
      <c r="A471" s="41"/>
      <c r="B471" s="116"/>
      <c r="C471" s="127"/>
      <c r="D471" s="22"/>
      <c r="E471" s="22"/>
      <c r="F471" s="41"/>
      <c r="G471" s="41"/>
      <c r="H471" s="41"/>
      <c r="I471" s="22"/>
      <c r="J471" s="41"/>
      <c r="K471" s="41"/>
      <c r="L471" s="117"/>
      <c r="M471" s="99"/>
      <c r="N471" s="41"/>
      <c r="O471" s="116"/>
      <c r="P471" s="116"/>
      <c r="Q471" s="10"/>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row>
    <row r="472">
      <c r="A472" s="41"/>
      <c r="B472" s="116"/>
      <c r="C472" s="127"/>
      <c r="D472" s="22"/>
      <c r="E472" s="22"/>
      <c r="F472" s="41"/>
      <c r="G472" s="41"/>
      <c r="H472" s="41"/>
      <c r="I472" s="22"/>
      <c r="J472" s="41"/>
      <c r="K472" s="41"/>
      <c r="L472" s="117"/>
      <c r="M472" s="99"/>
      <c r="N472" s="41"/>
      <c r="O472" s="116"/>
      <c r="P472" s="116"/>
      <c r="Q472" s="10"/>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row>
    <row r="473">
      <c r="A473" s="41"/>
      <c r="B473" s="116"/>
      <c r="C473" s="127"/>
      <c r="D473" s="22"/>
      <c r="E473" s="22"/>
      <c r="F473" s="41"/>
      <c r="G473" s="41"/>
      <c r="H473" s="41"/>
      <c r="I473" s="22"/>
      <c r="J473" s="41"/>
      <c r="K473" s="41"/>
      <c r="L473" s="117"/>
      <c r="M473" s="99"/>
      <c r="N473" s="41"/>
      <c r="O473" s="116"/>
      <c r="P473" s="116"/>
      <c r="Q473" s="10"/>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row>
    <row r="474">
      <c r="A474" s="41"/>
      <c r="B474" s="116"/>
      <c r="C474" s="127"/>
      <c r="D474" s="22"/>
      <c r="E474" s="22"/>
      <c r="F474" s="41"/>
      <c r="G474" s="41"/>
      <c r="H474" s="41"/>
      <c r="I474" s="22"/>
      <c r="J474" s="41"/>
      <c r="K474" s="41"/>
      <c r="L474" s="117"/>
      <c r="M474" s="99"/>
      <c r="N474" s="41"/>
      <c r="O474" s="116"/>
      <c r="P474" s="116"/>
      <c r="Q474" s="10"/>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row>
    <row r="475">
      <c r="A475" s="41"/>
      <c r="B475" s="116"/>
      <c r="C475" s="127"/>
      <c r="D475" s="22"/>
      <c r="E475" s="22"/>
      <c r="F475" s="41"/>
      <c r="G475" s="41"/>
      <c r="H475" s="41"/>
      <c r="I475" s="22"/>
      <c r="J475" s="41"/>
      <c r="K475" s="41"/>
      <c r="L475" s="117"/>
      <c r="M475" s="99"/>
      <c r="N475" s="41"/>
      <c r="O475" s="116"/>
      <c r="P475" s="116"/>
      <c r="Q475" s="10"/>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row>
    <row r="476">
      <c r="A476" s="41"/>
      <c r="B476" s="116"/>
      <c r="C476" s="127"/>
      <c r="D476" s="22"/>
      <c r="E476" s="22"/>
      <c r="F476" s="41"/>
      <c r="G476" s="41"/>
      <c r="H476" s="41"/>
      <c r="I476" s="22"/>
      <c r="J476" s="41"/>
      <c r="K476" s="41"/>
      <c r="L476" s="117"/>
      <c r="M476" s="99"/>
      <c r="N476" s="41"/>
      <c r="O476" s="116"/>
      <c r="P476" s="116"/>
      <c r="Q476" s="10"/>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row>
    <row r="477">
      <c r="A477" s="41"/>
      <c r="B477" s="116"/>
      <c r="C477" s="127"/>
      <c r="D477" s="22"/>
      <c r="E477" s="22"/>
      <c r="F477" s="41"/>
      <c r="G477" s="41"/>
      <c r="H477" s="41"/>
      <c r="I477" s="22"/>
      <c r="J477" s="41"/>
      <c r="K477" s="41"/>
      <c r="L477" s="117"/>
      <c r="M477" s="99"/>
      <c r="N477" s="41"/>
      <c r="O477" s="116"/>
      <c r="P477" s="116"/>
      <c r="Q477" s="10"/>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row>
    <row r="478">
      <c r="A478" s="41"/>
      <c r="B478" s="116"/>
      <c r="C478" s="127"/>
      <c r="D478" s="22"/>
      <c r="E478" s="22"/>
      <c r="F478" s="41"/>
      <c r="G478" s="41"/>
      <c r="H478" s="41"/>
      <c r="I478" s="22"/>
      <c r="J478" s="41"/>
      <c r="K478" s="41"/>
      <c r="L478" s="117"/>
      <c r="M478" s="99"/>
      <c r="N478" s="41"/>
      <c r="O478" s="116"/>
      <c r="P478" s="116"/>
      <c r="Q478" s="10"/>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row>
    <row r="479">
      <c r="A479" s="41"/>
      <c r="B479" s="116"/>
      <c r="C479" s="127"/>
      <c r="D479" s="22"/>
      <c r="E479" s="22"/>
      <c r="F479" s="41"/>
      <c r="G479" s="41"/>
      <c r="H479" s="41"/>
      <c r="I479" s="22"/>
      <c r="J479" s="41"/>
      <c r="K479" s="41"/>
      <c r="L479" s="117"/>
      <c r="M479" s="99"/>
      <c r="N479" s="41"/>
      <c r="O479" s="116"/>
      <c r="P479" s="116"/>
      <c r="Q479" s="10"/>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row>
    <row r="480">
      <c r="A480" s="41"/>
      <c r="B480" s="116"/>
      <c r="C480" s="127"/>
      <c r="D480" s="22"/>
      <c r="E480" s="22"/>
      <c r="F480" s="41"/>
      <c r="G480" s="41"/>
      <c r="H480" s="41"/>
      <c r="I480" s="22"/>
      <c r="J480" s="41"/>
      <c r="K480" s="41"/>
      <c r="L480" s="117"/>
      <c r="M480" s="99"/>
      <c r="N480" s="41"/>
      <c r="O480" s="116"/>
      <c r="P480" s="116"/>
      <c r="Q480" s="10"/>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row>
    <row r="481">
      <c r="A481" s="41"/>
      <c r="B481" s="116"/>
      <c r="C481" s="127"/>
      <c r="D481" s="22"/>
      <c r="E481" s="22"/>
      <c r="F481" s="41"/>
      <c r="G481" s="41"/>
      <c r="H481" s="41"/>
      <c r="I481" s="22"/>
      <c r="J481" s="41"/>
      <c r="K481" s="41"/>
      <c r="L481" s="117"/>
      <c r="M481" s="99"/>
      <c r="N481" s="41"/>
      <c r="O481" s="116"/>
      <c r="P481" s="116"/>
      <c r="Q481" s="10"/>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row>
    <row r="482">
      <c r="A482" s="41"/>
      <c r="B482" s="116"/>
      <c r="C482" s="127"/>
      <c r="D482" s="22"/>
      <c r="E482" s="22"/>
      <c r="F482" s="41"/>
      <c r="G482" s="41"/>
      <c r="H482" s="41"/>
      <c r="I482" s="22"/>
      <c r="J482" s="41"/>
      <c r="K482" s="41"/>
      <c r="L482" s="117"/>
      <c r="M482" s="99"/>
      <c r="N482" s="41"/>
      <c r="O482" s="116"/>
      <c r="P482" s="116"/>
      <c r="Q482" s="10"/>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row>
    <row r="483">
      <c r="A483" s="41"/>
      <c r="B483" s="116"/>
      <c r="C483" s="127"/>
      <c r="D483" s="22"/>
      <c r="E483" s="22"/>
      <c r="F483" s="41"/>
      <c r="G483" s="41"/>
      <c r="H483" s="41"/>
      <c r="I483" s="22"/>
      <c r="J483" s="41"/>
      <c r="K483" s="41"/>
      <c r="L483" s="117"/>
      <c r="M483" s="99"/>
      <c r="N483" s="41"/>
      <c r="O483" s="116"/>
      <c r="P483" s="116"/>
      <c r="Q483" s="10"/>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row>
    <row r="484">
      <c r="A484" s="41"/>
      <c r="B484" s="116"/>
      <c r="C484" s="127"/>
      <c r="D484" s="22"/>
      <c r="E484" s="22"/>
      <c r="F484" s="41"/>
      <c r="G484" s="41"/>
      <c r="H484" s="41"/>
      <c r="I484" s="22"/>
      <c r="J484" s="41"/>
      <c r="K484" s="41"/>
      <c r="L484" s="117"/>
      <c r="M484" s="99"/>
      <c r="N484" s="41"/>
      <c r="O484" s="116"/>
      <c r="P484" s="116"/>
      <c r="Q484" s="10"/>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row>
    <row r="485">
      <c r="A485" s="41"/>
      <c r="B485" s="116"/>
      <c r="C485" s="127"/>
      <c r="D485" s="22"/>
      <c r="E485" s="22"/>
      <c r="F485" s="41"/>
      <c r="G485" s="41"/>
      <c r="H485" s="41"/>
      <c r="I485" s="22"/>
      <c r="J485" s="41"/>
      <c r="K485" s="41"/>
      <c r="L485" s="117"/>
      <c r="M485" s="99"/>
      <c r="N485" s="41"/>
      <c r="O485" s="116"/>
      <c r="P485" s="116"/>
      <c r="Q485" s="10"/>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row>
    <row r="486">
      <c r="A486" s="41"/>
      <c r="B486" s="116"/>
      <c r="C486" s="127"/>
      <c r="D486" s="22"/>
      <c r="E486" s="22"/>
      <c r="F486" s="41"/>
      <c r="G486" s="41"/>
      <c r="H486" s="41"/>
      <c r="I486" s="22"/>
      <c r="J486" s="41"/>
      <c r="K486" s="41"/>
      <c r="L486" s="117"/>
      <c r="M486" s="99"/>
      <c r="N486" s="41"/>
      <c r="O486" s="116"/>
      <c r="P486" s="116"/>
      <c r="Q486" s="10"/>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row>
    <row r="487">
      <c r="A487" s="41"/>
      <c r="B487" s="116"/>
      <c r="C487" s="127"/>
      <c r="D487" s="22"/>
      <c r="E487" s="22"/>
      <c r="F487" s="41"/>
      <c r="G487" s="41"/>
      <c r="H487" s="41"/>
      <c r="I487" s="22"/>
      <c r="J487" s="41"/>
      <c r="K487" s="41"/>
      <c r="L487" s="117"/>
      <c r="M487" s="99"/>
      <c r="N487" s="41"/>
      <c r="O487" s="116"/>
      <c r="P487" s="116"/>
      <c r="Q487" s="10"/>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row>
    <row r="488">
      <c r="A488" s="41"/>
      <c r="B488" s="116"/>
      <c r="C488" s="127"/>
      <c r="D488" s="22"/>
      <c r="E488" s="22"/>
      <c r="F488" s="41"/>
      <c r="G488" s="41"/>
      <c r="H488" s="41"/>
      <c r="I488" s="22"/>
      <c r="J488" s="41"/>
      <c r="K488" s="41"/>
      <c r="L488" s="117"/>
      <c r="M488" s="99"/>
      <c r="N488" s="41"/>
      <c r="O488" s="116"/>
      <c r="P488" s="116"/>
      <c r="Q488" s="10"/>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row>
    <row r="489">
      <c r="A489" s="41"/>
      <c r="B489" s="116"/>
      <c r="C489" s="127"/>
      <c r="D489" s="22"/>
      <c r="E489" s="22"/>
      <c r="F489" s="41"/>
      <c r="G489" s="41"/>
      <c r="H489" s="41"/>
      <c r="I489" s="22"/>
      <c r="J489" s="41"/>
      <c r="K489" s="41"/>
      <c r="L489" s="117"/>
      <c r="M489" s="99"/>
      <c r="N489" s="41"/>
      <c r="O489" s="116"/>
      <c r="P489" s="116"/>
      <c r="Q489" s="10"/>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row>
    <row r="490">
      <c r="A490" s="41"/>
      <c r="B490" s="116"/>
      <c r="C490" s="127"/>
      <c r="D490" s="22"/>
      <c r="E490" s="22"/>
      <c r="F490" s="41"/>
      <c r="G490" s="41"/>
      <c r="H490" s="41"/>
      <c r="I490" s="22"/>
      <c r="J490" s="41"/>
      <c r="K490" s="41"/>
      <c r="L490" s="117"/>
      <c r="M490" s="99"/>
      <c r="N490" s="41"/>
      <c r="O490" s="116"/>
      <c r="P490" s="116"/>
      <c r="Q490" s="10"/>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row>
    <row r="491">
      <c r="A491" s="41"/>
      <c r="B491" s="116"/>
      <c r="C491" s="127"/>
      <c r="D491" s="22"/>
      <c r="E491" s="22"/>
      <c r="F491" s="41"/>
      <c r="G491" s="41"/>
      <c r="H491" s="41"/>
      <c r="I491" s="22"/>
      <c r="J491" s="41"/>
      <c r="K491" s="41"/>
      <c r="L491" s="117"/>
      <c r="M491" s="99"/>
      <c r="N491" s="41"/>
      <c r="O491" s="116"/>
      <c r="P491" s="116"/>
      <c r="Q491" s="10"/>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row>
    <row r="492">
      <c r="A492" s="41"/>
      <c r="B492" s="116"/>
      <c r="C492" s="127"/>
      <c r="D492" s="22"/>
      <c r="E492" s="22"/>
      <c r="F492" s="41"/>
      <c r="G492" s="41"/>
      <c r="H492" s="41"/>
      <c r="I492" s="22"/>
      <c r="J492" s="41"/>
      <c r="K492" s="41"/>
      <c r="L492" s="117"/>
      <c r="M492" s="99"/>
      <c r="N492" s="41"/>
      <c r="O492" s="116"/>
      <c r="P492" s="116"/>
      <c r="Q492" s="10"/>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row>
    <row r="493">
      <c r="A493" s="41"/>
      <c r="B493" s="116"/>
      <c r="C493" s="127"/>
      <c r="D493" s="22"/>
      <c r="E493" s="22"/>
      <c r="F493" s="41"/>
      <c r="G493" s="41"/>
      <c r="H493" s="41"/>
      <c r="I493" s="22"/>
      <c r="J493" s="41"/>
      <c r="K493" s="41"/>
      <c r="L493" s="117"/>
      <c r="M493" s="99"/>
      <c r="N493" s="41"/>
      <c r="O493" s="116"/>
      <c r="P493" s="116"/>
      <c r="Q493" s="10"/>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row>
    <row r="494">
      <c r="A494" s="41"/>
      <c r="B494" s="116"/>
      <c r="C494" s="127"/>
      <c r="D494" s="22"/>
      <c r="E494" s="22"/>
      <c r="F494" s="41"/>
      <c r="G494" s="41"/>
      <c r="H494" s="41"/>
      <c r="I494" s="22"/>
      <c r="J494" s="41"/>
      <c r="K494" s="41"/>
      <c r="L494" s="117"/>
      <c r="M494" s="99"/>
      <c r="N494" s="41"/>
      <c r="O494" s="116"/>
      <c r="P494" s="116"/>
      <c r="Q494" s="10"/>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row>
    <row r="495">
      <c r="A495" s="41"/>
      <c r="B495" s="116"/>
      <c r="C495" s="127"/>
      <c r="D495" s="22"/>
      <c r="E495" s="22"/>
      <c r="F495" s="41"/>
      <c r="G495" s="41"/>
      <c r="H495" s="41"/>
      <c r="I495" s="22"/>
      <c r="J495" s="41"/>
      <c r="K495" s="41"/>
      <c r="L495" s="117"/>
      <c r="M495" s="99"/>
      <c r="N495" s="41"/>
      <c r="O495" s="116"/>
      <c r="P495" s="116"/>
      <c r="Q495" s="10"/>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row>
    <row r="496">
      <c r="A496" s="41"/>
      <c r="B496" s="116"/>
      <c r="C496" s="127"/>
      <c r="D496" s="22"/>
      <c r="E496" s="22"/>
      <c r="F496" s="41"/>
      <c r="G496" s="41"/>
      <c r="H496" s="41"/>
      <c r="I496" s="22"/>
      <c r="J496" s="41"/>
      <c r="K496" s="41"/>
      <c r="L496" s="117"/>
      <c r="M496" s="99"/>
      <c r="N496" s="41"/>
      <c r="O496" s="116"/>
      <c r="P496" s="116"/>
      <c r="Q496" s="10"/>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row>
    <row r="497">
      <c r="A497" s="41"/>
      <c r="B497" s="116"/>
      <c r="C497" s="127"/>
      <c r="D497" s="22"/>
      <c r="E497" s="22"/>
      <c r="F497" s="41"/>
      <c r="G497" s="41"/>
      <c r="H497" s="41"/>
      <c r="I497" s="22"/>
      <c r="J497" s="41"/>
      <c r="K497" s="41"/>
      <c r="L497" s="117"/>
      <c r="M497" s="99"/>
      <c r="N497" s="41"/>
      <c r="O497" s="116"/>
      <c r="P497" s="116"/>
      <c r="Q497" s="10"/>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row>
    <row r="498">
      <c r="A498" s="41"/>
      <c r="B498" s="116"/>
      <c r="C498" s="127"/>
      <c r="D498" s="22"/>
      <c r="E498" s="22"/>
      <c r="F498" s="41"/>
      <c r="G498" s="41"/>
      <c r="H498" s="41"/>
      <c r="I498" s="22"/>
      <c r="J498" s="41"/>
      <c r="K498" s="41"/>
      <c r="L498" s="117"/>
      <c r="M498" s="99"/>
      <c r="N498" s="41"/>
      <c r="O498" s="116"/>
      <c r="P498" s="116"/>
      <c r="Q498" s="10"/>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row>
    <row r="499">
      <c r="A499" s="41"/>
      <c r="B499" s="116"/>
      <c r="C499" s="127"/>
      <c r="D499" s="22"/>
      <c r="E499" s="22"/>
      <c r="F499" s="41"/>
      <c r="G499" s="41"/>
      <c r="H499" s="41"/>
      <c r="I499" s="22"/>
      <c r="J499" s="41"/>
      <c r="K499" s="41"/>
      <c r="L499" s="117"/>
      <c r="M499" s="99"/>
      <c r="N499" s="41"/>
      <c r="O499" s="116"/>
      <c r="P499" s="116"/>
      <c r="Q499" s="10"/>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row>
    <row r="500">
      <c r="A500" s="41"/>
      <c r="B500" s="116"/>
      <c r="C500" s="127"/>
      <c r="D500" s="22"/>
      <c r="E500" s="22"/>
      <c r="F500" s="41"/>
      <c r="G500" s="41"/>
      <c r="H500" s="41"/>
      <c r="I500" s="22"/>
      <c r="J500" s="41"/>
      <c r="K500" s="41"/>
      <c r="L500" s="117"/>
      <c r="M500" s="99"/>
      <c r="N500" s="41"/>
      <c r="O500" s="116"/>
      <c r="P500" s="116"/>
      <c r="Q500" s="10"/>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row>
    <row r="501">
      <c r="A501" s="41"/>
      <c r="B501" s="116"/>
      <c r="C501" s="127"/>
      <c r="D501" s="22"/>
      <c r="E501" s="22"/>
      <c r="F501" s="41"/>
      <c r="G501" s="41"/>
      <c r="H501" s="41"/>
      <c r="I501" s="22"/>
      <c r="J501" s="41"/>
      <c r="K501" s="41"/>
      <c r="L501" s="117"/>
      <c r="M501" s="99"/>
      <c r="N501" s="41"/>
      <c r="O501" s="116"/>
      <c r="P501" s="116"/>
      <c r="Q501" s="10"/>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row>
    <row r="502">
      <c r="A502" s="41"/>
      <c r="B502" s="116"/>
      <c r="C502" s="127"/>
      <c r="D502" s="22"/>
      <c r="E502" s="22"/>
      <c r="F502" s="41"/>
      <c r="G502" s="41"/>
      <c r="H502" s="41"/>
      <c r="I502" s="22"/>
      <c r="J502" s="41"/>
      <c r="K502" s="41"/>
      <c r="L502" s="117"/>
      <c r="M502" s="99"/>
      <c r="N502" s="41"/>
      <c r="O502" s="116"/>
      <c r="P502" s="116"/>
      <c r="Q502" s="10"/>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row>
    <row r="503">
      <c r="A503" s="41"/>
      <c r="B503" s="116"/>
      <c r="C503" s="127"/>
      <c r="D503" s="22"/>
      <c r="E503" s="22"/>
      <c r="F503" s="41"/>
      <c r="G503" s="41"/>
      <c r="H503" s="41"/>
      <c r="I503" s="22"/>
      <c r="J503" s="41"/>
      <c r="K503" s="41"/>
      <c r="L503" s="117"/>
      <c r="M503" s="99"/>
      <c r="N503" s="41"/>
      <c r="O503" s="116"/>
      <c r="P503" s="116"/>
      <c r="Q503" s="10"/>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row>
    <row r="504">
      <c r="A504" s="41"/>
      <c r="B504" s="116"/>
      <c r="C504" s="127"/>
      <c r="D504" s="22"/>
      <c r="E504" s="22"/>
      <c r="F504" s="41"/>
      <c r="G504" s="41"/>
      <c r="H504" s="41"/>
      <c r="I504" s="22"/>
      <c r="J504" s="41"/>
      <c r="K504" s="41"/>
      <c r="L504" s="117"/>
      <c r="M504" s="99"/>
      <c r="N504" s="41"/>
      <c r="O504" s="116"/>
      <c r="P504" s="116"/>
      <c r="Q504" s="10"/>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row>
    <row r="505">
      <c r="A505" s="41"/>
      <c r="B505" s="116"/>
      <c r="C505" s="127"/>
      <c r="D505" s="22"/>
      <c r="E505" s="22"/>
      <c r="F505" s="41"/>
      <c r="G505" s="41"/>
      <c r="H505" s="41"/>
      <c r="I505" s="22"/>
      <c r="J505" s="41"/>
      <c r="K505" s="41"/>
      <c r="L505" s="117"/>
      <c r="M505" s="99"/>
      <c r="N505" s="41"/>
      <c r="O505" s="116"/>
      <c r="P505" s="116"/>
      <c r="Q505" s="10"/>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row>
    <row r="506">
      <c r="A506" s="41"/>
      <c r="B506" s="116"/>
      <c r="C506" s="127"/>
      <c r="D506" s="22"/>
      <c r="E506" s="22"/>
      <c r="F506" s="41"/>
      <c r="G506" s="41"/>
      <c r="H506" s="41"/>
      <c r="I506" s="22"/>
      <c r="J506" s="41"/>
      <c r="K506" s="41"/>
      <c r="L506" s="117"/>
      <c r="M506" s="99"/>
      <c r="N506" s="41"/>
      <c r="O506" s="116"/>
      <c r="P506" s="116"/>
      <c r="Q506" s="10"/>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row>
    <row r="507">
      <c r="A507" s="41"/>
      <c r="B507" s="116"/>
      <c r="C507" s="127"/>
      <c r="D507" s="22"/>
      <c r="E507" s="22"/>
      <c r="F507" s="41"/>
      <c r="G507" s="41"/>
      <c r="H507" s="41"/>
      <c r="I507" s="22"/>
      <c r="J507" s="41"/>
      <c r="K507" s="41"/>
      <c r="L507" s="117"/>
      <c r="M507" s="99"/>
      <c r="N507" s="41"/>
      <c r="O507" s="116"/>
      <c r="P507" s="116"/>
      <c r="Q507" s="10"/>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row>
    <row r="508">
      <c r="A508" s="41"/>
      <c r="B508" s="116"/>
      <c r="C508" s="127"/>
      <c r="D508" s="22"/>
      <c r="E508" s="22"/>
      <c r="F508" s="41"/>
      <c r="G508" s="41"/>
      <c r="H508" s="41"/>
      <c r="I508" s="22"/>
      <c r="J508" s="41"/>
      <c r="K508" s="41"/>
      <c r="L508" s="117"/>
      <c r="M508" s="99"/>
      <c r="N508" s="41"/>
      <c r="O508" s="116"/>
      <c r="P508" s="116"/>
      <c r="Q508" s="10"/>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row>
    <row r="509">
      <c r="A509" s="41"/>
      <c r="B509" s="116"/>
      <c r="C509" s="127"/>
      <c r="D509" s="22"/>
      <c r="E509" s="22"/>
      <c r="F509" s="41"/>
      <c r="G509" s="41"/>
      <c r="H509" s="41"/>
      <c r="I509" s="22"/>
      <c r="J509" s="41"/>
      <c r="K509" s="41"/>
      <c r="L509" s="117"/>
      <c r="M509" s="99"/>
      <c r="N509" s="41"/>
      <c r="O509" s="116"/>
      <c r="P509" s="116"/>
      <c r="Q509" s="10"/>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row>
    <row r="510">
      <c r="A510" s="41"/>
      <c r="B510" s="116"/>
      <c r="C510" s="127"/>
      <c r="D510" s="22"/>
      <c r="E510" s="22"/>
      <c r="F510" s="41"/>
      <c r="G510" s="41"/>
      <c r="H510" s="41"/>
      <c r="I510" s="22"/>
      <c r="J510" s="41"/>
      <c r="K510" s="41"/>
      <c r="L510" s="117"/>
      <c r="M510" s="99"/>
      <c r="N510" s="41"/>
      <c r="O510" s="116"/>
      <c r="P510" s="116"/>
      <c r="Q510" s="10"/>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row>
    <row r="511">
      <c r="A511" s="41"/>
      <c r="B511" s="116"/>
      <c r="C511" s="127"/>
      <c r="D511" s="22"/>
      <c r="E511" s="22"/>
      <c r="F511" s="41"/>
      <c r="G511" s="41"/>
      <c r="H511" s="41"/>
      <c r="I511" s="22"/>
      <c r="J511" s="41"/>
      <c r="K511" s="41"/>
      <c r="L511" s="117"/>
      <c r="M511" s="99"/>
      <c r="N511" s="41"/>
      <c r="O511" s="116"/>
      <c r="P511" s="116"/>
      <c r="Q511" s="10"/>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row>
    <row r="512">
      <c r="A512" s="41"/>
      <c r="B512" s="116"/>
      <c r="C512" s="127"/>
      <c r="D512" s="22"/>
      <c r="E512" s="22"/>
      <c r="F512" s="41"/>
      <c r="G512" s="41"/>
      <c r="H512" s="41"/>
      <c r="I512" s="22"/>
      <c r="J512" s="41"/>
      <c r="K512" s="41"/>
      <c r="L512" s="117"/>
      <c r="M512" s="99"/>
      <c r="N512" s="41"/>
      <c r="O512" s="116"/>
      <c r="P512" s="116"/>
      <c r="Q512" s="10"/>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row>
    <row r="513">
      <c r="A513" s="41"/>
      <c r="B513" s="116"/>
      <c r="C513" s="127"/>
      <c r="D513" s="22"/>
      <c r="E513" s="22"/>
      <c r="F513" s="41"/>
      <c r="G513" s="41"/>
      <c r="H513" s="41"/>
      <c r="I513" s="22"/>
      <c r="J513" s="41"/>
      <c r="K513" s="41"/>
      <c r="L513" s="117"/>
      <c r="M513" s="99"/>
      <c r="N513" s="41"/>
      <c r="O513" s="116"/>
      <c r="P513" s="116"/>
      <c r="Q513" s="10"/>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row>
    <row r="514">
      <c r="A514" s="41"/>
      <c r="B514" s="116"/>
      <c r="C514" s="127"/>
      <c r="D514" s="22"/>
      <c r="E514" s="22"/>
      <c r="F514" s="41"/>
      <c r="G514" s="41"/>
      <c r="H514" s="41"/>
      <c r="I514" s="22"/>
      <c r="J514" s="41"/>
      <c r="K514" s="41"/>
      <c r="L514" s="117"/>
      <c r="M514" s="99"/>
      <c r="N514" s="41"/>
      <c r="O514" s="116"/>
      <c r="P514" s="116"/>
      <c r="Q514" s="10"/>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row>
    <row r="515">
      <c r="A515" s="41"/>
      <c r="B515" s="116"/>
      <c r="C515" s="127"/>
      <c r="D515" s="22"/>
      <c r="E515" s="22"/>
      <c r="F515" s="41"/>
      <c r="G515" s="41"/>
      <c r="H515" s="41"/>
      <c r="I515" s="22"/>
      <c r="J515" s="41"/>
      <c r="K515" s="41"/>
      <c r="L515" s="117"/>
      <c r="M515" s="99"/>
      <c r="N515" s="41"/>
      <c r="O515" s="116"/>
      <c r="P515" s="116"/>
      <c r="Q515" s="10"/>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row>
    <row r="516">
      <c r="A516" s="41"/>
      <c r="B516" s="116"/>
      <c r="C516" s="127"/>
      <c r="D516" s="22"/>
      <c r="E516" s="22"/>
      <c r="F516" s="41"/>
      <c r="G516" s="41"/>
      <c r="H516" s="41"/>
      <c r="I516" s="22"/>
      <c r="J516" s="41"/>
      <c r="K516" s="41"/>
      <c r="L516" s="117"/>
      <c r="M516" s="99"/>
      <c r="N516" s="41"/>
      <c r="O516" s="116"/>
      <c r="P516" s="116"/>
      <c r="Q516" s="10"/>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row>
    <row r="517">
      <c r="A517" s="41"/>
      <c r="B517" s="116"/>
      <c r="C517" s="127"/>
      <c r="D517" s="22"/>
      <c r="E517" s="22"/>
      <c r="F517" s="41"/>
      <c r="G517" s="41"/>
      <c r="H517" s="41"/>
      <c r="I517" s="22"/>
      <c r="J517" s="41"/>
      <c r="K517" s="41"/>
      <c r="L517" s="117"/>
      <c r="M517" s="99"/>
      <c r="N517" s="41"/>
      <c r="O517" s="116"/>
      <c r="P517" s="116"/>
      <c r="Q517" s="10"/>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row>
    <row r="518">
      <c r="A518" s="41"/>
      <c r="B518" s="116"/>
      <c r="C518" s="127"/>
      <c r="D518" s="22"/>
      <c r="E518" s="22"/>
      <c r="F518" s="41"/>
      <c r="G518" s="41"/>
      <c r="H518" s="41"/>
      <c r="I518" s="22"/>
      <c r="J518" s="41"/>
      <c r="K518" s="41"/>
      <c r="L518" s="117"/>
      <c r="M518" s="99"/>
      <c r="N518" s="41"/>
      <c r="O518" s="116"/>
      <c r="P518" s="116"/>
      <c r="Q518" s="10"/>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row>
    <row r="519">
      <c r="A519" s="41"/>
      <c r="B519" s="116"/>
      <c r="C519" s="127"/>
      <c r="D519" s="22"/>
      <c r="E519" s="22"/>
      <c r="F519" s="41"/>
      <c r="G519" s="41"/>
      <c r="H519" s="41"/>
      <c r="I519" s="22"/>
      <c r="J519" s="41"/>
      <c r="K519" s="41"/>
      <c r="L519" s="117"/>
      <c r="M519" s="99"/>
      <c r="N519" s="41"/>
      <c r="O519" s="116"/>
      <c r="P519" s="116"/>
      <c r="Q519" s="10"/>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row>
    <row r="520">
      <c r="A520" s="41"/>
      <c r="B520" s="116"/>
      <c r="C520" s="127"/>
      <c r="D520" s="22"/>
      <c r="E520" s="22"/>
      <c r="F520" s="41"/>
      <c r="G520" s="41"/>
      <c r="H520" s="41"/>
      <c r="I520" s="22"/>
      <c r="J520" s="41"/>
      <c r="K520" s="41"/>
      <c r="L520" s="117"/>
      <c r="M520" s="99"/>
      <c r="N520" s="41"/>
      <c r="O520" s="116"/>
      <c r="P520" s="116"/>
      <c r="Q520" s="10"/>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row>
    <row r="521">
      <c r="A521" s="41"/>
      <c r="B521" s="116"/>
      <c r="C521" s="127"/>
      <c r="D521" s="22"/>
      <c r="E521" s="22"/>
      <c r="F521" s="41"/>
      <c r="G521" s="41"/>
      <c r="H521" s="41"/>
      <c r="I521" s="22"/>
      <c r="J521" s="41"/>
      <c r="K521" s="41"/>
      <c r="L521" s="117"/>
      <c r="M521" s="99"/>
      <c r="N521" s="41"/>
      <c r="O521" s="116"/>
      <c r="P521" s="116"/>
      <c r="Q521" s="10"/>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row>
    <row r="522">
      <c r="A522" s="41"/>
      <c r="B522" s="116"/>
      <c r="C522" s="127"/>
      <c r="D522" s="22"/>
      <c r="E522" s="22"/>
      <c r="F522" s="41"/>
      <c r="G522" s="41"/>
      <c r="H522" s="41"/>
      <c r="I522" s="22"/>
      <c r="J522" s="41"/>
      <c r="K522" s="41"/>
      <c r="L522" s="117"/>
      <c r="M522" s="99"/>
      <c r="N522" s="41"/>
      <c r="O522" s="116"/>
      <c r="P522" s="116"/>
      <c r="Q522" s="10"/>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row>
    <row r="523">
      <c r="A523" s="41"/>
      <c r="B523" s="116"/>
      <c r="C523" s="127"/>
      <c r="D523" s="22"/>
      <c r="E523" s="22"/>
      <c r="F523" s="41"/>
      <c r="G523" s="41"/>
      <c r="H523" s="41"/>
      <c r="I523" s="22"/>
      <c r="J523" s="41"/>
      <c r="K523" s="41"/>
      <c r="L523" s="117"/>
      <c r="M523" s="99"/>
      <c r="N523" s="41"/>
      <c r="O523" s="116"/>
      <c r="P523" s="116"/>
      <c r="Q523" s="10"/>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row>
    <row r="524">
      <c r="A524" s="41"/>
      <c r="B524" s="116"/>
      <c r="C524" s="127"/>
      <c r="D524" s="22"/>
      <c r="E524" s="22"/>
      <c r="F524" s="41"/>
      <c r="G524" s="41"/>
      <c r="H524" s="41"/>
      <c r="I524" s="22"/>
      <c r="J524" s="41"/>
      <c r="K524" s="41"/>
      <c r="L524" s="117"/>
      <c r="M524" s="99"/>
      <c r="N524" s="41"/>
      <c r="O524" s="116"/>
      <c r="P524" s="116"/>
      <c r="Q524" s="10"/>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row>
    <row r="525">
      <c r="A525" s="41"/>
      <c r="B525" s="116"/>
      <c r="C525" s="127"/>
      <c r="D525" s="22"/>
      <c r="E525" s="22"/>
      <c r="F525" s="41"/>
      <c r="G525" s="41"/>
      <c r="H525" s="41"/>
      <c r="I525" s="22"/>
      <c r="J525" s="41"/>
      <c r="K525" s="41"/>
      <c r="L525" s="117"/>
      <c r="M525" s="99"/>
      <c r="N525" s="41"/>
      <c r="O525" s="116"/>
      <c r="P525" s="116"/>
      <c r="Q525" s="10"/>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row>
    <row r="526">
      <c r="A526" s="41"/>
      <c r="B526" s="116"/>
      <c r="C526" s="127"/>
      <c r="D526" s="22"/>
      <c r="E526" s="22"/>
      <c r="F526" s="41"/>
      <c r="G526" s="41"/>
      <c r="H526" s="41"/>
      <c r="I526" s="22"/>
      <c r="J526" s="41"/>
      <c r="K526" s="41"/>
      <c r="L526" s="117"/>
      <c r="M526" s="99"/>
      <c r="N526" s="41"/>
      <c r="O526" s="116"/>
      <c r="P526" s="116"/>
      <c r="Q526" s="10"/>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row>
    <row r="527">
      <c r="A527" s="41"/>
      <c r="B527" s="116"/>
      <c r="C527" s="127"/>
      <c r="D527" s="22"/>
      <c r="E527" s="22"/>
      <c r="F527" s="41"/>
      <c r="G527" s="41"/>
      <c r="H527" s="41"/>
      <c r="I527" s="22"/>
      <c r="J527" s="41"/>
      <c r="K527" s="41"/>
      <c r="L527" s="117"/>
      <c r="M527" s="99"/>
      <c r="N527" s="41"/>
      <c r="O527" s="116"/>
      <c r="P527" s="116"/>
      <c r="Q527" s="10"/>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row>
    <row r="528">
      <c r="A528" s="41"/>
      <c r="B528" s="116"/>
      <c r="C528" s="127"/>
      <c r="D528" s="22"/>
      <c r="E528" s="22"/>
      <c r="F528" s="41"/>
      <c r="G528" s="41"/>
      <c r="H528" s="41"/>
      <c r="I528" s="22"/>
      <c r="J528" s="41"/>
      <c r="K528" s="41"/>
      <c r="L528" s="117"/>
      <c r="M528" s="99"/>
      <c r="N528" s="41"/>
      <c r="O528" s="116"/>
      <c r="P528" s="116"/>
      <c r="Q528" s="10"/>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row>
    <row r="529">
      <c r="A529" s="41"/>
      <c r="B529" s="116"/>
      <c r="C529" s="127"/>
      <c r="D529" s="22"/>
      <c r="E529" s="22"/>
      <c r="F529" s="41"/>
      <c r="G529" s="41"/>
      <c r="H529" s="41"/>
      <c r="I529" s="22"/>
      <c r="J529" s="41"/>
      <c r="K529" s="41"/>
      <c r="L529" s="117"/>
      <c r="M529" s="99"/>
      <c r="N529" s="41"/>
      <c r="O529" s="116"/>
      <c r="P529" s="116"/>
      <c r="Q529" s="10"/>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row>
    <row r="530">
      <c r="A530" s="41"/>
      <c r="B530" s="116"/>
      <c r="C530" s="127"/>
      <c r="D530" s="22"/>
      <c r="E530" s="22"/>
      <c r="F530" s="41"/>
      <c r="G530" s="41"/>
      <c r="H530" s="41"/>
      <c r="I530" s="22"/>
      <c r="J530" s="41"/>
      <c r="K530" s="41"/>
      <c r="L530" s="117"/>
      <c r="M530" s="99"/>
      <c r="N530" s="41"/>
      <c r="O530" s="116"/>
      <c r="P530" s="116"/>
      <c r="Q530" s="10"/>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row>
    <row r="531">
      <c r="A531" s="41"/>
      <c r="B531" s="116"/>
      <c r="C531" s="127"/>
      <c r="D531" s="22"/>
      <c r="E531" s="22"/>
      <c r="F531" s="41"/>
      <c r="G531" s="41"/>
      <c r="H531" s="41"/>
      <c r="I531" s="22"/>
      <c r="J531" s="41"/>
      <c r="K531" s="41"/>
      <c r="L531" s="117"/>
      <c r="M531" s="99"/>
      <c r="N531" s="41"/>
      <c r="O531" s="116"/>
      <c r="P531" s="116"/>
      <c r="Q531" s="10"/>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row>
    <row r="532">
      <c r="A532" s="41"/>
      <c r="B532" s="116"/>
      <c r="C532" s="127"/>
      <c r="D532" s="22"/>
      <c r="E532" s="22"/>
      <c r="F532" s="41"/>
      <c r="G532" s="41"/>
      <c r="H532" s="41"/>
      <c r="I532" s="22"/>
      <c r="J532" s="41"/>
      <c r="K532" s="41"/>
      <c r="L532" s="117"/>
      <c r="M532" s="99"/>
      <c r="N532" s="41"/>
      <c r="O532" s="116"/>
      <c r="P532" s="116"/>
      <c r="Q532" s="10"/>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row>
    <row r="533">
      <c r="A533" s="41"/>
      <c r="B533" s="116"/>
      <c r="C533" s="127"/>
      <c r="D533" s="22"/>
      <c r="E533" s="22"/>
      <c r="F533" s="41"/>
      <c r="G533" s="41"/>
      <c r="H533" s="41"/>
      <c r="I533" s="22"/>
      <c r="J533" s="41"/>
      <c r="K533" s="41"/>
      <c r="L533" s="117"/>
      <c r="M533" s="99"/>
      <c r="N533" s="41"/>
      <c r="O533" s="116"/>
      <c r="P533" s="116"/>
      <c r="Q533" s="10"/>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row>
    <row r="534">
      <c r="A534" s="41"/>
      <c r="B534" s="116"/>
      <c r="C534" s="127"/>
      <c r="D534" s="22"/>
      <c r="E534" s="22"/>
      <c r="F534" s="41"/>
      <c r="G534" s="41"/>
      <c r="H534" s="41"/>
      <c r="I534" s="22"/>
      <c r="J534" s="41"/>
      <c r="K534" s="41"/>
      <c r="L534" s="117"/>
      <c r="M534" s="99"/>
      <c r="N534" s="41"/>
      <c r="O534" s="116"/>
      <c r="P534" s="116"/>
      <c r="Q534" s="10"/>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row>
    <row r="535">
      <c r="A535" s="41"/>
      <c r="B535" s="116"/>
      <c r="C535" s="127"/>
      <c r="D535" s="22"/>
      <c r="E535" s="22"/>
      <c r="F535" s="41"/>
      <c r="G535" s="41"/>
      <c r="H535" s="41"/>
      <c r="I535" s="22"/>
      <c r="J535" s="41"/>
      <c r="K535" s="41"/>
      <c r="L535" s="117"/>
      <c r="M535" s="99"/>
      <c r="N535" s="41"/>
      <c r="O535" s="116"/>
      <c r="P535" s="116"/>
      <c r="Q535" s="10"/>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row>
    <row r="536">
      <c r="A536" s="41"/>
      <c r="B536" s="116"/>
      <c r="C536" s="127"/>
      <c r="D536" s="22"/>
      <c r="E536" s="22"/>
      <c r="F536" s="41"/>
      <c r="G536" s="41"/>
      <c r="H536" s="41"/>
      <c r="I536" s="22"/>
      <c r="J536" s="41"/>
      <c r="K536" s="41"/>
      <c r="L536" s="117"/>
      <c r="M536" s="99"/>
      <c r="N536" s="41"/>
      <c r="O536" s="116"/>
      <c r="P536" s="116"/>
      <c r="Q536" s="10"/>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row>
    <row r="537">
      <c r="A537" s="41"/>
      <c r="B537" s="116"/>
      <c r="C537" s="127"/>
      <c r="D537" s="22"/>
      <c r="E537" s="22"/>
      <c r="F537" s="41"/>
      <c r="G537" s="41"/>
      <c r="H537" s="41"/>
      <c r="I537" s="22"/>
      <c r="J537" s="41"/>
      <c r="K537" s="41"/>
      <c r="L537" s="117"/>
      <c r="M537" s="99"/>
      <c r="N537" s="41"/>
      <c r="O537" s="116"/>
      <c r="P537" s="116"/>
      <c r="Q537" s="10"/>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row>
    <row r="538">
      <c r="A538" s="41"/>
      <c r="B538" s="116"/>
      <c r="C538" s="127"/>
      <c r="D538" s="22"/>
      <c r="E538" s="22"/>
      <c r="F538" s="41"/>
      <c r="G538" s="41"/>
      <c r="H538" s="41"/>
      <c r="I538" s="22"/>
      <c r="J538" s="41"/>
      <c r="K538" s="41"/>
      <c r="L538" s="117"/>
      <c r="M538" s="99"/>
      <c r="N538" s="41"/>
      <c r="O538" s="116"/>
      <c r="P538" s="116"/>
      <c r="Q538" s="10"/>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row>
    <row r="539">
      <c r="A539" s="41"/>
      <c r="B539" s="116"/>
      <c r="C539" s="127"/>
      <c r="D539" s="22"/>
      <c r="E539" s="22"/>
      <c r="F539" s="41"/>
      <c r="G539" s="41"/>
      <c r="H539" s="41"/>
      <c r="I539" s="22"/>
      <c r="J539" s="41"/>
      <c r="K539" s="41"/>
      <c r="L539" s="117"/>
      <c r="M539" s="99"/>
      <c r="N539" s="41"/>
      <c r="O539" s="116"/>
      <c r="P539" s="116"/>
      <c r="Q539" s="10"/>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row>
    <row r="540">
      <c r="A540" s="41"/>
      <c r="B540" s="116"/>
      <c r="C540" s="127"/>
      <c r="D540" s="22"/>
      <c r="E540" s="22"/>
      <c r="F540" s="41"/>
      <c r="G540" s="41"/>
      <c r="H540" s="41"/>
      <c r="I540" s="22"/>
      <c r="J540" s="41"/>
      <c r="K540" s="41"/>
      <c r="L540" s="117"/>
      <c r="M540" s="99"/>
      <c r="N540" s="41"/>
      <c r="O540" s="116"/>
      <c r="P540" s="116"/>
      <c r="Q540" s="10"/>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row>
    <row r="541">
      <c r="A541" s="41"/>
      <c r="B541" s="116"/>
      <c r="C541" s="127"/>
      <c r="D541" s="22"/>
      <c r="E541" s="22"/>
      <c r="F541" s="41"/>
      <c r="G541" s="41"/>
      <c r="H541" s="41"/>
      <c r="I541" s="22"/>
      <c r="J541" s="41"/>
      <c r="K541" s="41"/>
      <c r="L541" s="117"/>
      <c r="M541" s="99"/>
      <c r="N541" s="41"/>
      <c r="O541" s="116"/>
      <c r="P541" s="116"/>
      <c r="Q541" s="10"/>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row>
    <row r="542">
      <c r="A542" s="41"/>
      <c r="B542" s="116"/>
      <c r="C542" s="127"/>
      <c r="D542" s="22"/>
      <c r="E542" s="22"/>
      <c r="F542" s="41"/>
      <c r="G542" s="41"/>
      <c r="H542" s="41"/>
      <c r="I542" s="22"/>
      <c r="J542" s="41"/>
      <c r="K542" s="41"/>
      <c r="L542" s="117"/>
      <c r="M542" s="99"/>
      <c r="N542" s="41"/>
      <c r="O542" s="116"/>
      <c r="P542" s="116"/>
      <c r="Q542" s="10"/>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row>
    <row r="543">
      <c r="A543" s="41"/>
      <c r="B543" s="116"/>
      <c r="C543" s="127"/>
      <c r="D543" s="22"/>
      <c r="E543" s="22"/>
      <c r="F543" s="41"/>
      <c r="G543" s="41"/>
      <c r="H543" s="41"/>
      <c r="I543" s="22"/>
      <c r="J543" s="41"/>
      <c r="K543" s="41"/>
      <c r="L543" s="117"/>
      <c r="M543" s="99"/>
      <c r="N543" s="41"/>
      <c r="O543" s="116"/>
      <c r="P543" s="116"/>
      <c r="Q543" s="10"/>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row>
    <row r="544">
      <c r="A544" s="41"/>
      <c r="B544" s="116"/>
      <c r="C544" s="127"/>
      <c r="D544" s="22"/>
      <c r="E544" s="22"/>
      <c r="F544" s="41"/>
      <c r="G544" s="41"/>
      <c r="H544" s="41"/>
      <c r="I544" s="22"/>
      <c r="J544" s="41"/>
      <c r="K544" s="41"/>
      <c r="L544" s="117"/>
      <c r="M544" s="99"/>
      <c r="N544" s="41"/>
      <c r="O544" s="116"/>
      <c r="P544" s="116"/>
      <c r="Q544" s="10"/>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row>
    <row r="545">
      <c r="A545" s="41"/>
      <c r="B545" s="116"/>
      <c r="C545" s="127"/>
      <c r="D545" s="22"/>
      <c r="E545" s="22"/>
      <c r="F545" s="41"/>
      <c r="G545" s="41"/>
      <c r="H545" s="41"/>
      <c r="I545" s="22"/>
      <c r="J545" s="41"/>
      <c r="K545" s="41"/>
      <c r="L545" s="117"/>
      <c r="M545" s="99"/>
      <c r="N545" s="41"/>
      <c r="O545" s="116"/>
      <c r="P545" s="116"/>
      <c r="Q545" s="10"/>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row>
    <row r="546">
      <c r="A546" s="41"/>
      <c r="B546" s="116"/>
      <c r="C546" s="127"/>
      <c r="D546" s="22"/>
      <c r="E546" s="22"/>
      <c r="F546" s="41"/>
      <c r="G546" s="41"/>
      <c r="H546" s="41"/>
      <c r="I546" s="22"/>
      <c r="J546" s="41"/>
      <c r="K546" s="41"/>
      <c r="L546" s="117"/>
      <c r="M546" s="99"/>
      <c r="N546" s="41"/>
      <c r="O546" s="116"/>
      <c r="P546" s="116"/>
      <c r="Q546" s="10"/>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row>
    <row r="547">
      <c r="A547" s="41"/>
      <c r="B547" s="116"/>
      <c r="C547" s="127"/>
      <c r="D547" s="22"/>
      <c r="E547" s="22"/>
      <c r="F547" s="41"/>
      <c r="G547" s="41"/>
      <c r="H547" s="41"/>
      <c r="I547" s="22"/>
      <c r="J547" s="41"/>
      <c r="K547" s="41"/>
      <c r="L547" s="117"/>
      <c r="M547" s="99"/>
      <c r="N547" s="41"/>
      <c r="O547" s="116"/>
      <c r="P547" s="116"/>
      <c r="Q547" s="10"/>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row>
    <row r="548">
      <c r="A548" s="41"/>
      <c r="B548" s="116"/>
      <c r="C548" s="127"/>
      <c r="D548" s="22"/>
      <c r="E548" s="22"/>
      <c r="F548" s="41"/>
      <c r="G548" s="41"/>
      <c r="H548" s="41"/>
      <c r="I548" s="22"/>
      <c r="J548" s="41"/>
      <c r="K548" s="41"/>
      <c r="L548" s="117"/>
      <c r="M548" s="99"/>
      <c r="N548" s="41"/>
      <c r="O548" s="116"/>
      <c r="P548" s="116"/>
      <c r="Q548" s="10"/>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row>
    <row r="549">
      <c r="A549" s="41"/>
      <c r="B549" s="116"/>
      <c r="C549" s="127"/>
      <c r="D549" s="22"/>
      <c r="E549" s="22"/>
      <c r="F549" s="41"/>
      <c r="G549" s="41"/>
      <c r="H549" s="41"/>
      <c r="I549" s="22"/>
      <c r="J549" s="41"/>
      <c r="K549" s="41"/>
      <c r="L549" s="117"/>
      <c r="M549" s="99"/>
      <c r="N549" s="41"/>
      <c r="O549" s="116"/>
      <c r="P549" s="116"/>
      <c r="Q549" s="10"/>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row>
    <row r="550">
      <c r="A550" s="41"/>
      <c r="B550" s="116"/>
      <c r="C550" s="127"/>
      <c r="D550" s="22"/>
      <c r="E550" s="22"/>
      <c r="F550" s="41"/>
      <c r="G550" s="41"/>
      <c r="H550" s="41"/>
      <c r="I550" s="22"/>
      <c r="J550" s="41"/>
      <c r="K550" s="41"/>
      <c r="L550" s="117"/>
      <c r="M550" s="99"/>
      <c r="N550" s="41"/>
      <c r="O550" s="116"/>
      <c r="P550" s="116"/>
      <c r="Q550" s="10"/>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row>
    <row r="551">
      <c r="A551" s="41"/>
      <c r="B551" s="116"/>
      <c r="C551" s="127"/>
      <c r="D551" s="22"/>
      <c r="E551" s="22"/>
      <c r="F551" s="41"/>
      <c r="G551" s="41"/>
      <c r="H551" s="41"/>
      <c r="I551" s="22"/>
      <c r="J551" s="41"/>
      <c r="K551" s="41"/>
      <c r="L551" s="117"/>
      <c r="M551" s="99"/>
      <c r="N551" s="41"/>
      <c r="O551" s="116"/>
      <c r="P551" s="116"/>
      <c r="Q551" s="10"/>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row>
    <row r="552">
      <c r="A552" s="41"/>
      <c r="B552" s="116"/>
      <c r="C552" s="127"/>
      <c r="D552" s="22"/>
      <c r="E552" s="22"/>
      <c r="F552" s="41"/>
      <c r="G552" s="41"/>
      <c r="H552" s="41"/>
      <c r="I552" s="22"/>
      <c r="J552" s="41"/>
      <c r="K552" s="41"/>
      <c r="L552" s="117"/>
      <c r="M552" s="99"/>
      <c r="N552" s="41"/>
      <c r="O552" s="116"/>
      <c r="P552" s="116"/>
      <c r="Q552" s="10"/>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row>
    <row r="553">
      <c r="A553" s="41"/>
      <c r="B553" s="116"/>
      <c r="C553" s="127"/>
      <c r="D553" s="22"/>
      <c r="E553" s="22"/>
      <c r="F553" s="41"/>
      <c r="G553" s="41"/>
      <c r="H553" s="41"/>
      <c r="I553" s="22"/>
      <c r="J553" s="41"/>
      <c r="K553" s="41"/>
      <c r="L553" s="117"/>
      <c r="M553" s="99"/>
      <c r="N553" s="41"/>
      <c r="O553" s="116"/>
      <c r="P553" s="116"/>
      <c r="Q553" s="10"/>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row>
    <row r="554">
      <c r="A554" s="41"/>
      <c r="B554" s="116"/>
      <c r="C554" s="127"/>
      <c r="D554" s="22"/>
      <c r="E554" s="22"/>
      <c r="F554" s="41"/>
      <c r="G554" s="41"/>
      <c r="H554" s="41"/>
      <c r="I554" s="22"/>
      <c r="J554" s="41"/>
      <c r="K554" s="41"/>
      <c r="L554" s="117"/>
      <c r="M554" s="99"/>
      <c r="N554" s="41"/>
      <c r="O554" s="116"/>
      <c r="P554" s="116"/>
      <c r="Q554" s="10"/>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row>
    <row r="555">
      <c r="A555" s="41"/>
      <c r="B555" s="116"/>
      <c r="C555" s="127"/>
      <c r="D555" s="22"/>
      <c r="E555" s="22"/>
      <c r="F555" s="41"/>
      <c r="G555" s="41"/>
      <c r="H555" s="41"/>
      <c r="I555" s="22"/>
      <c r="J555" s="41"/>
      <c r="K555" s="41"/>
      <c r="L555" s="117"/>
      <c r="M555" s="99"/>
      <c r="N555" s="41"/>
      <c r="O555" s="116"/>
      <c r="P555" s="116"/>
      <c r="Q555" s="10"/>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row>
    <row r="556">
      <c r="A556" s="41"/>
      <c r="B556" s="116"/>
      <c r="C556" s="127"/>
      <c r="D556" s="22"/>
      <c r="E556" s="22"/>
      <c r="F556" s="41"/>
      <c r="G556" s="41"/>
      <c r="H556" s="41"/>
      <c r="I556" s="22"/>
      <c r="J556" s="41"/>
      <c r="K556" s="41"/>
      <c r="L556" s="117"/>
      <c r="M556" s="99"/>
      <c r="N556" s="41"/>
      <c r="O556" s="116"/>
      <c r="P556" s="116"/>
      <c r="Q556" s="10"/>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row>
    <row r="557">
      <c r="A557" s="41"/>
      <c r="B557" s="116"/>
      <c r="C557" s="127"/>
      <c r="D557" s="22"/>
      <c r="E557" s="22"/>
      <c r="F557" s="41"/>
      <c r="G557" s="41"/>
      <c r="H557" s="41"/>
      <c r="I557" s="22"/>
      <c r="J557" s="41"/>
      <c r="K557" s="41"/>
      <c r="L557" s="117"/>
      <c r="M557" s="99"/>
      <c r="N557" s="41"/>
      <c r="O557" s="116"/>
      <c r="P557" s="116"/>
      <c r="Q557" s="10"/>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row>
    <row r="558">
      <c r="A558" s="41"/>
      <c r="B558" s="116"/>
      <c r="C558" s="127"/>
      <c r="D558" s="22"/>
      <c r="E558" s="22"/>
      <c r="F558" s="41"/>
      <c r="G558" s="41"/>
      <c r="H558" s="41"/>
      <c r="I558" s="22"/>
      <c r="J558" s="41"/>
      <c r="K558" s="41"/>
      <c r="L558" s="117"/>
      <c r="M558" s="99"/>
      <c r="N558" s="41"/>
      <c r="O558" s="116"/>
      <c r="P558" s="116"/>
      <c r="Q558" s="10"/>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row>
    <row r="559">
      <c r="A559" s="41"/>
      <c r="B559" s="116"/>
      <c r="C559" s="127"/>
      <c r="D559" s="22"/>
      <c r="E559" s="22"/>
      <c r="F559" s="41"/>
      <c r="G559" s="41"/>
      <c r="H559" s="41"/>
      <c r="I559" s="22"/>
      <c r="J559" s="41"/>
      <c r="K559" s="41"/>
      <c r="L559" s="117"/>
      <c r="M559" s="99"/>
      <c r="N559" s="41"/>
      <c r="O559" s="116"/>
      <c r="P559" s="116"/>
      <c r="Q559" s="10"/>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row>
    <row r="560">
      <c r="A560" s="41"/>
      <c r="B560" s="116"/>
      <c r="C560" s="127"/>
      <c r="D560" s="22"/>
      <c r="E560" s="22"/>
      <c r="F560" s="41"/>
      <c r="G560" s="41"/>
      <c r="H560" s="41"/>
      <c r="I560" s="22"/>
      <c r="J560" s="41"/>
      <c r="K560" s="41"/>
      <c r="L560" s="117"/>
      <c r="M560" s="99"/>
      <c r="N560" s="41"/>
      <c r="O560" s="116"/>
      <c r="P560" s="116"/>
      <c r="Q560" s="10"/>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row>
    <row r="561">
      <c r="A561" s="41"/>
      <c r="B561" s="116"/>
      <c r="C561" s="127"/>
      <c r="D561" s="22"/>
      <c r="E561" s="22"/>
      <c r="F561" s="41"/>
      <c r="G561" s="41"/>
      <c r="H561" s="41"/>
      <c r="I561" s="22"/>
      <c r="J561" s="41"/>
      <c r="K561" s="41"/>
      <c r="L561" s="117"/>
      <c r="M561" s="99"/>
      <c r="N561" s="41"/>
      <c r="O561" s="116"/>
      <c r="P561" s="116"/>
      <c r="Q561" s="10"/>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row>
    <row r="562">
      <c r="A562" s="41"/>
      <c r="B562" s="116"/>
      <c r="C562" s="127"/>
      <c r="D562" s="22"/>
      <c r="E562" s="22"/>
      <c r="F562" s="41"/>
      <c r="G562" s="41"/>
      <c r="H562" s="41"/>
      <c r="I562" s="22"/>
      <c r="J562" s="41"/>
      <c r="K562" s="41"/>
      <c r="L562" s="117"/>
      <c r="M562" s="99"/>
      <c r="N562" s="41"/>
      <c r="O562" s="116"/>
      <c r="P562" s="116"/>
      <c r="Q562" s="10"/>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row>
    <row r="563">
      <c r="A563" s="41"/>
      <c r="B563" s="116"/>
      <c r="C563" s="127"/>
      <c r="D563" s="22"/>
      <c r="E563" s="22"/>
      <c r="F563" s="41"/>
      <c r="G563" s="41"/>
      <c r="H563" s="41"/>
      <c r="I563" s="22"/>
      <c r="J563" s="41"/>
      <c r="K563" s="41"/>
      <c r="L563" s="117"/>
      <c r="M563" s="99"/>
      <c r="N563" s="41"/>
      <c r="O563" s="116"/>
      <c r="P563" s="116"/>
      <c r="Q563" s="10"/>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row>
    <row r="564">
      <c r="A564" s="41"/>
      <c r="B564" s="116"/>
      <c r="C564" s="127"/>
      <c r="D564" s="22"/>
      <c r="E564" s="22"/>
      <c r="F564" s="41"/>
      <c r="G564" s="41"/>
      <c r="H564" s="41"/>
      <c r="I564" s="22"/>
      <c r="J564" s="41"/>
      <c r="K564" s="41"/>
      <c r="L564" s="117"/>
      <c r="M564" s="99"/>
      <c r="N564" s="41"/>
      <c r="O564" s="116"/>
      <c r="P564" s="116"/>
      <c r="Q564" s="10"/>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row>
    <row r="565">
      <c r="A565" s="41"/>
      <c r="B565" s="116"/>
      <c r="C565" s="127"/>
      <c r="D565" s="22"/>
      <c r="E565" s="22"/>
      <c r="F565" s="41"/>
      <c r="G565" s="41"/>
      <c r="H565" s="41"/>
      <c r="I565" s="22"/>
      <c r="J565" s="41"/>
      <c r="K565" s="41"/>
      <c r="L565" s="117"/>
      <c r="M565" s="99"/>
      <c r="N565" s="41"/>
      <c r="O565" s="116"/>
      <c r="P565" s="116"/>
      <c r="Q565" s="10"/>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row>
    <row r="566">
      <c r="A566" s="41"/>
      <c r="B566" s="116"/>
      <c r="C566" s="127"/>
      <c r="D566" s="22"/>
      <c r="E566" s="22"/>
      <c r="F566" s="41"/>
      <c r="G566" s="41"/>
      <c r="H566" s="41"/>
      <c r="I566" s="22"/>
      <c r="J566" s="41"/>
      <c r="K566" s="41"/>
      <c r="L566" s="117"/>
      <c r="M566" s="99"/>
      <c r="N566" s="41"/>
      <c r="O566" s="116"/>
      <c r="P566" s="116"/>
      <c r="Q566" s="10"/>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row>
    <row r="567">
      <c r="A567" s="41"/>
      <c r="B567" s="116"/>
      <c r="C567" s="127"/>
      <c r="D567" s="22"/>
      <c r="E567" s="22"/>
      <c r="F567" s="41"/>
      <c r="G567" s="41"/>
      <c r="H567" s="41"/>
      <c r="I567" s="22"/>
      <c r="J567" s="41"/>
      <c r="K567" s="41"/>
      <c r="L567" s="117"/>
      <c r="M567" s="99"/>
      <c r="N567" s="41"/>
      <c r="O567" s="116"/>
      <c r="P567" s="116"/>
      <c r="Q567" s="10"/>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row>
    <row r="568">
      <c r="A568" s="41"/>
      <c r="B568" s="116"/>
      <c r="C568" s="127"/>
      <c r="D568" s="22"/>
      <c r="E568" s="22"/>
      <c r="F568" s="41"/>
      <c r="G568" s="41"/>
      <c r="H568" s="41"/>
      <c r="I568" s="22"/>
      <c r="J568" s="41"/>
      <c r="K568" s="41"/>
      <c r="L568" s="117"/>
      <c r="M568" s="99"/>
      <c r="N568" s="41"/>
      <c r="O568" s="116"/>
      <c r="P568" s="116"/>
      <c r="Q568" s="10"/>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row>
    <row r="569">
      <c r="A569" s="41"/>
      <c r="B569" s="116"/>
      <c r="C569" s="127"/>
      <c r="D569" s="22"/>
      <c r="E569" s="22"/>
      <c r="F569" s="41"/>
      <c r="G569" s="41"/>
      <c r="H569" s="41"/>
      <c r="I569" s="22"/>
      <c r="J569" s="41"/>
      <c r="K569" s="41"/>
      <c r="L569" s="117"/>
      <c r="M569" s="99"/>
      <c r="N569" s="41"/>
      <c r="O569" s="116"/>
      <c r="P569" s="116"/>
      <c r="Q569" s="10"/>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row>
    <row r="570">
      <c r="A570" s="41"/>
      <c r="B570" s="116"/>
      <c r="C570" s="127"/>
      <c r="D570" s="22"/>
      <c r="E570" s="22"/>
      <c r="F570" s="41"/>
      <c r="G570" s="41"/>
      <c r="H570" s="41"/>
      <c r="I570" s="22"/>
      <c r="J570" s="41"/>
      <c r="K570" s="41"/>
      <c r="L570" s="117"/>
      <c r="M570" s="99"/>
      <c r="N570" s="41"/>
      <c r="O570" s="116"/>
      <c r="P570" s="116"/>
      <c r="Q570" s="10"/>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row>
    <row r="571">
      <c r="A571" s="41"/>
      <c r="B571" s="116"/>
      <c r="C571" s="127"/>
      <c r="D571" s="22"/>
      <c r="E571" s="22"/>
      <c r="F571" s="41"/>
      <c r="G571" s="41"/>
      <c r="H571" s="41"/>
      <c r="I571" s="22"/>
      <c r="J571" s="41"/>
      <c r="K571" s="41"/>
      <c r="L571" s="117"/>
      <c r="M571" s="99"/>
      <c r="N571" s="41"/>
      <c r="O571" s="116"/>
      <c r="P571" s="116"/>
      <c r="Q571" s="10"/>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row>
    <row r="572">
      <c r="A572" s="41"/>
      <c r="B572" s="116"/>
      <c r="C572" s="127"/>
      <c r="D572" s="22"/>
      <c r="E572" s="22"/>
      <c r="F572" s="41"/>
      <c r="G572" s="41"/>
      <c r="H572" s="41"/>
      <c r="I572" s="22"/>
      <c r="J572" s="41"/>
      <c r="K572" s="41"/>
      <c r="L572" s="117"/>
      <c r="M572" s="99"/>
      <c r="N572" s="41"/>
      <c r="O572" s="116"/>
      <c r="P572" s="116"/>
      <c r="Q572" s="10"/>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row>
    <row r="573">
      <c r="A573" s="41"/>
      <c r="B573" s="116"/>
      <c r="C573" s="127"/>
      <c r="D573" s="22"/>
      <c r="E573" s="22"/>
      <c r="F573" s="41"/>
      <c r="G573" s="41"/>
      <c r="H573" s="41"/>
      <c r="I573" s="22"/>
      <c r="J573" s="41"/>
      <c r="K573" s="41"/>
      <c r="L573" s="117"/>
      <c r="M573" s="99"/>
      <c r="N573" s="41"/>
      <c r="O573" s="116"/>
      <c r="P573" s="116"/>
      <c r="Q573" s="10"/>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row>
    <row r="574">
      <c r="A574" s="41"/>
      <c r="B574" s="116"/>
      <c r="C574" s="127"/>
      <c r="D574" s="22"/>
      <c r="E574" s="22"/>
      <c r="F574" s="41"/>
      <c r="G574" s="41"/>
      <c r="H574" s="41"/>
      <c r="I574" s="22"/>
      <c r="J574" s="41"/>
      <c r="K574" s="41"/>
      <c r="L574" s="117"/>
      <c r="M574" s="99"/>
      <c r="N574" s="41"/>
      <c r="O574" s="116"/>
      <c r="P574" s="116"/>
      <c r="Q574" s="10"/>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row>
    <row r="575">
      <c r="A575" s="41"/>
      <c r="B575" s="116"/>
      <c r="C575" s="127"/>
      <c r="D575" s="22"/>
      <c r="E575" s="22"/>
      <c r="F575" s="41"/>
      <c r="G575" s="41"/>
      <c r="H575" s="41"/>
      <c r="I575" s="22"/>
      <c r="J575" s="41"/>
      <c r="K575" s="41"/>
      <c r="L575" s="117"/>
      <c r="M575" s="99"/>
      <c r="N575" s="41"/>
      <c r="O575" s="116"/>
      <c r="P575" s="116"/>
      <c r="Q575" s="10"/>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row>
    <row r="576">
      <c r="A576" s="41"/>
      <c r="B576" s="116"/>
      <c r="C576" s="127"/>
      <c r="D576" s="22"/>
      <c r="E576" s="22"/>
      <c r="F576" s="41"/>
      <c r="G576" s="41"/>
      <c r="H576" s="41"/>
      <c r="I576" s="22"/>
      <c r="J576" s="41"/>
      <c r="K576" s="41"/>
      <c r="L576" s="117"/>
      <c r="M576" s="99"/>
      <c r="N576" s="41"/>
      <c r="O576" s="116"/>
      <c r="P576" s="116"/>
      <c r="Q576" s="10"/>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row>
    <row r="577">
      <c r="A577" s="41"/>
      <c r="B577" s="116"/>
      <c r="C577" s="127"/>
      <c r="D577" s="22"/>
      <c r="E577" s="22"/>
      <c r="F577" s="41"/>
      <c r="G577" s="41"/>
      <c r="H577" s="41"/>
      <c r="I577" s="22"/>
      <c r="J577" s="41"/>
      <c r="K577" s="41"/>
      <c r="L577" s="117"/>
      <c r="M577" s="99"/>
      <c r="N577" s="41"/>
      <c r="O577" s="116"/>
      <c r="P577" s="116"/>
      <c r="Q577" s="10"/>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row>
    <row r="578">
      <c r="A578" s="41"/>
      <c r="B578" s="116"/>
      <c r="C578" s="127"/>
      <c r="D578" s="22"/>
      <c r="E578" s="22"/>
      <c r="F578" s="41"/>
      <c r="G578" s="41"/>
      <c r="H578" s="41"/>
      <c r="I578" s="22"/>
      <c r="J578" s="41"/>
      <c r="K578" s="41"/>
      <c r="L578" s="117"/>
      <c r="M578" s="99"/>
      <c r="N578" s="41"/>
      <c r="O578" s="116"/>
      <c r="P578" s="116"/>
      <c r="Q578" s="10"/>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row>
    <row r="579">
      <c r="A579" s="41"/>
      <c r="B579" s="116"/>
      <c r="C579" s="127"/>
      <c r="D579" s="22"/>
      <c r="E579" s="22"/>
      <c r="F579" s="41"/>
      <c r="G579" s="41"/>
      <c r="H579" s="41"/>
      <c r="I579" s="22"/>
      <c r="J579" s="41"/>
      <c r="K579" s="41"/>
      <c r="L579" s="117"/>
      <c r="M579" s="99"/>
      <c r="N579" s="41"/>
      <c r="O579" s="116"/>
      <c r="P579" s="116"/>
      <c r="Q579" s="10"/>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row>
    <row r="580">
      <c r="A580" s="41"/>
      <c r="B580" s="116"/>
      <c r="C580" s="127"/>
      <c r="D580" s="22"/>
      <c r="E580" s="22"/>
      <c r="F580" s="41"/>
      <c r="G580" s="41"/>
      <c r="H580" s="41"/>
      <c r="I580" s="22"/>
      <c r="J580" s="41"/>
      <c r="K580" s="41"/>
      <c r="L580" s="117"/>
      <c r="M580" s="99"/>
      <c r="N580" s="41"/>
      <c r="O580" s="116"/>
      <c r="P580" s="116"/>
      <c r="Q580" s="10"/>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row>
    <row r="581">
      <c r="A581" s="41"/>
      <c r="B581" s="116"/>
      <c r="C581" s="127"/>
      <c r="D581" s="22"/>
      <c r="E581" s="22"/>
      <c r="F581" s="41"/>
      <c r="G581" s="41"/>
      <c r="H581" s="41"/>
      <c r="I581" s="22"/>
      <c r="J581" s="41"/>
      <c r="K581" s="41"/>
      <c r="L581" s="117"/>
      <c r="M581" s="99"/>
      <c r="N581" s="41"/>
      <c r="O581" s="116"/>
      <c r="P581" s="116"/>
      <c r="Q581" s="10"/>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row>
    <row r="582">
      <c r="A582" s="41"/>
      <c r="B582" s="116"/>
      <c r="C582" s="127"/>
      <c r="D582" s="22"/>
      <c r="E582" s="22"/>
      <c r="F582" s="41"/>
      <c r="G582" s="41"/>
      <c r="H582" s="41"/>
      <c r="I582" s="22"/>
      <c r="J582" s="41"/>
      <c r="K582" s="41"/>
      <c r="L582" s="117"/>
      <c r="M582" s="99"/>
      <c r="N582" s="41"/>
      <c r="O582" s="116"/>
      <c r="P582" s="116"/>
      <c r="Q582" s="10"/>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row>
    <row r="583">
      <c r="A583" s="41"/>
      <c r="B583" s="116"/>
      <c r="C583" s="127"/>
      <c r="D583" s="22"/>
      <c r="E583" s="22"/>
      <c r="F583" s="41"/>
      <c r="G583" s="41"/>
      <c r="H583" s="41"/>
      <c r="I583" s="22"/>
      <c r="J583" s="41"/>
      <c r="K583" s="41"/>
      <c r="L583" s="117"/>
      <c r="M583" s="99"/>
      <c r="N583" s="41"/>
      <c r="O583" s="116"/>
      <c r="P583" s="116"/>
      <c r="Q583" s="10"/>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row>
    <row r="584">
      <c r="A584" s="41"/>
      <c r="B584" s="116"/>
      <c r="C584" s="127"/>
      <c r="D584" s="22"/>
      <c r="E584" s="22"/>
      <c r="F584" s="41"/>
      <c r="G584" s="41"/>
      <c r="H584" s="41"/>
      <c r="I584" s="22"/>
      <c r="J584" s="41"/>
      <c r="K584" s="41"/>
      <c r="L584" s="117"/>
      <c r="M584" s="99"/>
      <c r="N584" s="41"/>
      <c r="O584" s="116"/>
      <c r="P584" s="116"/>
      <c r="Q584" s="10"/>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row>
    <row r="585">
      <c r="A585" s="41"/>
      <c r="B585" s="116"/>
      <c r="C585" s="127"/>
      <c r="D585" s="22"/>
      <c r="E585" s="22"/>
      <c r="F585" s="41"/>
      <c r="G585" s="41"/>
      <c r="H585" s="41"/>
      <c r="I585" s="22"/>
      <c r="J585" s="41"/>
      <c r="K585" s="41"/>
      <c r="L585" s="117"/>
      <c r="M585" s="99"/>
      <c r="N585" s="41"/>
      <c r="O585" s="116"/>
      <c r="P585" s="116"/>
      <c r="Q585" s="10"/>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row>
    <row r="586">
      <c r="A586" s="41"/>
      <c r="B586" s="116"/>
      <c r="C586" s="127"/>
      <c r="D586" s="22"/>
      <c r="E586" s="22"/>
      <c r="F586" s="41"/>
      <c r="G586" s="41"/>
      <c r="H586" s="41"/>
      <c r="I586" s="22"/>
      <c r="J586" s="41"/>
      <c r="K586" s="41"/>
      <c r="L586" s="117"/>
      <c r="M586" s="99"/>
      <c r="N586" s="41"/>
      <c r="O586" s="116"/>
      <c r="P586" s="116"/>
      <c r="Q586" s="10"/>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row>
    <row r="587">
      <c r="A587" s="41"/>
      <c r="B587" s="116"/>
      <c r="C587" s="127"/>
      <c r="D587" s="22"/>
      <c r="E587" s="22"/>
      <c r="F587" s="41"/>
      <c r="G587" s="41"/>
      <c r="H587" s="41"/>
      <c r="I587" s="22"/>
      <c r="J587" s="41"/>
      <c r="K587" s="41"/>
      <c r="L587" s="117"/>
      <c r="M587" s="99"/>
      <c r="N587" s="41"/>
      <c r="O587" s="116"/>
      <c r="P587" s="116"/>
      <c r="Q587" s="10"/>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row>
    <row r="588">
      <c r="A588" s="41"/>
      <c r="B588" s="116"/>
      <c r="C588" s="127"/>
      <c r="D588" s="22"/>
      <c r="E588" s="22"/>
      <c r="F588" s="41"/>
      <c r="G588" s="41"/>
      <c r="H588" s="41"/>
      <c r="I588" s="22"/>
      <c r="J588" s="41"/>
      <c r="K588" s="41"/>
      <c r="L588" s="117"/>
      <c r="M588" s="99"/>
      <c r="N588" s="41"/>
      <c r="O588" s="116"/>
      <c r="P588" s="116"/>
      <c r="Q588" s="10"/>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row>
    <row r="589">
      <c r="A589" s="41"/>
      <c r="B589" s="116"/>
      <c r="C589" s="127"/>
      <c r="D589" s="22"/>
      <c r="E589" s="22"/>
      <c r="F589" s="41"/>
      <c r="G589" s="41"/>
      <c r="H589" s="41"/>
      <c r="I589" s="22"/>
      <c r="J589" s="41"/>
      <c r="K589" s="41"/>
      <c r="L589" s="117"/>
      <c r="M589" s="99"/>
      <c r="N589" s="41"/>
      <c r="O589" s="116"/>
      <c r="P589" s="116"/>
      <c r="Q589" s="10"/>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row>
    <row r="590">
      <c r="A590" s="41"/>
      <c r="B590" s="116"/>
      <c r="C590" s="127"/>
      <c r="D590" s="22"/>
      <c r="E590" s="22"/>
      <c r="F590" s="41"/>
      <c r="G590" s="41"/>
      <c r="H590" s="41"/>
      <c r="I590" s="22"/>
      <c r="J590" s="41"/>
      <c r="K590" s="41"/>
      <c r="L590" s="117"/>
      <c r="M590" s="99"/>
      <c r="N590" s="41"/>
      <c r="O590" s="116"/>
      <c r="P590" s="116"/>
      <c r="Q590" s="10"/>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row>
    <row r="591">
      <c r="A591" s="41"/>
      <c r="B591" s="116"/>
      <c r="C591" s="127"/>
      <c r="D591" s="22"/>
      <c r="E591" s="22"/>
      <c r="F591" s="41"/>
      <c r="G591" s="41"/>
      <c r="H591" s="41"/>
      <c r="I591" s="22"/>
      <c r="J591" s="41"/>
      <c r="K591" s="41"/>
      <c r="L591" s="117"/>
      <c r="M591" s="99"/>
      <c r="N591" s="41"/>
      <c r="O591" s="116"/>
      <c r="P591" s="116"/>
      <c r="Q591" s="10"/>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row>
    <row r="592">
      <c r="A592" s="41"/>
      <c r="B592" s="116"/>
      <c r="C592" s="127"/>
      <c r="D592" s="22"/>
      <c r="E592" s="22"/>
      <c r="F592" s="41"/>
      <c r="G592" s="41"/>
      <c r="H592" s="41"/>
      <c r="I592" s="22"/>
      <c r="J592" s="41"/>
      <c r="K592" s="41"/>
      <c r="L592" s="117"/>
      <c r="M592" s="99"/>
      <c r="N592" s="41"/>
      <c r="O592" s="116"/>
      <c r="P592" s="116"/>
      <c r="Q592" s="10"/>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row>
    <row r="593">
      <c r="A593" s="41"/>
      <c r="B593" s="116"/>
      <c r="C593" s="127"/>
      <c r="D593" s="22"/>
      <c r="E593" s="22"/>
      <c r="F593" s="41"/>
      <c r="G593" s="41"/>
      <c r="H593" s="41"/>
      <c r="I593" s="22"/>
      <c r="J593" s="41"/>
      <c r="K593" s="41"/>
      <c r="L593" s="117"/>
      <c r="M593" s="99"/>
      <c r="N593" s="41"/>
      <c r="O593" s="116"/>
      <c r="P593" s="116"/>
      <c r="Q593" s="10"/>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row>
    <row r="594">
      <c r="A594" s="41"/>
      <c r="B594" s="116"/>
      <c r="C594" s="127"/>
      <c r="D594" s="22"/>
      <c r="E594" s="22"/>
      <c r="F594" s="41"/>
      <c r="G594" s="41"/>
      <c r="H594" s="41"/>
      <c r="I594" s="22"/>
      <c r="J594" s="41"/>
      <c r="K594" s="41"/>
      <c r="L594" s="117"/>
      <c r="M594" s="99"/>
      <c r="N594" s="41"/>
      <c r="O594" s="116"/>
      <c r="P594" s="116"/>
      <c r="Q594" s="10"/>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row>
    <row r="595">
      <c r="A595" s="41"/>
      <c r="B595" s="116"/>
      <c r="C595" s="127"/>
      <c r="D595" s="22"/>
      <c r="E595" s="22"/>
      <c r="F595" s="41"/>
      <c r="G595" s="41"/>
      <c r="H595" s="41"/>
      <c r="I595" s="22"/>
      <c r="J595" s="41"/>
      <c r="K595" s="41"/>
      <c r="L595" s="117"/>
      <c r="M595" s="99"/>
      <c r="N595" s="41"/>
      <c r="O595" s="116"/>
      <c r="P595" s="116"/>
      <c r="Q595" s="10"/>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row>
    <row r="596">
      <c r="A596" s="41"/>
      <c r="B596" s="116"/>
      <c r="C596" s="127"/>
      <c r="D596" s="22"/>
      <c r="E596" s="22"/>
      <c r="F596" s="41"/>
      <c r="G596" s="41"/>
      <c r="H596" s="41"/>
      <c r="I596" s="22"/>
      <c r="J596" s="41"/>
      <c r="K596" s="41"/>
      <c r="L596" s="117"/>
      <c r="M596" s="99"/>
      <c r="N596" s="41"/>
      <c r="O596" s="116"/>
      <c r="P596" s="116"/>
      <c r="Q596" s="10"/>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row>
    <row r="597">
      <c r="A597" s="41"/>
      <c r="B597" s="116"/>
      <c r="C597" s="127"/>
      <c r="D597" s="22"/>
      <c r="E597" s="22"/>
      <c r="F597" s="41"/>
      <c r="G597" s="41"/>
      <c r="H597" s="41"/>
      <c r="I597" s="22"/>
      <c r="J597" s="41"/>
      <c r="K597" s="41"/>
      <c r="L597" s="117"/>
      <c r="M597" s="99"/>
      <c r="N597" s="41"/>
      <c r="O597" s="116"/>
      <c r="P597" s="116"/>
      <c r="Q597" s="10"/>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row>
    <row r="598">
      <c r="A598" s="41"/>
      <c r="B598" s="116"/>
      <c r="C598" s="127"/>
      <c r="D598" s="22"/>
      <c r="E598" s="22"/>
      <c r="F598" s="41"/>
      <c r="G598" s="41"/>
      <c r="H598" s="41"/>
      <c r="I598" s="22"/>
      <c r="J598" s="41"/>
      <c r="K598" s="41"/>
      <c r="L598" s="117"/>
      <c r="M598" s="99"/>
      <c r="N598" s="41"/>
      <c r="O598" s="116"/>
      <c r="P598" s="116"/>
      <c r="Q598" s="10"/>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row>
    <row r="599">
      <c r="A599" s="41"/>
      <c r="B599" s="116"/>
      <c r="C599" s="127"/>
      <c r="D599" s="22"/>
      <c r="E599" s="22"/>
      <c r="F599" s="41"/>
      <c r="G599" s="41"/>
      <c r="H599" s="41"/>
      <c r="I599" s="22"/>
      <c r="J599" s="41"/>
      <c r="K599" s="41"/>
      <c r="L599" s="117"/>
      <c r="M599" s="99"/>
      <c r="N599" s="41"/>
      <c r="O599" s="116"/>
      <c r="P599" s="116"/>
      <c r="Q599" s="10"/>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row>
    <row r="600">
      <c r="A600" s="41"/>
      <c r="B600" s="116"/>
      <c r="C600" s="127"/>
      <c r="D600" s="22"/>
      <c r="E600" s="22"/>
      <c r="F600" s="41"/>
      <c r="G600" s="41"/>
      <c r="H600" s="41"/>
      <c r="I600" s="22"/>
      <c r="J600" s="41"/>
      <c r="K600" s="41"/>
      <c r="L600" s="117"/>
      <c r="M600" s="99"/>
      <c r="N600" s="41"/>
      <c r="O600" s="116"/>
      <c r="P600" s="116"/>
      <c r="Q600" s="10"/>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row>
    <row r="601">
      <c r="A601" s="41"/>
      <c r="B601" s="116"/>
      <c r="C601" s="127"/>
      <c r="D601" s="22"/>
      <c r="E601" s="22"/>
      <c r="F601" s="41"/>
      <c r="G601" s="41"/>
      <c r="H601" s="41"/>
      <c r="I601" s="22"/>
      <c r="J601" s="41"/>
      <c r="K601" s="41"/>
      <c r="L601" s="117"/>
      <c r="M601" s="99"/>
      <c r="N601" s="41"/>
      <c r="O601" s="116"/>
      <c r="P601" s="116"/>
      <c r="Q601" s="10"/>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row>
    <row r="602">
      <c r="A602" s="41"/>
      <c r="B602" s="116"/>
      <c r="C602" s="127"/>
      <c r="D602" s="22"/>
      <c r="E602" s="22"/>
      <c r="F602" s="41"/>
      <c r="G602" s="41"/>
      <c r="H602" s="41"/>
      <c r="I602" s="22"/>
      <c r="J602" s="41"/>
      <c r="K602" s="41"/>
      <c r="L602" s="117"/>
      <c r="M602" s="99"/>
      <c r="N602" s="41"/>
      <c r="O602" s="116"/>
      <c r="P602" s="116"/>
      <c r="Q602" s="10"/>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row>
    <row r="603">
      <c r="A603" s="41"/>
      <c r="B603" s="116"/>
      <c r="C603" s="127"/>
      <c r="D603" s="22"/>
      <c r="E603" s="22"/>
      <c r="F603" s="41"/>
      <c r="G603" s="41"/>
      <c r="H603" s="41"/>
      <c r="I603" s="22"/>
      <c r="J603" s="41"/>
      <c r="K603" s="41"/>
      <c r="L603" s="117"/>
      <c r="M603" s="99"/>
      <c r="N603" s="41"/>
      <c r="O603" s="116"/>
      <c r="P603" s="116"/>
      <c r="Q603" s="10"/>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row>
    <row r="604">
      <c r="A604" s="41"/>
      <c r="B604" s="116"/>
      <c r="C604" s="127"/>
      <c r="D604" s="22"/>
      <c r="E604" s="22"/>
      <c r="F604" s="41"/>
      <c r="G604" s="41"/>
      <c r="H604" s="41"/>
      <c r="I604" s="22"/>
      <c r="J604" s="41"/>
      <c r="K604" s="41"/>
      <c r="L604" s="117"/>
      <c r="M604" s="99"/>
      <c r="N604" s="41"/>
      <c r="O604" s="116"/>
      <c r="P604" s="116"/>
      <c r="Q604" s="10"/>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row>
    <row r="605">
      <c r="A605" s="41"/>
      <c r="B605" s="116"/>
      <c r="C605" s="127"/>
      <c r="D605" s="22"/>
      <c r="E605" s="22"/>
      <c r="F605" s="41"/>
      <c r="G605" s="41"/>
      <c r="H605" s="41"/>
      <c r="I605" s="22"/>
      <c r="J605" s="41"/>
      <c r="K605" s="41"/>
      <c r="L605" s="117"/>
      <c r="M605" s="99"/>
      <c r="N605" s="41"/>
      <c r="O605" s="116"/>
      <c r="P605" s="116"/>
      <c r="Q605" s="10"/>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row>
    <row r="606">
      <c r="A606" s="41"/>
      <c r="B606" s="116"/>
      <c r="C606" s="127"/>
      <c r="D606" s="22"/>
      <c r="E606" s="22"/>
      <c r="F606" s="41"/>
      <c r="G606" s="41"/>
      <c r="H606" s="41"/>
      <c r="I606" s="22"/>
      <c r="J606" s="41"/>
      <c r="K606" s="41"/>
      <c r="L606" s="117"/>
      <c r="M606" s="99"/>
      <c r="N606" s="41"/>
      <c r="O606" s="116"/>
      <c r="P606" s="116"/>
      <c r="Q606" s="10"/>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row>
    <row r="607">
      <c r="A607" s="41"/>
      <c r="B607" s="116"/>
      <c r="C607" s="127"/>
      <c r="D607" s="22"/>
      <c r="E607" s="22"/>
      <c r="F607" s="41"/>
      <c r="G607" s="41"/>
      <c r="H607" s="41"/>
      <c r="I607" s="22"/>
      <c r="J607" s="41"/>
      <c r="K607" s="41"/>
      <c r="L607" s="117"/>
      <c r="M607" s="99"/>
      <c r="N607" s="41"/>
      <c r="O607" s="116"/>
      <c r="P607" s="116"/>
      <c r="Q607" s="10"/>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row>
    <row r="608">
      <c r="A608" s="41"/>
      <c r="B608" s="116"/>
      <c r="C608" s="127"/>
      <c r="D608" s="22"/>
      <c r="E608" s="22"/>
      <c r="F608" s="41"/>
      <c r="G608" s="41"/>
      <c r="H608" s="41"/>
      <c r="I608" s="22"/>
      <c r="J608" s="41"/>
      <c r="K608" s="41"/>
      <c r="L608" s="117"/>
      <c r="M608" s="99"/>
      <c r="N608" s="41"/>
      <c r="O608" s="116"/>
      <c r="P608" s="116"/>
      <c r="Q608" s="10"/>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row>
    <row r="609">
      <c r="A609" s="41"/>
      <c r="B609" s="116"/>
      <c r="C609" s="127"/>
      <c r="D609" s="22"/>
      <c r="E609" s="22"/>
      <c r="F609" s="41"/>
      <c r="G609" s="41"/>
      <c r="H609" s="41"/>
      <c r="I609" s="22"/>
      <c r="J609" s="41"/>
      <c r="K609" s="41"/>
      <c r="L609" s="117"/>
      <c r="M609" s="99"/>
      <c r="N609" s="41"/>
      <c r="O609" s="116"/>
      <c r="P609" s="116"/>
      <c r="Q609" s="10"/>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row>
    <row r="610">
      <c r="A610" s="41"/>
      <c r="B610" s="116"/>
      <c r="C610" s="127"/>
      <c r="D610" s="22"/>
      <c r="E610" s="22"/>
      <c r="F610" s="41"/>
      <c r="G610" s="41"/>
      <c r="H610" s="41"/>
      <c r="I610" s="22"/>
      <c r="J610" s="41"/>
      <c r="K610" s="41"/>
      <c r="L610" s="117"/>
      <c r="M610" s="99"/>
      <c r="N610" s="41"/>
      <c r="O610" s="116"/>
      <c r="P610" s="116"/>
      <c r="Q610" s="10"/>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row>
    <row r="611">
      <c r="A611" s="41"/>
      <c r="B611" s="116"/>
      <c r="C611" s="127"/>
      <c r="D611" s="22"/>
      <c r="E611" s="22"/>
      <c r="F611" s="41"/>
      <c r="G611" s="41"/>
      <c r="H611" s="41"/>
      <c r="I611" s="22"/>
      <c r="J611" s="41"/>
      <c r="K611" s="41"/>
      <c r="L611" s="117"/>
      <c r="M611" s="99"/>
      <c r="N611" s="41"/>
      <c r="O611" s="116"/>
      <c r="P611" s="116"/>
      <c r="Q611" s="10"/>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row>
    <row r="612">
      <c r="A612" s="41"/>
      <c r="B612" s="116"/>
      <c r="C612" s="127"/>
      <c r="D612" s="22"/>
      <c r="E612" s="22"/>
      <c r="F612" s="41"/>
      <c r="G612" s="41"/>
      <c r="H612" s="41"/>
      <c r="I612" s="22"/>
      <c r="J612" s="41"/>
      <c r="K612" s="41"/>
      <c r="L612" s="117"/>
      <c r="M612" s="99"/>
      <c r="N612" s="41"/>
      <c r="O612" s="116"/>
      <c r="P612" s="116"/>
      <c r="Q612" s="10"/>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row>
    <row r="613">
      <c r="A613" s="41"/>
      <c r="B613" s="116"/>
      <c r="C613" s="127"/>
      <c r="D613" s="22"/>
      <c r="E613" s="22"/>
      <c r="F613" s="41"/>
      <c r="G613" s="41"/>
      <c r="H613" s="41"/>
      <c r="I613" s="22"/>
      <c r="J613" s="41"/>
      <c r="K613" s="41"/>
      <c r="L613" s="117"/>
      <c r="M613" s="99"/>
      <c r="N613" s="41"/>
      <c r="O613" s="116"/>
      <c r="P613" s="116"/>
      <c r="Q613" s="10"/>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row>
    <row r="614">
      <c r="A614" s="41"/>
      <c r="B614" s="116"/>
      <c r="C614" s="127"/>
      <c r="D614" s="22"/>
      <c r="E614" s="22"/>
      <c r="F614" s="41"/>
      <c r="G614" s="41"/>
      <c r="H614" s="41"/>
      <c r="I614" s="22"/>
      <c r="J614" s="41"/>
      <c r="K614" s="41"/>
      <c r="L614" s="117"/>
      <c r="M614" s="99"/>
      <c r="N614" s="41"/>
      <c r="O614" s="116"/>
      <c r="P614" s="116"/>
      <c r="Q614" s="10"/>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row>
    <row r="615">
      <c r="A615" s="41"/>
      <c r="B615" s="116"/>
      <c r="C615" s="127"/>
      <c r="D615" s="22"/>
      <c r="E615" s="22"/>
      <c r="F615" s="41"/>
      <c r="G615" s="41"/>
      <c r="H615" s="41"/>
      <c r="I615" s="22"/>
      <c r="J615" s="41"/>
      <c r="K615" s="41"/>
      <c r="L615" s="117"/>
      <c r="M615" s="99"/>
      <c r="N615" s="41"/>
      <c r="O615" s="116"/>
      <c r="P615" s="116"/>
      <c r="Q615" s="10"/>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row>
    <row r="616">
      <c r="A616" s="41"/>
      <c r="B616" s="116"/>
      <c r="C616" s="127"/>
      <c r="D616" s="22"/>
      <c r="E616" s="22"/>
      <c r="F616" s="41"/>
      <c r="G616" s="41"/>
      <c r="H616" s="41"/>
      <c r="I616" s="22"/>
      <c r="J616" s="41"/>
      <c r="K616" s="41"/>
      <c r="L616" s="117"/>
      <c r="M616" s="99"/>
      <c r="N616" s="41"/>
      <c r="O616" s="116"/>
      <c r="P616" s="116"/>
      <c r="Q616" s="10"/>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row>
    <row r="617">
      <c r="A617" s="41"/>
      <c r="B617" s="116"/>
      <c r="C617" s="127"/>
      <c r="D617" s="22"/>
      <c r="E617" s="22"/>
      <c r="F617" s="41"/>
      <c r="G617" s="41"/>
      <c r="H617" s="41"/>
      <c r="I617" s="22"/>
      <c r="J617" s="41"/>
      <c r="K617" s="41"/>
      <c r="L617" s="117"/>
      <c r="M617" s="99"/>
      <c r="N617" s="41"/>
      <c r="O617" s="116"/>
      <c r="P617" s="116"/>
      <c r="Q617" s="10"/>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row>
    <row r="618">
      <c r="A618" s="41"/>
      <c r="B618" s="116"/>
      <c r="C618" s="127"/>
      <c r="D618" s="22"/>
      <c r="E618" s="22"/>
      <c r="F618" s="41"/>
      <c r="G618" s="41"/>
      <c r="H618" s="41"/>
      <c r="I618" s="22"/>
      <c r="J618" s="41"/>
      <c r="K618" s="41"/>
      <c r="L618" s="117"/>
      <c r="M618" s="99"/>
      <c r="N618" s="41"/>
      <c r="O618" s="116"/>
      <c r="P618" s="116"/>
      <c r="Q618" s="10"/>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row>
    <row r="619">
      <c r="A619" s="41"/>
      <c r="B619" s="116"/>
      <c r="C619" s="127"/>
      <c r="D619" s="22"/>
      <c r="E619" s="22"/>
      <c r="F619" s="41"/>
      <c r="G619" s="41"/>
      <c r="H619" s="41"/>
      <c r="I619" s="22"/>
      <c r="J619" s="41"/>
      <c r="K619" s="41"/>
      <c r="L619" s="117"/>
      <c r="M619" s="99"/>
      <c r="N619" s="41"/>
      <c r="O619" s="116"/>
      <c r="P619" s="116"/>
      <c r="Q619" s="10"/>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row>
    <row r="620">
      <c r="A620" s="41"/>
      <c r="B620" s="116"/>
      <c r="C620" s="127"/>
      <c r="D620" s="22"/>
      <c r="E620" s="22"/>
      <c r="F620" s="41"/>
      <c r="G620" s="41"/>
      <c r="H620" s="41"/>
      <c r="I620" s="22"/>
      <c r="J620" s="41"/>
      <c r="K620" s="41"/>
      <c r="L620" s="117"/>
      <c r="M620" s="99"/>
      <c r="N620" s="41"/>
      <c r="O620" s="116"/>
      <c r="P620" s="116"/>
      <c r="Q620" s="10"/>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row>
    <row r="621">
      <c r="A621" s="41"/>
      <c r="B621" s="116"/>
      <c r="C621" s="127"/>
      <c r="D621" s="22"/>
      <c r="E621" s="22"/>
      <c r="F621" s="41"/>
      <c r="G621" s="41"/>
      <c r="H621" s="41"/>
      <c r="I621" s="22"/>
      <c r="J621" s="41"/>
      <c r="K621" s="41"/>
      <c r="L621" s="117"/>
      <c r="M621" s="99"/>
      <c r="N621" s="41"/>
      <c r="O621" s="116"/>
      <c r="P621" s="116"/>
      <c r="Q621" s="10"/>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row>
    <row r="622">
      <c r="A622" s="41"/>
      <c r="B622" s="116"/>
      <c r="C622" s="127"/>
      <c r="D622" s="22"/>
      <c r="E622" s="22"/>
      <c r="F622" s="41"/>
      <c r="G622" s="41"/>
      <c r="H622" s="41"/>
      <c r="I622" s="22"/>
      <c r="J622" s="41"/>
      <c r="K622" s="41"/>
      <c r="L622" s="117"/>
      <c r="M622" s="99"/>
      <c r="N622" s="41"/>
      <c r="O622" s="116"/>
      <c r="P622" s="116"/>
      <c r="Q622" s="10"/>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row>
    <row r="623">
      <c r="A623" s="41"/>
      <c r="B623" s="116"/>
      <c r="C623" s="127"/>
      <c r="D623" s="22"/>
      <c r="E623" s="22"/>
      <c r="F623" s="41"/>
      <c r="G623" s="41"/>
      <c r="H623" s="41"/>
      <c r="I623" s="22"/>
      <c r="J623" s="41"/>
      <c r="K623" s="41"/>
      <c r="L623" s="117"/>
      <c r="M623" s="99"/>
      <c r="N623" s="41"/>
      <c r="O623" s="116"/>
      <c r="P623" s="116"/>
      <c r="Q623" s="10"/>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row>
    <row r="624">
      <c r="A624" s="41"/>
      <c r="B624" s="116"/>
      <c r="C624" s="127"/>
      <c r="D624" s="22"/>
      <c r="E624" s="22"/>
      <c r="F624" s="41"/>
      <c r="G624" s="41"/>
      <c r="H624" s="41"/>
      <c r="I624" s="22"/>
      <c r="J624" s="41"/>
      <c r="K624" s="41"/>
      <c r="L624" s="117"/>
      <c r="M624" s="99"/>
      <c r="N624" s="41"/>
      <c r="O624" s="116"/>
      <c r="P624" s="116"/>
      <c r="Q624" s="10"/>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row>
    <row r="625">
      <c r="A625" s="41"/>
      <c r="B625" s="116"/>
      <c r="C625" s="127"/>
      <c r="D625" s="22"/>
      <c r="E625" s="22"/>
      <c r="F625" s="41"/>
      <c r="G625" s="41"/>
      <c r="H625" s="41"/>
      <c r="I625" s="22"/>
      <c r="J625" s="41"/>
      <c r="K625" s="41"/>
      <c r="L625" s="117"/>
      <c r="M625" s="99"/>
      <c r="N625" s="41"/>
      <c r="O625" s="116"/>
      <c r="P625" s="116"/>
      <c r="Q625" s="10"/>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row>
    <row r="626">
      <c r="A626" s="41"/>
      <c r="B626" s="116"/>
      <c r="C626" s="127"/>
      <c r="D626" s="22"/>
      <c r="E626" s="22"/>
      <c r="F626" s="41"/>
      <c r="G626" s="41"/>
      <c r="H626" s="41"/>
      <c r="I626" s="22"/>
      <c r="J626" s="41"/>
      <c r="K626" s="41"/>
      <c r="L626" s="117"/>
      <c r="M626" s="99"/>
      <c r="N626" s="41"/>
      <c r="O626" s="116"/>
      <c r="P626" s="116"/>
      <c r="Q626" s="10"/>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row>
    <row r="627">
      <c r="A627" s="41"/>
      <c r="B627" s="116"/>
      <c r="C627" s="127"/>
      <c r="D627" s="22"/>
      <c r="E627" s="22"/>
      <c r="F627" s="41"/>
      <c r="G627" s="41"/>
      <c r="H627" s="41"/>
      <c r="I627" s="22"/>
      <c r="J627" s="41"/>
      <c r="K627" s="41"/>
      <c r="L627" s="117"/>
      <c r="M627" s="99"/>
      <c r="N627" s="41"/>
      <c r="O627" s="116"/>
      <c r="P627" s="116"/>
      <c r="Q627" s="10"/>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row>
    <row r="628">
      <c r="A628" s="41"/>
      <c r="B628" s="116"/>
      <c r="C628" s="127"/>
      <c r="D628" s="22"/>
      <c r="E628" s="22"/>
      <c r="F628" s="41"/>
      <c r="G628" s="41"/>
      <c r="H628" s="41"/>
      <c r="I628" s="22"/>
      <c r="J628" s="41"/>
      <c r="K628" s="41"/>
      <c r="L628" s="117"/>
      <c r="M628" s="99"/>
      <c r="N628" s="41"/>
      <c r="O628" s="116"/>
      <c r="P628" s="116"/>
      <c r="Q628" s="10"/>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row>
    <row r="629">
      <c r="A629" s="41"/>
      <c r="B629" s="116"/>
      <c r="C629" s="127"/>
      <c r="D629" s="22"/>
      <c r="E629" s="22"/>
      <c r="F629" s="41"/>
      <c r="G629" s="41"/>
      <c r="H629" s="41"/>
      <c r="I629" s="22"/>
      <c r="J629" s="41"/>
      <c r="K629" s="41"/>
      <c r="L629" s="117"/>
      <c r="M629" s="99"/>
      <c r="N629" s="41"/>
      <c r="O629" s="116"/>
      <c r="P629" s="116"/>
      <c r="Q629" s="10"/>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row>
    <row r="630">
      <c r="A630" s="41"/>
      <c r="B630" s="116"/>
      <c r="C630" s="127"/>
      <c r="D630" s="22"/>
      <c r="E630" s="22"/>
      <c r="F630" s="41"/>
      <c r="G630" s="41"/>
      <c r="H630" s="41"/>
      <c r="I630" s="22"/>
      <c r="J630" s="41"/>
      <c r="K630" s="41"/>
      <c r="L630" s="117"/>
      <c r="M630" s="99"/>
      <c r="N630" s="41"/>
      <c r="O630" s="116"/>
      <c r="P630" s="116"/>
      <c r="Q630" s="10"/>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row>
    <row r="631">
      <c r="A631" s="41"/>
      <c r="B631" s="116"/>
      <c r="C631" s="127"/>
      <c r="D631" s="22"/>
      <c r="E631" s="22"/>
      <c r="F631" s="41"/>
      <c r="G631" s="41"/>
      <c r="H631" s="41"/>
      <c r="I631" s="22"/>
      <c r="J631" s="41"/>
      <c r="K631" s="41"/>
      <c r="L631" s="117"/>
      <c r="M631" s="99"/>
      <c r="N631" s="41"/>
      <c r="O631" s="116"/>
      <c r="P631" s="116"/>
      <c r="Q631" s="10"/>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row>
    <row r="632">
      <c r="A632" s="41"/>
      <c r="B632" s="116"/>
      <c r="C632" s="127"/>
      <c r="D632" s="22"/>
      <c r="E632" s="22"/>
      <c r="F632" s="41"/>
      <c r="G632" s="41"/>
      <c r="H632" s="41"/>
      <c r="I632" s="22"/>
      <c r="J632" s="41"/>
      <c r="K632" s="41"/>
      <c r="L632" s="117"/>
      <c r="M632" s="99"/>
      <c r="N632" s="41"/>
      <c r="O632" s="116"/>
      <c r="P632" s="116"/>
      <c r="Q632" s="10"/>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row>
    <row r="633">
      <c r="A633" s="41"/>
      <c r="B633" s="116"/>
      <c r="C633" s="127"/>
      <c r="D633" s="22"/>
      <c r="E633" s="22"/>
      <c r="F633" s="41"/>
      <c r="G633" s="41"/>
      <c r="H633" s="41"/>
      <c r="I633" s="22"/>
      <c r="J633" s="41"/>
      <c r="K633" s="41"/>
      <c r="L633" s="117"/>
      <c r="M633" s="99"/>
      <c r="N633" s="41"/>
      <c r="O633" s="116"/>
      <c r="P633" s="116"/>
      <c r="Q633" s="10"/>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row>
    <row r="634">
      <c r="A634" s="41"/>
      <c r="B634" s="116"/>
      <c r="C634" s="127"/>
      <c r="D634" s="22"/>
      <c r="E634" s="22"/>
      <c r="F634" s="41"/>
      <c r="G634" s="41"/>
      <c r="H634" s="41"/>
      <c r="I634" s="22"/>
      <c r="J634" s="41"/>
      <c r="K634" s="41"/>
      <c r="L634" s="117"/>
      <c r="M634" s="99"/>
      <c r="N634" s="41"/>
      <c r="O634" s="116"/>
      <c r="P634" s="116"/>
      <c r="Q634" s="10"/>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row>
    <row r="635">
      <c r="A635" s="41"/>
      <c r="B635" s="116"/>
      <c r="C635" s="127"/>
      <c r="D635" s="22"/>
      <c r="E635" s="22"/>
      <c r="F635" s="41"/>
      <c r="G635" s="41"/>
      <c r="H635" s="41"/>
      <c r="I635" s="22"/>
      <c r="J635" s="41"/>
      <c r="K635" s="41"/>
      <c r="L635" s="117"/>
      <c r="M635" s="99"/>
      <c r="N635" s="41"/>
      <c r="O635" s="116"/>
      <c r="P635" s="116"/>
      <c r="Q635" s="10"/>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row>
    <row r="636">
      <c r="A636" s="41"/>
      <c r="B636" s="116"/>
      <c r="C636" s="127"/>
      <c r="D636" s="22"/>
      <c r="E636" s="22"/>
      <c r="F636" s="41"/>
      <c r="G636" s="41"/>
      <c r="H636" s="41"/>
      <c r="I636" s="22"/>
      <c r="J636" s="41"/>
      <c r="K636" s="41"/>
      <c r="L636" s="117"/>
      <c r="M636" s="99"/>
      <c r="N636" s="41"/>
      <c r="O636" s="116"/>
      <c r="P636" s="116"/>
      <c r="Q636" s="10"/>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row>
    <row r="637">
      <c r="A637" s="41"/>
      <c r="B637" s="116"/>
      <c r="C637" s="127"/>
      <c r="D637" s="22"/>
      <c r="E637" s="22"/>
      <c r="F637" s="41"/>
      <c r="G637" s="41"/>
      <c r="H637" s="41"/>
      <c r="I637" s="22"/>
      <c r="J637" s="41"/>
      <c r="K637" s="41"/>
      <c r="L637" s="117"/>
      <c r="M637" s="99"/>
      <c r="N637" s="41"/>
      <c r="O637" s="116"/>
      <c r="P637" s="116"/>
      <c r="Q637" s="10"/>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row>
    <row r="638">
      <c r="A638" s="41"/>
      <c r="B638" s="116"/>
      <c r="C638" s="127"/>
      <c r="D638" s="22"/>
      <c r="E638" s="22"/>
      <c r="F638" s="41"/>
      <c r="G638" s="41"/>
      <c r="H638" s="41"/>
      <c r="I638" s="22"/>
      <c r="J638" s="41"/>
      <c r="K638" s="41"/>
      <c r="L638" s="117"/>
      <c r="M638" s="99"/>
      <c r="N638" s="41"/>
      <c r="O638" s="116"/>
      <c r="P638" s="116"/>
      <c r="Q638" s="10"/>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row>
    <row r="639">
      <c r="A639" s="41"/>
      <c r="B639" s="116"/>
      <c r="C639" s="127"/>
      <c r="D639" s="22"/>
      <c r="E639" s="22"/>
      <c r="F639" s="41"/>
      <c r="G639" s="41"/>
      <c r="H639" s="41"/>
      <c r="I639" s="22"/>
      <c r="J639" s="41"/>
      <c r="K639" s="41"/>
      <c r="L639" s="117"/>
      <c r="M639" s="99"/>
      <c r="N639" s="41"/>
      <c r="O639" s="116"/>
      <c r="P639" s="116"/>
      <c r="Q639" s="10"/>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row>
    <row r="640">
      <c r="A640" s="41"/>
      <c r="B640" s="116"/>
      <c r="C640" s="127"/>
      <c r="D640" s="22"/>
      <c r="E640" s="22"/>
      <c r="F640" s="41"/>
      <c r="G640" s="41"/>
      <c r="H640" s="41"/>
      <c r="I640" s="22"/>
      <c r="J640" s="41"/>
      <c r="K640" s="41"/>
      <c r="L640" s="117"/>
      <c r="M640" s="99"/>
      <c r="N640" s="41"/>
      <c r="O640" s="116"/>
      <c r="P640" s="116"/>
      <c r="Q640" s="10"/>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row>
    <row r="641">
      <c r="A641" s="41"/>
      <c r="B641" s="116"/>
      <c r="C641" s="127"/>
      <c r="D641" s="22"/>
      <c r="E641" s="22"/>
      <c r="F641" s="41"/>
      <c r="G641" s="41"/>
      <c r="H641" s="41"/>
      <c r="I641" s="22"/>
      <c r="J641" s="41"/>
      <c r="K641" s="41"/>
      <c r="L641" s="117"/>
      <c r="M641" s="99"/>
      <c r="N641" s="41"/>
      <c r="O641" s="116"/>
      <c r="P641" s="116"/>
      <c r="Q641" s="10"/>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row>
    <row r="642">
      <c r="A642" s="41"/>
      <c r="B642" s="116"/>
      <c r="C642" s="127"/>
      <c r="D642" s="22"/>
      <c r="E642" s="22"/>
      <c r="F642" s="41"/>
      <c r="G642" s="41"/>
      <c r="H642" s="41"/>
      <c r="I642" s="22"/>
      <c r="J642" s="41"/>
      <c r="K642" s="41"/>
      <c r="L642" s="117"/>
      <c r="M642" s="99"/>
      <c r="N642" s="41"/>
      <c r="O642" s="116"/>
      <c r="P642" s="116"/>
      <c r="Q642" s="10"/>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row>
    <row r="643">
      <c r="A643" s="41"/>
      <c r="B643" s="116"/>
      <c r="C643" s="127"/>
      <c r="D643" s="22"/>
      <c r="E643" s="22"/>
      <c r="F643" s="41"/>
      <c r="G643" s="41"/>
      <c r="H643" s="41"/>
      <c r="I643" s="22"/>
      <c r="J643" s="41"/>
      <c r="K643" s="41"/>
      <c r="L643" s="117"/>
      <c r="M643" s="99"/>
      <c r="N643" s="41"/>
      <c r="O643" s="116"/>
      <c r="P643" s="116"/>
      <c r="Q643" s="10"/>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row>
    <row r="644">
      <c r="A644" s="41"/>
      <c r="B644" s="116"/>
      <c r="C644" s="127"/>
      <c r="D644" s="22"/>
      <c r="E644" s="22"/>
      <c r="F644" s="41"/>
      <c r="G644" s="41"/>
      <c r="H644" s="41"/>
      <c r="I644" s="22"/>
      <c r="J644" s="41"/>
      <c r="K644" s="41"/>
      <c r="L644" s="117"/>
      <c r="M644" s="99"/>
      <c r="N644" s="41"/>
      <c r="O644" s="116"/>
      <c r="P644" s="116"/>
      <c r="Q644" s="10"/>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row>
    <row r="645">
      <c r="A645" s="41"/>
      <c r="B645" s="116"/>
      <c r="C645" s="127"/>
      <c r="D645" s="22"/>
      <c r="E645" s="22"/>
      <c r="F645" s="41"/>
      <c r="G645" s="41"/>
      <c r="H645" s="41"/>
      <c r="I645" s="22"/>
      <c r="J645" s="41"/>
      <c r="K645" s="41"/>
      <c r="L645" s="117"/>
      <c r="M645" s="99"/>
      <c r="N645" s="41"/>
      <c r="O645" s="116"/>
      <c r="P645" s="116"/>
      <c r="Q645" s="10"/>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row>
    <row r="646">
      <c r="A646" s="41"/>
      <c r="B646" s="116"/>
      <c r="C646" s="127"/>
      <c r="D646" s="22"/>
      <c r="E646" s="22"/>
      <c r="F646" s="41"/>
      <c r="G646" s="41"/>
      <c r="H646" s="41"/>
      <c r="I646" s="22"/>
      <c r="J646" s="41"/>
      <c r="K646" s="41"/>
      <c r="L646" s="117"/>
      <c r="M646" s="99"/>
      <c r="N646" s="41"/>
      <c r="O646" s="116"/>
      <c r="P646" s="116"/>
      <c r="Q646" s="10"/>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row>
    <row r="647">
      <c r="A647" s="41"/>
      <c r="B647" s="116"/>
      <c r="C647" s="127"/>
      <c r="D647" s="22"/>
      <c r="E647" s="22"/>
      <c r="F647" s="41"/>
      <c r="G647" s="41"/>
      <c r="H647" s="41"/>
      <c r="I647" s="22"/>
      <c r="J647" s="41"/>
      <c r="K647" s="41"/>
      <c r="L647" s="117"/>
      <c r="M647" s="99"/>
      <c r="N647" s="41"/>
      <c r="O647" s="116"/>
      <c r="P647" s="116"/>
      <c r="Q647" s="10"/>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row>
    <row r="648">
      <c r="A648" s="41"/>
      <c r="B648" s="116"/>
      <c r="C648" s="127"/>
      <c r="D648" s="22"/>
      <c r="E648" s="22"/>
      <c r="F648" s="41"/>
      <c r="G648" s="41"/>
      <c r="H648" s="41"/>
      <c r="I648" s="22"/>
      <c r="J648" s="41"/>
      <c r="K648" s="41"/>
      <c r="L648" s="117"/>
      <c r="M648" s="99"/>
      <c r="N648" s="41"/>
      <c r="O648" s="116"/>
      <c r="P648" s="116"/>
      <c r="Q648" s="10"/>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row>
    <row r="649">
      <c r="A649" s="41"/>
      <c r="B649" s="116"/>
      <c r="C649" s="127"/>
      <c r="D649" s="22"/>
      <c r="E649" s="22"/>
      <c r="F649" s="41"/>
      <c r="G649" s="41"/>
      <c r="H649" s="41"/>
      <c r="I649" s="22"/>
      <c r="J649" s="41"/>
      <c r="K649" s="41"/>
      <c r="L649" s="117"/>
      <c r="M649" s="99"/>
      <c r="N649" s="41"/>
      <c r="O649" s="116"/>
      <c r="P649" s="116"/>
      <c r="Q649" s="10"/>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row>
    <row r="650">
      <c r="A650" s="41"/>
      <c r="B650" s="116"/>
      <c r="C650" s="127"/>
      <c r="D650" s="22"/>
      <c r="E650" s="22"/>
      <c r="F650" s="41"/>
      <c r="G650" s="41"/>
      <c r="H650" s="41"/>
      <c r="I650" s="22"/>
      <c r="J650" s="41"/>
      <c r="K650" s="41"/>
      <c r="L650" s="117"/>
      <c r="M650" s="99"/>
      <c r="N650" s="41"/>
      <c r="O650" s="116"/>
      <c r="P650" s="116"/>
      <c r="Q650" s="10"/>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row>
    <row r="651">
      <c r="A651" s="41"/>
      <c r="B651" s="116"/>
      <c r="C651" s="127"/>
      <c r="D651" s="22"/>
      <c r="E651" s="22"/>
      <c r="F651" s="41"/>
      <c r="G651" s="41"/>
      <c r="H651" s="41"/>
      <c r="I651" s="22"/>
      <c r="J651" s="41"/>
      <c r="K651" s="41"/>
      <c r="L651" s="117"/>
      <c r="M651" s="99"/>
      <c r="N651" s="41"/>
      <c r="O651" s="116"/>
      <c r="P651" s="116"/>
      <c r="Q651" s="10"/>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row>
    <row r="652">
      <c r="A652" s="41"/>
      <c r="B652" s="116"/>
      <c r="C652" s="127"/>
      <c r="D652" s="22"/>
      <c r="E652" s="22"/>
      <c r="F652" s="41"/>
      <c r="G652" s="41"/>
      <c r="H652" s="41"/>
      <c r="I652" s="22"/>
      <c r="J652" s="41"/>
      <c r="K652" s="41"/>
      <c r="L652" s="117"/>
      <c r="M652" s="99"/>
      <c r="N652" s="41"/>
      <c r="O652" s="116"/>
      <c r="P652" s="116"/>
      <c r="Q652" s="10"/>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row>
    <row r="653">
      <c r="A653" s="41"/>
      <c r="B653" s="116"/>
      <c r="C653" s="127"/>
      <c r="D653" s="22"/>
      <c r="E653" s="22"/>
      <c r="F653" s="41"/>
      <c r="G653" s="41"/>
      <c r="H653" s="41"/>
      <c r="I653" s="22"/>
      <c r="J653" s="41"/>
      <c r="K653" s="41"/>
      <c r="L653" s="117"/>
      <c r="M653" s="99"/>
      <c r="N653" s="41"/>
      <c r="O653" s="116"/>
      <c r="P653" s="116"/>
      <c r="Q653" s="10"/>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row>
    <row r="654">
      <c r="A654" s="41"/>
      <c r="B654" s="116"/>
      <c r="C654" s="127"/>
      <c r="D654" s="22"/>
      <c r="E654" s="22"/>
      <c r="F654" s="41"/>
      <c r="G654" s="41"/>
      <c r="H654" s="41"/>
      <c r="I654" s="22"/>
      <c r="J654" s="41"/>
      <c r="K654" s="41"/>
      <c r="L654" s="117"/>
      <c r="M654" s="99"/>
      <c r="N654" s="41"/>
      <c r="O654" s="116"/>
      <c r="P654" s="116"/>
      <c r="Q654" s="10"/>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row>
    <row r="655">
      <c r="A655" s="41"/>
      <c r="B655" s="116"/>
      <c r="C655" s="127"/>
      <c r="D655" s="22"/>
      <c r="E655" s="22"/>
      <c r="F655" s="41"/>
      <c r="G655" s="41"/>
      <c r="H655" s="41"/>
      <c r="I655" s="22"/>
      <c r="J655" s="41"/>
      <c r="K655" s="41"/>
      <c r="L655" s="117"/>
      <c r="M655" s="99"/>
      <c r="N655" s="41"/>
      <c r="O655" s="116"/>
      <c r="P655" s="116"/>
      <c r="Q655" s="10"/>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row>
    <row r="656">
      <c r="A656" s="41"/>
      <c r="B656" s="116"/>
      <c r="C656" s="127"/>
      <c r="D656" s="22"/>
      <c r="E656" s="22"/>
      <c r="F656" s="41"/>
      <c r="G656" s="41"/>
      <c r="H656" s="41"/>
      <c r="I656" s="22"/>
      <c r="J656" s="41"/>
      <c r="K656" s="41"/>
      <c r="L656" s="117"/>
      <c r="M656" s="99"/>
      <c r="N656" s="41"/>
      <c r="O656" s="116"/>
      <c r="P656" s="116"/>
      <c r="Q656" s="10"/>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row>
    <row r="657">
      <c r="A657" s="41"/>
      <c r="B657" s="116"/>
      <c r="C657" s="127"/>
      <c r="D657" s="22"/>
      <c r="E657" s="22"/>
      <c r="F657" s="41"/>
      <c r="G657" s="41"/>
      <c r="H657" s="41"/>
      <c r="I657" s="22"/>
      <c r="J657" s="41"/>
      <c r="K657" s="41"/>
      <c r="L657" s="117"/>
      <c r="M657" s="99"/>
      <c r="N657" s="41"/>
      <c r="O657" s="116"/>
      <c r="P657" s="116"/>
      <c r="Q657" s="10"/>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row>
    <row r="658">
      <c r="A658" s="41"/>
      <c r="B658" s="116"/>
      <c r="C658" s="127"/>
      <c r="D658" s="22"/>
      <c r="E658" s="22"/>
      <c r="F658" s="41"/>
      <c r="G658" s="41"/>
      <c r="H658" s="41"/>
      <c r="I658" s="22"/>
      <c r="J658" s="41"/>
      <c r="K658" s="41"/>
      <c r="L658" s="117"/>
      <c r="M658" s="99"/>
      <c r="N658" s="41"/>
      <c r="O658" s="116"/>
      <c r="P658" s="116"/>
      <c r="Q658" s="10"/>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row>
    <row r="659">
      <c r="A659" s="41"/>
      <c r="B659" s="116"/>
      <c r="C659" s="127"/>
      <c r="D659" s="22"/>
      <c r="E659" s="22"/>
      <c r="F659" s="41"/>
      <c r="G659" s="41"/>
      <c r="H659" s="41"/>
      <c r="I659" s="22"/>
      <c r="J659" s="41"/>
      <c r="K659" s="41"/>
      <c r="L659" s="117"/>
      <c r="M659" s="99"/>
      <c r="N659" s="41"/>
      <c r="O659" s="116"/>
      <c r="P659" s="116"/>
      <c r="Q659" s="10"/>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row>
    <row r="660">
      <c r="A660" s="41"/>
      <c r="B660" s="116"/>
      <c r="C660" s="127"/>
      <c r="D660" s="22"/>
      <c r="E660" s="22"/>
      <c r="F660" s="41"/>
      <c r="G660" s="41"/>
      <c r="H660" s="41"/>
      <c r="I660" s="22"/>
      <c r="J660" s="41"/>
      <c r="K660" s="41"/>
      <c r="L660" s="117"/>
      <c r="M660" s="99"/>
      <c r="N660" s="41"/>
      <c r="O660" s="116"/>
      <c r="P660" s="116"/>
      <c r="Q660" s="10"/>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row>
    <row r="661">
      <c r="A661" s="41"/>
      <c r="B661" s="116"/>
      <c r="C661" s="127"/>
      <c r="D661" s="22"/>
      <c r="E661" s="22"/>
      <c r="F661" s="41"/>
      <c r="G661" s="41"/>
      <c r="H661" s="41"/>
      <c r="I661" s="22"/>
      <c r="J661" s="41"/>
      <c r="K661" s="41"/>
      <c r="L661" s="117"/>
      <c r="M661" s="99"/>
      <c r="N661" s="41"/>
      <c r="O661" s="116"/>
      <c r="P661" s="116"/>
      <c r="Q661" s="10"/>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row>
    <row r="662">
      <c r="A662" s="41"/>
      <c r="B662" s="116"/>
      <c r="C662" s="127"/>
      <c r="D662" s="22"/>
      <c r="E662" s="22"/>
      <c r="F662" s="41"/>
      <c r="G662" s="41"/>
      <c r="H662" s="41"/>
      <c r="I662" s="22"/>
      <c r="J662" s="41"/>
      <c r="K662" s="41"/>
      <c r="L662" s="117"/>
      <c r="M662" s="99"/>
      <c r="N662" s="41"/>
      <c r="O662" s="116"/>
      <c r="P662" s="116"/>
      <c r="Q662" s="10"/>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row>
    <row r="663">
      <c r="A663" s="41"/>
      <c r="B663" s="116"/>
      <c r="C663" s="127"/>
      <c r="D663" s="22"/>
      <c r="E663" s="22"/>
      <c r="F663" s="41"/>
      <c r="G663" s="41"/>
      <c r="H663" s="41"/>
      <c r="I663" s="22"/>
      <c r="J663" s="41"/>
      <c r="K663" s="41"/>
      <c r="L663" s="117"/>
      <c r="M663" s="99"/>
      <c r="N663" s="41"/>
      <c r="O663" s="116"/>
      <c r="P663" s="116"/>
      <c r="Q663" s="10"/>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row>
    <row r="664">
      <c r="A664" s="41"/>
      <c r="B664" s="116"/>
      <c r="C664" s="127"/>
      <c r="D664" s="22"/>
      <c r="E664" s="22"/>
      <c r="F664" s="41"/>
      <c r="G664" s="41"/>
      <c r="H664" s="41"/>
      <c r="I664" s="22"/>
      <c r="J664" s="41"/>
      <c r="K664" s="41"/>
      <c r="L664" s="117"/>
      <c r="M664" s="99"/>
      <c r="N664" s="41"/>
      <c r="O664" s="116"/>
      <c r="P664" s="116"/>
      <c r="Q664" s="10"/>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row>
    <row r="665">
      <c r="A665" s="41"/>
      <c r="B665" s="116"/>
      <c r="C665" s="127"/>
      <c r="D665" s="22"/>
      <c r="E665" s="22"/>
      <c r="F665" s="41"/>
      <c r="G665" s="41"/>
      <c r="H665" s="41"/>
      <c r="I665" s="22"/>
      <c r="J665" s="41"/>
      <c r="K665" s="41"/>
      <c r="L665" s="117"/>
      <c r="M665" s="99"/>
      <c r="N665" s="41"/>
      <c r="O665" s="116"/>
      <c r="P665" s="116"/>
      <c r="Q665" s="10"/>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row>
    <row r="666">
      <c r="A666" s="41"/>
      <c r="B666" s="116"/>
      <c r="C666" s="127"/>
      <c r="D666" s="22"/>
      <c r="E666" s="22"/>
      <c r="F666" s="41"/>
      <c r="G666" s="41"/>
      <c r="H666" s="41"/>
      <c r="I666" s="22"/>
      <c r="J666" s="41"/>
      <c r="K666" s="41"/>
      <c r="L666" s="117"/>
      <c r="M666" s="99"/>
      <c r="N666" s="41"/>
      <c r="O666" s="116"/>
      <c r="P666" s="116"/>
      <c r="Q666" s="10"/>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row>
    <row r="667">
      <c r="A667" s="41"/>
      <c r="B667" s="116"/>
      <c r="C667" s="127"/>
      <c r="D667" s="22"/>
      <c r="E667" s="22"/>
      <c r="F667" s="41"/>
      <c r="G667" s="41"/>
      <c r="H667" s="41"/>
      <c r="I667" s="22"/>
      <c r="J667" s="41"/>
      <c r="K667" s="41"/>
      <c r="L667" s="117"/>
      <c r="M667" s="99"/>
      <c r="N667" s="41"/>
      <c r="O667" s="116"/>
      <c r="P667" s="116"/>
      <c r="Q667" s="10"/>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row>
    <row r="668">
      <c r="A668" s="41"/>
      <c r="B668" s="116"/>
      <c r="C668" s="127"/>
      <c r="D668" s="22"/>
      <c r="E668" s="22"/>
      <c r="F668" s="41"/>
      <c r="G668" s="41"/>
      <c r="H668" s="41"/>
      <c r="I668" s="22"/>
      <c r="J668" s="41"/>
      <c r="K668" s="41"/>
      <c r="L668" s="117"/>
      <c r="M668" s="99"/>
      <c r="N668" s="41"/>
      <c r="O668" s="116"/>
      <c r="P668" s="116"/>
      <c r="Q668" s="10"/>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row>
    <row r="669">
      <c r="A669" s="41"/>
      <c r="B669" s="116"/>
      <c r="C669" s="127"/>
      <c r="D669" s="22"/>
      <c r="E669" s="22"/>
      <c r="F669" s="41"/>
      <c r="G669" s="41"/>
      <c r="H669" s="41"/>
      <c r="I669" s="22"/>
      <c r="J669" s="41"/>
      <c r="K669" s="41"/>
      <c r="L669" s="117"/>
      <c r="M669" s="99"/>
      <c r="N669" s="41"/>
      <c r="O669" s="116"/>
      <c r="P669" s="116"/>
      <c r="Q669" s="10"/>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row>
    <row r="670">
      <c r="A670" s="41"/>
      <c r="B670" s="116"/>
      <c r="C670" s="127"/>
      <c r="D670" s="22"/>
      <c r="E670" s="22"/>
      <c r="F670" s="41"/>
      <c r="G670" s="41"/>
      <c r="H670" s="41"/>
      <c r="I670" s="22"/>
      <c r="J670" s="41"/>
      <c r="K670" s="41"/>
      <c r="L670" s="117"/>
      <c r="M670" s="99"/>
      <c r="N670" s="41"/>
      <c r="O670" s="116"/>
      <c r="P670" s="116"/>
      <c r="Q670" s="10"/>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row>
    <row r="671">
      <c r="A671" s="41"/>
      <c r="B671" s="116"/>
      <c r="C671" s="127"/>
      <c r="D671" s="22"/>
      <c r="E671" s="22"/>
      <c r="F671" s="41"/>
      <c r="G671" s="41"/>
      <c r="H671" s="41"/>
      <c r="I671" s="22"/>
      <c r="J671" s="41"/>
      <c r="K671" s="41"/>
      <c r="L671" s="117"/>
      <c r="M671" s="99"/>
      <c r="N671" s="41"/>
      <c r="O671" s="116"/>
      <c r="P671" s="116"/>
      <c r="Q671" s="10"/>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row>
    <row r="672">
      <c r="A672" s="41"/>
      <c r="B672" s="116"/>
      <c r="C672" s="127"/>
      <c r="D672" s="22"/>
      <c r="E672" s="22"/>
      <c r="F672" s="41"/>
      <c r="G672" s="41"/>
      <c r="H672" s="41"/>
      <c r="I672" s="22"/>
      <c r="J672" s="41"/>
      <c r="K672" s="41"/>
      <c r="L672" s="117"/>
      <c r="M672" s="99"/>
      <c r="N672" s="41"/>
      <c r="O672" s="116"/>
      <c r="P672" s="116"/>
      <c r="Q672" s="10"/>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row>
    <row r="673">
      <c r="A673" s="41"/>
      <c r="B673" s="116"/>
      <c r="C673" s="127"/>
      <c r="D673" s="22"/>
      <c r="E673" s="22"/>
      <c r="F673" s="41"/>
      <c r="G673" s="41"/>
      <c r="H673" s="41"/>
      <c r="I673" s="22"/>
      <c r="J673" s="41"/>
      <c r="K673" s="41"/>
      <c r="L673" s="117"/>
      <c r="M673" s="99"/>
      <c r="N673" s="41"/>
      <c r="O673" s="116"/>
      <c r="P673" s="116"/>
      <c r="Q673" s="10"/>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row>
    <row r="674">
      <c r="A674" s="41"/>
      <c r="B674" s="116"/>
      <c r="C674" s="127"/>
      <c r="D674" s="22"/>
      <c r="E674" s="22"/>
      <c r="F674" s="41"/>
      <c r="G674" s="41"/>
      <c r="H674" s="41"/>
      <c r="I674" s="22"/>
      <c r="J674" s="41"/>
      <c r="K674" s="41"/>
      <c r="L674" s="117"/>
      <c r="M674" s="99"/>
      <c r="N674" s="41"/>
      <c r="O674" s="116"/>
      <c r="P674" s="116"/>
      <c r="Q674" s="10"/>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row>
    <row r="675">
      <c r="A675" s="41"/>
      <c r="B675" s="116"/>
      <c r="C675" s="127"/>
      <c r="D675" s="22"/>
      <c r="E675" s="22"/>
      <c r="F675" s="41"/>
      <c r="G675" s="41"/>
      <c r="H675" s="41"/>
      <c r="I675" s="22"/>
      <c r="J675" s="41"/>
      <c r="K675" s="41"/>
      <c r="L675" s="117"/>
      <c r="M675" s="99"/>
      <c r="N675" s="41"/>
      <c r="O675" s="116"/>
      <c r="P675" s="116"/>
      <c r="Q675" s="10"/>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row>
    <row r="676">
      <c r="A676" s="41"/>
      <c r="B676" s="116"/>
      <c r="C676" s="127"/>
      <c r="D676" s="22"/>
      <c r="E676" s="22"/>
      <c r="F676" s="41"/>
      <c r="G676" s="41"/>
      <c r="H676" s="41"/>
      <c r="I676" s="22"/>
      <c r="J676" s="41"/>
      <c r="K676" s="41"/>
      <c r="L676" s="117"/>
      <c r="M676" s="99"/>
      <c r="N676" s="41"/>
      <c r="O676" s="116"/>
      <c r="P676" s="116"/>
      <c r="Q676" s="10"/>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row>
    <row r="677">
      <c r="A677" s="41"/>
      <c r="B677" s="116"/>
      <c r="C677" s="127"/>
      <c r="D677" s="22"/>
      <c r="E677" s="22"/>
      <c r="F677" s="41"/>
      <c r="G677" s="41"/>
      <c r="H677" s="41"/>
      <c r="I677" s="22"/>
      <c r="J677" s="41"/>
      <c r="K677" s="41"/>
      <c r="L677" s="117"/>
      <c r="M677" s="99"/>
      <c r="N677" s="41"/>
      <c r="O677" s="116"/>
      <c r="P677" s="116"/>
      <c r="Q677" s="10"/>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row>
    <row r="678">
      <c r="A678" s="41"/>
      <c r="B678" s="116"/>
      <c r="C678" s="127"/>
      <c r="D678" s="22"/>
      <c r="E678" s="22"/>
      <c r="F678" s="41"/>
      <c r="G678" s="41"/>
      <c r="H678" s="41"/>
      <c r="I678" s="22"/>
      <c r="J678" s="41"/>
      <c r="K678" s="41"/>
      <c r="L678" s="117"/>
      <c r="M678" s="99"/>
      <c r="N678" s="41"/>
      <c r="O678" s="116"/>
      <c r="P678" s="116"/>
      <c r="Q678" s="10"/>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row>
    <row r="679">
      <c r="A679" s="41"/>
      <c r="B679" s="116"/>
      <c r="C679" s="127"/>
      <c r="D679" s="22"/>
      <c r="E679" s="22"/>
      <c r="F679" s="41"/>
      <c r="G679" s="41"/>
      <c r="H679" s="41"/>
      <c r="I679" s="22"/>
      <c r="J679" s="41"/>
      <c r="K679" s="41"/>
      <c r="L679" s="117"/>
      <c r="M679" s="99"/>
      <c r="N679" s="41"/>
      <c r="O679" s="116"/>
      <c r="P679" s="116"/>
      <c r="Q679" s="10"/>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row>
    <row r="680">
      <c r="A680" s="41"/>
      <c r="B680" s="116"/>
      <c r="C680" s="127"/>
      <c r="D680" s="22"/>
      <c r="E680" s="22"/>
      <c r="F680" s="41"/>
      <c r="G680" s="41"/>
      <c r="H680" s="41"/>
      <c r="I680" s="22"/>
      <c r="J680" s="41"/>
      <c r="K680" s="41"/>
      <c r="L680" s="117"/>
      <c r="M680" s="99"/>
      <c r="N680" s="41"/>
      <c r="O680" s="116"/>
      <c r="P680" s="116"/>
      <c r="Q680" s="10"/>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row>
    <row r="681">
      <c r="A681" s="41"/>
      <c r="B681" s="116"/>
      <c r="C681" s="127"/>
      <c r="D681" s="22"/>
      <c r="E681" s="22"/>
      <c r="F681" s="41"/>
      <c r="G681" s="41"/>
      <c r="H681" s="41"/>
      <c r="I681" s="22"/>
      <c r="J681" s="41"/>
      <c r="K681" s="41"/>
      <c r="L681" s="117"/>
      <c r="M681" s="99"/>
      <c r="N681" s="41"/>
      <c r="O681" s="116"/>
      <c r="P681" s="116"/>
      <c r="Q681" s="10"/>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row>
    <row r="682">
      <c r="A682" s="41"/>
      <c r="B682" s="116"/>
      <c r="C682" s="127"/>
      <c r="D682" s="22"/>
      <c r="E682" s="22"/>
      <c r="F682" s="41"/>
      <c r="G682" s="41"/>
      <c r="H682" s="41"/>
      <c r="I682" s="22"/>
      <c r="J682" s="41"/>
      <c r="K682" s="41"/>
      <c r="L682" s="117"/>
      <c r="M682" s="99"/>
      <c r="N682" s="41"/>
      <c r="O682" s="116"/>
      <c r="P682" s="116"/>
      <c r="Q682" s="10"/>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row>
    <row r="683">
      <c r="A683" s="41"/>
      <c r="B683" s="116"/>
      <c r="C683" s="127"/>
      <c r="D683" s="22"/>
      <c r="E683" s="22"/>
      <c r="F683" s="41"/>
      <c r="G683" s="41"/>
      <c r="H683" s="41"/>
      <c r="I683" s="22"/>
      <c r="J683" s="41"/>
      <c r="K683" s="41"/>
      <c r="L683" s="117"/>
      <c r="M683" s="99"/>
      <c r="N683" s="41"/>
      <c r="O683" s="116"/>
      <c r="P683" s="116"/>
      <c r="Q683" s="10"/>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row>
    <row r="684">
      <c r="A684" s="41"/>
      <c r="B684" s="116"/>
      <c r="C684" s="127"/>
      <c r="D684" s="22"/>
      <c r="E684" s="22"/>
      <c r="F684" s="41"/>
      <c r="G684" s="41"/>
      <c r="H684" s="41"/>
      <c r="I684" s="22"/>
      <c r="J684" s="41"/>
      <c r="K684" s="41"/>
      <c r="L684" s="117"/>
      <c r="M684" s="99"/>
      <c r="N684" s="41"/>
      <c r="O684" s="116"/>
      <c r="P684" s="116"/>
      <c r="Q684" s="10"/>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row>
    <row r="685">
      <c r="A685" s="41"/>
      <c r="B685" s="116"/>
      <c r="C685" s="127"/>
      <c r="D685" s="22"/>
      <c r="E685" s="22"/>
      <c r="F685" s="41"/>
      <c r="G685" s="41"/>
      <c r="H685" s="41"/>
      <c r="I685" s="22"/>
      <c r="J685" s="41"/>
      <c r="K685" s="41"/>
      <c r="L685" s="117"/>
      <c r="M685" s="99"/>
      <c r="N685" s="41"/>
      <c r="O685" s="116"/>
      <c r="P685" s="116"/>
      <c r="Q685" s="10"/>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row>
    <row r="686">
      <c r="A686" s="41"/>
      <c r="B686" s="116"/>
      <c r="C686" s="127"/>
      <c r="D686" s="22"/>
      <c r="E686" s="22"/>
      <c r="F686" s="41"/>
      <c r="G686" s="41"/>
      <c r="H686" s="41"/>
      <c r="I686" s="22"/>
      <c r="J686" s="41"/>
      <c r="K686" s="41"/>
      <c r="L686" s="117"/>
      <c r="M686" s="99"/>
      <c r="N686" s="41"/>
      <c r="O686" s="116"/>
      <c r="P686" s="116"/>
      <c r="Q686" s="10"/>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row>
    <row r="687">
      <c r="A687" s="41"/>
      <c r="B687" s="116"/>
      <c r="C687" s="127"/>
      <c r="D687" s="22"/>
      <c r="E687" s="22"/>
      <c r="F687" s="41"/>
      <c r="G687" s="41"/>
      <c r="H687" s="41"/>
      <c r="I687" s="22"/>
      <c r="J687" s="41"/>
      <c r="K687" s="41"/>
      <c r="L687" s="117"/>
      <c r="M687" s="99"/>
      <c r="N687" s="41"/>
      <c r="O687" s="116"/>
      <c r="P687" s="116"/>
      <c r="Q687" s="10"/>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row>
    <row r="688">
      <c r="A688" s="41"/>
      <c r="B688" s="116"/>
      <c r="C688" s="127"/>
      <c r="D688" s="22"/>
      <c r="E688" s="22"/>
      <c r="F688" s="41"/>
      <c r="G688" s="41"/>
      <c r="H688" s="41"/>
      <c r="I688" s="22"/>
      <c r="J688" s="41"/>
      <c r="K688" s="41"/>
      <c r="L688" s="117"/>
      <c r="M688" s="99"/>
      <c r="N688" s="41"/>
      <c r="O688" s="116"/>
      <c r="P688" s="116"/>
      <c r="Q688" s="10"/>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row>
    <row r="689">
      <c r="A689" s="41"/>
      <c r="B689" s="116"/>
      <c r="C689" s="127"/>
      <c r="D689" s="22"/>
      <c r="E689" s="22"/>
      <c r="F689" s="41"/>
      <c r="G689" s="41"/>
      <c r="H689" s="41"/>
      <c r="I689" s="22"/>
      <c r="J689" s="41"/>
      <c r="K689" s="41"/>
      <c r="L689" s="117"/>
      <c r="M689" s="99"/>
      <c r="N689" s="41"/>
      <c r="O689" s="116"/>
      <c r="P689" s="116"/>
      <c r="Q689" s="10"/>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row>
    <row r="690">
      <c r="A690" s="41"/>
      <c r="B690" s="116"/>
      <c r="C690" s="127"/>
      <c r="D690" s="22"/>
      <c r="E690" s="22"/>
      <c r="F690" s="41"/>
      <c r="G690" s="41"/>
      <c r="H690" s="41"/>
      <c r="I690" s="22"/>
      <c r="J690" s="41"/>
      <c r="K690" s="41"/>
      <c r="L690" s="117"/>
      <c r="M690" s="99"/>
      <c r="N690" s="41"/>
      <c r="O690" s="116"/>
      <c r="P690" s="116"/>
      <c r="Q690" s="10"/>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row>
    <row r="691">
      <c r="A691" s="41"/>
      <c r="B691" s="116"/>
      <c r="C691" s="127"/>
      <c r="D691" s="22"/>
      <c r="E691" s="22"/>
      <c r="F691" s="41"/>
      <c r="G691" s="41"/>
      <c r="H691" s="41"/>
      <c r="I691" s="22"/>
      <c r="J691" s="41"/>
      <c r="K691" s="41"/>
      <c r="L691" s="117"/>
      <c r="M691" s="99"/>
      <c r="N691" s="41"/>
      <c r="O691" s="116"/>
      <c r="P691" s="116"/>
      <c r="Q691" s="10"/>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row>
    <row r="692">
      <c r="A692" s="41"/>
      <c r="B692" s="116"/>
      <c r="C692" s="127"/>
      <c r="D692" s="22"/>
      <c r="E692" s="22"/>
      <c r="F692" s="41"/>
      <c r="G692" s="41"/>
      <c r="H692" s="41"/>
      <c r="I692" s="22"/>
      <c r="J692" s="41"/>
      <c r="K692" s="41"/>
      <c r="L692" s="117"/>
      <c r="M692" s="99"/>
      <c r="N692" s="41"/>
      <c r="O692" s="116"/>
      <c r="P692" s="116"/>
      <c r="Q692" s="10"/>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row>
    <row r="693">
      <c r="A693" s="41"/>
      <c r="B693" s="116"/>
      <c r="C693" s="127"/>
      <c r="D693" s="22"/>
      <c r="E693" s="22"/>
      <c r="F693" s="41"/>
      <c r="G693" s="41"/>
      <c r="H693" s="41"/>
      <c r="I693" s="22"/>
      <c r="J693" s="41"/>
      <c r="K693" s="41"/>
      <c r="L693" s="117"/>
      <c r="M693" s="99"/>
      <c r="N693" s="41"/>
      <c r="O693" s="116"/>
      <c r="P693" s="116"/>
      <c r="Q693" s="10"/>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row>
    <row r="694">
      <c r="A694" s="41"/>
      <c r="B694" s="116"/>
      <c r="C694" s="127"/>
      <c r="D694" s="22"/>
      <c r="E694" s="22"/>
      <c r="F694" s="41"/>
      <c r="G694" s="41"/>
      <c r="H694" s="41"/>
      <c r="I694" s="22"/>
      <c r="J694" s="41"/>
      <c r="K694" s="41"/>
      <c r="L694" s="117"/>
      <c r="M694" s="99"/>
      <c r="N694" s="41"/>
      <c r="O694" s="116"/>
      <c r="P694" s="116"/>
      <c r="Q694" s="10"/>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row>
    <row r="695">
      <c r="A695" s="41"/>
      <c r="B695" s="116"/>
      <c r="C695" s="127"/>
      <c r="D695" s="22"/>
      <c r="E695" s="22"/>
      <c r="F695" s="41"/>
      <c r="G695" s="41"/>
      <c r="H695" s="41"/>
      <c r="I695" s="22"/>
      <c r="J695" s="41"/>
      <c r="K695" s="41"/>
      <c r="L695" s="117"/>
      <c r="M695" s="99"/>
      <c r="N695" s="41"/>
      <c r="O695" s="116"/>
      <c r="P695" s="116"/>
      <c r="Q695" s="10"/>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row>
    <row r="696">
      <c r="A696" s="41"/>
      <c r="B696" s="116"/>
      <c r="C696" s="127"/>
      <c r="D696" s="22"/>
      <c r="E696" s="22"/>
      <c r="F696" s="41"/>
      <c r="G696" s="41"/>
      <c r="H696" s="41"/>
      <c r="I696" s="22"/>
      <c r="J696" s="41"/>
      <c r="K696" s="41"/>
      <c r="L696" s="117"/>
      <c r="M696" s="99"/>
      <c r="N696" s="41"/>
      <c r="O696" s="116"/>
      <c r="P696" s="116"/>
      <c r="Q696" s="10"/>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row>
    <row r="697">
      <c r="A697" s="41"/>
      <c r="B697" s="116"/>
      <c r="C697" s="127"/>
      <c r="D697" s="22"/>
      <c r="E697" s="22"/>
      <c r="F697" s="41"/>
      <c r="G697" s="41"/>
      <c r="H697" s="41"/>
      <c r="I697" s="22"/>
      <c r="J697" s="41"/>
      <c r="K697" s="41"/>
      <c r="L697" s="117"/>
      <c r="M697" s="99"/>
      <c r="N697" s="41"/>
      <c r="O697" s="116"/>
      <c r="P697" s="116"/>
      <c r="Q697" s="10"/>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row>
    <row r="698">
      <c r="A698" s="41"/>
      <c r="B698" s="116"/>
      <c r="C698" s="127"/>
      <c r="D698" s="22"/>
      <c r="E698" s="22"/>
      <c r="F698" s="41"/>
      <c r="G698" s="41"/>
      <c r="H698" s="41"/>
      <c r="I698" s="22"/>
      <c r="J698" s="41"/>
      <c r="K698" s="41"/>
      <c r="L698" s="117"/>
      <c r="M698" s="99"/>
      <c r="N698" s="41"/>
      <c r="O698" s="116"/>
      <c r="P698" s="116"/>
      <c r="Q698" s="10"/>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row>
    <row r="699">
      <c r="A699" s="41"/>
      <c r="B699" s="116"/>
      <c r="C699" s="127"/>
      <c r="D699" s="22"/>
      <c r="E699" s="22"/>
      <c r="F699" s="41"/>
      <c r="G699" s="41"/>
      <c r="H699" s="41"/>
      <c r="I699" s="22"/>
      <c r="J699" s="41"/>
      <c r="K699" s="41"/>
      <c r="L699" s="117"/>
      <c r="M699" s="99"/>
      <c r="N699" s="41"/>
      <c r="O699" s="116"/>
      <c r="P699" s="116"/>
      <c r="Q699" s="10"/>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row>
    <row r="700">
      <c r="A700" s="41"/>
      <c r="B700" s="116"/>
      <c r="C700" s="127"/>
      <c r="D700" s="22"/>
      <c r="E700" s="22"/>
      <c r="F700" s="41"/>
      <c r="G700" s="41"/>
      <c r="H700" s="41"/>
      <c r="I700" s="22"/>
      <c r="J700" s="41"/>
      <c r="K700" s="41"/>
      <c r="L700" s="117"/>
      <c r="M700" s="99"/>
      <c r="N700" s="41"/>
      <c r="O700" s="116"/>
      <c r="P700" s="116"/>
      <c r="Q700" s="10"/>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row>
    <row r="701">
      <c r="A701" s="41"/>
      <c r="B701" s="116"/>
      <c r="C701" s="127"/>
      <c r="D701" s="22"/>
      <c r="E701" s="22"/>
      <c r="F701" s="41"/>
      <c r="G701" s="41"/>
      <c r="H701" s="41"/>
      <c r="I701" s="22"/>
      <c r="J701" s="41"/>
      <c r="K701" s="41"/>
      <c r="L701" s="117"/>
      <c r="M701" s="99"/>
      <c r="N701" s="41"/>
      <c r="O701" s="116"/>
      <c r="P701" s="116"/>
      <c r="Q701" s="10"/>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row>
    <row r="702">
      <c r="A702" s="41"/>
      <c r="B702" s="116"/>
      <c r="C702" s="127"/>
      <c r="D702" s="22"/>
      <c r="E702" s="22"/>
      <c r="F702" s="41"/>
      <c r="G702" s="41"/>
      <c r="H702" s="41"/>
      <c r="I702" s="22"/>
      <c r="J702" s="41"/>
      <c r="K702" s="41"/>
      <c r="L702" s="117"/>
      <c r="M702" s="99"/>
      <c r="N702" s="41"/>
      <c r="O702" s="116"/>
      <c r="P702" s="116"/>
      <c r="Q702" s="10"/>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row>
    <row r="703">
      <c r="A703" s="41"/>
      <c r="B703" s="116"/>
      <c r="C703" s="127"/>
      <c r="D703" s="22"/>
      <c r="E703" s="22"/>
      <c r="F703" s="41"/>
      <c r="G703" s="41"/>
      <c r="H703" s="41"/>
      <c r="I703" s="22"/>
      <c r="J703" s="41"/>
      <c r="K703" s="41"/>
      <c r="L703" s="117"/>
      <c r="M703" s="99"/>
      <c r="N703" s="41"/>
      <c r="O703" s="116"/>
      <c r="P703" s="116"/>
      <c r="Q703" s="10"/>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row>
    <row r="704">
      <c r="A704" s="41"/>
      <c r="B704" s="116"/>
      <c r="C704" s="127"/>
      <c r="D704" s="22"/>
      <c r="E704" s="22"/>
      <c r="F704" s="41"/>
      <c r="G704" s="41"/>
      <c r="H704" s="41"/>
      <c r="I704" s="22"/>
      <c r="J704" s="41"/>
      <c r="K704" s="41"/>
      <c r="L704" s="117"/>
      <c r="M704" s="99"/>
      <c r="N704" s="41"/>
      <c r="O704" s="116"/>
      <c r="P704" s="116"/>
      <c r="Q704" s="10"/>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row>
    <row r="705">
      <c r="A705" s="41"/>
      <c r="B705" s="116"/>
      <c r="C705" s="127"/>
      <c r="D705" s="22"/>
      <c r="E705" s="22"/>
      <c r="F705" s="41"/>
      <c r="G705" s="41"/>
      <c r="H705" s="41"/>
      <c r="I705" s="22"/>
      <c r="J705" s="41"/>
      <c r="K705" s="41"/>
      <c r="L705" s="117"/>
      <c r="M705" s="99"/>
      <c r="N705" s="41"/>
      <c r="O705" s="116"/>
      <c r="P705" s="116"/>
      <c r="Q705" s="10"/>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row>
    <row r="706">
      <c r="A706" s="41"/>
      <c r="B706" s="116"/>
      <c r="C706" s="127"/>
      <c r="D706" s="22"/>
      <c r="E706" s="22"/>
      <c r="F706" s="41"/>
      <c r="G706" s="41"/>
      <c r="H706" s="41"/>
      <c r="I706" s="22"/>
      <c r="J706" s="41"/>
      <c r="K706" s="41"/>
      <c r="L706" s="117"/>
      <c r="M706" s="99"/>
      <c r="N706" s="41"/>
      <c r="O706" s="116"/>
      <c r="P706" s="116"/>
      <c r="Q706" s="10"/>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row>
    <row r="707">
      <c r="A707" s="41"/>
      <c r="B707" s="116"/>
      <c r="C707" s="127"/>
      <c r="D707" s="22"/>
      <c r="E707" s="22"/>
      <c r="F707" s="41"/>
      <c r="G707" s="41"/>
      <c r="H707" s="41"/>
      <c r="I707" s="22"/>
      <c r="J707" s="41"/>
      <c r="K707" s="41"/>
      <c r="L707" s="117"/>
      <c r="M707" s="99"/>
      <c r="N707" s="41"/>
      <c r="O707" s="116"/>
      <c r="P707" s="116"/>
      <c r="Q707" s="10"/>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row>
    <row r="708">
      <c r="A708" s="41"/>
      <c r="B708" s="116"/>
      <c r="C708" s="127"/>
      <c r="D708" s="22"/>
      <c r="E708" s="22"/>
      <c r="F708" s="41"/>
      <c r="G708" s="41"/>
      <c r="H708" s="41"/>
      <c r="I708" s="22"/>
      <c r="J708" s="41"/>
      <c r="K708" s="41"/>
      <c r="L708" s="117"/>
      <c r="M708" s="99"/>
      <c r="N708" s="41"/>
      <c r="O708" s="116"/>
      <c r="P708" s="116"/>
      <c r="Q708" s="10"/>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row>
    <row r="709">
      <c r="A709" s="41"/>
      <c r="B709" s="116"/>
      <c r="C709" s="127"/>
      <c r="D709" s="22"/>
      <c r="E709" s="22"/>
      <c r="F709" s="41"/>
      <c r="G709" s="41"/>
      <c r="H709" s="41"/>
      <c r="I709" s="22"/>
      <c r="J709" s="41"/>
      <c r="K709" s="41"/>
      <c r="L709" s="117"/>
      <c r="M709" s="99"/>
      <c r="N709" s="41"/>
      <c r="O709" s="116"/>
      <c r="P709" s="116"/>
      <c r="Q709" s="10"/>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row>
    <row r="710">
      <c r="A710" s="41"/>
      <c r="B710" s="116"/>
      <c r="C710" s="127"/>
      <c r="D710" s="22"/>
      <c r="E710" s="22"/>
      <c r="F710" s="41"/>
      <c r="G710" s="41"/>
      <c r="H710" s="41"/>
      <c r="I710" s="22"/>
      <c r="J710" s="41"/>
      <c r="K710" s="41"/>
      <c r="L710" s="117"/>
      <c r="M710" s="99"/>
      <c r="N710" s="41"/>
      <c r="O710" s="116"/>
      <c r="P710" s="116"/>
      <c r="Q710" s="10"/>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row>
    <row r="711">
      <c r="A711" s="41"/>
      <c r="B711" s="116"/>
      <c r="C711" s="127"/>
      <c r="D711" s="22"/>
      <c r="E711" s="22"/>
      <c r="F711" s="41"/>
      <c r="G711" s="41"/>
      <c r="H711" s="41"/>
      <c r="I711" s="22"/>
      <c r="J711" s="41"/>
      <c r="K711" s="41"/>
      <c r="L711" s="117"/>
      <c r="M711" s="99"/>
      <c r="N711" s="41"/>
      <c r="O711" s="116"/>
      <c r="P711" s="116"/>
      <c r="Q711" s="10"/>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row>
    <row r="712">
      <c r="A712" s="41"/>
      <c r="B712" s="116"/>
      <c r="C712" s="127"/>
      <c r="D712" s="22"/>
      <c r="E712" s="22"/>
      <c r="F712" s="41"/>
      <c r="G712" s="41"/>
      <c r="H712" s="41"/>
      <c r="I712" s="22"/>
      <c r="J712" s="41"/>
      <c r="K712" s="41"/>
      <c r="L712" s="117"/>
      <c r="M712" s="99"/>
      <c r="N712" s="41"/>
      <c r="O712" s="116"/>
      <c r="P712" s="116"/>
      <c r="Q712" s="10"/>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row>
    <row r="713">
      <c r="A713" s="41"/>
      <c r="B713" s="116"/>
      <c r="C713" s="127"/>
      <c r="D713" s="22"/>
      <c r="E713" s="22"/>
      <c r="F713" s="41"/>
      <c r="G713" s="41"/>
      <c r="H713" s="41"/>
      <c r="I713" s="22"/>
      <c r="J713" s="41"/>
      <c r="K713" s="41"/>
      <c r="L713" s="117"/>
      <c r="M713" s="99"/>
      <c r="N713" s="41"/>
      <c r="O713" s="116"/>
      <c r="P713" s="116"/>
      <c r="Q713" s="10"/>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row>
    <row r="714">
      <c r="A714" s="41"/>
      <c r="B714" s="116"/>
      <c r="C714" s="127"/>
      <c r="D714" s="22"/>
      <c r="E714" s="22"/>
      <c r="F714" s="41"/>
      <c r="G714" s="41"/>
      <c r="H714" s="41"/>
      <c r="I714" s="22"/>
      <c r="J714" s="41"/>
      <c r="K714" s="41"/>
      <c r="L714" s="117"/>
      <c r="M714" s="99"/>
      <c r="N714" s="41"/>
      <c r="O714" s="116"/>
      <c r="P714" s="116"/>
      <c r="Q714" s="10"/>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row>
    <row r="715">
      <c r="A715" s="41"/>
      <c r="B715" s="116"/>
      <c r="C715" s="127"/>
      <c r="D715" s="22"/>
      <c r="E715" s="22"/>
      <c r="F715" s="41"/>
      <c r="G715" s="41"/>
      <c r="H715" s="41"/>
      <c r="I715" s="22"/>
      <c r="J715" s="41"/>
      <c r="K715" s="41"/>
      <c r="L715" s="117"/>
      <c r="M715" s="99"/>
      <c r="N715" s="41"/>
      <c r="O715" s="116"/>
      <c r="P715" s="116"/>
      <c r="Q715" s="10"/>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row>
    <row r="716">
      <c r="A716" s="41"/>
      <c r="B716" s="116"/>
      <c r="C716" s="127"/>
      <c r="D716" s="22"/>
      <c r="E716" s="22"/>
      <c r="F716" s="41"/>
      <c r="G716" s="41"/>
      <c r="H716" s="41"/>
      <c r="I716" s="22"/>
      <c r="J716" s="41"/>
      <c r="K716" s="41"/>
      <c r="L716" s="117"/>
      <c r="M716" s="99"/>
      <c r="N716" s="41"/>
      <c r="O716" s="116"/>
      <c r="P716" s="116"/>
      <c r="Q716" s="10"/>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row>
    <row r="717">
      <c r="A717" s="41"/>
      <c r="B717" s="116"/>
      <c r="C717" s="127"/>
      <c r="D717" s="22"/>
      <c r="E717" s="22"/>
      <c r="F717" s="41"/>
      <c r="G717" s="41"/>
      <c r="H717" s="41"/>
      <c r="I717" s="22"/>
      <c r="J717" s="41"/>
      <c r="K717" s="41"/>
      <c r="L717" s="117"/>
      <c r="M717" s="99"/>
      <c r="N717" s="41"/>
      <c r="O717" s="116"/>
      <c r="P717" s="116"/>
      <c r="Q717" s="10"/>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row>
    <row r="718">
      <c r="A718" s="41"/>
      <c r="B718" s="116"/>
      <c r="C718" s="127"/>
      <c r="D718" s="22"/>
      <c r="E718" s="22"/>
      <c r="F718" s="41"/>
      <c r="G718" s="41"/>
      <c r="H718" s="41"/>
      <c r="I718" s="22"/>
      <c r="J718" s="41"/>
      <c r="K718" s="41"/>
      <c r="L718" s="117"/>
      <c r="M718" s="99"/>
      <c r="N718" s="41"/>
      <c r="O718" s="116"/>
      <c r="P718" s="116"/>
      <c r="Q718" s="10"/>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row>
    <row r="719">
      <c r="A719" s="41"/>
      <c r="B719" s="116"/>
      <c r="C719" s="127"/>
      <c r="D719" s="22"/>
      <c r="E719" s="22"/>
      <c r="F719" s="41"/>
      <c r="G719" s="41"/>
      <c r="H719" s="41"/>
      <c r="I719" s="22"/>
      <c r="J719" s="41"/>
      <c r="K719" s="41"/>
      <c r="L719" s="117"/>
      <c r="M719" s="99"/>
      <c r="N719" s="41"/>
      <c r="O719" s="116"/>
      <c r="P719" s="116"/>
      <c r="Q719" s="10"/>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row>
    <row r="720">
      <c r="A720" s="41"/>
      <c r="B720" s="116"/>
      <c r="C720" s="127"/>
      <c r="D720" s="22"/>
      <c r="E720" s="22"/>
      <c r="F720" s="41"/>
      <c r="G720" s="41"/>
      <c r="H720" s="41"/>
      <c r="I720" s="22"/>
      <c r="J720" s="41"/>
      <c r="K720" s="41"/>
      <c r="L720" s="117"/>
      <c r="M720" s="99"/>
      <c r="N720" s="41"/>
      <c r="O720" s="116"/>
      <c r="P720" s="116"/>
      <c r="Q720" s="10"/>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row>
    <row r="721">
      <c r="A721" s="41"/>
      <c r="B721" s="116"/>
      <c r="C721" s="127"/>
      <c r="D721" s="22"/>
      <c r="E721" s="22"/>
      <c r="F721" s="41"/>
      <c r="G721" s="41"/>
      <c r="H721" s="41"/>
      <c r="I721" s="22"/>
      <c r="J721" s="41"/>
      <c r="K721" s="41"/>
      <c r="L721" s="117"/>
      <c r="M721" s="99"/>
      <c r="N721" s="41"/>
      <c r="O721" s="116"/>
      <c r="P721" s="116"/>
      <c r="Q721" s="10"/>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row>
    <row r="722">
      <c r="A722" s="41"/>
      <c r="B722" s="116"/>
      <c r="C722" s="127"/>
      <c r="D722" s="22"/>
      <c r="E722" s="22"/>
      <c r="F722" s="41"/>
      <c r="G722" s="41"/>
      <c r="H722" s="41"/>
      <c r="I722" s="22"/>
      <c r="J722" s="41"/>
      <c r="K722" s="41"/>
      <c r="L722" s="117"/>
      <c r="M722" s="99"/>
      <c r="N722" s="41"/>
      <c r="O722" s="116"/>
      <c r="P722" s="116"/>
      <c r="Q722" s="10"/>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row>
    <row r="723">
      <c r="A723" s="41"/>
      <c r="B723" s="116"/>
      <c r="C723" s="127"/>
      <c r="D723" s="22"/>
      <c r="E723" s="22"/>
      <c r="F723" s="41"/>
      <c r="G723" s="41"/>
      <c r="H723" s="41"/>
      <c r="I723" s="22"/>
      <c r="J723" s="41"/>
      <c r="K723" s="41"/>
      <c r="L723" s="117"/>
      <c r="M723" s="99"/>
      <c r="N723" s="41"/>
      <c r="O723" s="116"/>
      <c r="P723" s="116"/>
      <c r="Q723" s="10"/>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row>
    <row r="724">
      <c r="A724" s="41"/>
      <c r="B724" s="116"/>
      <c r="C724" s="127"/>
      <c r="D724" s="22"/>
      <c r="E724" s="22"/>
      <c r="F724" s="41"/>
      <c r="G724" s="41"/>
      <c r="H724" s="41"/>
      <c r="I724" s="22"/>
      <c r="J724" s="41"/>
      <c r="K724" s="41"/>
      <c r="L724" s="117"/>
      <c r="M724" s="99"/>
      <c r="N724" s="41"/>
      <c r="O724" s="116"/>
      <c r="P724" s="116"/>
      <c r="Q724" s="10"/>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row>
    <row r="725">
      <c r="A725" s="41"/>
      <c r="B725" s="116"/>
      <c r="C725" s="127"/>
      <c r="D725" s="22"/>
      <c r="E725" s="22"/>
      <c r="F725" s="41"/>
      <c r="G725" s="41"/>
      <c r="H725" s="41"/>
      <c r="I725" s="22"/>
      <c r="J725" s="41"/>
      <c r="K725" s="41"/>
      <c r="L725" s="117"/>
      <c r="M725" s="99"/>
      <c r="N725" s="41"/>
      <c r="O725" s="116"/>
      <c r="P725" s="116"/>
      <c r="Q725" s="10"/>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row>
    <row r="726">
      <c r="A726" s="41"/>
      <c r="B726" s="116"/>
      <c r="C726" s="127"/>
      <c r="D726" s="22"/>
      <c r="E726" s="22"/>
      <c r="F726" s="41"/>
      <c r="G726" s="41"/>
      <c r="H726" s="41"/>
      <c r="I726" s="22"/>
      <c r="J726" s="41"/>
      <c r="K726" s="41"/>
      <c r="L726" s="117"/>
      <c r="M726" s="99"/>
      <c r="N726" s="41"/>
      <c r="O726" s="116"/>
      <c r="P726" s="116"/>
      <c r="Q726" s="10"/>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row>
    <row r="727">
      <c r="A727" s="41"/>
      <c r="B727" s="116"/>
      <c r="C727" s="127"/>
      <c r="D727" s="22"/>
      <c r="E727" s="22"/>
      <c r="F727" s="41"/>
      <c r="G727" s="41"/>
      <c r="H727" s="41"/>
      <c r="I727" s="22"/>
      <c r="J727" s="41"/>
      <c r="K727" s="41"/>
      <c r="L727" s="117"/>
      <c r="M727" s="99"/>
      <c r="N727" s="41"/>
      <c r="O727" s="116"/>
      <c r="P727" s="116"/>
      <c r="Q727" s="10"/>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row>
    <row r="728">
      <c r="A728" s="41"/>
      <c r="B728" s="116"/>
      <c r="C728" s="127"/>
      <c r="D728" s="22"/>
      <c r="E728" s="22"/>
      <c r="F728" s="41"/>
      <c r="G728" s="41"/>
      <c r="H728" s="41"/>
      <c r="I728" s="22"/>
      <c r="J728" s="41"/>
      <c r="K728" s="41"/>
      <c r="L728" s="117"/>
      <c r="M728" s="99"/>
      <c r="N728" s="41"/>
      <c r="O728" s="116"/>
      <c r="P728" s="116"/>
      <c r="Q728" s="10"/>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row>
    <row r="729">
      <c r="A729" s="41"/>
      <c r="B729" s="116"/>
      <c r="C729" s="127"/>
      <c r="D729" s="22"/>
      <c r="E729" s="22"/>
      <c r="F729" s="41"/>
      <c r="G729" s="41"/>
      <c r="H729" s="41"/>
      <c r="I729" s="22"/>
      <c r="J729" s="41"/>
      <c r="K729" s="41"/>
      <c r="L729" s="117"/>
      <c r="M729" s="99"/>
      <c r="N729" s="41"/>
      <c r="O729" s="116"/>
      <c r="P729" s="116"/>
      <c r="Q729" s="10"/>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row>
    <row r="730">
      <c r="A730" s="41"/>
      <c r="B730" s="116"/>
      <c r="C730" s="127"/>
      <c r="D730" s="22"/>
      <c r="E730" s="22"/>
      <c r="F730" s="41"/>
      <c r="G730" s="41"/>
      <c r="H730" s="41"/>
      <c r="I730" s="22"/>
      <c r="J730" s="41"/>
      <c r="K730" s="41"/>
      <c r="L730" s="117"/>
      <c r="M730" s="99"/>
      <c r="N730" s="41"/>
      <c r="O730" s="116"/>
      <c r="P730" s="116"/>
      <c r="Q730" s="10"/>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row>
    <row r="731">
      <c r="A731" s="41"/>
      <c r="B731" s="116"/>
      <c r="C731" s="127"/>
      <c r="D731" s="22"/>
      <c r="E731" s="22"/>
      <c r="F731" s="41"/>
      <c r="G731" s="41"/>
      <c r="H731" s="41"/>
      <c r="I731" s="22"/>
      <c r="J731" s="41"/>
      <c r="K731" s="41"/>
      <c r="L731" s="117"/>
      <c r="M731" s="99"/>
      <c r="N731" s="41"/>
      <c r="O731" s="116"/>
      <c r="P731" s="116"/>
      <c r="Q731" s="10"/>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row>
    <row r="732">
      <c r="A732" s="41"/>
      <c r="B732" s="116"/>
      <c r="C732" s="127"/>
      <c r="D732" s="22"/>
      <c r="E732" s="22"/>
      <c r="F732" s="41"/>
      <c r="G732" s="41"/>
      <c r="H732" s="41"/>
      <c r="I732" s="22"/>
      <c r="J732" s="41"/>
      <c r="K732" s="41"/>
      <c r="L732" s="117"/>
      <c r="M732" s="99"/>
      <c r="N732" s="41"/>
      <c r="O732" s="116"/>
      <c r="P732" s="116"/>
      <c r="Q732" s="10"/>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row>
    <row r="733">
      <c r="A733" s="41"/>
      <c r="B733" s="116"/>
      <c r="C733" s="127"/>
      <c r="D733" s="22"/>
      <c r="E733" s="22"/>
      <c r="F733" s="41"/>
      <c r="G733" s="41"/>
      <c r="H733" s="41"/>
      <c r="I733" s="22"/>
      <c r="J733" s="41"/>
      <c r="K733" s="41"/>
      <c r="L733" s="117"/>
      <c r="M733" s="99"/>
      <c r="N733" s="41"/>
      <c r="O733" s="116"/>
      <c r="P733" s="116"/>
      <c r="Q733" s="10"/>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row>
    <row r="734">
      <c r="A734" s="41"/>
      <c r="B734" s="116"/>
      <c r="C734" s="127"/>
      <c r="D734" s="22"/>
      <c r="E734" s="22"/>
      <c r="F734" s="41"/>
      <c r="G734" s="41"/>
      <c r="H734" s="41"/>
      <c r="I734" s="22"/>
      <c r="J734" s="41"/>
      <c r="K734" s="41"/>
      <c r="L734" s="117"/>
      <c r="M734" s="99"/>
      <c r="N734" s="41"/>
      <c r="O734" s="116"/>
      <c r="P734" s="116"/>
      <c r="Q734" s="10"/>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row>
    <row r="735">
      <c r="A735" s="41"/>
      <c r="B735" s="116"/>
      <c r="C735" s="127"/>
      <c r="D735" s="22"/>
      <c r="E735" s="22"/>
      <c r="F735" s="41"/>
      <c r="G735" s="41"/>
      <c r="H735" s="41"/>
      <c r="I735" s="22"/>
      <c r="J735" s="41"/>
      <c r="K735" s="41"/>
      <c r="L735" s="117"/>
      <c r="M735" s="99"/>
      <c r="N735" s="41"/>
      <c r="O735" s="116"/>
      <c r="P735" s="116"/>
      <c r="Q735" s="10"/>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row>
    <row r="736">
      <c r="A736" s="41"/>
      <c r="B736" s="116"/>
      <c r="C736" s="127"/>
      <c r="D736" s="22"/>
      <c r="E736" s="22"/>
      <c r="F736" s="41"/>
      <c r="G736" s="41"/>
      <c r="H736" s="41"/>
      <c r="I736" s="22"/>
      <c r="J736" s="41"/>
      <c r="K736" s="41"/>
      <c r="L736" s="117"/>
      <c r="M736" s="99"/>
      <c r="N736" s="41"/>
      <c r="O736" s="116"/>
      <c r="P736" s="116"/>
      <c r="Q736" s="10"/>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row>
    <row r="737">
      <c r="A737" s="41"/>
      <c r="B737" s="116"/>
      <c r="C737" s="127"/>
      <c r="D737" s="22"/>
      <c r="E737" s="22"/>
      <c r="F737" s="41"/>
      <c r="G737" s="41"/>
      <c r="H737" s="41"/>
      <c r="I737" s="22"/>
      <c r="J737" s="41"/>
      <c r="K737" s="41"/>
      <c r="L737" s="117"/>
      <c r="M737" s="99"/>
      <c r="N737" s="41"/>
      <c r="O737" s="116"/>
      <c r="P737" s="116"/>
      <c r="Q737" s="10"/>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row>
    <row r="738">
      <c r="A738" s="41"/>
      <c r="B738" s="116"/>
      <c r="C738" s="127"/>
      <c r="D738" s="22"/>
      <c r="E738" s="22"/>
      <c r="F738" s="41"/>
      <c r="G738" s="41"/>
      <c r="H738" s="41"/>
      <c r="I738" s="22"/>
      <c r="J738" s="41"/>
      <c r="K738" s="41"/>
      <c r="L738" s="117"/>
      <c r="M738" s="99"/>
      <c r="N738" s="41"/>
      <c r="O738" s="116"/>
      <c r="P738" s="116"/>
      <c r="Q738" s="10"/>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row>
    <row r="739">
      <c r="A739" s="41"/>
      <c r="B739" s="116"/>
      <c r="C739" s="127"/>
      <c r="D739" s="22"/>
      <c r="E739" s="22"/>
      <c r="F739" s="41"/>
      <c r="G739" s="41"/>
      <c r="H739" s="41"/>
      <c r="I739" s="22"/>
      <c r="J739" s="41"/>
      <c r="K739" s="41"/>
      <c r="L739" s="117"/>
      <c r="M739" s="99"/>
      <c r="N739" s="41"/>
      <c r="O739" s="116"/>
      <c r="P739" s="116"/>
      <c r="Q739" s="10"/>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row>
    <row r="740">
      <c r="A740" s="41"/>
      <c r="B740" s="116"/>
      <c r="C740" s="127"/>
      <c r="D740" s="22"/>
      <c r="E740" s="22"/>
      <c r="F740" s="41"/>
      <c r="G740" s="41"/>
      <c r="H740" s="41"/>
      <c r="I740" s="22"/>
      <c r="J740" s="41"/>
      <c r="K740" s="41"/>
      <c r="L740" s="117"/>
      <c r="M740" s="99"/>
      <c r="N740" s="41"/>
      <c r="O740" s="116"/>
      <c r="P740" s="116"/>
      <c r="Q740" s="10"/>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row>
    <row r="741">
      <c r="A741" s="41"/>
      <c r="B741" s="116"/>
      <c r="C741" s="127"/>
      <c r="D741" s="22"/>
      <c r="E741" s="22"/>
      <c r="F741" s="41"/>
      <c r="G741" s="41"/>
      <c r="H741" s="41"/>
      <c r="I741" s="22"/>
      <c r="J741" s="41"/>
      <c r="K741" s="41"/>
      <c r="L741" s="117"/>
      <c r="M741" s="99"/>
      <c r="N741" s="41"/>
      <c r="O741" s="116"/>
      <c r="P741" s="116"/>
      <c r="Q741" s="10"/>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row>
    <row r="742">
      <c r="A742" s="41"/>
      <c r="B742" s="116"/>
      <c r="C742" s="127"/>
      <c r="D742" s="22"/>
      <c r="E742" s="22"/>
      <c r="F742" s="41"/>
      <c r="G742" s="41"/>
      <c r="H742" s="41"/>
      <c r="I742" s="22"/>
      <c r="J742" s="41"/>
      <c r="K742" s="41"/>
      <c r="L742" s="117"/>
      <c r="M742" s="99"/>
      <c r="N742" s="41"/>
      <c r="O742" s="116"/>
      <c r="P742" s="116"/>
      <c r="Q742" s="10"/>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row>
    <row r="743">
      <c r="A743" s="41"/>
      <c r="B743" s="116"/>
      <c r="C743" s="127"/>
      <c r="D743" s="22"/>
      <c r="E743" s="22"/>
      <c r="F743" s="41"/>
      <c r="G743" s="41"/>
      <c r="H743" s="41"/>
      <c r="I743" s="22"/>
      <c r="J743" s="41"/>
      <c r="K743" s="41"/>
      <c r="L743" s="117"/>
      <c r="M743" s="99"/>
      <c r="N743" s="41"/>
      <c r="O743" s="116"/>
      <c r="P743" s="116"/>
      <c r="Q743" s="10"/>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row>
    <row r="744">
      <c r="A744" s="41"/>
      <c r="B744" s="116"/>
      <c r="C744" s="127"/>
      <c r="D744" s="22"/>
      <c r="E744" s="22"/>
      <c r="F744" s="41"/>
      <c r="G744" s="41"/>
      <c r="H744" s="41"/>
      <c r="I744" s="22"/>
      <c r="J744" s="41"/>
      <c r="K744" s="41"/>
      <c r="L744" s="117"/>
      <c r="M744" s="99"/>
      <c r="N744" s="41"/>
      <c r="O744" s="116"/>
      <c r="P744" s="116"/>
      <c r="Q744" s="10"/>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row>
    <row r="745">
      <c r="A745" s="41"/>
      <c r="B745" s="116"/>
      <c r="C745" s="127"/>
      <c r="D745" s="22"/>
      <c r="E745" s="22"/>
      <c r="F745" s="41"/>
      <c r="G745" s="41"/>
      <c r="H745" s="41"/>
      <c r="I745" s="22"/>
      <c r="J745" s="41"/>
      <c r="K745" s="41"/>
      <c r="L745" s="117"/>
      <c r="M745" s="99"/>
      <c r="N745" s="41"/>
      <c r="O745" s="116"/>
      <c r="P745" s="116"/>
      <c r="Q745" s="10"/>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row>
    <row r="746">
      <c r="A746" s="41"/>
      <c r="B746" s="116"/>
      <c r="C746" s="127"/>
      <c r="D746" s="22"/>
      <c r="E746" s="22"/>
      <c r="F746" s="41"/>
      <c r="G746" s="41"/>
      <c r="H746" s="41"/>
      <c r="I746" s="22"/>
      <c r="J746" s="41"/>
      <c r="K746" s="41"/>
      <c r="L746" s="117"/>
      <c r="M746" s="99"/>
      <c r="N746" s="41"/>
      <c r="O746" s="116"/>
      <c r="P746" s="116"/>
      <c r="Q746" s="10"/>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row>
    <row r="747">
      <c r="A747" s="41"/>
      <c r="B747" s="116"/>
      <c r="C747" s="127"/>
      <c r="D747" s="22"/>
      <c r="E747" s="22"/>
      <c r="F747" s="41"/>
      <c r="G747" s="41"/>
      <c r="H747" s="41"/>
      <c r="I747" s="22"/>
      <c r="J747" s="41"/>
      <c r="K747" s="41"/>
      <c r="L747" s="117"/>
      <c r="M747" s="99"/>
      <c r="N747" s="41"/>
      <c r="O747" s="116"/>
      <c r="P747" s="116"/>
      <c r="Q747" s="10"/>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row>
    <row r="748">
      <c r="A748" s="41"/>
      <c r="B748" s="116"/>
      <c r="C748" s="127"/>
      <c r="D748" s="22"/>
      <c r="E748" s="22"/>
      <c r="F748" s="41"/>
      <c r="G748" s="41"/>
      <c r="H748" s="41"/>
      <c r="I748" s="22"/>
      <c r="J748" s="41"/>
      <c r="K748" s="41"/>
      <c r="L748" s="117"/>
      <c r="M748" s="99"/>
      <c r="N748" s="41"/>
      <c r="O748" s="116"/>
      <c r="P748" s="116"/>
      <c r="Q748" s="10"/>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row>
    <row r="749">
      <c r="A749" s="41"/>
      <c r="B749" s="116"/>
      <c r="C749" s="127"/>
      <c r="D749" s="22"/>
      <c r="E749" s="22"/>
      <c r="F749" s="41"/>
      <c r="G749" s="41"/>
      <c r="H749" s="41"/>
      <c r="I749" s="22"/>
      <c r="J749" s="41"/>
      <c r="K749" s="41"/>
      <c r="L749" s="117"/>
      <c r="M749" s="99"/>
      <c r="N749" s="41"/>
      <c r="O749" s="116"/>
      <c r="P749" s="116"/>
      <c r="Q749" s="10"/>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row>
    <row r="750">
      <c r="A750" s="41"/>
      <c r="B750" s="116"/>
      <c r="C750" s="127"/>
      <c r="D750" s="22"/>
      <c r="E750" s="22"/>
      <c r="F750" s="41"/>
      <c r="G750" s="41"/>
      <c r="H750" s="41"/>
      <c r="I750" s="22"/>
      <c r="J750" s="41"/>
      <c r="K750" s="41"/>
      <c r="L750" s="117"/>
      <c r="M750" s="99"/>
      <c r="N750" s="41"/>
      <c r="O750" s="116"/>
      <c r="P750" s="116"/>
      <c r="Q750" s="10"/>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row>
    <row r="751">
      <c r="A751" s="41"/>
      <c r="B751" s="116"/>
      <c r="C751" s="127"/>
      <c r="D751" s="22"/>
      <c r="E751" s="22"/>
      <c r="F751" s="41"/>
      <c r="G751" s="41"/>
      <c r="H751" s="41"/>
      <c r="I751" s="22"/>
      <c r="J751" s="41"/>
      <c r="K751" s="41"/>
      <c r="L751" s="117"/>
      <c r="M751" s="99"/>
      <c r="N751" s="41"/>
      <c r="O751" s="116"/>
      <c r="P751" s="116"/>
      <c r="Q751" s="10"/>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row>
    <row r="752">
      <c r="A752" s="41"/>
      <c r="B752" s="116"/>
      <c r="C752" s="127"/>
      <c r="D752" s="22"/>
      <c r="E752" s="22"/>
      <c r="F752" s="41"/>
      <c r="G752" s="41"/>
      <c r="H752" s="41"/>
      <c r="I752" s="22"/>
      <c r="J752" s="41"/>
      <c r="K752" s="41"/>
      <c r="L752" s="117"/>
      <c r="M752" s="99"/>
      <c r="N752" s="41"/>
      <c r="O752" s="116"/>
      <c r="P752" s="116"/>
      <c r="Q752" s="10"/>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row>
    <row r="753">
      <c r="A753" s="41"/>
      <c r="B753" s="116"/>
      <c r="C753" s="127"/>
      <c r="D753" s="22"/>
      <c r="E753" s="22"/>
      <c r="F753" s="41"/>
      <c r="G753" s="41"/>
      <c r="H753" s="41"/>
      <c r="I753" s="22"/>
      <c r="J753" s="41"/>
      <c r="K753" s="41"/>
      <c r="L753" s="117"/>
      <c r="M753" s="99"/>
      <c r="N753" s="41"/>
      <c r="O753" s="116"/>
      <c r="P753" s="116"/>
      <c r="Q753" s="10"/>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row>
    <row r="754">
      <c r="A754" s="41"/>
      <c r="B754" s="116"/>
      <c r="C754" s="127"/>
      <c r="D754" s="22"/>
      <c r="E754" s="22"/>
      <c r="F754" s="41"/>
      <c r="G754" s="41"/>
      <c r="H754" s="41"/>
      <c r="I754" s="22"/>
      <c r="J754" s="41"/>
      <c r="K754" s="41"/>
      <c r="L754" s="117"/>
      <c r="M754" s="99"/>
      <c r="N754" s="41"/>
      <c r="O754" s="116"/>
      <c r="P754" s="116"/>
      <c r="Q754" s="10"/>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row>
    <row r="755">
      <c r="A755" s="41"/>
      <c r="B755" s="116"/>
      <c r="C755" s="127"/>
      <c r="D755" s="22"/>
      <c r="E755" s="22"/>
      <c r="F755" s="41"/>
      <c r="G755" s="41"/>
      <c r="H755" s="41"/>
      <c r="I755" s="22"/>
      <c r="J755" s="41"/>
      <c r="K755" s="41"/>
      <c r="L755" s="117"/>
      <c r="M755" s="99"/>
      <c r="N755" s="41"/>
      <c r="O755" s="116"/>
      <c r="P755" s="116"/>
      <c r="Q755" s="10"/>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row>
    <row r="756">
      <c r="A756" s="41"/>
      <c r="B756" s="116"/>
      <c r="C756" s="127"/>
      <c r="D756" s="22"/>
      <c r="E756" s="22"/>
      <c r="F756" s="41"/>
      <c r="G756" s="41"/>
      <c r="H756" s="41"/>
      <c r="I756" s="22"/>
      <c r="J756" s="41"/>
      <c r="K756" s="41"/>
      <c r="L756" s="117"/>
      <c r="M756" s="99"/>
      <c r="N756" s="41"/>
      <c r="O756" s="116"/>
      <c r="P756" s="116"/>
      <c r="Q756" s="10"/>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row>
    <row r="757">
      <c r="A757" s="41"/>
      <c r="B757" s="116"/>
      <c r="C757" s="127"/>
      <c r="D757" s="22"/>
      <c r="E757" s="22"/>
      <c r="F757" s="41"/>
      <c r="G757" s="41"/>
      <c r="H757" s="41"/>
      <c r="I757" s="22"/>
      <c r="J757" s="41"/>
      <c r="K757" s="41"/>
      <c r="L757" s="117"/>
      <c r="M757" s="99"/>
      <c r="N757" s="41"/>
      <c r="O757" s="116"/>
      <c r="P757" s="116"/>
      <c r="Q757" s="10"/>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row>
    <row r="758">
      <c r="A758" s="41"/>
      <c r="B758" s="116"/>
      <c r="C758" s="127"/>
      <c r="D758" s="22"/>
      <c r="E758" s="22"/>
      <c r="F758" s="41"/>
      <c r="G758" s="41"/>
      <c r="H758" s="41"/>
      <c r="I758" s="22"/>
      <c r="J758" s="41"/>
      <c r="K758" s="41"/>
      <c r="L758" s="117"/>
      <c r="M758" s="99"/>
      <c r="N758" s="41"/>
      <c r="O758" s="116"/>
      <c r="P758" s="116"/>
      <c r="Q758" s="10"/>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row>
    <row r="759">
      <c r="A759" s="41"/>
      <c r="B759" s="116"/>
      <c r="C759" s="127"/>
      <c r="D759" s="22"/>
      <c r="E759" s="22"/>
      <c r="F759" s="41"/>
      <c r="G759" s="41"/>
      <c r="H759" s="41"/>
      <c r="I759" s="22"/>
      <c r="J759" s="41"/>
      <c r="K759" s="41"/>
      <c r="L759" s="117"/>
      <c r="M759" s="99"/>
      <c r="N759" s="41"/>
      <c r="O759" s="116"/>
      <c r="P759" s="116"/>
      <c r="Q759" s="10"/>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row>
    <row r="760">
      <c r="A760" s="41"/>
      <c r="B760" s="116"/>
      <c r="C760" s="127"/>
      <c r="D760" s="22"/>
      <c r="E760" s="22"/>
      <c r="F760" s="41"/>
      <c r="G760" s="41"/>
      <c r="H760" s="41"/>
      <c r="I760" s="22"/>
      <c r="J760" s="41"/>
      <c r="K760" s="41"/>
      <c r="L760" s="117"/>
      <c r="M760" s="99"/>
      <c r="N760" s="41"/>
      <c r="O760" s="116"/>
      <c r="P760" s="116"/>
      <c r="Q760" s="10"/>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row>
    <row r="761">
      <c r="A761" s="41"/>
      <c r="B761" s="116"/>
      <c r="C761" s="127"/>
      <c r="D761" s="22"/>
      <c r="E761" s="22"/>
      <c r="F761" s="41"/>
      <c r="G761" s="41"/>
      <c r="H761" s="41"/>
      <c r="I761" s="22"/>
      <c r="J761" s="41"/>
      <c r="K761" s="41"/>
      <c r="L761" s="117"/>
      <c r="M761" s="99"/>
      <c r="N761" s="41"/>
      <c r="O761" s="116"/>
      <c r="P761" s="116"/>
      <c r="Q761" s="10"/>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row>
    <row r="762">
      <c r="A762" s="41"/>
      <c r="B762" s="116"/>
      <c r="C762" s="127"/>
      <c r="D762" s="22"/>
      <c r="E762" s="22"/>
      <c r="F762" s="41"/>
      <c r="G762" s="41"/>
      <c r="H762" s="41"/>
      <c r="I762" s="22"/>
      <c r="J762" s="41"/>
      <c r="K762" s="41"/>
      <c r="L762" s="117"/>
      <c r="M762" s="99"/>
      <c r="N762" s="41"/>
      <c r="O762" s="116"/>
      <c r="P762" s="116"/>
      <c r="Q762" s="10"/>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row>
    <row r="763">
      <c r="A763" s="41"/>
      <c r="B763" s="116"/>
      <c r="C763" s="127"/>
      <c r="D763" s="22"/>
      <c r="E763" s="22"/>
      <c r="F763" s="41"/>
      <c r="G763" s="41"/>
      <c r="H763" s="41"/>
      <c r="I763" s="22"/>
      <c r="J763" s="41"/>
      <c r="K763" s="41"/>
      <c r="L763" s="117"/>
      <c r="M763" s="99"/>
      <c r="N763" s="41"/>
      <c r="O763" s="116"/>
      <c r="P763" s="116"/>
      <c r="Q763" s="10"/>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row>
    <row r="764">
      <c r="A764" s="41"/>
      <c r="B764" s="116"/>
      <c r="C764" s="127"/>
      <c r="D764" s="22"/>
      <c r="E764" s="22"/>
      <c r="F764" s="41"/>
      <c r="G764" s="41"/>
      <c r="H764" s="41"/>
      <c r="I764" s="22"/>
      <c r="J764" s="41"/>
      <c r="K764" s="41"/>
      <c r="L764" s="117"/>
      <c r="M764" s="99"/>
      <c r="N764" s="41"/>
      <c r="O764" s="116"/>
      <c r="P764" s="116"/>
      <c r="Q764" s="10"/>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row>
    <row r="765">
      <c r="A765" s="41"/>
      <c r="B765" s="116"/>
      <c r="C765" s="127"/>
      <c r="D765" s="22"/>
      <c r="E765" s="22"/>
      <c r="F765" s="41"/>
      <c r="G765" s="41"/>
      <c r="H765" s="41"/>
      <c r="I765" s="22"/>
      <c r="J765" s="41"/>
      <c r="K765" s="41"/>
      <c r="L765" s="117"/>
      <c r="M765" s="99"/>
      <c r="N765" s="41"/>
      <c r="O765" s="116"/>
      <c r="P765" s="116"/>
      <c r="Q765" s="10"/>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row>
    <row r="766">
      <c r="A766" s="41"/>
      <c r="B766" s="116"/>
      <c r="C766" s="127"/>
      <c r="D766" s="22"/>
      <c r="E766" s="22"/>
      <c r="F766" s="41"/>
      <c r="G766" s="41"/>
      <c r="H766" s="41"/>
      <c r="I766" s="22"/>
      <c r="J766" s="41"/>
      <c r="K766" s="41"/>
      <c r="L766" s="117"/>
      <c r="M766" s="99"/>
      <c r="N766" s="41"/>
      <c r="O766" s="116"/>
      <c r="P766" s="116"/>
      <c r="Q766" s="10"/>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row>
    <row r="767">
      <c r="A767" s="41"/>
      <c r="B767" s="116"/>
      <c r="C767" s="127"/>
      <c r="D767" s="22"/>
      <c r="E767" s="22"/>
      <c r="F767" s="41"/>
      <c r="G767" s="41"/>
      <c r="H767" s="41"/>
      <c r="I767" s="22"/>
      <c r="J767" s="41"/>
      <c r="K767" s="41"/>
      <c r="L767" s="117"/>
      <c r="M767" s="99"/>
      <c r="N767" s="41"/>
      <c r="O767" s="116"/>
      <c r="P767" s="116"/>
      <c r="Q767" s="10"/>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row>
    <row r="768">
      <c r="A768" s="41"/>
      <c r="B768" s="116"/>
      <c r="C768" s="127"/>
      <c r="D768" s="22"/>
      <c r="E768" s="22"/>
      <c r="F768" s="41"/>
      <c r="G768" s="41"/>
      <c r="H768" s="41"/>
      <c r="I768" s="22"/>
      <c r="J768" s="41"/>
      <c r="K768" s="41"/>
      <c r="L768" s="117"/>
      <c r="M768" s="99"/>
      <c r="N768" s="41"/>
      <c r="O768" s="116"/>
      <c r="P768" s="116"/>
      <c r="Q768" s="10"/>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row>
    <row r="769">
      <c r="A769" s="41"/>
      <c r="B769" s="116"/>
      <c r="C769" s="127"/>
      <c r="D769" s="22"/>
      <c r="E769" s="22"/>
      <c r="F769" s="41"/>
      <c r="G769" s="41"/>
      <c r="H769" s="41"/>
      <c r="I769" s="22"/>
      <c r="J769" s="41"/>
      <c r="K769" s="41"/>
      <c r="L769" s="117"/>
      <c r="M769" s="99"/>
      <c r="N769" s="41"/>
      <c r="O769" s="116"/>
      <c r="P769" s="116"/>
      <c r="Q769" s="10"/>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row>
    <row r="770">
      <c r="A770" s="41"/>
      <c r="B770" s="116"/>
      <c r="C770" s="127"/>
      <c r="D770" s="22"/>
      <c r="E770" s="22"/>
      <c r="F770" s="41"/>
      <c r="G770" s="41"/>
      <c r="H770" s="41"/>
      <c r="I770" s="22"/>
      <c r="J770" s="41"/>
      <c r="K770" s="41"/>
      <c r="L770" s="117"/>
      <c r="M770" s="99"/>
      <c r="N770" s="41"/>
      <c r="O770" s="116"/>
      <c r="P770" s="116"/>
      <c r="Q770" s="10"/>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row>
    <row r="771">
      <c r="A771" s="41"/>
      <c r="B771" s="116"/>
      <c r="C771" s="127"/>
      <c r="D771" s="22"/>
      <c r="E771" s="22"/>
      <c r="F771" s="41"/>
      <c r="G771" s="41"/>
      <c r="H771" s="41"/>
      <c r="I771" s="22"/>
      <c r="J771" s="41"/>
      <c r="K771" s="41"/>
      <c r="L771" s="117"/>
      <c r="M771" s="99"/>
      <c r="N771" s="41"/>
      <c r="O771" s="116"/>
      <c r="P771" s="116"/>
      <c r="Q771" s="10"/>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row>
    <row r="772">
      <c r="A772" s="41"/>
      <c r="B772" s="116"/>
      <c r="C772" s="127"/>
      <c r="D772" s="22"/>
      <c r="E772" s="22"/>
      <c r="F772" s="41"/>
      <c r="G772" s="41"/>
      <c r="H772" s="41"/>
      <c r="I772" s="22"/>
      <c r="J772" s="41"/>
      <c r="K772" s="41"/>
      <c r="L772" s="117"/>
      <c r="M772" s="99"/>
      <c r="N772" s="41"/>
      <c r="O772" s="116"/>
      <c r="P772" s="116"/>
      <c r="Q772" s="10"/>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row>
    <row r="773">
      <c r="A773" s="41"/>
      <c r="B773" s="116"/>
      <c r="C773" s="127"/>
      <c r="D773" s="22"/>
      <c r="E773" s="22"/>
      <c r="F773" s="41"/>
      <c r="G773" s="41"/>
      <c r="H773" s="41"/>
      <c r="I773" s="22"/>
      <c r="J773" s="41"/>
      <c r="K773" s="41"/>
      <c r="L773" s="117"/>
      <c r="M773" s="99"/>
      <c r="N773" s="41"/>
      <c r="O773" s="116"/>
      <c r="P773" s="116"/>
      <c r="Q773" s="10"/>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row>
    <row r="774">
      <c r="A774" s="41"/>
      <c r="B774" s="116"/>
      <c r="C774" s="127"/>
      <c r="D774" s="22"/>
      <c r="E774" s="22"/>
      <c r="F774" s="41"/>
      <c r="G774" s="41"/>
      <c r="H774" s="41"/>
      <c r="I774" s="22"/>
      <c r="J774" s="41"/>
      <c r="K774" s="41"/>
      <c r="L774" s="117"/>
      <c r="M774" s="99"/>
      <c r="N774" s="41"/>
      <c r="O774" s="116"/>
      <c r="P774" s="116"/>
      <c r="Q774" s="10"/>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row>
    <row r="775">
      <c r="A775" s="41"/>
      <c r="B775" s="116"/>
      <c r="C775" s="127"/>
      <c r="D775" s="22"/>
      <c r="E775" s="22"/>
      <c r="F775" s="41"/>
      <c r="G775" s="41"/>
      <c r="H775" s="41"/>
      <c r="I775" s="22"/>
      <c r="J775" s="41"/>
      <c r="K775" s="41"/>
      <c r="L775" s="117"/>
      <c r="M775" s="99"/>
      <c r="N775" s="41"/>
      <c r="O775" s="116"/>
      <c r="P775" s="116"/>
      <c r="Q775" s="10"/>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row>
    <row r="776">
      <c r="A776" s="41"/>
      <c r="B776" s="116"/>
      <c r="C776" s="127"/>
      <c r="D776" s="22"/>
      <c r="E776" s="22"/>
      <c r="F776" s="41"/>
      <c r="G776" s="41"/>
      <c r="H776" s="41"/>
      <c r="I776" s="22"/>
      <c r="J776" s="41"/>
      <c r="K776" s="41"/>
      <c r="L776" s="117"/>
      <c r="M776" s="99"/>
      <c r="N776" s="41"/>
      <c r="O776" s="116"/>
      <c r="P776" s="116"/>
      <c r="Q776" s="10"/>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row>
    <row r="777">
      <c r="A777" s="41"/>
      <c r="B777" s="116"/>
      <c r="C777" s="127"/>
      <c r="D777" s="22"/>
      <c r="E777" s="22"/>
      <c r="F777" s="41"/>
      <c r="G777" s="41"/>
      <c r="H777" s="41"/>
      <c r="I777" s="22"/>
      <c r="J777" s="41"/>
      <c r="K777" s="41"/>
      <c r="L777" s="117"/>
      <c r="M777" s="99"/>
      <c r="N777" s="41"/>
      <c r="O777" s="116"/>
      <c r="P777" s="116"/>
      <c r="Q777" s="10"/>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row>
    <row r="778">
      <c r="A778" s="41"/>
      <c r="B778" s="116"/>
      <c r="C778" s="127"/>
      <c r="D778" s="22"/>
      <c r="E778" s="22"/>
      <c r="F778" s="41"/>
      <c r="G778" s="41"/>
      <c r="H778" s="41"/>
      <c r="I778" s="22"/>
      <c r="J778" s="41"/>
      <c r="K778" s="41"/>
      <c r="L778" s="117"/>
      <c r="M778" s="99"/>
      <c r="N778" s="41"/>
      <c r="O778" s="116"/>
      <c r="P778" s="116"/>
      <c r="Q778" s="10"/>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row>
    <row r="779">
      <c r="A779" s="41"/>
      <c r="B779" s="116"/>
      <c r="C779" s="127"/>
      <c r="D779" s="22"/>
      <c r="E779" s="22"/>
      <c r="F779" s="41"/>
      <c r="G779" s="41"/>
      <c r="H779" s="41"/>
      <c r="I779" s="22"/>
      <c r="J779" s="41"/>
      <c r="K779" s="41"/>
      <c r="L779" s="117"/>
      <c r="M779" s="99"/>
      <c r="N779" s="41"/>
      <c r="O779" s="116"/>
      <c r="P779" s="116"/>
      <c r="Q779" s="10"/>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row>
    <row r="780">
      <c r="A780" s="41"/>
      <c r="B780" s="116"/>
      <c r="C780" s="127"/>
      <c r="D780" s="22"/>
      <c r="E780" s="22"/>
      <c r="F780" s="41"/>
      <c r="G780" s="41"/>
      <c r="H780" s="41"/>
      <c r="I780" s="22"/>
      <c r="J780" s="41"/>
      <c r="K780" s="41"/>
      <c r="L780" s="117"/>
      <c r="M780" s="99"/>
      <c r="N780" s="41"/>
      <c r="O780" s="116"/>
      <c r="P780" s="116"/>
      <c r="Q780" s="10"/>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row>
    <row r="781">
      <c r="A781" s="41"/>
      <c r="B781" s="116"/>
      <c r="C781" s="127"/>
      <c r="D781" s="22"/>
      <c r="E781" s="22"/>
      <c r="F781" s="41"/>
      <c r="G781" s="41"/>
      <c r="H781" s="41"/>
      <c r="I781" s="22"/>
      <c r="J781" s="41"/>
      <c r="K781" s="41"/>
      <c r="L781" s="117"/>
      <c r="M781" s="99"/>
      <c r="N781" s="41"/>
      <c r="O781" s="116"/>
      <c r="P781" s="116"/>
      <c r="Q781" s="10"/>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row>
    <row r="782">
      <c r="A782" s="41"/>
      <c r="B782" s="116"/>
      <c r="C782" s="127"/>
      <c r="D782" s="22"/>
      <c r="E782" s="22"/>
      <c r="F782" s="41"/>
      <c r="G782" s="41"/>
      <c r="H782" s="41"/>
      <c r="I782" s="22"/>
      <c r="J782" s="41"/>
      <c r="K782" s="41"/>
      <c r="L782" s="117"/>
      <c r="M782" s="99"/>
      <c r="N782" s="41"/>
      <c r="O782" s="116"/>
      <c r="P782" s="116"/>
      <c r="Q782" s="10"/>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row>
    <row r="783">
      <c r="A783" s="41"/>
      <c r="B783" s="116"/>
      <c r="C783" s="127"/>
      <c r="D783" s="22"/>
      <c r="E783" s="22"/>
      <c r="F783" s="41"/>
      <c r="G783" s="41"/>
      <c r="H783" s="41"/>
      <c r="I783" s="22"/>
      <c r="J783" s="41"/>
      <c r="K783" s="41"/>
      <c r="L783" s="117"/>
      <c r="M783" s="99"/>
      <c r="N783" s="41"/>
      <c r="O783" s="116"/>
      <c r="P783" s="116"/>
      <c r="Q783" s="10"/>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row>
    <row r="784">
      <c r="A784" s="41"/>
      <c r="B784" s="116"/>
      <c r="C784" s="127"/>
      <c r="D784" s="22"/>
      <c r="E784" s="22"/>
      <c r="F784" s="41"/>
      <c r="G784" s="41"/>
      <c r="H784" s="41"/>
      <c r="I784" s="22"/>
      <c r="J784" s="41"/>
      <c r="K784" s="41"/>
      <c r="L784" s="117"/>
      <c r="M784" s="99"/>
      <c r="N784" s="41"/>
      <c r="O784" s="116"/>
      <c r="P784" s="116"/>
      <c r="Q784" s="10"/>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row>
    <row r="785">
      <c r="A785" s="41"/>
      <c r="B785" s="116"/>
      <c r="C785" s="127"/>
      <c r="D785" s="22"/>
      <c r="E785" s="22"/>
      <c r="F785" s="41"/>
      <c r="G785" s="41"/>
      <c r="H785" s="41"/>
      <c r="I785" s="22"/>
      <c r="J785" s="41"/>
      <c r="K785" s="41"/>
      <c r="L785" s="117"/>
      <c r="M785" s="99"/>
      <c r="N785" s="41"/>
      <c r="O785" s="116"/>
      <c r="P785" s="116"/>
      <c r="Q785" s="10"/>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row>
    <row r="786">
      <c r="A786" s="41"/>
      <c r="B786" s="116"/>
      <c r="C786" s="127"/>
      <c r="D786" s="22"/>
      <c r="E786" s="22"/>
      <c r="F786" s="41"/>
      <c r="G786" s="41"/>
      <c r="H786" s="41"/>
      <c r="I786" s="22"/>
      <c r="J786" s="41"/>
      <c r="K786" s="41"/>
      <c r="L786" s="117"/>
      <c r="M786" s="99"/>
      <c r="N786" s="41"/>
      <c r="O786" s="116"/>
      <c r="P786" s="116"/>
      <c r="Q786" s="10"/>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row>
    <row r="787">
      <c r="A787" s="41"/>
      <c r="B787" s="116"/>
      <c r="C787" s="127"/>
      <c r="D787" s="22"/>
      <c r="E787" s="22"/>
      <c r="F787" s="41"/>
      <c r="G787" s="41"/>
      <c r="H787" s="41"/>
      <c r="I787" s="22"/>
      <c r="J787" s="41"/>
      <c r="K787" s="41"/>
      <c r="L787" s="117"/>
      <c r="M787" s="99"/>
      <c r="N787" s="41"/>
      <c r="O787" s="116"/>
      <c r="P787" s="116"/>
      <c r="Q787" s="10"/>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row>
    <row r="788">
      <c r="A788" s="41"/>
      <c r="B788" s="116"/>
      <c r="C788" s="127"/>
      <c r="D788" s="22"/>
      <c r="E788" s="22"/>
      <c r="F788" s="41"/>
      <c r="G788" s="41"/>
      <c r="H788" s="41"/>
      <c r="I788" s="22"/>
      <c r="J788" s="41"/>
      <c r="K788" s="41"/>
      <c r="L788" s="117"/>
      <c r="M788" s="99"/>
      <c r="N788" s="41"/>
      <c r="O788" s="116"/>
      <c r="P788" s="116"/>
      <c r="Q788" s="10"/>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row>
    <row r="789">
      <c r="A789" s="41"/>
      <c r="B789" s="116"/>
      <c r="C789" s="127"/>
      <c r="D789" s="22"/>
      <c r="E789" s="22"/>
      <c r="F789" s="41"/>
      <c r="G789" s="41"/>
      <c r="H789" s="41"/>
      <c r="I789" s="22"/>
      <c r="J789" s="41"/>
      <c r="K789" s="41"/>
      <c r="L789" s="117"/>
      <c r="M789" s="99"/>
      <c r="N789" s="41"/>
      <c r="O789" s="116"/>
      <c r="P789" s="116"/>
      <c r="Q789" s="10"/>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row>
    <row r="790">
      <c r="A790" s="41"/>
      <c r="B790" s="116"/>
      <c r="C790" s="127"/>
      <c r="D790" s="22"/>
      <c r="E790" s="22"/>
      <c r="F790" s="41"/>
      <c r="G790" s="41"/>
      <c r="H790" s="41"/>
      <c r="I790" s="22"/>
      <c r="J790" s="41"/>
      <c r="K790" s="41"/>
      <c r="L790" s="117"/>
      <c r="M790" s="99"/>
      <c r="N790" s="41"/>
      <c r="O790" s="116"/>
      <c r="P790" s="116"/>
      <c r="Q790" s="10"/>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row>
    <row r="791">
      <c r="A791" s="41"/>
      <c r="B791" s="116"/>
      <c r="C791" s="127"/>
      <c r="D791" s="22"/>
      <c r="E791" s="22"/>
      <c r="F791" s="41"/>
      <c r="G791" s="41"/>
      <c r="H791" s="41"/>
      <c r="I791" s="22"/>
      <c r="J791" s="41"/>
      <c r="K791" s="41"/>
      <c r="L791" s="117"/>
      <c r="M791" s="99"/>
      <c r="N791" s="41"/>
      <c r="O791" s="116"/>
      <c r="P791" s="116"/>
      <c r="Q791" s="10"/>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row>
    <row r="792">
      <c r="A792" s="41"/>
      <c r="B792" s="116"/>
      <c r="C792" s="127"/>
      <c r="D792" s="22"/>
      <c r="E792" s="22"/>
      <c r="F792" s="41"/>
      <c r="G792" s="41"/>
      <c r="H792" s="41"/>
      <c r="I792" s="22"/>
      <c r="J792" s="41"/>
      <c r="K792" s="41"/>
      <c r="L792" s="117"/>
      <c r="M792" s="99"/>
      <c r="N792" s="41"/>
      <c r="O792" s="116"/>
      <c r="P792" s="116"/>
      <c r="Q792" s="10"/>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row>
    <row r="793">
      <c r="A793" s="41"/>
      <c r="B793" s="116"/>
      <c r="C793" s="127"/>
      <c r="D793" s="22"/>
      <c r="E793" s="22"/>
      <c r="F793" s="41"/>
      <c r="G793" s="41"/>
      <c r="H793" s="41"/>
      <c r="I793" s="22"/>
      <c r="J793" s="41"/>
      <c r="K793" s="41"/>
      <c r="L793" s="117"/>
      <c r="M793" s="99"/>
      <c r="N793" s="41"/>
      <c r="O793" s="116"/>
      <c r="P793" s="116"/>
      <c r="Q793" s="10"/>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row>
    <row r="794">
      <c r="A794" s="41"/>
      <c r="B794" s="116"/>
      <c r="C794" s="127"/>
      <c r="D794" s="22"/>
      <c r="E794" s="22"/>
      <c r="F794" s="41"/>
      <c r="G794" s="41"/>
      <c r="H794" s="41"/>
      <c r="I794" s="22"/>
      <c r="J794" s="41"/>
      <c r="K794" s="41"/>
      <c r="L794" s="117"/>
      <c r="M794" s="99"/>
      <c r="N794" s="41"/>
      <c r="O794" s="116"/>
      <c r="P794" s="116"/>
      <c r="Q794" s="10"/>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row>
    <row r="795">
      <c r="A795" s="41"/>
      <c r="B795" s="116"/>
      <c r="C795" s="127"/>
      <c r="D795" s="22"/>
      <c r="E795" s="22"/>
      <c r="F795" s="41"/>
      <c r="G795" s="41"/>
      <c r="H795" s="41"/>
      <c r="I795" s="22"/>
      <c r="J795" s="41"/>
      <c r="K795" s="41"/>
      <c r="L795" s="117"/>
      <c r="M795" s="99"/>
      <c r="N795" s="41"/>
      <c r="O795" s="116"/>
      <c r="P795" s="116"/>
      <c r="Q795" s="10"/>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row>
    <row r="796">
      <c r="A796" s="41"/>
      <c r="B796" s="116"/>
      <c r="C796" s="127"/>
      <c r="D796" s="22"/>
      <c r="E796" s="22"/>
      <c r="F796" s="41"/>
      <c r="G796" s="41"/>
      <c r="H796" s="41"/>
      <c r="I796" s="22"/>
      <c r="J796" s="41"/>
      <c r="K796" s="41"/>
      <c r="L796" s="117"/>
      <c r="M796" s="99"/>
      <c r="N796" s="41"/>
      <c r="O796" s="116"/>
      <c r="P796" s="116"/>
      <c r="Q796" s="10"/>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row>
    <row r="797">
      <c r="A797" s="41"/>
      <c r="B797" s="116"/>
      <c r="C797" s="127"/>
      <c r="D797" s="22"/>
      <c r="E797" s="22"/>
      <c r="F797" s="41"/>
      <c r="G797" s="41"/>
      <c r="H797" s="41"/>
      <c r="I797" s="22"/>
      <c r="J797" s="41"/>
      <c r="K797" s="41"/>
      <c r="L797" s="117"/>
      <c r="M797" s="99"/>
      <c r="N797" s="41"/>
      <c r="O797" s="116"/>
      <c r="P797" s="116"/>
      <c r="Q797" s="10"/>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row>
    <row r="798">
      <c r="A798" s="41"/>
      <c r="B798" s="116"/>
      <c r="C798" s="127"/>
      <c r="D798" s="22"/>
      <c r="E798" s="22"/>
      <c r="F798" s="41"/>
      <c r="G798" s="41"/>
      <c r="H798" s="41"/>
      <c r="I798" s="22"/>
      <c r="J798" s="41"/>
      <c r="K798" s="41"/>
      <c r="L798" s="117"/>
      <c r="M798" s="99"/>
      <c r="N798" s="41"/>
      <c r="O798" s="116"/>
      <c r="P798" s="116"/>
      <c r="Q798" s="10"/>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row>
    <row r="799">
      <c r="A799" s="41"/>
      <c r="B799" s="116"/>
      <c r="C799" s="127"/>
      <c r="D799" s="22"/>
      <c r="E799" s="22"/>
      <c r="F799" s="41"/>
      <c r="G799" s="41"/>
      <c r="H799" s="41"/>
      <c r="I799" s="22"/>
      <c r="J799" s="41"/>
      <c r="K799" s="41"/>
      <c r="L799" s="117"/>
      <c r="M799" s="99"/>
      <c r="N799" s="41"/>
      <c r="O799" s="116"/>
      <c r="P799" s="116"/>
      <c r="Q799" s="10"/>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row>
    <row r="800">
      <c r="A800" s="41"/>
      <c r="B800" s="116"/>
      <c r="C800" s="127"/>
      <c r="D800" s="22"/>
      <c r="E800" s="22"/>
      <c r="F800" s="41"/>
      <c r="G800" s="41"/>
      <c r="H800" s="41"/>
      <c r="I800" s="22"/>
      <c r="J800" s="41"/>
      <c r="K800" s="41"/>
      <c r="L800" s="117"/>
      <c r="M800" s="99"/>
      <c r="N800" s="41"/>
      <c r="O800" s="116"/>
      <c r="P800" s="116"/>
      <c r="Q800" s="10"/>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row>
    <row r="801">
      <c r="A801" s="41"/>
      <c r="B801" s="116"/>
      <c r="C801" s="127"/>
      <c r="D801" s="22"/>
      <c r="E801" s="22"/>
      <c r="F801" s="41"/>
      <c r="G801" s="41"/>
      <c r="H801" s="41"/>
      <c r="I801" s="22"/>
      <c r="J801" s="41"/>
      <c r="K801" s="41"/>
      <c r="L801" s="117"/>
      <c r="M801" s="99"/>
      <c r="N801" s="41"/>
      <c r="O801" s="116"/>
      <c r="P801" s="116"/>
      <c r="Q801" s="10"/>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row>
    <row r="802">
      <c r="A802" s="41"/>
      <c r="B802" s="116"/>
      <c r="C802" s="127"/>
      <c r="D802" s="22"/>
      <c r="E802" s="22"/>
      <c r="F802" s="41"/>
      <c r="G802" s="41"/>
      <c r="H802" s="41"/>
      <c r="I802" s="22"/>
      <c r="J802" s="41"/>
      <c r="K802" s="41"/>
      <c r="L802" s="117"/>
      <c r="M802" s="99"/>
      <c r="N802" s="41"/>
      <c r="O802" s="116"/>
      <c r="P802" s="116"/>
      <c r="Q802" s="10"/>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row>
    <row r="803">
      <c r="A803" s="41"/>
      <c r="B803" s="116"/>
      <c r="C803" s="127"/>
      <c r="D803" s="22"/>
      <c r="E803" s="22"/>
      <c r="F803" s="41"/>
      <c r="G803" s="41"/>
      <c r="H803" s="41"/>
      <c r="I803" s="22"/>
      <c r="J803" s="41"/>
      <c r="K803" s="41"/>
      <c r="L803" s="117"/>
      <c r="M803" s="99"/>
      <c r="N803" s="41"/>
      <c r="O803" s="116"/>
      <c r="P803" s="116"/>
      <c r="Q803" s="10"/>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row>
    <row r="804">
      <c r="A804" s="41"/>
      <c r="B804" s="116"/>
      <c r="C804" s="127"/>
      <c r="D804" s="22"/>
      <c r="E804" s="22"/>
      <c r="F804" s="41"/>
      <c r="G804" s="41"/>
      <c r="H804" s="41"/>
      <c r="I804" s="22"/>
      <c r="J804" s="41"/>
      <c r="K804" s="41"/>
      <c r="L804" s="117"/>
      <c r="M804" s="99"/>
      <c r="N804" s="41"/>
      <c r="O804" s="116"/>
      <c r="P804" s="116"/>
      <c r="Q804" s="10"/>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row>
    <row r="805">
      <c r="A805" s="41"/>
      <c r="B805" s="116"/>
      <c r="C805" s="127"/>
      <c r="D805" s="22"/>
      <c r="E805" s="22"/>
      <c r="F805" s="41"/>
      <c r="G805" s="41"/>
      <c r="H805" s="41"/>
      <c r="I805" s="22"/>
      <c r="J805" s="41"/>
      <c r="K805" s="41"/>
      <c r="L805" s="117"/>
      <c r="M805" s="99"/>
      <c r="N805" s="41"/>
      <c r="O805" s="116"/>
      <c r="P805" s="116"/>
      <c r="Q805" s="10"/>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row>
    <row r="806">
      <c r="A806" s="41"/>
      <c r="B806" s="116"/>
      <c r="C806" s="127"/>
      <c r="D806" s="22"/>
      <c r="E806" s="22"/>
      <c r="F806" s="41"/>
      <c r="G806" s="41"/>
      <c r="H806" s="41"/>
      <c r="I806" s="22"/>
      <c r="J806" s="41"/>
      <c r="K806" s="41"/>
      <c r="L806" s="117"/>
      <c r="M806" s="99"/>
      <c r="N806" s="41"/>
      <c r="O806" s="116"/>
      <c r="P806" s="116"/>
      <c r="Q806" s="10"/>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row>
    <row r="807">
      <c r="A807" s="41"/>
      <c r="B807" s="116"/>
      <c r="C807" s="127"/>
      <c r="D807" s="22"/>
      <c r="E807" s="22"/>
      <c r="F807" s="41"/>
      <c r="G807" s="41"/>
      <c r="H807" s="41"/>
      <c r="I807" s="22"/>
      <c r="J807" s="41"/>
      <c r="K807" s="41"/>
      <c r="L807" s="117"/>
      <c r="M807" s="99"/>
      <c r="N807" s="41"/>
      <c r="O807" s="116"/>
      <c r="P807" s="116"/>
      <c r="Q807" s="10"/>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row>
    <row r="808">
      <c r="A808" s="41"/>
      <c r="B808" s="116"/>
      <c r="C808" s="127"/>
      <c r="D808" s="22"/>
      <c r="E808" s="22"/>
      <c r="F808" s="41"/>
      <c r="G808" s="41"/>
      <c r="H808" s="41"/>
      <c r="I808" s="22"/>
      <c r="J808" s="41"/>
      <c r="K808" s="41"/>
      <c r="L808" s="117"/>
      <c r="M808" s="99"/>
      <c r="N808" s="41"/>
      <c r="O808" s="116"/>
      <c r="P808" s="116"/>
      <c r="Q808" s="10"/>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row>
    <row r="809">
      <c r="A809" s="41"/>
      <c r="B809" s="116"/>
      <c r="C809" s="127"/>
      <c r="D809" s="22"/>
      <c r="E809" s="22"/>
      <c r="F809" s="41"/>
      <c r="G809" s="41"/>
      <c r="H809" s="41"/>
      <c r="I809" s="22"/>
      <c r="J809" s="41"/>
      <c r="K809" s="41"/>
      <c r="L809" s="117"/>
      <c r="M809" s="99"/>
      <c r="N809" s="41"/>
      <c r="O809" s="116"/>
      <c r="P809" s="116"/>
      <c r="Q809" s="10"/>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row>
    <row r="810">
      <c r="A810" s="41"/>
      <c r="B810" s="116"/>
      <c r="C810" s="127"/>
      <c r="D810" s="22"/>
      <c r="E810" s="22"/>
      <c r="F810" s="41"/>
      <c r="G810" s="41"/>
      <c r="H810" s="41"/>
      <c r="I810" s="22"/>
      <c r="J810" s="41"/>
      <c r="K810" s="41"/>
      <c r="L810" s="117"/>
      <c r="M810" s="99"/>
      <c r="N810" s="41"/>
      <c r="O810" s="116"/>
      <c r="P810" s="116"/>
      <c r="Q810" s="10"/>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row>
    <row r="811">
      <c r="A811" s="41"/>
      <c r="B811" s="116"/>
      <c r="C811" s="127"/>
      <c r="D811" s="22"/>
      <c r="E811" s="22"/>
      <c r="F811" s="41"/>
      <c r="G811" s="41"/>
      <c r="H811" s="41"/>
      <c r="I811" s="22"/>
      <c r="J811" s="41"/>
      <c r="K811" s="41"/>
      <c r="L811" s="117"/>
      <c r="M811" s="99"/>
      <c r="N811" s="41"/>
      <c r="O811" s="116"/>
      <c r="P811" s="116"/>
      <c r="Q811" s="10"/>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row>
    <row r="812">
      <c r="A812" s="41"/>
      <c r="B812" s="116"/>
      <c r="C812" s="127"/>
      <c r="D812" s="22"/>
      <c r="E812" s="22"/>
      <c r="F812" s="41"/>
      <c r="G812" s="41"/>
      <c r="H812" s="41"/>
      <c r="I812" s="22"/>
      <c r="J812" s="41"/>
      <c r="K812" s="41"/>
      <c r="L812" s="117"/>
      <c r="M812" s="99"/>
      <c r="N812" s="41"/>
      <c r="O812" s="116"/>
      <c r="P812" s="116"/>
      <c r="Q812" s="10"/>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row>
    <row r="813">
      <c r="A813" s="41"/>
      <c r="B813" s="116"/>
      <c r="C813" s="127"/>
      <c r="D813" s="22"/>
      <c r="E813" s="22"/>
      <c r="F813" s="41"/>
      <c r="G813" s="41"/>
      <c r="H813" s="41"/>
      <c r="I813" s="22"/>
      <c r="J813" s="41"/>
      <c r="K813" s="41"/>
      <c r="L813" s="117"/>
      <c r="M813" s="99"/>
      <c r="N813" s="41"/>
      <c r="O813" s="116"/>
      <c r="P813" s="116"/>
      <c r="Q813" s="10"/>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row>
    <row r="814">
      <c r="A814" s="41"/>
      <c r="B814" s="116"/>
      <c r="C814" s="127"/>
      <c r="D814" s="22"/>
      <c r="E814" s="22"/>
      <c r="F814" s="41"/>
      <c r="G814" s="41"/>
      <c r="H814" s="41"/>
      <c r="I814" s="22"/>
      <c r="J814" s="41"/>
      <c r="K814" s="41"/>
      <c r="L814" s="117"/>
      <c r="M814" s="99"/>
      <c r="N814" s="41"/>
      <c r="O814" s="116"/>
      <c r="P814" s="116"/>
      <c r="Q814" s="10"/>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row>
    <row r="815">
      <c r="A815" s="41"/>
      <c r="B815" s="116"/>
      <c r="C815" s="127"/>
      <c r="D815" s="22"/>
      <c r="E815" s="22"/>
      <c r="F815" s="41"/>
      <c r="G815" s="41"/>
      <c r="H815" s="41"/>
      <c r="I815" s="22"/>
      <c r="J815" s="41"/>
      <c r="K815" s="41"/>
      <c r="L815" s="117"/>
      <c r="M815" s="99"/>
      <c r="N815" s="41"/>
      <c r="O815" s="116"/>
      <c r="P815" s="116"/>
      <c r="Q815" s="10"/>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row>
    <row r="816">
      <c r="A816" s="41"/>
      <c r="B816" s="116"/>
      <c r="C816" s="127"/>
      <c r="D816" s="22"/>
      <c r="E816" s="22"/>
      <c r="F816" s="41"/>
      <c r="G816" s="41"/>
      <c r="H816" s="41"/>
      <c r="I816" s="22"/>
      <c r="J816" s="41"/>
      <c r="K816" s="41"/>
      <c r="L816" s="117"/>
      <c r="M816" s="99"/>
      <c r="N816" s="41"/>
      <c r="O816" s="116"/>
      <c r="P816" s="116"/>
      <c r="Q816" s="10"/>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row>
    <row r="817">
      <c r="A817" s="41"/>
      <c r="B817" s="116"/>
      <c r="C817" s="127"/>
      <c r="D817" s="22"/>
      <c r="E817" s="22"/>
      <c r="F817" s="41"/>
      <c r="G817" s="41"/>
      <c r="H817" s="41"/>
      <c r="I817" s="22"/>
      <c r="J817" s="41"/>
      <c r="K817" s="41"/>
      <c r="L817" s="117"/>
      <c r="M817" s="99"/>
      <c r="N817" s="41"/>
      <c r="O817" s="116"/>
      <c r="P817" s="116"/>
      <c r="Q817" s="10"/>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row>
    <row r="818">
      <c r="A818" s="41"/>
      <c r="B818" s="116"/>
      <c r="C818" s="127"/>
      <c r="D818" s="22"/>
      <c r="E818" s="22"/>
      <c r="F818" s="41"/>
      <c r="G818" s="41"/>
      <c r="H818" s="41"/>
      <c r="I818" s="22"/>
      <c r="J818" s="41"/>
      <c r="K818" s="41"/>
      <c r="L818" s="117"/>
      <c r="M818" s="99"/>
      <c r="N818" s="41"/>
      <c r="O818" s="116"/>
      <c r="P818" s="116"/>
      <c r="Q818" s="10"/>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row>
    <row r="819">
      <c r="A819" s="41"/>
      <c r="B819" s="116"/>
      <c r="C819" s="127"/>
      <c r="D819" s="22"/>
      <c r="E819" s="22"/>
      <c r="F819" s="41"/>
      <c r="G819" s="41"/>
      <c r="H819" s="41"/>
      <c r="I819" s="22"/>
      <c r="J819" s="41"/>
      <c r="K819" s="41"/>
      <c r="L819" s="117"/>
      <c r="M819" s="99"/>
      <c r="N819" s="41"/>
      <c r="O819" s="116"/>
      <c r="P819" s="116"/>
      <c r="Q819" s="10"/>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row>
    <row r="820">
      <c r="A820" s="41"/>
      <c r="B820" s="116"/>
      <c r="C820" s="127"/>
      <c r="D820" s="22"/>
      <c r="E820" s="22"/>
      <c r="F820" s="41"/>
      <c r="G820" s="41"/>
      <c r="H820" s="41"/>
      <c r="I820" s="22"/>
      <c r="J820" s="41"/>
      <c r="K820" s="41"/>
      <c r="L820" s="117"/>
      <c r="M820" s="99"/>
      <c r="N820" s="41"/>
      <c r="O820" s="116"/>
      <c r="P820" s="116"/>
      <c r="Q820" s="10"/>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row>
    <row r="821">
      <c r="A821" s="41"/>
      <c r="B821" s="116"/>
      <c r="C821" s="127"/>
      <c r="D821" s="22"/>
      <c r="E821" s="22"/>
      <c r="F821" s="41"/>
      <c r="G821" s="41"/>
      <c r="H821" s="41"/>
      <c r="I821" s="22"/>
      <c r="J821" s="41"/>
      <c r="K821" s="41"/>
      <c r="L821" s="117"/>
      <c r="M821" s="99"/>
      <c r="N821" s="41"/>
      <c r="O821" s="116"/>
      <c r="P821" s="116"/>
      <c r="Q821" s="10"/>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row>
    <row r="822">
      <c r="A822" s="41"/>
      <c r="B822" s="116"/>
      <c r="C822" s="127"/>
      <c r="D822" s="22"/>
      <c r="E822" s="22"/>
      <c r="F822" s="41"/>
      <c r="G822" s="41"/>
      <c r="H822" s="41"/>
      <c r="I822" s="22"/>
      <c r="J822" s="41"/>
      <c r="K822" s="41"/>
      <c r="L822" s="117"/>
      <c r="M822" s="99"/>
      <c r="N822" s="41"/>
      <c r="O822" s="116"/>
      <c r="P822" s="116"/>
      <c r="Q822" s="10"/>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row>
    <row r="823">
      <c r="A823" s="41"/>
      <c r="B823" s="116"/>
      <c r="C823" s="127"/>
      <c r="D823" s="22"/>
      <c r="E823" s="22"/>
      <c r="F823" s="41"/>
      <c r="G823" s="41"/>
      <c r="H823" s="41"/>
      <c r="I823" s="22"/>
      <c r="J823" s="41"/>
      <c r="K823" s="41"/>
      <c r="L823" s="117"/>
      <c r="M823" s="99"/>
      <c r="N823" s="41"/>
      <c r="O823" s="116"/>
      <c r="P823" s="116"/>
      <c r="Q823" s="10"/>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row>
    <row r="824">
      <c r="A824" s="41"/>
      <c r="B824" s="116"/>
      <c r="C824" s="127"/>
      <c r="D824" s="22"/>
      <c r="E824" s="22"/>
      <c r="F824" s="41"/>
      <c r="G824" s="41"/>
      <c r="H824" s="41"/>
      <c r="I824" s="22"/>
      <c r="J824" s="41"/>
      <c r="K824" s="41"/>
      <c r="L824" s="117"/>
      <c r="M824" s="99"/>
      <c r="N824" s="41"/>
      <c r="O824" s="116"/>
      <c r="P824" s="116"/>
      <c r="Q824" s="10"/>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row>
    <row r="825">
      <c r="A825" s="41"/>
      <c r="B825" s="116"/>
      <c r="C825" s="127"/>
      <c r="D825" s="22"/>
      <c r="E825" s="22"/>
      <c r="F825" s="41"/>
      <c r="G825" s="41"/>
      <c r="H825" s="41"/>
      <c r="I825" s="22"/>
      <c r="J825" s="41"/>
      <c r="K825" s="41"/>
      <c r="L825" s="117"/>
      <c r="M825" s="99"/>
      <c r="N825" s="41"/>
      <c r="O825" s="116"/>
      <c r="P825" s="116"/>
      <c r="Q825" s="10"/>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row>
    <row r="826">
      <c r="A826" s="41"/>
      <c r="B826" s="116"/>
      <c r="C826" s="127"/>
      <c r="D826" s="22"/>
      <c r="E826" s="22"/>
      <c r="F826" s="41"/>
      <c r="G826" s="41"/>
      <c r="H826" s="41"/>
      <c r="I826" s="22"/>
      <c r="J826" s="41"/>
      <c r="K826" s="41"/>
      <c r="L826" s="117"/>
      <c r="M826" s="99"/>
      <c r="N826" s="41"/>
      <c r="O826" s="116"/>
      <c r="P826" s="116"/>
      <c r="Q826" s="10"/>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row>
    <row r="827">
      <c r="A827" s="41"/>
      <c r="B827" s="116"/>
      <c r="C827" s="127"/>
      <c r="D827" s="22"/>
      <c r="E827" s="22"/>
      <c r="F827" s="41"/>
      <c r="G827" s="41"/>
      <c r="H827" s="41"/>
      <c r="I827" s="22"/>
      <c r="J827" s="41"/>
      <c r="K827" s="41"/>
      <c r="L827" s="117"/>
      <c r="M827" s="99"/>
      <c r="N827" s="41"/>
      <c r="O827" s="116"/>
      <c r="P827" s="116"/>
      <c r="Q827" s="10"/>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row>
    <row r="828">
      <c r="A828" s="41"/>
      <c r="B828" s="116"/>
      <c r="C828" s="127"/>
      <c r="D828" s="22"/>
      <c r="E828" s="22"/>
      <c r="F828" s="41"/>
      <c r="G828" s="41"/>
      <c r="H828" s="41"/>
      <c r="I828" s="22"/>
      <c r="J828" s="41"/>
      <c r="K828" s="41"/>
      <c r="L828" s="117"/>
      <c r="M828" s="99"/>
      <c r="N828" s="41"/>
      <c r="O828" s="116"/>
      <c r="P828" s="116"/>
      <c r="Q828" s="10"/>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row>
    <row r="829">
      <c r="A829" s="41"/>
      <c r="B829" s="116"/>
      <c r="C829" s="127"/>
      <c r="D829" s="22"/>
      <c r="E829" s="22"/>
      <c r="F829" s="41"/>
      <c r="G829" s="41"/>
      <c r="H829" s="41"/>
      <c r="I829" s="22"/>
      <c r="J829" s="41"/>
      <c r="K829" s="41"/>
      <c r="L829" s="117"/>
      <c r="M829" s="99"/>
      <c r="N829" s="41"/>
      <c r="O829" s="116"/>
      <c r="P829" s="116"/>
      <c r="Q829" s="10"/>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row>
    <row r="830">
      <c r="A830" s="41"/>
      <c r="B830" s="116"/>
      <c r="C830" s="127"/>
      <c r="D830" s="22"/>
      <c r="E830" s="22"/>
      <c r="F830" s="41"/>
      <c r="G830" s="41"/>
      <c r="H830" s="41"/>
      <c r="I830" s="22"/>
      <c r="J830" s="41"/>
      <c r="K830" s="41"/>
      <c r="L830" s="117"/>
      <c r="M830" s="99"/>
      <c r="N830" s="41"/>
      <c r="O830" s="116"/>
      <c r="P830" s="116"/>
      <c r="Q830" s="10"/>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row>
    <row r="831">
      <c r="A831" s="41"/>
      <c r="B831" s="116"/>
      <c r="C831" s="127"/>
      <c r="D831" s="22"/>
      <c r="E831" s="22"/>
      <c r="F831" s="41"/>
      <c r="G831" s="41"/>
      <c r="H831" s="41"/>
      <c r="I831" s="22"/>
      <c r="J831" s="41"/>
      <c r="K831" s="41"/>
      <c r="L831" s="117"/>
      <c r="M831" s="99"/>
      <c r="N831" s="41"/>
      <c r="O831" s="116"/>
      <c r="P831" s="116"/>
      <c r="Q831" s="10"/>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row>
    <row r="832">
      <c r="A832" s="41"/>
      <c r="B832" s="116"/>
      <c r="C832" s="127"/>
      <c r="D832" s="22"/>
      <c r="E832" s="22"/>
      <c r="F832" s="41"/>
      <c r="G832" s="41"/>
      <c r="H832" s="41"/>
      <c r="I832" s="22"/>
      <c r="J832" s="41"/>
      <c r="K832" s="41"/>
      <c r="L832" s="117"/>
      <c r="M832" s="99"/>
      <c r="N832" s="41"/>
      <c r="O832" s="116"/>
      <c r="P832" s="116"/>
      <c r="Q832" s="10"/>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row>
    <row r="833">
      <c r="A833" s="41"/>
      <c r="B833" s="116"/>
      <c r="C833" s="127"/>
      <c r="D833" s="22"/>
      <c r="E833" s="22"/>
      <c r="F833" s="41"/>
      <c r="G833" s="41"/>
      <c r="H833" s="41"/>
      <c r="I833" s="22"/>
      <c r="J833" s="41"/>
      <c r="K833" s="41"/>
      <c r="L833" s="117"/>
      <c r="M833" s="99"/>
      <c r="N833" s="41"/>
      <c r="O833" s="116"/>
      <c r="P833" s="116"/>
      <c r="Q833" s="10"/>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row>
    <row r="834">
      <c r="A834" s="41"/>
      <c r="B834" s="116"/>
      <c r="C834" s="127"/>
      <c r="D834" s="22"/>
      <c r="E834" s="22"/>
      <c r="F834" s="41"/>
      <c r="G834" s="41"/>
      <c r="H834" s="41"/>
      <c r="I834" s="22"/>
      <c r="J834" s="41"/>
      <c r="K834" s="41"/>
      <c r="L834" s="117"/>
      <c r="M834" s="99"/>
      <c r="N834" s="41"/>
      <c r="O834" s="116"/>
      <c r="P834" s="116"/>
      <c r="Q834" s="10"/>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row>
    <row r="835">
      <c r="A835" s="41"/>
      <c r="B835" s="116"/>
      <c r="C835" s="127"/>
      <c r="D835" s="22"/>
      <c r="E835" s="22"/>
      <c r="F835" s="41"/>
      <c r="G835" s="41"/>
      <c r="H835" s="41"/>
      <c r="I835" s="22"/>
      <c r="J835" s="41"/>
      <c r="K835" s="41"/>
      <c r="L835" s="117"/>
      <c r="M835" s="99"/>
      <c r="N835" s="41"/>
      <c r="O835" s="116"/>
      <c r="P835" s="116"/>
      <c r="Q835" s="10"/>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row>
    <row r="836">
      <c r="A836" s="41"/>
      <c r="B836" s="116"/>
      <c r="C836" s="127"/>
      <c r="D836" s="22"/>
      <c r="E836" s="22"/>
      <c r="F836" s="41"/>
      <c r="G836" s="41"/>
      <c r="H836" s="41"/>
      <c r="I836" s="22"/>
      <c r="J836" s="41"/>
      <c r="K836" s="41"/>
      <c r="L836" s="117"/>
      <c r="M836" s="99"/>
      <c r="N836" s="41"/>
      <c r="O836" s="116"/>
      <c r="P836" s="116"/>
      <c r="Q836" s="10"/>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row>
    <row r="837">
      <c r="A837" s="41"/>
      <c r="B837" s="116"/>
      <c r="C837" s="127"/>
      <c r="D837" s="22"/>
      <c r="E837" s="22"/>
      <c r="F837" s="41"/>
      <c r="G837" s="41"/>
      <c r="H837" s="41"/>
      <c r="I837" s="22"/>
      <c r="J837" s="41"/>
      <c r="K837" s="41"/>
      <c r="L837" s="117"/>
      <c r="M837" s="99"/>
      <c r="N837" s="41"/>
      <c r="O837" s="116"/>
      <c r="P837" s="116"/>
      <c r="Q837" s="10"/>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row>
    <row r="838">
      <c r="A838" s="41"/>
      <c r="B838" s="116"/>
      <c r="C838" s="127"/>
      <c r="D838" s="22"/>
      <c r="E838" s="22"/>
      <c r="F838" s="41"/>
      <c r="G838" s="41"/>
      <c r="H838" s="41"/>
      <c r="I838" s="22"/>
      <c r="J838" s="41"/>
      <c r="K838" s="41"/>
      <c r="L838" s="117"/>
      <c r="M838" s="99"/>
      <c r="N838" s="41"/>
      <c r="O838" s="116"/>
      <c r="P838" s="116"/>
      <c r="Q838" s="10"/>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row>
    <row r="839">
      <c r="A839" s="41"/>
      <c r="B839" s="116"/>
      <c r="C839" s="127"/>
      <c r="D839" s="22"/>
      <c r="E839" s="22"/>
      <c r="F839" s="41"/>
      <c r="G839" s="41"/>
      <c r="H839" s="41"/>
      <c r="I839" s="22"/>
      <c r="J839" s="41"/>
      <c r="K839" s="41"/>
      <c r="L839" s="117"/>
      <c r="M839" s="99"/>
      <c r="N839" s="41"/>
      <c r="O839" s="116"/>
      <c r="P839" s="116"/>
      <c r="Q839" s="10"/>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row>
    <row r="840">
      <c r="A840" s="41"/>
      <c r="B840" s="116"/>
      <c r="C840" s="127"/>
      <c r="D840" s="22"/>
      <c r="E840" s="22"/>
      <c r="F840" s="41"/>
      <c r="G840" s="41"/>
      <c r="H840" s="41"/>
      <c r="I840" s="22"/>
      <c r="J840" s="41"/>
      <c r="K840" s="41"/>
      <c r="L840" s="117"/>
      <c r="M840" s="99"/>
      <c r="N840" s="41"/>
      <c r="O840" s="116"/>
      <c r="P840" s="116"/>
      <c r="Q840" s="10"/>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row>
    <row r="841">
      <c r="A841" s="41"/>
      <c r="B841" s="116"/>
      <c r="C841" s="127"/>
      <c r="D841" s="22"/>
      <c r="E841" s="22"/>
      <c r="F841" s="41"/>
      <c r="G841" s="41"/>
      <c r="H841" s="41"/>
      <c r="I841" s="22"/>
      <c r="J841" s="41"/>
      <c r="K841" s="41"/>
      <c r="L841" s="117"/>
      <c r="M841" s="99"/>
      <c r="N841" s="41"/>
      <c r="O841" s="116"/>
      <c r="P841" s="116"/>
      <c r="Q841" s="10"/>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row>
    <row r="842">
      <c r="A842" s="41"/>
      <c r="B842" s="116"/>
      <c r="C842" s="127"/>
      <c r="D842" s="22"/>
      <c r="E842" s="22"/>
      <c r="F842" s="41"/>
      <c r="G842" s="41"/>
      <c r="H842" s="41"/>
      <c r="I842" s="22"/>
      <c r="J842" s="41"/>
      <c r="K842" s="41"/>
      <c r="L842" s="117"/>
      <c r="M842" s="99"/>
      <c r="N842" s="41"/>
      <c r="O842" s="116"/>
      <c r="P842" s="116"/>
      <c r="Q842" s="10"/>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row>
    <row r="843">
      <c r="A843" s="41"/>
      <c r="B843" s="116"/>
      <c r="C843" s="127"/>
      <c r="D843" s="22"/>
      <c r="E843" s="22"/>
      <c r="F843" s="41"/>
      <c r="G843" s="41"/>
      <c r="H843" s="41"/>
      <c r="I843" s="22"/>
      <c r="J843" s="41"/>
      <c r="K843" s="41"/>
      <c r="L843" s="117"/>
      <c r="M843" s="99"/>
      <c r="N843" s="41"/>
      <c r="O843" s="116"/>
      <c r="P843" s="116"/>
      <c r="Q843" s="10"/>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row>
    <row r="844">
      <c r="A844" s="41"/>
      <c r="B844" s="116"/>
      <c r="C844" s="127"/>
      <c r="D844" s="22"/>
      <c r="E844" s="22"/>
      <c r="F844" s="41"/>
      <c r="G844" s="41"/>
      <c r="H844" s="41"/>
      <c r="I844" s="22"/>
      <c r="J844" s="41"/>
      <c r="K844" s="41"/>
      <c r="L844" s="117"/>
      <c r="M844" s="99"/>
      <c r="N844" s="41"/>
      <c r="O844" s="116"/>
      <c r="P844" s="116"/>
      <c r="Q844" s="10"/>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row>
    <row r="845">
      <c r="A845" s="41"/>
      <c r="B845" s="116"/>
      <c r="C845" s="127"/>
      <c r="D845" s="22"/>
      <c r="E845" s="22"/>
      <c r="F845" s="41"/>
      <c r="G845" s="41"/>
      <c r="H845" s="41"/>
      <c r="I845" s="22"/>
      <c r="J845" s="41"/>
      <c r="K845" s="41"/>
      <c r="L845" s="117"/>
      <c r="M845" s="99"/>
      <c r="N845" s="41"/>
      <c r="O845" s="116"/>
      <c r="P845" s="116"/>
      <c r="Q845" s="10"/>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row>
    <row r="846">
      <c r="A846" s="41"/>
      <c r="B846" s="116"/>
      <c r="C846" s="127"/>
      <c r="D846" s="22"/>
      <c r="E846" s="22"/>
      <c r="F846" s="41"/>
      <c r="G846" s="41"/>
      <c r="H846" s="41"/>
      <c r="I846" s="22"/>
      <c r="J846" s="41"/>
      <c r="K846" s="41"/>
      <c r="L846" s="117"/>
      <c r="M846" s="99"/>
      <c r="N846" s="41"/>
      <c r="O846" s="116"/>
      <c r="P846" s="116"/>
      <c r="Q846" s="10"/>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row>
    <row r="847">
      <c r="A847" s="41"/>
      <c r="B847" s="116"/>
      <c r="C847" s="127"/>
      <c r="D847" s="22"/>
      <c r="E847" s="22"/>
      <c r="F847" s="41"/>
      <c r="G847" s="41"/>
      <c r="H847" s="41"/>
      <c r="I847" s="22"/>
      <c r="J847" s="41"/>
      <c r="K847" s="41"/>
      <c r="L847" s="117"/>
      <c r="M847" s="99"/>
      <c r="N847" s="41"/>
      <c r="O847" s="116"/>
      <c r="P847" s="116"/>
      <c r="Q847" s="10"/>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row>
    <row r="848">
      <c r="A848" s="41"/>
      <c r="B848" s="116"/>
      <c r="C848" s="127"/>
      <c r="D848" s="22"/>
      <c r="E848" s="22"/>
      <c r="F848" s="41"/>
      <c r="G848" s="41"/>
      <c r="H848" s="41"/>
      <c r="I848" s="22"/>
      <c r="J848" s="41"/>
      <c r="K848" s="41"/>
      <c r="L848" s="117"/>
      <c r="M848" s="99"/>
      <c r="N848" s="41"/>
      <c r="O848" s="116"/>
      <c r="P848" s="116"/>
      <c r="Q848" s="10"/>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row>
    <row r="849">
      <c r="A849" s="41"/>
      <c r="B849" s="116"/>
      <c r="C849" s="127"/>
      <c r="D849" s="22"/>
      <c r="E849" s="22"/>
      <c r="F849" s="41"/>
      <c r="G849" s="41"/>
      <c r="H849" s="41"/>
      <c r="I849" s="22"/>
      <c r="J849" s="41"/>
      <c r="K849" s="41"/>
      <c r="L849" s="117"/>
      <c r="M849" s="99"/>
      <c r="N849" s="41"/>
      <c r="O849" s="116"/>
      <c r="P849" s="116"/>
      <c r="Q849" s="10"/>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row>
    <row r="850">
      <c r="A850" s="41"/>
      <c r="B850" s="116"/>
      <c r="C850" s="127"/>
      <c r="D850" s="22"/>
      <c r="E850" s="22"/>
      <c r="F850" s="41"/>
      <c r="G850" s="41"/>
      <c r="H850" s="41"/>
      <c r="I850" s="22"/>
      <c r="J850" s="41"/>
      <c r="K850" s="41"/>
      <c r="L850" s="117"/>
      <c r="M850" s="99"/>
      <c r="N850" s="41"/>
      <c r="O850" s="116"/>
      <c r="P850" s="116"/>
      <c r="Q850" s="10"/>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row>
    <row r="851">
      <c r="A851" s="41"/>
      <c r="B851" s="116"/>
      <c r="C851" s="127"/>
      <c r="D851" s="22"/>
      <c r="E851" s="22"/>
      <c r="F851" s="41"/>
      <c r="G851" s="41"/>
      <c r="H851" s="41"/>
      <c r="I851" s="22"/>
      <c r="J851" s="41"/>
      <c r="K851" s="41"/>
      <c r="L851" s="117"/>
      <c r="M851" s="99"/>
      <c r="N851" s="41"/>
      <c r="O851" s="116"/>
      <c r="P851" s="116"/>
      <c r="Q851" s="10"/>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row>
    <row r="852">
      <c r="A852" s="41"/>
      <c r="B852" s="116"/>
      <c r="C852" s="127"/>
      <c r="D852" s="22"/>
      <c r="E852" s="22"/>
      <c r="F852" s="41"/>
      <c r="G852" s="41"/>
      <c r="H852" s="41"/>
      <c r="I852" s="22"/>
      <c r="J852" s="41"/>
      <c r="K852" s="41"/>
      <c r="L852" s="117"/>
      <c r="M852" s="99"/>
      <c r="N852" s="41"/>
      <c r="O852" s="116"/>
      <c r="P852" s="116"/>
      <c r="Q852" s="10"/>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row>
    <row r="853">
      <c r="A853" s="41"/>
      <c r="B853" s="116"/>
      <c r="C853" s="127"/>
      <c r="D853" s="22"/>
      <c r="E853" s="22"/>
      <c r="F853" s="41"/>
      <c r="G853" s="41"/>
      <c r="H853" s="41"/>
      <c r="I853" s="22"/>
      <c r="J853" s="41"/>
      <c r="K853" s="41"/>
      <c r="L853" s="117"/>
      <c r="M853" s="99"/>
      <c r="N853" s="41"/>
      <c r="O853" s="116"/>
      <c r="P853" s="116"/>
      <c r="Q853" s="10"/>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row>
    <row r="854">
      <c r="A854" s="41"/>
      <c r="B854" s="116"/>
      <c r="C854" s="127"/>
      <c r="D854" s="22"/>
      <c r="E854" s="22"/>
      <c r="F854" s="41"/>
      <c r="G854" s="41"/>
      <c r="H854" s="41"/>
      <c r="I854" s="22"/>
      <c r="J854" s="41"/>
      <c r="K854" s="41"/>
      <c r="L854" s="117"/>
      <c r="M854" s="99"/>
      <c r="N854" s="41"/>
      <c r="O854" s="116"/>
      <c r="P854" s="116"/>
      <c r="Q854" s="10"/>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row>
    <row r="855">
      <c r="A855" s="41"/>
      <c r="B855" s="116"/>
      <c r="C855" s="127"/>
      <c r="D855" s="22"/>
      <c r="E855" s="22"/>
      <c r="F855" s="41"/>
      <c r="G855" s="41"/>
      <c r="H855" s="41"/>
      <c r="I855" s="22"/>
      <c r="J855" s="41"/>
      <c r="K855" s="41"/>
      <c r="L855" s="117"/>
      <c r="M855" s="99"/>
      <c r="N855" s="41"/>
      <c r="O855" s="116"/>
      <c r="P855" s="116"/>
      <c r="Q855" s="10"/>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row>
    <row r="856">
      <c r="A856" s="41"/>
      <c r="B856" s="116"/>
      <c r="C856" s="127"/>
      <c r="D856" s="22"/>
      <c r="E856" s="22"/>
      <c r="F856" s="41"/>
      <c r="G856" s="41"/>
      <c r="H856" s="41"/>
      <c r="I856" s="22"/>
      <c r="J856" s="41"/>
      <c r="K856" s="41"/>
      <c r="L856" s="117"/>
      <c r="M856" s="99"/>
      <c r="N856" s="41"/>
      <c r="O856" s="116"/>
      <c r="P856" s="116"/>
      <c r="Q856" s="10"/>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row>
    <row r="857">
      <c r="A857" s="41"/>
      <c r="B857" s="116"/>
      <c r="C857" s="127"/>
      <c r="D857" s="22"/>
      <c r="E857" s="22"/>
      <c r="F857" s="41"/>
      <c r="G857" s="41"/>
      <c r="H857" s="41"/>
      <c r="I857" s="22"/>
      <c r="J857" s="41"/>
      <c r="K857" s="41"/>
      <c r="L857" s="117"/>
      <c r="M857" s="99"/>
      <c r="N857" s="41"/>
      <c r="O857" s="116"/>
      <c r="P857" s="116"/>
      <c r="Q857" s="10"/>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row>
    <row r="858">
      <c r="A858" s="41"/>
      <c r="B858" s="116"/>
      <c r="C858" s="127"/>
      <c r="D858" s="22"/>
      <c r="E858" s="22"/>
      <c r="F858" s="41"/>
      <c r="G858" s="41"/>
      <c r="H858" s="41"/>
      <c r="I858" s="22"/>
      <c r="J858" s="41"/>
      <c r="K858" s="41"/>
      <c r="L858" s="117"/>
      <c r="M858" s="99"/>
      <c r="N858" s="41"/>
      <c r="O858" s="116"/>
      <c r="P858" s="116"/>
      <c r="Q858" s="10"/>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row>
    <row r="859">
      <c r="A859" s="41"/>
      <c r="B859" s="116"/>
      <c r="C859" s="127"/>
      <c r="D859" s="22"/>
      <c r="E859" s="22"/>
      <c r="F859" s="41"/>
      <c r="G859" s="41"/>
      <c r="H859" s="41"/>
      <c r="I859" s="22"/>
      <c r="J859" s="41"/>
      <c r="K859" s="41"/>
      <c r="L859" s="117"/>
      <c r="M859" s="99"/>
      <c r="N859" s="41"/>
      <c r="O859" s="116"/>
      <c r="P859" s="116"/>
      <c r="Q859" s="10"/>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row>
    <row r="860">
      <c r="A860" s="41"/>
      <c r="B860" s="116"/>
      <c r="C860" s="127"/>
      <c r="D860" s="22"/>
      <c r="E860" s="22"/>
      <c r="F860" s="41"/>
      <c r="G860" s="41"/>
      <c r="H860" s="41"/>
      <c r="I860" s="22"/>
      <c r="J860" s="41"/>
      <c r="K860" s="41"/>
      <c r="L860" s="117"/>
      <c r="M860" s="99"/>
      <c r="N860" s="41"/>
      <c r="O860" s="116"/>
      <c r="P860" s="116"/>
      <c r="Q860" s="10"/>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row>
    <row r="861">
      <c r="A861" s="41"/>
      <c r="B861" s="116"/>
      <c r="C861" s="127"/>
      <c r="D861" s="22"/>
      <c r="E861" s="22"/>
      <c r="F861" s="41"/>
      <c r="G861" s="41"/>
      <c r="H861" s="41"/>
      <c r="I861" s="22"/>
      <c r="J861" s="41"/>
      <c r="K861" s="41"/>
      <c r="L861" s="117"/>
      <c r="M861" s="99"/>
      <c r="N861" s="41"/>
      <c r="O861" s="116"/>
      <c r="P861" s="116"/>
      <c r="Q861" s="10"/>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row>
    <row r="862">
      <c r="A862" s="41"/>
      <c r="B862" s="116"/>
      <c r="C862" s="127"/>
      <c r="D862" s="22"/>
      <c r="E862" s="22"/>
      <c r="F862" s="41"/>
      <c r="G862" s="41"/>
      <c r="H862" s="41"/>
      <c r="I862" s="22"/>
      <c r="J862" s="41"/>
      <c r="K862" s="41"/>
      <c r="L862" s="117"/>
      <c r="M862" s="99"/>
      <c r="N862" s="41"/>
      <c r="O862" s="116"/>
      <c r="P862" s="116"/>
      <c r="Q862" s="10"/>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row>
    <row r="863">
      <c r="A863" s="41"/>
      <c r="B863" s="116"/>
      <c r="C863" s="127"/>
      <c r="D863" s="22"/>
      <c r="E863" s="22"/>
      <c r="F863" s="41"/>
      <c r="G863" s="41"/>
      <c r="H863" s="41"/>
      <c r="I863" s="22"/>
      <c r="J863" s="41"/>
      <c r="K863" s="41"/>
      <c r="L863" s="117"/>
      <c r="M863" s="99"/>
      <c r="N863" s="41"/>
      <c r="O863" s="116"/>
      <c r="P863" s="116"/>
      <c r="Q863" s="10"/>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row>
    <row r="864">
      <c r="A864" s="41"/>
      <c r="B864" s="116"/>
      <c r="C864" s="127"/>
      <c r="D864" s="22"/>
      <c r="E864" s="22"/>
      <c r="F864" s="41"/>
      <c r="G864" s="41"/>
      <c r="H864" s="41"/>
      <c r="I864" s="22"/>
      <c r="J864" s="41"/>
      <c r="K864" s="41"/>
      <c r="L864" s="117"/>
      <c r="M864" s="99"/>
      <c r="N864" s="41"/>
      <c r="O864" s="116"/>
      <c r="P864" s="116"/>
      <c r="Q864" s="10"/>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row>
    <row r="865">
      <c r="A865" s="41"/>
      <c r="B865" s="116"/>
      <c r="C865" s="127"/>
      <c r="D865" s="22"/>
      <c r="E865" s="22"/>
      <c r="F865" s="41"/>
      <c r="G865" s="41"/>
      <c r="H865" s="41"/>
      <c r="I865" s="22"/>
      <c r="J865" s="41"/>
      <c r="K865" s="41"/>
      <c r="L865" s="117"/>
      <c r="M865" s="99"/>
      <c r="N865" s="41"/>
      <c r="O865" s="116"/>
      <c r="P865" s="116"/>
      <c r="Q865" s="10"/>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row>
    <row r="866">
      <c r="A866" s="41"/>
      <c r="B866" s="116"/>
      <c r="C866" s="127"/>
      <c r="D866" s="22"/>
      <c r="E866" s="22"/>
      <c r="F866" s="41"/>
      <c r="G866" s="41"/>
      <c r="H866" s="41"/>
      <c r="I866" s="22"/>
      <c r="J866" s="41"/>
      <c r="K866" s="41"/>
      <c r="L866" s="117"/>
      <c r="M866" s="99"/>
      <c r="N866" s="41"/>
      <c r="O866" s="116"/>
      <c r="P866" s="116"/>
      <c r="Q866" s="10"/>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row>
    <row r="867">
      <c r="A867" s="41"/>
      <c r="B867" s="116"/>
      <c r="C867" s="127"/>
      <c r="D867" s="22"/>
      <c r="E867" s="22"/>
      <c r="F867" s="41"/>
      <c r="G867" s="41"/>
      <c r="H867" s="41"/>
      <c r="I867" s="22"/>
      <c r="J867" s="41"/>
      <c r="K867" s="41"/>
      <c r="L867" s="117"/>
      <c r="M867" s="99"/>
      <c r="N867" s="41"/>
      <c r="O867" s="116"/>
      <c r="P867" s="116"/>
      <c r="Q867" s="10"/>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row>
    <row r="868">
      <c r="A868" s="41"/>
      <c r="B868" s="116"/>
      <c r="C868" s="127"/>
      <c r="D868" s="22"/>
      <c r="E868" s="22"/>
      <c r="F868" s="41"/>
      <c r="G868" s="41"/>
      <c r="H868" s="41"/>
      <c r="I868" s="22"/>
      <c r="J868" s="41"/>
      <c r="K868" s="41"/>
      <c r="L868" s="117"/>
      <c r="M868" s="99"/>
      <c r="N868" s="41"/>
      <c r="O868" s="116"/>
      <c r="P868" s="116"/>
      <c r="Q868" s="10"/>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row>
    <row r="869">
      <c r="A869" s="41"/>
      <c r="B869" s="116"/>
      <c r="C869" s="127"/>
      <c r="D869" s="22"/>
      <c r="E869" s="22"/>
      <c r="F869" s="41"/>
      <c r="G869" s="41"/>
      <c r="H869" s="41"/>
      <c r="I869" s="22"/>
      <c r="J869" s="41"/>
      <c r="K869" s="41"/>
      <c r="L869" s="117"/>
      <c r="M869" s="99"/>
      <c r="N869" s="41"/>
      <c r="O869" s="116"/>
      <c r="P869" s="116"/>
      <c r="Q869" s="10"/>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row>
    <row r="870">
      <c r="A870" s="41"/>
      <c r="B870" s="116"/>
      <c r="C870" s="127"/>
      <c r="D870" s="22"/>
      <c r="E870" s="22"/>
      <c r="F870" s="41"/>
      <c r="G870" s="41"/>
      <c r="H870" s="41"/>
      <c r="I870" s="22"/>
      <c r="J870" s="41"/>
      <c r="K870" s="41"/>
      <c r="L870" s="117"/>
      <c r="M870" s="99"/>
      <c r="N870" s="41"/>
      <c r="O870" s="116"/>
      <c r="P870" s="116"/>
      <c r="Q870" s="10"/>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row>
    <row r="871">
      <c r="A871" s="41"/>
      <c r="B871" s="116"/>
      <c r="C871" s="127"/>
      <c r="D871" s="22"/>
      <c r="E871" s="22"/>
      <c r="F871" s="41"/>
      <c r="G871" s="41"/>
      <c r="H871" s="41"/>
      <c r="I871" s="22"/>
      <c r="J871" s="41"/>
      <c r="K871" s="41"/>
      <c r="L871" s="117"/>
      <c r="M871" s="99"/>
      <c r="N871" s="41"/>
      <c r="O871" s="116"/>
      <c r="P871" s="116"/>
      <c r="Q871" s="10"/>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row>
    <row r="872">
      <c r="A872" s="41"/>
      <c r="B872" s="116"/>
      <c r="C872" s="127"/>
      <c r="D872" s="22"/>
      <c r="E872" s="22"/>
      <c r="F872" s="41"/>
      <c r="G872" s="41"/>
      <c r="H872" s="41"/>
      <c r="I872" s="22"/>
      <c r="J872" s="41"/>
      <c r="K872" s="41"/>
      <c r="L872" s="117"/>
      <c r="M872" s="99"/>
      <c r="N872" s="41"/>
      <c r="O872" s="116"/>
      <c r="P872" s="116"/>
      <c r="Q872" s="10"/>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row>
    <row r="873">
      <c r="A873" s="41"/>
      <c r="B873" s="116"/>
      <c r="C873" s="127"/>
      <c r="D873" s="22"/>
      <c r="E873" s="22"/>
      <c r="F873" s="41"/>
      <c r="G873" s="41"/>
      <c r="H873" s="41"/>
      <c r="I873" s="22"/>
      <c r="J873" s="41"/>
      <c r="K873" s="41"/>
      <c r="L873" s="117"/>
      <c r="M873" s="99"/>
      <c r="N873" s="41"/>
      <c r="O873" s="116"/>
      <c r="P873" s="116"/>
      <c r="Q873" s="10"/>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row>
    <row r="874">
      <c r="A874" s="41"/>
      <c r="B874" s="116"/>
      <c r="C874" s="127"/>
      <c r="D874" s="22"/>
      <c r="E874" s="22"/>
      <c r="F874" s="41"/>
      <c r="G874" s="41"/>
      <c r="H874" s="41"/>
      <c r="I874" s="22"/>
      <c r="J874" s="41"/>
      <c r="K874" s="41"/>
      <c r="L874" s="117"/>
      <c r="M874" s="99"/>
      <c r="N874" s="41"/>
      <c r="O874" s="116"/>
      <c r="P874" s="116"/>
      <c r="Q874" s="10"/>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row>
    <row r="875">
      <c r="A875" s="41"/>
      <c r="B875" s="116"/>
      <c r="C875" s="127"/>
      <c r="D875" s="22"/>
      <c r="E875" s="22"/>
      <c r="F875" s="41"/>
      <c r="G875" s="41"/>
      <c r="H875" s="41"/>
      <c r="I875" s="22"/>
      <c r="J875" s="41"/>
      <c r="K875" s="41"/>
      <c r="L875" s="117"/>
      <c r="M875" s="99"/>
      <c r="N875" s="41"/>
      <c r="O875" s="116"/>
      <c r="P875" s="116"/>
      <c r="Q875" s="10"/>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row>
    <row r="876">
      <c r="A876" s="41"/>
      <c r="B876" s="116"/>
      <c r="C876" s="127"/>
      <c r="D876" s="22"/>
      <c r="E876" s="22"/>
      <c r="F876" s="41"/>
      <c r="G876" s="41"/>
      <c r="H876" s="41"/>
      <c r="I876" s="22"/>
      <c r="J876" s="41"/>
      <c r="K876" s="41"/>
      <c r="L876" s="117"/>
      <c r="M876" s="99"/>
      <c r="N876" s="41"/>
      <c r="O876" s="116"/>
      <c r="P876" s="116"/>
      <c r="Q876" s="10"/>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row>
    <row r="877">
      <c r="A877" s="41"/>
      <c r="B877" s="116"/>
      <c r="C877" s="127"/>
      <c r="D877" s="22"/>
      <c r="E877" s="22"/>
      <c r="F877" s="41"/>
      <c r="G877" s="41"/>
      <c r="H877" s="41"/>
      <c r="I877" s="22"/>
      <c r="J877" s="41"/>
      <c r="K877" s="41"/>
      <c r="L877" s="117"/>
      <c r="M877" s="99"/>
      <c r="N877" s="41"/>
      <c r="O877" s="116"/>
      <c r="P877" s="116"/>
      <c r="Q877" s="10"/>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row>
    <row r="878">
      <c r="A878" s="41"/>
      <c r="B878" s="116"/>
      <c r="C878" s="127"/>
      <c r="D878" s="22"/>
      <c r="E878" s="22"/>
      <c r="F878" s="41"/>
      <c r="G878" s="41"/>
      <c r="H878" s="41"/>
      <c r="I878" s="22"/>
      <c r="J878" s="41"/>
      <c r="K878" s="41"/>
      <c r="L878" s="117"/>
      <c r="M878" s="99"/>
      <c r="N878" s="41"/>
      <c r="O878" s="116"/>
      <c r="P878" s="116"/>
      <c r="Q878" s="10"/>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row>
    <row r="879">
      <c r="A879" s="41"/>
      <c r="B879" s="116"/>
      <c r="C879" s="127"/>
      <c r="D879" s="22"/>
      <c r="E879" s="22"/>
      <c r="F879" s="41"/>
      <c r="G879" s="41"/>
      <c r="H879" s="41"/>
      <c r="I879" s="22"/>
      <c r="J879" s="41"/>
      <c r="K879" s="41"/>
      <c r="L879" s="117"/>
      <c r="M879" s="99"/>
      <c r="N879" s="41"/>
      <c r="O879" s="116"/>
      <c r="P879" s="116"/>
      <c r="Q879" s="10"/>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row>
    <row r="880">
      <c r="A880" s="41"/>
      <c r="B880" s="116"/>
      <c r="C880" s="127"/>
      <c r="D880" s="22"/>
      <c r="E880" s="22"/>
      <c r="F880" s="41"/>
      <c r="G880" s="41"/>
      <c r="H880" s="41"/>
      <c r="I880" s="22"/>
      <c r="J880" s="41"/>
      <c r="K880" s="41"/>
      <c r="L880" s="117"/>
      <c r="M880" s="99"/>
      <c r="N880" s="41"/>
      <c r="O880" s="116"/>
      <c r="P880" s="116"/>
      <c r="Q880" s="10"/>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row>
    <row r="881">
      <c r="A881" s="41"/>
      <c r="B881" s="116"/>
      <c r="C881" s="127"/>
      <c r="D881" s="22"/>
      <c r="E881" s="22"/>
      <c r="F881" s="41"/>
      <c r="G881" s="41"/>
      <c r="H881" s="41"/>
      <c r="I881" s="22"/>
      <c r="J881" s="41"/>
      <c r="K881" s="41"/>
      <c r="L881" s="117"/>
      <c r="M881" s="99"/>
      <c r="N881" s="41"/>
      <c r="O881" s="116"/>
      <c r="P881" s="116"/>
      <c r="Q881" s="10"/>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row>
    <row r="882">
      <c r="A882" s="41"/>
      <c r="B882" s="116"/>
      <c r="C882" s="127"/>
      <c r="D882" s="22"/>
      <c r="E882" s="22"/>
      <c r="F882" s="41"/>
      <c r="G882" s="41"/>
      <c r="H882" s="41"/>
      <c r="I882" s="22"/>
      <c r="J882" s="41"/>
      <c r="K882" s="41"/>
      <c r="L882" s="117"/>
      <c r="M882" s="99"/>
      <c r="N882" s="41"/>
      <c r="O882" s="116"/>
      <c r="P882" s="116"/>
      <c r="Q882" s="10"/>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row>
    <row r="883">
      <c r="A883" s="41"/>
      <c r="B883" s="116"/>
      <c r="C883" s="127"/>
      <c r="D883" s="22"/>
      <c r="E883" s="22"/>
      <c r="F883" s="41"/>
      <c r="G883" s="41"/>
      <c r="H883" s="41"/>
      <c r="I883" s="22"/>
      <c r="J883" s="41"/>
      <c r="K883" s="41"/>
      <c r="L883" s="117"/>
      <c r="M883" s="99"/>
      <c r="N883" s="41"/>
      <c r="O883" s="116"/>
      <c r="P883" s="116"/>
      <c r="Q883" s="10"/>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row>
    <row r="884">
      <c r="A884" s="41"/>
      <c r="B884" s="116"/>
      <c r="C884" s="127"/>
      <c r="D884" s="22"/>
      <c r="E884" s="22"/>
      <c r="F884" s="41"/>
      <c r="G884" s="41"/>
      <c r="H884" s="41"/>
      <c r="I884" s="22"/>
      <c r="J884" s="41"/>
      <c r="K884" s="41"/>
      <c r="L884" s="117"/>
      <c r="M884" s="99"/>
      <c r="N884" s="41"/>
      <c r="O884" s="116"/>
      <c r="P884" s="116"/>
      <c r="Q884" s="10"/>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row>
    <row r="885">
      <c r="A885" s="41"/>
      <c r="B885" s="116"/>
      <c r="C885" s="127"/>
      <c r="D885" s="22"/>
      <c r="E885" s="22"/>
      <c r="F885" s="41"/>
      <c r="G885" s="41"/>
      <c r="H885" s="41"/>
      <c r="I885" s="22"/>
      <c r="J885" s="41"/>
      <c r="K885" s="41"/>
      <c r="L885" s="117"/>
      <c r="M885" s="99"/>
      <c r="N885" s="41"/>
      <c r="O885" s="116"/>
      <c r="P885" s="116"/>
      <c r="Q885" s="10"/>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row>
    <row r="886">
      <c r="A886" s="41"/>
      <c r="B886" s="116"/>
      <c r="C886" s="127"/>
      <c r="D886" s="22"/>
      <c r="E886" s="22"/>
      <c r="F886" s="41"/>
      <c r="G886" s="41"/>
      <c r="H886" s="41"/>
      <c r="I886" s="22"/>
      <c r="J886" s="41"/>
      <c r="K886" s="41"/>
      <c r="L886" s="117"/>
      <c r="M886" s="99"/>
      <c r="N886" s="41"/>
      <c r="O886" s="116"/>
      <c r="P886" s="116"/>
      <c r="Q886" s="10"/>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row>
    <row r="887">
      <c r="A887" s="41"/>
      <c r="B887" s="116"/>
      <c r="C887" s="127"/>
      <c r="D887" s="22"/>
      <c r="E887" s="22"/>
      <c r="F887" s="41"/>
      <c r="G887" s="41"/>
      <c r="H887" s="41"/>
      <c r="I887" s="22"/>
      <c r="J887" s="41"/>
      <c r="K887" s="41"/>
      <c r="L887" s="117"/>
      <c r="M887" s="99"/>
      <c r="N887" s="41"/>
      <c r="O887" s="116"/>
      <c r="P887" s="116"/>
      <c r="Q887" s="10"/>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row>
    <row r="888">
      <c r="A888" s="41"/>
      <c r="B888" s="116"/>
      <c r="C888" s="127"/>
      <c r="D888" s="22"/>
      <c r="E888" s="22"/>
      <c r="F888" s="41"/>
      <c r="G888" s="41"/>
      <c r="H888" s="41"/>
      <c r="I888" s="22"/>
      <c r="J888" s="41"/>
      <c r="K888" s="41"/>
      <c r="L888" s="117"/>
      <c r="M888" s="99"/>
      <c r="N888" s="41"/>
      <c r="O888" s="116"/>
      <c r="P888" s="116"/>
      <c r="Q888" s="10"/>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row>
    <row r="889">
      <c r="A889" s="41"/>
      <c r="B889" s="116"/>
      <c r="C889" s="127"/>
      <c r="D889" s="22"/>
      <c r="E889" s="22"/>
      <c r="F889" s="41"/>
      <c r="G889" s="41"/>
      <c r="H889" s="41"/>
      <c r="I889" s="22"/>
      <c r="J889" s="41"/>
      <c r="K889" s="41"/>
      <c r="L889" s="117"/>
      <c r="M889" s="99"/>
      <c r="N889" s="41"/>
      <c r="O889" s="116"/>
      <c r="P889" s="116"/>
      <c r="Q889" s="10"/>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row>
    <row r="890">
      <c r="A890" s="41"/>
      <c r="B890" s="116"/>
      <c r="C890" s="127"/>
      <c r="D890" s="22"/>
      <c r="E890" s="22"/>
      <c r="F890" s="41"/>
      <c r="G890" s="41"/>
      <c r="H890" s="41"/>
      <c r="I890" s="22"/>
      <c r="J890" s="41"/>
      <c r="K890" s="41"/>
      <c r="L890" s="117"/>
      <c r="M890" s="99"/>
      <c r="N890" s="41"/>
      <c r="O890" s="116"/>
      <c r="P890" s="116"/>
      <c r="Q890" s="10"/>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row>
    <row r="891">
      <c r="A891" s="41"/>
      <c r="B891" s="116"/>
      <c r="C891" s="127"/>
      <c r="D891" s="22"/>
      <c r="E891" s="22"/>
      <c r="F891" s="41"/>
      <c r="G891" s="41"/>
      <c r="H891" s="41"/>
      <c r="I891" s="22"/>
      <c r="J891" s="41"/>
      <c r="K891" s="41"/>
      <c r="L891" s="117"/>
      <c r="M891" s="99"/>
      <c r="N891" s="41"/>
      <c r="O891" s="116"/>
      <c r="P891" s="116"/>
      <c r="Q891" s="10"/>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row>
    <row r="892">
      <c r="A892" s="41"/>
      <c r="B892" s="116"/>
      <c r="C892" s="127"/>
      <c r="D892" s="22"/>
      <c r="E892" s="22"/>
      <c r="F892" s="41"/>
      <c r="G892" s="41"/>
      <c r="H892" s="41"/>
      <c r="I892" s="22"/>
      <c r="J892" s="41"/>
      <c r="K892" s="41"/>
      <c r="L892" s="117"/>
      <c r="M892" s="99"/>
      <c r="N892" s="41"/>
      <c r="O892" s="116"/>
      <c r="P892" s="116"/>
      <c r="Q892" s="10"/>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row>
    <row r="893">
      <c r="A893" s="41"/>
      <c r="B893" s="116"/>
      <c r="C893" s="127"/>
      <c r="D893" s="22"/>
      <c r="E893" s="22"/>
      <c r="F893" s="41"/>
      <c r="G893" s="41"/>
      <c r="H893" s="41"/>
      <c r="I893" s="22"/>
      <c r="J893" s="41"/>
      <c r="K893" s="41"/>
      <c r="L893" s="117"/>
      <c r="M893" s="99"/>
      <c r="N893" s="41"/>
      <c r="O893" s="116"/>
      <c r="P893" s="116"/>
      <c r="Q893" s="10"/>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row>
    <row r="894">
      <c r="A894" s="41"/>
      <c r="B894" s="116"/>
      <c r="C894" s="127"/>
      <c r="D894" s="22"/>
      <c r="E894" s="22"/>
      <c r="F894" s="41"/>
      <c r="G894" s="41"/>
      <c r="H894" s="41"/>
      <c r="I894" s="22"/>
      <c r="J894" s="41"/>
      <c r="K894" s="41"/>
      <c r="L894" s="117"/>
      <c r="M894" s="99"/>
      <c r="N894" s="41"/>
      <c r="O894" s="116"/>
      <c r="P894" s="116"/>
      <c r="Q894" s="10"/>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row>
    <row r="895">
      <c r="A895" s="41"/>
      <c r="B895" s="116"/>
      <c r="C895" s="127"/>
      <c r="D895" s="22"/>
      <c r="E895" s="22"/>
      <c r="F895" s="41"/>
      <c r="G895" s="41"/>
      <c r="H895" s="41"/>
      <c r="I895" s="22"/>
      <c r="J895" s="41"/>
      <c r="K895" s="41"/>
      <c r="L895" s="117"/>
      <c r="M895" s="99"/>
      <c r="N895" s="41"/>
      <c r="O895" s="116"/>
      <c r="P895" s="116"/>
      <c r="Q895" s="10"/>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row>
    <row r="896">
      <c r="A896" s="41"/>
      <c r="B896" s="116"/>
      <c r="C896" s="127"/>
      <c r="D896" s="22"/>
      <c r="E896" s="22"/>
      <c r="F896" s="41"/>
      <c r="G896" s="41"/>
      <c r="H896" s="41"/>
      <c r="I896" s="22"/>
      <c r="J896" s="41"/>
      <c r="K896" s="41"/>
      <c r="L896" s="117"/>
      <c r="M896" s="99"/>
      <c r="N896" s="41"/>
      <c r="O896" s="116"/>
      <c r="P896" s="116"/>
      <c r="Q896" s="10"/>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row>
    <row r="897">
      <c r="A897" s="41"/>
      <c r="B897" s="116"/>
      <c r="C897" s="127"/>
      <c r="D897" s="22"/>
      <c r="E897" s="22"/>
      <c r="F897" s="41"/>
      <c r="G897" s="41"/>
      <c r="H897" s="41"/>
      <c r="I897" s="22"/>
      <c r="J897" s="41"/>
      <c r="K897" s="41"/>
      <c r="L897" s="117"/>
      <c r="M897" s="99"/>
      <c r="N897" s="41"/>
      <c r="O897" s="116"/>
      <c r="P897" s="116"/>
      <c r="Q897" s="10"/>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row>
    <row r="898">
      <c r="A898" s="41"/>
      <c r="B898" s="116"/>
      <c r="C898" s="127"/>
      <c r="D898" s="22"/>
      <c r="E898" s="22"/>
      <c r="F898" s="41"/>
      <c r="G898" s="41"/>
      <c r="H898" s="41"/>
      <c r="I898" s="22"/>
      <c r="J898" s="41"/>
      <c r="K898" s="41"/>
      <c r="L898" s="117"/>
      <c r="M898" s="99"/>
      <c r="N898" s="41"/>
      <c r="O898" s="116"/>
      <c r="P898" s="116"/>
      <c r="Q898" s="10"/>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row>
    <row r="899">
      <c r="A899" s="41"/>
      <c r="B899" s="116"/>
      <c r="C899" s="127"/>
      <c r="D899" s="22"/>
      <c r="E899" s="22"/>
      <c r="F899" s="41"/>
      <c r="G899" s="41"/>
      <c r="H899" s="41"/>
      <c r="I899" s="22"/>
      <c r="J899" s="41"/>
      <c r="K899" s="41"/>
      <c r="L899" s="117"/>
      <c r="M899" s="99"/>
      <c r="N899" s="41"/>
      <c r="O899" s="116"/>
      <c r="P899" s="116"/>
      <c r="Q899" s="10"/>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row>
    <row r="900">
      <c r="A900" s="41"/>
      <c r="B900" s="116"/>
      <c r="C900" s="127"/>
      <c r="D900" s="22"/>
      <c r="E900" s="22"/>
      <c r="F900" s="41"/>
      <c r="G900" s="41"/>
      <c r="H900" s="41"/>
      <c r="I900" s="22"/>
      <c r="J900" s="41"/>
      <c r="K900" s="41"/>
      <c r="L900" s="117"/>
      <c r="M900" s="99"/>
      <c r="N900" s="41"/>
      <c r="O900" s="116"/>
      <c r="P900" s="116"/>
      <c r="Q900" s="10"/>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row>
    <row r="901">
      <c r="A901" s="41"/>
      <c r="B901" s="116"/>
      <c r="C901" s="127"/>
      <c r="D901" s="22"/>
      <c r="E901" s="22"/>
      <c r="F901" s="41"/>
      <c r="G901" s="41"/>
      <c r="H901" s="41"/>
      <c r="I901" s="22"/>
      <c r="J901" s="41"/>
      <c r="K901" s="41"/>
      <c r="L901" s="117"/>
      <c r="M901" s="99"/>
      <c r="N901" s="41"/>
      <c r="O901" s="116"/>
      <c r="P901" s="116"/>
      <c r="Q901" s="10"/>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row>
    <row r="902">
      <c r="A902" s="41"/>
      <c r="B902" s="116"/>
      <c r="C902" s="127"/>
      <c r="D902" s="22"/>
      <c r="E902" s="22"/>
      <c r="F902" s="41"/>
      <c r="G902" s="41"/>
      <c r="H902" s="41"/>
      <c r="I902" s="22"/>
      <c r="J902" s="41"/>
      <c r="K902" s="41"/>
      <c r="L902" s="117"/>
      <c r="M902" s="99"/>
      <c r="N902" s="41"/>
      <c r="O902" s="116"/>
      <c r="P902" s="116"/>
      <c r="Q902" s="10"/>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row>
    <row r="903">
      <c r="A903" s="41"/>
      <c r="B903" s="116"/>
      <c r="C903" s="127"/>
      <c r="D903" s="22"/>
      <c r="E903" s="22"/>
      <c r="F903" s="41"/>
      <c r="G903" s="41"/>
      <c r="H903" s="41"/>
      <c r="I903" s="22"/>
      <c r="J903" s="41"/>
      <c r="K903" s="41"/>
      <c r="L903" s="117"/>
      <c r="M903" s="99"/>
      <c r="N903" s="41"/>
      <c r="O903" s="116"/>
      <c r="P903" s="116"/>
      <c r="Q903" s="10"/>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row>
    <row r="904">
      <c r="A904" s="41"/>
      <c r="B904" s="116"/>
      <c r="C904" s="127"/>
      <c r="D904" s="22"/>
      <c r="E904" s="22"/>
      <c r="F904" s="41"/>
      <c r="G904" s="41"/>
      <c r="H904" s="41"/>
      <c r="I904" s="22"/>
      <c r="J904" s="41"/>
      <c r="K904" s="41"/>
      <c r="L904" s="117"/>
      <c r="M904" s="99"/>
      <c r="N904" s="41"/>
      <c r="O904" s="116"/>
      <c r="P904" s="116"/>
      <c r="Q904" s="10"/>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row>
    <row r="905">
      <c r="A905" s="41"/>
      <c r="B905" s="116"/>
      <c r="C905" s="127"/>
      <c r="D905" s="22"/>
      <c r="E905" s="22"/>
      <c r="F905" s="41"/>
      <c r="G905" s="41"/>
      <c r="H905" s="41"/>
      <c r="I905" s="22"/>
      <c r="J905" s="41"/>
      <c r="K905" s="41"/>
      <c r="L905" s="117"/>
      <c r="M905" s="99"/>
      <c r="N905" s="41"/>
      <c r="O905" s="116"/>
      <c r="P905" s="116"/>
      <c r="Q905" s="10"/>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row>
    <row r="906">
      <c r="A906" s="41"/>
      <c r="B906" s="116"/>
      <c r="C906" s="127"/>
      <c r="D906" s="22"/>
      <c r="E906" s="22"/>
      <c r="F906" s="41"/>
      <c r="G906" s="41"/>
      <c r="H906" s="41"/>
      <c r="I906" s="22"/>
      <c r="J906" s="41"/>
      <c r="K906" s="41"/>
      <c r="L906" s="117"/>
      <c r="M906" s="99"/>
      <c r="N906" s="41"/>
      <c r="O906" s="116"/>
      <c r="P906" s="116"/>
      <c r="Q906" s="10"/>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row>
    <row r="907">
      <c r="A907" s="41"/>
      <c r="B907" s="116"/>
      <c r="C907" s="127"/>
      <c r="D907" s="22"/>
      <c r="E907" s="22"/>
      <c r="F907" s="41"/>
      <c r="G907" s="41"/>
      <c r="H907" s="41"/>
      <c r="I907" s="22"/>
      <c r="J907" s="41"/>
      <c r="K907" s="41"/>
      <c r="L907" s="117"/>
      <c r="M907" s="99"/>
      <c r="N907" s="41"/>
      <c r="O907" s="116"/>
      <c r="P907" s="116"/>
      <c r="Q907" s="10"/>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row>
    <row r="908">
      <c r="A908" s="41"/>
      <c r="B908" s="116"/>
      <c r="C908" s="127"/>
      <c r="D908" s="22"/>
      <c r="E908" s="22"/>
      <c r="F908" s="41"/>
      <c r="G908" s="41"/>
      <c r="H908" s="41"/>
      <c r="I908" s="22"/>
      <c r="J908" s="41"/>
      <c r="K908" s="41"/>
      <c r="L908" s="117"/>
      <c r="M908" s="99"/>
      <c r="N908" s="41"/>
      <c r="O908" s="116"/>
      <c r="P908" s="116"/>
      <c r="Q908" s="10"/>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row>
    <row r="909">
      <c r="A909" s="41"/>
      <c r="B909" s="116"/>
      <c r="C909" s="127"/>
      <c r="D909" s="22"/>
      <c r="E909" s="22"/>
      <c r="F909" s="41"/>
      <c r="G909" s="41"/>
      <c r="H909" s="41"/>
      <c r="I909" s="22"/>
      <c r="J909" s="41"/>
      <c r="K909" s="41"/>
      <c r="L909" s="117"/>
      <c r="M909" s="99"/>
      <c r="N909" s="41"/>
      <c r="O909" s="116"/>
      <c r="P909" s="116"/>
      <c r="Q909" s="10"/>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row>
    <row r="910">
      <c r="A910" s="41"/>
      <c r="B910" s="116"/>
      <c r="C910" s="127"/>
      <c r="D910" s="22"/>
      <c r="E910" s="22"/>
      <c r="F910" s="41"/>
      <c r="G910" s="41"/>
      <c r="H910" s="41"/>
      <c r="I910" s="22"/>
      <c r="J910" s="41"/>
      <c r="K910" s="41"/>
      <c r="L910" s="117"/>
      <c r="M910" s="99"/>
      <c r="N910" s="41"/>
      <c r="O910" s="116"/>
      <c r="P910" s="116"/>
      <c r="Q910" s="10"/>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row>
    <row r="911">
      <c r="A911" s="41"/>
      <c r="B911" s="116"/>
      <c r="C911" s="127"/>
      <c r="D911" s="22"/>
      <c r="E911" s="22"/>
      <c r="F911" s="41"/>
      <c r="G911" s="41"/>
      <c r="H911" s="41"/>
      <c r="I911" s="22"/>
      <c r="J911" s="41"/>
      <c r="K911" s="41"/>
      <c r="L911" s="117"/>
      <c r="M911" s="99"/>
      <c r="N911" s="41"/>
      <c r="O911" s="116"/>
      <c r="P911" s="116"/>
      <c r="Q911" s="10"/>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row>
    <row r="912">
      <c r="A912" s="41"/>
      <c r="B912" s="116"/>
      <c r="C912" s="127"/>
      <c r="D912" s="22"/>
      <c r="E912" s="22"/>
      <c r="F912" s="41"/>
      <c r="G912" s="41"/>
      <c r="H912" s="41"/>
      <c r="I912" s="22"/>
      <c r="J912" s="41"/>
      <c r="K912" s="41"/>
      <c r="L912" s="117"/>
      <c r="M912" s="99"/>
      <c r="N912" s="41"/>
      <c r="O912" s="116"/>
      <c r="P912" s="116"/>
      <c r="Q912" s="10"/>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row>
    <row r="913">
      <c r="A913" s="41"/>
      <c r="B913" s="116"/>
      <c r="C913" s="127"/>
      <c r="D913" s="22"/>
      <c r="E913" s="22"/>
      <c r="F913" s="41"/>
      <c r="G913" s="41"/>
      <c r="H913" s="41"/>
      <c r="I913" s="22"/>
      <c r="J913" s="41"/>
      <c r="K913" s="41"/>
      <c r="L913" s="117"/>
      <c r="M913" s="99"/>
      <c r="N913" s="41"/>
      <c r="O913" s="116"/>
      <c r="P913" s="116"/>
      <c r="Q913" s="10"/>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row>
    <row r="914">
      <c r="A914" s="41"/>
      <c r="B914" s="116"/>
      <c r="C914" s="127"/>
      <c r="D914" s="22"/>
      <c r="E914" s="22"/>
      <c r="F914" s="41"/>
      <c r="G914" s="41"/>
      <c r="H914" s="41"/>
      <c r="I914" s="22"/>
      <c r="J914" s="41"/>
      <c r="K914" s="41"/>
      <c r="L914" s="117"/>
      <c r="M914" s="99"/>
      <c r="N914" s="41"/>
      <c r="O914" s="116"/>
      <c r="P914" s="116"/>
      <c r="Q914" s="10"/>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row>
    <row r="915">
      <c r="A915" s="41"/>
      <c r="B915" s="116"/>
      <c r="C915" s="127"/>
      <c r="D915" s="22"/>
      <c r="E915" s="22"/>
      <c r="F915" s="41"/>
      <c r="G915" s="41"/>
      <c r="H915" s="41"/>
      <c r="I915" s="22"/>
      <c r="J915" s="41"/>
      <c r="K915" s="41"/>
      <c r="L915" s="117"/>
      <c r="M915" s="99"/>
      <c r="N915" s="41"/>
      <c r="O915" s="116"/>
      <c r="P915" s="116"/>
      <c r="Q915" s="10"/>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row>
    <row r="916">
      <c r="A916" s="41"/>
      <c r="B916" s="116"/>
      <c r="C916" s="127"/>
      <c r="D916" s="22"/>
      <c r="E916" s="22"/>
      <c r="F916" s="41"/>
      <c r="G916" s="41"/>
      <c r="H916" s="41"/>
      <c r="I916" s="22"/>
      <c r="J916" s="41"/>
      <c r="K916" s="41"/>
      <c r="L916" s="117"/>
      <c r="M916" s="99"/>
      <c r="N916" s="41"/>
      <c r="O916" s="116"/>
      <c r="P916" s="116"/>
      <c r="Q916" s="10"/>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row>
    <row r="917">
      <c r="A917" s="41"/>
      <c r="B917" s="116"/>
      <c r="C917" s="127"/>
      <c r="D917" s="22"/>
      <c r="E917" s="22"/>
      <c r="F917" s="41"/>
      <c r="G917" s="41"/>
      <c r="H917" s="41"/>
      <c r="I917" s="22"/>
      <c r="J917" s="41"/>
      <c r="K917" s="41"/>
      <c r="L917" s="117"/>
      <c r="M917" s="99"/>
      <c r="N917" s="41"/>
      <c r="O917" s="116"/>
      <c r="P917" s="116"/>
      <c r="Q917" s="10"/>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row>
    <row r="918">
      <c r="A918" s="41"/>
      <c r="B918" s="116"/>
      <c r="C918" s="127"/>
      <c r="D918" s="22"/>
      <c r="E918" s="22"/>
      <c r="F918" s="41"/>
      <c r="G918" s="41"/>
      <c r="H918" s="41"/>
      <c r="I918" s="22"/>
      <c r="J918" s="41"/>
      <c r="K918" s="41"/>
      <c r="L918" s="117"/>
      <c r="M918" s="99"/>
      <c r="N918" s="41"/>
      <c r="O918" s="116"/>
      <c r="P918" s="116"/>
      <c r="Q918" s="10"/>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row>
    <row r="919">
      <c r="A919" s="41"/>
      <c r="B919" s="116"/>
      <c r="C919" s="127"/>
      <c r="D919" s="22"/>
      <c r="E919" s="22"/>
      <c r="F919" s="41"/>
      <c r="G919" s="41"/>
      <c r="H919" s="41"/>
      <c r="I919" s="22"/>
      <c r="J919" s="41"/>
      <c r="K919" s="41"/>
      <c r="L919" s="117"/>
      <c r="M919" s="99"/>
      <c r="N919" s="41"/>
      <c r="O919" s="116"/>
      <c r="P919" s="116"/>
      <c r="Q919" s="10"/>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row>
    <row r="920">
      <c r="A920" s="41"/>
      <c r="B920" s="116"/>
      <c r="C920" s="127"/>
      <c r="D920" s="22"/>
      <c r="E920" s="22"/>
      <c r="F920" s="41"/>
      <c r="G920" s="41"/>
      <c r="H920" s="41"/>
      <c r="I920" s="22"/>
      <c r="J920" s="41"/>
      <c r="K920" s="41"/>
      <c r="L920" s="117"/>
      <c r="M920" s="99"/>
      <c r="N920" s="41"/>
      <c r="O920" s="116"/>
      <c r="P920" s="116"/>
      <c r="Q920" s="10"/>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row>
    <row r="921">
      <c r="A921" s="41"/>
      <c r="B921" s="116"/>
      <c r="C921" s="127"/>
      <c r="D921" s="22"/>
      <c r="E921" s="22"/>
      <c r="F921" s="41"/>
      <c r="G921" s="41"/>
      <c r="H921" s="41"/>
      <c r="I921" s="22"/>
      <c r="J921" s="41"/>
      <c r="K921" s="41"/>
      <c r="L921" s="117"/>
      <c r="M921" s="99"/>
      <c r="N921" s="41"/>
      <c r="O921" s="116"/>
      <c r="P921" s="116"/>
      <c r="Q921" s="10"/>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row>
    <row r="922">
      <c r="A922" s="41"/>
      <c r="B922" s="116"/>
      <c r="C922" s="127"/>
      <c r="D922" s="22"/>
      <c r="E922" s="22"/>
      <c r="F922" s="41"/>
      <c r="G922" s="41"/>
      <c r="H922" s="41"/>
      <c r="I922" s="22"/>
      <c r="J922" s="41"/>
      <c r="K922" s="41"/>
      <c r="L922" s="117"/>
      <c r="M922" s="99"/>
      <c r="N922" s="41"/>
      <c r="O922" s="116"/>
      <c r="P922" s="116"/>
      <c r="Q922" s="10"/>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row>
    <row r="923">
      <c r="A923" s="41"/>
      <c r="B923" s="116"/>
      <c r="C923" s="127"/>
      <c r="D923" s="22"/>
      <c r="E923" s="22"/>
      <c r="F923" s="41"/>
      <c r="G923" s="41"/>
      <c r="H923" s="41"/>
      <c r="I923" s="22"/>
      <c r="J923" s="41"/>
      <c r="K923" s="41"/>
      <c r="L923" s="117"/>
      <c r="M923" s="99"/>
      <c r="N923" s="41"/>
      <c r="O923" s="116"/>
      <c r="P923" s="116"/>
      <c r="Q923" s="10"/>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row>
    <row r="924">
      <c r="A924" s="41"/>
      <c r="B924" s="116"/>
      <c r="C924" s="127"/>
      <c r="D924" s="22"/>
      <c r="E924" s="22"/>
      <c r="F924" s="41"/>
      <c r="G924" s="41"/>
      <c r="H924" s="41"/>
      <c r="I924" s="22"/>
      <c r="J924" s="41"/>
      <c r="K924" s="41"/>
      <c r="L924" s="117"/>
      <c r="M924" s="99"/>
      <c r="N924" s="41"/>
      <c r="O924" s="116"/>
      <c r="P924" s="116"/>
      <c r="Q924" s="10"/>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row>
    <row r="925">
      <c r="A925" s="41"/>
      <c r="B925" s="116"/>
      <c r="C925" s="127"/>
      <c r="D925" s="22"/>
      <c r="E925" s="22"/>
      <c r="F925" s="41"/>
      <c r="G925" s="41"/>
      <c r="H925" s="41"/>
      <c r="I925" s="22"/>
      <c r="J925" s="41"/>
      <c r="K925" s="41"/>
      <c r="L925" s="117"/>
      <c r="M925" s="99"/>
      <c r="N925" s="41"/>
      <c r="O925" s="116"/>
      <c r="P925" s="116"/>
      <c r="Q925" s="10"/>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row>
    <row r="926">
      <c r="A926" s="41"/>
      <c r="B926" s="116"/>
      <c r="C926" s="127"/>
      <c r="D926" s="22"/>
      <c r="E926" s="22"/>
      <c r="F926" s="41"/>
      <c r="G926" s="41"/>
      <c r="H926" s="41"/>
      <c r="I926" s="22"/>
      <c r="J926" s="41"/>
      <c r="K926" s="41"/>
      <c r="L926" s="117"/>
      <c r="M926" s="99"/>
      <c r="N926" s="41"/>
      <c r="O926" s="116"/>
      <c r="P926" s="116"/>
      <c r="Q926" s="10"/>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row>
    <row r="927">
      <c r="A927" s="41"/>
      <c r="B927" s="116"/>
      <c r="C927" s="127"/>
      <c r="D927" s="22"/>
      <c r="E927" s="22"/>
      <c r="F927" s="41"/>
      <c r="G927" s="41"/>
      <c r="H927" s="41"/>
      <c r="I927" s="22"/>
      <c r="J927" s="41"/>
      <c r="K927" s="41"/>
      <c r="L927" s="117"/>
      <c r="M927" s="99"/>
      <c r="N927" s="41"/>
      <c r="O927" s="116"/>
      <c r="P927" s="116"/>
      <c r="Q927" s="10"/>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row>
    <row r="928">
      <c r="A928" s="41"/>
      <c r="B928" s="116"/>
      <c r="C928" s="127"/>
      <c r="D928" s="22"/>
      <c r="E928" s="22"/>
      <c r="F928" s="41"/>
      <c r="G928" s="41"/>
      <c r="H928" s="41"/>
      <c r="I928" s="22"/>
      <c r="J928" s="41"/>
      <c r="K928" s="41"/>
      <c r="L928" s="117"/>
      <c r="M928" s="99"/>
      <c r="N928" s="41"/>
      <c r="O928" s="116"/>
      <c r="P928" s="116"/>
      <c r="Q928" s="10"/>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row>
    <row r="929">
      <c r="A929" s="41"/>
      <c r="B929" s="116"/>
      <c r="C929" s="127"/>
      <c r="D929" s="22"/>
      <c r="E929" s="22"/>
      <c r="F929" s="41"/>
      <c r="G929" s="41"/>
      <c r="H929" s="41"/>
      <c r="I929" s="22"/>
      <c r="J929" s="41"/>
      <c r="K929" s="41"/>
      <c r="L929" s="117"/>
      <c r="M929" s="99"/>
      <c r="N929" s="41"/>
      <c r="O929" s="116"/>
      <c r="P929" s="116"/>
      <c r="Q929" s="10"/>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row>
    <row r="930">
      <c r="A930" s="41"/>
      <c r="B930" s="116"/>
      <c r="C930" s="127"/>
      <c r="D930" s="22"/>
      <c r="E930" s="22"/>
      <c r="F930" s="41"/>
      <c r="G930" s="41"/>
      <c r="H930" s="41"/>
      <c r="I930" s="22"/>
      <c r="J930" s="41"/>
      <c r="K930" s="41"/>
      <c r="L930" s="117"/>
      <c r="M930" s="99"/>
      <c r="N930" s="41"/>
      <c r="O930" s="116"/>
      <c r="P930" s="116"/>
      <c r="Q930" s="10"/>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row>
    <row r="931">
      <c r="A931" s="41"/>
      <c r="B931" s="116"/>
      <c r="C931" s="127"/>
      <c r="D931" s="22"/>
      <c r="E931" s="22"/>
      <c r="F931" s="41"/>
      <c r="G931" s="41"/>
      <c r="H931" s="41"/>
      <c r="I931" s="22"/>
      <c r="J931" s="41"/>
      <c r="K931" s="41"/>
      <c r="L931" s="117"/>
      <c r="M931" s="99"/>
      <c r="N931" s="41"/>
      <c r="O931" s="116"/>
      <c r="P931" s="116"/>
      <c r="Q931" s="10"/>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row>
    <row r="932">
      <c r="A932" s="41"/>
      <c r="B932" s="116"/>
      <c r="C932" s="127"/>
      <c r="D932" s="22"/>
      <c r="E932" s="22"/>
      <c r="F932" s="41"/>
      <c r="G932" s="41"/>
      <c r="H932" s="41"/>
      <c r="I932" s="22"/>
      <c r="J932" s="41"/>
      <c r="K932" s="41"/>
      <c r="L932" s="117"/>
      <c r="M932" s="99"/>
      <c r="N932" s="41"/>
      <c r="O932" s="116"/>
      <c r="P932" s="116"/>
      <c r="Q932" s="10"/>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row>
    <row r="933">
      <c r="A933" s="41"/>
      <c r="B933" s="116"/>
      <c r="C933" s="127"/>
      <c r="D933" s="22"/>
      <c r="E933" s="22"/>
      <c r="F933" s="41"/>
      <c r="G933" s="41"/>
      <c r="H933" s="41"/>
      <c r="I933" s="22"/>
      <c r="J933" s="41"/>
      <c r="K933" s="41"/>
      <c r="L933" s="117"/>
      <c r="M933" s="99"/>
      <c r="N933" s="41"/>
      <c r="O933" s="116"/>
      <c r="P933" s="116"/>
      <c r="Q933" s="10"/>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row>
    <row r="934">
      <c r="A934" s="41"/>
      <c r="B934" s="116"/>
      <c r="C934" s="127"/>
      <c r="D934" s="22"/>
      <c r="E934" s="22"/>
      <c r="F934" s="41"/>
      <c r="G934" s="41"/>
      <c r="H934" s="41"/>
      <c r="I934" s="22"/>
      <c r="J934" s="41"/>
      <c r="K934" s="41"/>
      <c r="L934" s="117"/>
      <c r="M934" s="99"/>
      <c r="N934" s="41"/>
      <c r="O934" s="116"/>
      <c r="P934" s="116"/>
      <c r="Q934" s="10"/>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row>
    <row r="935">
      <c r="A935" s="41"/>
      <c r="B935" s="116"/>
      <c r="C935" s="127"/>
      <c r="D935" s="22"/>
      <c r="E935" s="22"/>
      <c r="F935" s="41"/>
      <c r="G935" s="41"/>
      <c r="H935" s="41"/>
      <c r="I935" s="22"/>
      <c r="J935" s="41"/>
      <c r="K935" s="41"/>
      <c r="L935" s="117"/>
      <c r="M935" s="99"/>
      <c r="N935" s="41"/>
      <c r="O935" s="116"/>
      <c r="P935" s="116"/>
      <c r="Q935" s="10"/>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row>
    <row r="936">
      <c r="A936" s="41"/>
      <c r="B936" s="116"/>
      <c r="C936" s="127"/>
      <c r="D936" s="22"/>
      <c r="E936" s="22"/>
      <c r="F936" s="41"/>
      <c r="G936" s="41"/>
      <c r="H936" s="41"/>
      <c r="I936" s="22"/>
      <c r="J936" s="41"/>
      <c r="K936" s="41"/>
      <c r="L936" s="117"/>
      <c r="M936" s="99"/>
      <c r="N936" s="41"/>
      <c r="O936" s="116"/>
      <c r="P936" s="116"/>
      <c r="Q936" s="10"/>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row>
    <row r="937">
      <c r="A937" s="41"/>
      <c r="B937" s="116"/>
      <c r="C937" s="127"/>
      <c r="D937" s="22"/>
      <c r="E937" s="22"/>
      <c r="F937" s="41"/>
      <c r="G937" s="41"/>
      <c r="H937" s="41"/>
      <c r="I937" s="22"/>
      <c r="J937" s="41"/>
      <c r="K937" s="41"/>
      <c r="L937" s="117"/>
      <c r="M937" s="99"/>
      <c r="N937" s="41"/>
      <c r="O937" s="116"/>
      <c r="P937" s="116"/>
      <c r="Q937" s="10"/>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row>
    <row r="938">
      <c r="A938" s="41"/>
      <c r="B938" s="116"/>
      <c r="C938" s="127"/>
      <c r="D938" s="22"/>
      <c r="E938" s="22"/>
      <c r="F938" s="41"/>
      <c r="G938" s="41"/>
      <c r="H938" s="41"/>
      <c r="I938" s="22"/>
      <c r="J938" s="41"/>
      <c r="K938" s="41"/>
      <c r="L938" s="117"/>
      <c r="M938" s="99"/>
      <c r="N938" s="41"/>
      <c r="O938" s="116"/>
      <c r="P938" s="116"/>
      <c r="Q938" s="10"/>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row>
    <row r="939">
      <c r="A939" s="41"/>
      <c r="B939" s="116"/>
      <c r="C939" s="127"/>
      <c r="D939" s="22"/>
      <c r="E939" s="22"/>
      <c r="F939" s="41"/>
      <c r="G939" s="41"/>
      <c r="H939" s="41"/>
      <c r="I939" s="22"/>
      <c r="J939" s="41"/>
      <c r="K939" s="41"/>
      <c r="L939" s="117"/>
      <c r="M939" s="99"/>
      <c r="N939" s="41"/>
      <c r="O939" s="116"/>
      <c r="P939" s="116"/>
      <c r="Q939" s="10"/>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row>
    <row r="940">
      <c r="A940" s="41"/>
      <c r="B940" s="116"/>
      <c r="C940" s="127"/>
      <c r="D940" s="22"/>
      <c r="E940" s="22"/>
      <c r="F940" s="41"/>
      <c r="G940" s="41"/>
      <c r="H940" s="41"/>
      <c r="I940" s="22"/>
      <c r="J940" s="41"/>
      <c r="K940" s="41"/>
      <c r="L940" s="117"/>
      <c r="M940" s="99"/>
      <c r="N940" s="41"/>
      <c r="O940" s="116"/>
      <c r="P940" s="116"/>
      <c r="Q940" s="10"/>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row>
    <row r="941">
      <c r="A941" s="41"/>
      <c r="B941" s="116"/>
      <c r="C941" s="127"/>
      <c r="D941" s="22"/>
      <c r="E941" s="22"/>
      <c r="F941" s="41"/>
      <c r="G941" s="41"/>
      <c r="H941" s="41"/>
      <c r="I941" s="22"/>
      <c r="J941" s="41"/>
      <c r="K941" s="41"/>
      <c r="L941" s="117"/>
      <c r="M941" s="99"/>
      <c r="N941" s="41"/>
      <c r="O941" s="116"/>
      <c r="P941" s="116"/>
      <c r="Q941" s="10"/>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row>
    <row r="942">
      <c r="A942" s="41"/>
      <c r="B942" s="116"/>
      <c r="C942" s="127"/>
      <c r="D942" s="22"/>
      <c r="E942" s="22"/>
      <c r="F942" s="41"/>
      <c r="G942" s="41"/>
      <c r="H942" s="41"/>
      <c r="I942" s="22"/>
      <c r="J942" s="41"/>
      <c r="K942" s="41"/>
      <c r="L942" s="117"/>
      <c r="M942" s="99"/>
      <c r="N942" s="41"/>
      <c r="O942" s="116"/>
      <c r="P942" s="116"/>
      <c r="Q942" s="10"/>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row>
    <row r="943">
      <c r="A943" s="41"/>
      <c r="B943" s="116"/>
      <c r="C943" s="127"/>
      <c r="D943" s="22"/>
      <c r="E943" s="22"/>
      <c r="F943" s="41"/>
      <c r="G943" s="41"/>
      <c r="H943" s="41"/>
      <c r="I943" s="22"/>
      <c r="J943" s="41"/>
      <c r="K943" s="41"/>
      <c r="L943" s="117"/>
      <c r="M943" s="99"/>
      <c r="N943" s="41"/>
      <c r="O943" s="116"/>
      <c r="P943" s="116"/>
      <c r="Q943" s="10"/>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row>
    <row r="944">
      <c r="A944" s="41"/>
      <c r="B944" s="116"/>
      <c r="C944" s="127"/>
      <c r="D944" s="22"/>
      <c r="E944" s="22"/>
      <c r="F944" s="41"/>
      <c r="G944" s="41"/>
      <c r="H944" s="41"/>
      <c r="I944" s="22"/>
      <c r="J944" s="41"/>
      <c r="K944" s="41"/>
      <c r="L944" s="117"/>
      <c r="M944" s="99"/>
      <c r="N944" s="41"/>
      <c r="O944" s="116"/>
      <c r="P944" s="116"/>
      <c r="Q944" s="10"/>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row>
    <row r="945">
      <c r="A945" s="41"/>
      <c r="B945" s="116"/>
      <c r="C945" s="127"/>
      <c r="D945" s="22"/>
      <c r="E945" s="22"/>
      <c r="F945" s="41"/>
      <c r="G945" s="41"/>
      <c r="H945" s="41"/>
      <c r="I945" s="22"/>
      <c r="J945" s="41"/>
      <c r="K945" s="41"/>
      <c r="L945" s="117"/>
      <c r="M945" s="99"/>
      <c r="N945" s="41"/>
      <c r="O945" s="116"/>
      <c r="P945" s="116"/>
      <c r="Q945" s="10"/>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row>
    <row r="946">
      <c r="A946" s="41"/>
      <c r="B946" s="116"/>
      <c r="C946" s="127"/>
      <c r="D946" s="22"/>
      <c r="E946" s="22"/>
      <c r="F946" s="41"/>
      <c r="G946" s="41"/>
      <c r="H946" s="41"/>
      <c r="I946" s="22"/>
      <c r="J946" s="41"/>
      <c r="K946" s="41"/>
      <c r="L946" s="117"/>
      <c r="M946" s="99"/>
      <c r="N946" s="41"/>
      <c r="O946" s="116"/>
      <c r="P946" s="116"/>
      <c r="Q946" s="10"/>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row>
    <row r="947">
      <c r="A947" s="41"/>
      <c r="B947" s="116"/>
      <c r="C947" s="127"/>
      <c r="D947" s="22"/>
      <c r="E947" s="22"/>
      <c r="F947" s="41"/>
      <c r="G947" s="41"/>
      <c r="H947" s="41"/>
      <c r="I947" s="22"/>
      <c r="J947" s="41"/>
      <c r="K947" s="41"/>
      <c r="L947" s="117"/>
      <c r="M947" s="99"/>
      <c r="N947" s="41"/>
      <c r="O947" s="116"/>
      <c r="P947" s="116"/>
      <c r="Q947" s="10"/>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row>
    <row r="948">
      <c r="A948" s="41"/>
      <c r="B948" s="116"/>
      <c r="C948" s="127"/>
      <c r="D948" s="22"/>
      <c r="E948" s="22"/>
      <c r="F948" s="41"/>
      <c r="G948" s="41"/>
      <c r="H948" s="41"/>
      <c r="I948" s="22"/>
      <c r="J948" s="41"/>
      <c r="K948" s="41"/>
      <c r="L948" s="117"/>
      <c r="M948" s="99"/>
      <c r="N948" s="41"/>
      <c r="O948" s="116"/>
      <c r="P948" s="116"/>
      <c r="Q948" s="10"/>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row>
    <row r="949">
      <c r="A949" s="41"/>
      <c r="B949" s="116"/>
      <c r="C949" s="127"/>
      <c r="D949" s="22"/>
      <c r="E949" s="22"/>
      <c r="F949" s="41"/>
      <c r="G949" s="41"/>
      <c r="H949" s="41"/>
      <c r="I949" s="22"/>
      <c r="J949" s="41"/>
      <c r="K949" s="41"/>
      <c r="L949" s="117"/>
      <c r="M949" s="99"/>
      <c r="N949" s="41"/>
      <c r="O949" s="116"/>
      <c r="P949" s="116"/>
      <c r="Q949" s="10"/>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row>
    <row r="950">
      <c r="A950" s="41"/>
      <c r="B950" s="116"/>
      <c r="C950" s="127"/>
      <c r="D950" s="22"/>
      <c r="E950" s="22"/>
      <c r="F950" s="41"/>
      <c r="G950" s="41"/>
      <c r="H950" s="41"/>
      <c r="I950" s="22"/>
      <c r="J950" s="41"/>
      <c r="K950" s="41"/>
      <c r="L950" s="117"/>
      <c r="M950" s="99"/>
      <c r="N950" s="41"/>
      <c r="O950" s="116"/>
      <c r="P950" s="116"/>
      <c r="Q950" s="10"/>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row>
    <row r="951">
      <c r="A951" s="41"/>
      <c r="B951" s="116"/>
      <c r="C951" s="127"/>
      <c r="D951" s="22"/>
      <c r="E951" s="22"/>
      <c r="F951" s="41"/>
      <c r="G951" s="41"/>
      <c r="H951" s="41"/>
      <c r="I951" s="22"/>
      <c r="J951" s="41"/>
      <c r="K951" s="41"/>
      <c r="L951" s="117"/>
      <c r="M951" s="99"/>
      <c r="N951" s="41"/>
      <c r="O951" s="116"/>
      <c r="P951" s="116"/>
      <c r="Q951" s="10"/>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row>
    <row r="952">
      <c r="A952" s="41"/>
      <c r="B952" s="116"/>
      <c r="C952" s="127"/>
      <c r="D952" s="22"/>
      <c r="E952" s="22"/>
      <c r="F952" s="41"/>
      <c r="G952" s="41"/>
      <c r="H952" s="41"/>
      <c r="I952" s="22"/>
      <c r="J952" s="41"/>
      <c r="K952" s="41"/>
      <c r="L952" s="117"/>
      <c r="M952" s="99"/>
      <c r="N952" s="41"/>
      <c r="O952" s="116"/>
      <c r="P952" s="116"/>
      <c r="Q952" s="10"/>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row>
    <row r="953">
      <c r="A953" s="41"/>
      <c r="B953" s="116"/>
      <c r="C953" s="127"/>
      <c r="D953" s="22"/>
      <c r="E953" s="22"/>
      <c r="F953" s="41"/>
      <c r="G953" s="41"/>
      <c r="H953" s="41"/>
      <c r="I953" s="22"/>
      <c r="J953" s="41"/>
      <c r="K953" s="41"/>
      <c r="L953" s="117"/>
      <c r="M953" s="99"/>
      <c r="N953" s="41"/>
      <c r="O953" s="116"/>
      <c r="P953" s="116"/>
      <c r="Q953" s="10"/>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row>
    <row r="954">
      <c r="A954" s="41"/>
      <c r="B954" s="116"/>
      <c r="C954" s="127"/>
      <c r="D954" s="22"/>
      <c r="E954" s="22"/>
      <c r="F954" s="41"/>
      <c r="G954" s="41"/>
      <c r="H954" s="41"/>
      <c r="I954" s="22"/>
      <c r="J954" s="41"/>
      <c r="K954" s="41"/>
      <c r="L954" s="117"/>
      <c r="M954" s="99"/>
      <c r="N954" s="41"/>
      <c r="O954" s="116"/>
      <c r="P954" s="116"/>
      <c r="Q954" s="10"/>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row>
    <row r="955">
      <c r="A955" s="41"/>
      <c r="B955" s="116"/>
      <c r="C955" s="127"/>
      <c r="D955" s="22"/>
      <c r="E955" s="22"/>
      <c r="F955" s="41"/>
      <c r="G955" s="41"/>
      <c r="H955" s="41"/>
      <c r="I955" s="22"/>
      <c r="J955" s="41"/>
      <c r="K955" s="41"/>
      <c r="L955" s="117"/>
      <c r="M955" s="99"/>
      <c r="N955" s="41"/>
      <c r="O955" s="116"/>
      <c r="P955" s="116"/>
      <c r="Q955" s="10"/>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row>
    <row r="956">
      <c r="A956" s="41"/>
      <c r="B956" s="116"/>
      <c r="C956" s="127"/>
      <c r="D956" s="22"/>
      <c r="E956" s="22"/>
      <c r="F956" s="41"/>
      <c r="G956" s="41"/>
      <c r="H956" s="41"/>
      <c r="I956" s="22"/>
      <c r="J956" s="11" t="s">
        <v>95</v>
      </c>
      <c r="K956" s="41"/>
      <c r="L956" s="117"/>
      <c r="M956" s="99"/>
      <c r="N956" s="41"/>
      <c r="O956" s="116"/>
      <c r="P956" s="116"/>
      <c r="Q956" s="10"/>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row>
  </sheetData>
  <autoFilter ref="$A$1:$AS$152"/>
  <mergeCells count="1">
    <mergeCell ref="G155:I155"/>
  </mergeCells>
  <dataValidations>
    <dataValidation type="list" allowBlank="1" showErrorMessage="1" sqref="I2:I152">
      <formula1>"WhatsApp,Formulario,Llamada,Visita"</formula1>
    </dataValidation>
    <dataValidation type="list" allowBlank="1" showErrorMessage="1" sqref="K2:K152">
      <formula1>"-,Cabina de baño,División oficina,Divisiones escritorios,Espejos,Fachadas,Instalación,Mantenimiento,Pasamanos,Pérgola,Portafolio,Puerta batiente,Puertas de vidrio,Puerta corrediza,Reposición vidrios,Tablero,Ventas de aluminio,Ventas en la mano,Ventanería,"&amp;"Vidrio Templado"</formula1>
    </dataValidation>
    <dataValidation type="list" allowBlank="1" showErrorMessage="1" sqref="N2:N152">
      <formula1>"Aprobado,Seguimiento,Rechazado,Producto no disponible,Cotización"</formula1>
    </dataValidation>
    <dataValidation type="list" allowBlank="1" showErrorMessage="1" sqref="O2:O152">
      <formula1>"Cristian Valencia,Juan Diego"</formula1>
    </dataValidation>
    <dataValidation type="list" allowBlank="1" showErrorMessage="1" sqref="J2:J152 J956">
      <formula1>"Si,No responde"</formula1>
    </dataValidation>
  </dataValidations>
  <printOptions gridLines="1" horizontalCentered="1"/>
  <pageMargins bottom="0.75" footer="0.0" header="0.0" left="0.7" right="0.7" top="0.75"/>
  <pageSetup fitToHeight="0" paperSize="3"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75"/>
    <col customWidth="1" min="3" max="3" width="23.88"/>
    <col customWidth="1" min="5" max="5" width="16.75"/>
    <col customWidth="1" min="6" max="6" width="19.63"/>
    <col customWidth="1" min="8" max="8" width="18.0"/>
    <col customWidth="1" min="9" max="9" width="20.63"/>
    <col customWidth="1" min="10" max="10" width="16.75"/>
  </cols>
  <sheetData>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sheetData>
  <drawing r:id="rId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30" t="s">
        <v>2004</v>
      </c>
      <c r="B1" s="131" t="s">
        <v>3358</v>
      </c>
      <c r="C1" s="132" t="s">
        <v>4318</v>
      </c>
      <c r="D1" s="132" t="s">
        <v>2</v>
      </c>
      <c r="E1" s="132" t="s">
        <v>3</v>
      </c>
      <c r="F1" s="132" t="s">
        <v>4</v>
      </c>
      <c r="G1" s="132" t="s">
        <v>3359</v>
      </c>
      <c r="H1" s="132" t="s">
        <v>3360</v>
      </c>
      <c r="I1" s="132" t="s">
        <v>3361</v>
      </c>
      <c r="J1" s="132" t="s">
        <v>9</v>
      </c>
      <c r="K1" s="132" t="s">
        <v>10</v>
      </c>
      <c r="L1" s="133" t="s">
        <v>4319</v>
      </c>
      <c r="M1" s="132" t="s">
        <v>16</v>
      </c>
      <c r="N1" s="132" t="s">
        <v>3364</v>
      </c>
      <c r="O1" s="132" t="s">
        <v>14</v>
      </c>
      <c r="P1" s="131" t="s">
        <v>3365</v>
      </c>
      <c r="Q1" s="134" t="s">
        <v>16</v>
      </c>
    </row>
    <row r="2">
      <c r="A2" s="135">
        <v>29.0</v>
      </c>
      <c r="B2" s="136">
        <v>45754.0</v>
      </c>
      <c r="C2" s="137"/>
      <c r="D2" s="138" t="s">
        <v>4365</v>
      </c>
      <c r="E2" s="138" t="s">
        <v>421</v>
      </c>
      <c r="F2" s="138" t="s">
        <v>619</v>
      </c>
      <c r="G2" s="138" t="s">
        <v>3367</v>
      </c>
      <c r="H2" s="138" t="s">
        <v>4366</v>
      </c>
      <c r="I2" s="138" t="s">
        <v>31</v>
      </c>
      <c r="J2" s="138" t="s">
        <v>23</v>
      </c>
      <c r="K2" s="138" t="s">
        <v>2087</v>
      </c>
      <c r="L2" s="139">
        <v>0.0</v>
      </c>
      <c r="M2" s="138" t="s">
        <v>4367</v>
      </c>
      <c r="N2" s="138" t="s">
        <v>564</v>
      </c>
      <c r="O2" s="138" t="s">
        <v>26</v>
      </c>
      <c r="P2" s="137"/>
      <c r="Q2" s="140"/>
    </row>
    <row r="3">
      <c r="A3" s="135">
        <v>30.0</v>
      </c>
      <c r="B3" s="136">
        <v>45755.0</v>
      </c>
      <c r="C3" s="138">
        <v>5.0</v>
      </c>
      <c r="D3" s="138" t="s">
        <v>811</v>
      </c>
      <c r="E3" s="138" t="s">
        <v>4588</v>
      </c>
      <c r="F3" s="138" t="s">
        <v>619</v>
      </c>
      <c r="G3" s="138" t="s">
        <v>3367</v>
      </c>
      <c r="H3" s="138" t="s">
        <v>4589</v>
      </c>
      <c r="I3" s="138" t="s">
        <v>31</v>
      </c>
      <c r="J3" s="138" t="s">
        <v>23</v>
      </c>
      <c r="K3" s="138" t="s">
        <v>2087</v>
      </c>
      <c r="L3" s="139">
        <v>0.0</v>
      </c>
      <c r="M3" s="138" t="s">
        <v>4558</v>
      </c>
      <c r="N3" s="137"/>
      <c r="O3" s="138" t="s">
        <v>26</v>
      </c>
      <c r="P3" s="137"/>
      <c r="Q3" s="140"/>
    </row>
    <row r="4">
      <c r="A4" s="135">
        <v>33.0</v>
      </c>
      <c r="B4" s="136">
        <v>45755.0</v>
      </c>
      <c r="C4" s="137"/>
      <c r="D4" s="137"/>
      <c r="E4" s="137"/>
      <c r="F4" s="138" t="s">
        <v>619</v>
      </c>
      <c r="G4" s="138" t="s">
        <v>3367</v>
      </c>
      <c r="H4" s="138" t="s">
        <v>4590</v>
      </c>
      <c r="I4" s="138" t="s">
        <v>31</v>
      </c>
      <c r="J4" s="138" t="s">
        <v>23</v>
      </c>
      <c r="K4" s="138" t="s">
        <v>2087</v>
      </c>
      <c r="L4" s="139">
        <v>0.0</v>
      </c>
      <c r="M4" s="138" t="s">
        <v>4591</v>
      </c>
      <c r="N4" s="137"/>
      <c r="O4" s="138" t="s">
        <v>26</v>
      </c>
      <c r="P4" s="137"/>
      <c r="Q4" s="140"/>
    </row>
    <row r="5">
      <c r="A5" s="135">
        <v>37.0</v>
      </c>
      <c r="B5" s="136">
        <v>45756.0</v>
      </c>
      <c r="C5" s="137"/>
      <c r="D5" s="138" t="s">
        <v>1148</v>
      </c>
      <c r="E5" s="138" t="s">
        <v>84</v>
      </c>
      <c r="F5" s="138" t="s">
        <v>619</v>
      </c>
      <c r="G5" s="138" t="s">
        <v>3367</v>
      </c>
      <c r="H5" s="138" t="s">
        <v>4414</v>
      </c>
      <c r="I5" s="138" t="s">
        <v>31</v>
      </c>
      <c r="J5" s="138" t="s">
        <v>23</v>
      </c>
      <c r="K5" s="138" t="s">
        <v>2087</v>
      </c>
      <c r="L5" s="139">
        <v>1.0586513E7</v>
      </c>
      <c r="M5" s="138" t="s">
        <v>4321</v>
      </c>
      <c r="N5" s="138" t="s">
        <v>39</v>
      </c>
      <c r="O5" s="138" t="s">
        <v>790</v>
      </c>
      <c r="P5" s="136">
        <v>45762.0</v>
      </c>
      <c r="Q5" s="141" t="s">
        <v>4415</v>
      </c>
    </row>
    <row r="6">
      <c r="A6" s="135">
        <v>41.0</v>
      </c>
      <c r="B6" s="136">
        <v>45756.0</v>
      </c>
      <c r="C6" s="137"/>
      <c r="D6" s="138" t="s">
        <v>140</v>
      </c>
      <c r="E6" s="138" t="s">
        <v>423</v>
      </c>
      <c r="F6" s="138" t="s">
        <v>4368</v>
      </c>
      <c r="G6" s="138" t="s">
        <v>3367</v>
      </c>
      <c r="H6" s="138" t="s">
        <v>4369</v>
      </c>
      <c r="I6" s="138" t="s">
        <v>31</v>
      </c>
      <c r="J6" s="138" t="s">
        <v>23</v>
      </c>
      <c r="K6" s="138" t="s">
        <v>2087</v>
      </c>
      <c r="L6" s="139">
        <v>0.0</v>
      </c>
      <c r="M6" s="138" t="s">
        <v>4370</v>
      </c>
      <c r="N6" s="138" t="s">
        <v>564</v>
      </c>
      <c r="O6" s="138" t="s">
        <v>26</v>
      </c>
      <c r="P6" s="137"/>
      <c r="Q6" s="140"/>
    </row>
    <row r="7">
      <c r="A7" s="135">
        <v>57.0</v>
      </c>
      <c r="B7" s="136">
        <v>45758.0</v>
      </c>
      <c r="C7" s="137"/>
      <c r="D7" s="138" t="s">
        <v>4371</v>
      </c>
      <c r="E7" s="137"/>
      <c r="F7" s="138" t="s">
        <v>619</v>
      </c>
      <c r="G7" s="138" t="s">
        <v>3367</v>
      </c>
      <c r="H7" s="138" t="s">
        <v>4372</v>
      </c>
      <c r="I7" s="138" t="s">
        <v>31</v>
      </c>
      <c r="J7" s="138" t="s">
        <v>23</v>
      </c>
      <c r="K7" s="138" t="s">
        <v>2087</v>
      </c>
      <c r="L7" s="139">
        <v>0.0</v>
      </c>
      <c r="M7" s="138" t="s">
        <v>4373</v>
      </c>
      <c r="N7" s="138" t="s">
        <v>564</v>
      </c>
      <c r="O7" s="138" t="s">
        <v>26</v>
      </c>
      <c r="P7" s="137"/>
      <c r="Q7" s="140"/>
    </row>
    <row r="8">
      <c r="A8" s="135">
        <v>81.0</v>
      </c>
      <c r="B8" s="136">
        <v>45763.0</v>
      </c>
      <c r="C8" s="138">
        <v>5.0</v>
      </c>
      <c r="D8" s="138" t="s">
        <v>242</v>
      </c>
      <c r="E8" s="138" t="s">
        <v>4480</v>
      </c>
      <c r="F8" s="138" t="s">
        <v>619</v>
      </c>
      <c r="G8" s="138" t="s">
        <v>3367</v>
      </c>
      <c r="H8" s="138" t="s">
        <v>4481</v>
      </c>
      <c r="I8" s="138" t="s">
        <v>31</v>
      </c>
      <c r="J8" s="138" t="s">
        <v>23</v>
      </c>
      <c r="K8" s="138" t="s">
        <v>2087</v>
      </c>
      <c r="L8" s="139">
        <v>576325.0</v>
      </c>
      <c r="M8" s="138" t="s">
        <v>4465</v>
      </c>
      <c r="N8" s="138" t="s">
        <v>502</v>
      </c>
      <c r="O8" s="138" t="s">
        <v>26</v>
      </c>
      <c r="P8" s="136">
        <v>45779.0</v>
      </c>
      <c r="Q8" s="140"/>
    </row>
    <row r="9">
      <c r="A9" s="135">
        <v>94.0</v>
      </c>
      <c r="B9" s="136">
        <v>45765.0</v>
      </c>
      <c r="C9" s="137"/>
      <c r="D9" s="137"/>
      <c r="E9" s="137"/>
      <c r="F9" s="138" t="s">
        <v>619</v>
      </c>
      <c r="G9" s="138" t="s">
        <v>3367</v>
      </c>
      <c r="H9" s="138" t="s">
        <v>4374</v>
      </c>
      <c r="I9" s="138" t="s">
        <v>31</v>
      </c>
      <c r="J9" s="138" t="s">
        <v>23</v>
      </c>
      <c r="K9" s="138" t="s">
        <v>2087</v>
      </c>
      <c r="L9" s="139">
        <v>0.0</v>
      </c>
      <c r="M9" s="138" t="s">
        <v>4375</v>
      </c>
      <c r="N9" s="138" t="s">
        <v>564</v>
      </c>
      <c r="O9" s="138" t="s">
        <v>26</v>
      </c>
      <c r="P9" s="137"/>
      <c r="Q9" s="140"/>
    </row>
    <row r="10">
      <c r="A10" s="135">
        <v>108.0</v>
      </c>
      <c r="B10" s="136">
        <v>45768.0</v>
      </c>
      <c r="C10" s="137"/>
      <c r="D10" s="138" t="s">
        <v>271</v>
      </c>
      <c r="E10" s="137"/>
      <c r="F10" s="138" t="s">
        <v>619</v>
      </c>
      <c r="G10" s="138" t="s">
        <v>3367</v>
      </c>
      <c r="H10" s="138" t="s">
        <v>4376</v>
      </c>
      <c r="I10" s="138" t="s">
        <v>31</v>
      </c>
      <c r="J10" s="138" t="s">
        <v>23</v>
      </c>
      <c r="K10" s="138" t="s">
        <v>2087</v>
      </c>
      <c r="L10" s="139">
        <v>0.0</v>
      </c>
      <c r="M10" s="138" t="s">
        <v>4377</v>
      </c>
      <c r="N10" s="138" t="s">
        <v>564</v>
      </c>
      <c r="O10" s="138" t="s">
        <v>26</v>
      </c>
      <c r="P10" s="137"/>
      <c r="Q10" s="140"/>
    </row>
    <row r="11">
      <c r="A11" s="135">
        <v>119.0</v>
      </c>
      <c r="B11" s="136">
        <v>45770.0</v>
      </c>
      <c r="C11" s="137"/>
      <c r="D11" s="138" t="s">
        <v>4378</v>
      </c>
      <c r="E11" s="137"/>
      <c r="F11" s="138" t="s">
        <v>619</v>
      </c>
      <c r="G11" s="138" t="s">
        <v>3367</v>
      </c>
      <c r="H11" s="138" t="s">
        <v>4379</v>
      </c>
      <c r="I11" s="138" t="s">
        <v>31</v>
      </c>
      <c r="J11" s="138" t="s">
        <v>23</v>
      </c>
      <c r="K11" s="138" t="s">
        <v>2087</v>
      </c>
      <c r="L11" s="139">
        <v>0.0</v>
      </c>
      <c r="M11" s="138" t="s">
        <v>4380</v>
      </c>
      <c r="N11" s="138" t="s">
        <v>564</v>
      </c>
      <c r="O11" s="138" t="s">
        <v>26</v>
      </c>
      <c r="P11" s="137"/>
      <c r="Q11" s="140"/>
    </row>
    <row r="12">
      <c r="A12" s="135">
        <v>134.0</v>
      </c>
      <c r="B12" s="136">
        <v>45772.0</v>
      </c>
      <c r="C12" s="137"/>
      <c r="D12" s="138" t="s">
        <v>4482</v>
      </c>
      <c r="E12" s="138" t="s">
        <v>4483</v>
      </c>
      <c r="F12" s="138" t="s">
        <v>4484</v>
      </c>
      <c r="G12" s="138" t="s">
        <v>3367</v>
      </c>
      <c r="H12" s="138" t="s">
        <v>4485</v>
      </c>
      <c r="I12" s="138" t="s">
        <v>31</v>
      </c>
      <c r="J12" s="138" t="s">
        <v>23</v>
      </c>
      <c r="K12" s="138" t="s">
        <v>2087</v>
      </c>
      <c r="L12" s="139">
        <v>1073165.0</v>
      </c>
      <c r="M12" s="138" t="s">
        <v>4321</v>
      </c>
      <c r="N12" s="138" t="s">
        <v>502</v>
      </c>
      <c r="O12" s="138" t="s">
        <v>790</v>
      </c>
      <c r="P12" s="136">
        <v>45799.0</v>
      </c>
      <c r="Q12" s="141" t="s">
        <v>4486</v>
      </c>
    </row>
    <row r="13">
      <c r="A13" s="142"/>
      <c r="B13" s="137"/>
      <c r="C13" s="137"/>
      <c r="D13" s="137"/>
      <c r="E13" s="137"/>
      <c r="F13" s="138" t="s">
        <v>619</v>
      </c>
      <c r="G13" s="138" t="s">
        <v>3367</v>
      </c>
      <c r="H13" s="138" t="s">
        <v>4381</v>
      </c>
      <c r="I13" s="138" t="s">
        <v>31</v>
      </c>
      <c r="J13" s="138" t="s">
        <v>23</v>
      </c>
      <c r="K13" s="138" t="s">
        <v>2087</v>
      </c>
      <c r="L13" s="139">
        <v>0.0</v>
      </c>
      <c r="M13" s="138" t="s">
        <v>4382</v>
      </c>
      <c r="N13" s="138" t="s">
        <v>564</v>
      </c>
      <c r="O13" s="138" t="s">
        <v>26</v>
      </c>
      <c r="P13" s="137"/>
      <c r="Q13" s="140"/>
    </row>
    <row r="14">
      <c r="A14" s="135">
        <v>139.0</v>
      </c>
      <c r="B14" s="136">
        <v>45772.0</v>
      </c>
      <c r="C14" s="137"/>
      <c r="D14" s="137"/>
      <c r="E14" s="137"/>
      <c r="F14" s="138" t="s">
        <v>619</v>
      </c>
      <c r="G14" s="138" t="s">
        <v>3367</v>
      </c>
      <c r="H14" s="138" t="s">
        <v>4554</v>
      </c>
      <c r="I14" s="138" t="s">
        <v>31</v>
      </c>
      <c r="J14" s="138" t="s">
        <v>95</v>
      </c>
      <c r="K14" s="138" t="s">
        <v>2087</v>
      </c>
      <c r="L14" s="139">
        <v>0.0</v>
      </c>
      <c r="M14" s="138" t="s">
        <v>2898</v>
      </c>
      <c r="N14" s="137"/>
      <c r="O14" s="138" t="s">
        <v>26</v>
      </c>
      <c r="P14" s="137"/>
      <c r="Q14" s="140"/>
    </row>
    <row r="15">
      <c r="A15" s="135">
        <v>140.0</v>
      </c>
      <c r="B15" s="136">
        <v>45773.0</v>
      </c>
      <c r="C15" s="138">
        <v>4.0</v>
      </c>
      <c r="D15" s="138" t="s">
        <v>3804</v>
      </c>
      <c r="E15" s="137"/>
      <c r="F15" s="138" t="s">
        <v>619</v>
      </c>
      <c r="G15" s="138" t="s">
        <v>3367</v>
      </c>
      <c r="H15" s="138" t="s">
        <v>4487</v>
      </c>
      <c r="I15" s="138" t="s">
        <v>31</v>
      </c>
      <c r="J15" s="138" t="s">
        <v>23</v>
      </c>
      <c r="K15" s="138" t="s">
        <v>2087</v>
      </c>
      <c r="L15" s="139">
        <v>1.2904758E7</v>
      </c>
      <c r="M15" s="138" t="s">
        <v>4488</v>
      </c>
      <c r="N15" s="138" t="s">
        <v>502</v>
      </c>
      <c r="O15" s="138" t="s">
        <v>26</v>
      </c>
      <c r="P15" s="136">
        <v>45784.0</v>
      </c>
      <c r="Q15" s="141" t="s">
        <v>4489</v>
      </c>
    </row>
    <row r="16">
      <c r="A16" s="135">
        <v>142.0</v>
      </c>
      <c r="B16" s="136">
        <v>45773.0</v>
      </c>
      <c r="C16" s="137"/>
      <c r="D16" s="138" t="s">
        <v>1796</v>
      </c>
      <c r="E16" s="137"/>
      <c r="F16" s="138" t="s">
        <v>619</v>
      </c>
      <c r="G16" s="138" t="s">
        <v>3367</v>
      </c>
      <c r="H16" s="138" t="s">
        <v>4381</v>
      </c>
      <c r="I16" s="138" t="s">
        <v>31</v>
      </c>
      <c r="J16" s="138" t="s">
        <v>23</v>
      </c>
      <c r="K16" s="138" t="s">
        <v>2087</v>
      </c>
      <c r="L16" s="139">
        <v>0.0</v>
      </c>
      <c r="M16" s="138" t="s">
        <v>4383</v>
      </c>
      <c r="N16" s="138" t="s">
        <v>564</v>
      </c>
      <c r="O16" s="138" t="s">
        <v>26</v>
      </c>
      <c r="P16" s="137"/>
      <c r="Q16" s="140"/>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2" max="2" width="12.13"/>
    <col customWidth="1" min="3" max="3" width="15.63"/>
    <col customWidth="1" min="4" max="4" width="13.75"/>
    <col customWidth="1" min="5" max="5" width="31.25"/>
    <col customWidth="1" min="6" max="6" width="17.5"/>
    <col customWidth="1" min="8" max="8" width="19.38"/>
    <col customWidth="1" min="9" max="9" width="18.63"/>
    <col customWidth="1" min="10" max="10" width="21.5"/>
    <col customWidth="1" min="11" max="11" width="16.38"/>
    <col customWidth="1" min="12" max="12" width="29.63"/>
    <col customWidth="1" min="13" max="13" width="18.5"/>
    <col customWidth="1" min="14" max="14" width="20.13"/>
    <col customWidth="1" min="15" max="15" width="25.0"/>
    <col customWidth="1" min="17" max="17" width="20.38"/>
    <col customWidth="1" min="18" max="18" width="18.25"/>
    <col customWidth="1" min="19" max="19" width="18.63"/>
    <col customWidth="1" min="20" max="20" width="23.88"/>
  </cols>
  <sheetData>
    <row r="1" ht="24.75" customHeight="1">
      <c r="A1" s="105" t="s">
        <v>2004</v>
      </c>
      <c r="B1" s="106" t="s">
        <v>3358</v>
      </c>
      <c r="C1" s="107" t="s">
        <v>2</v>
      </c>
      <c r="D1" s="107" t="s">
        <v>3</v>
      </c>
      <c r="E1" s="105" t="s">
        <v>4</v>
      </c>
      <c r="F1" s="105" t="s">
        <v>3359</v>
      </c>
      <c r="G1" s="109" t="s">
        <v>3360</v>
      </c>
      <c r="H1" s="105" t="s">
        <v>3361</v>
      </c>
      <c r="I1" s="105" t="s">
        <v>9</v>
      </c>
      <c r="J1" s="105" t="s">
        <v>10</v>
      </c>
      <c r="K1" s="110" t="s">
        <v>4319</v>
      </c>
      <c r="L1" s="1" t="s">
        <v>16</v>
      </c>
      <c r="M1" s="105" t="s">
        <v>3364</v>
      </c>
      <c r="N1" s="106" t="s">
        <v>3365</v>
      </c>
      <c r="O1" s="106" t="s">
        <v>16</v>
      </c>
      <c r="P1" s="22"/>
      <c r="Q1" s="143" t="s">
        <v>4622</v>
      </c>
      <c r="R1" s="144">
        <v>2.08E8</v>
      </c>
      <c r="S1" s="22"/>
      <c r="T1" s="41"/>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row>
    <row r="2">
      <c r="A2" s="11">
        <v>131.0</v>
      </c>
      <c r="B2" s="12">
        <v>45737.0</v>
      </c>
      <c r="C2" s="24" t="s">
        <v>2643</v>
      </c>
      <c r="D2" s="24" t="s">
        <v>4623</v>
      </c>
      <c r="E2" s="126"/>
      <c r="F2" s="11" t="s">
        <v>3367</v>
      </c>
      <c r="G2" s="11" t="s">
        <v>4624</v>
      </c>
      <c r="H2" s="14" t="s">
        <v>31</v>
      </c>
      <c r="I2" s="11" t="s">
        <v>23</v>
      </c>
      <c r="J2" s="11" t="s">
        <v>50</v>
      </c>
      <c r="K2" s="18">
        <v>1520000.0</v>
      </c>
      <c r="L2" s="26"/>
      <c r="M2" s="11" t="s">
        <v>57</v>
      </c>
      <c r="N2" s="111"/>
      <c r="O2" s="28"/>
      <c r="P2" s="22"/>
      <c r="Q2" s="22"/>
      <c r="R2" s="22"/>
      <c r="S2" s="22"/>
      <c r="T2" s="41"/>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row>
    <row r="3">
      <c r="A3" s="11">
        <v>40.0</v>
      </c>
      <c r="B3" s="12">
        <v>45723.0</v>
      </c>
      <c r="C3" s="24" t="s">
        <v>300</v>
      </c>
      <c r="D3" s="24" t="s">
        <v>197</v>
      </c>
      <c r="E3" s="28"/>
      <c r="F3" s="11" t="s">
        <v>3367</v>
      </c>
      <c r="G3" s="124" t="s">
        <v>4625</v>
      </c>
      <c r="H3" s="14" t="s">
        <v>31</v>
      </c>
      <c r="I3" s="11" t="s">
        <v>23</v>
      </c>
      <c r="J3" s="11" t="s">
        <v>50</v>
      </c>
      <c r="K3" s="18">
        <v>3800000.0</v>
      </c>
      <c r="L3" s="26"/>
      <c r="M3" s="11" t="s">
        <v>57</v>
      </c>
      <c r="N3" s="12"/>
      <c r="O3" s="28"/>
      <c r="P3" s="22"/>
      <c r="Q3" s="22"/>
      <c r="R3" s="22"/>
      <c r="S3" s="22"/>
      <c r="T3" s="41"/>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row>
    <row r="4">
      <c r="A4" s="11">
        <v>93.0</v>
      </c>
      <c r="B4" s="12">
        <v>45731.0</v>
      </c>
      <c r="C4" s="24" t="s">
        <v>4626</v>
      </c>
      <c r="D4" s="24" t="s">
        <v>4627</v>
      </c>
      <c r="E4" s="28"/>
      <c r="F4" s="11" t="s">
        <v>3367</v>
      </c>
      <c r="G4" s="124" t="s">
        <v>4628</v>
      </c>
      <c r="H4" s="14" t="s">
        <v>31</v>
      </c>
      <c r="I4" s="11" t="s">
        <v>23</v>
      </c>
      <c r="J4" s="11" t="s">
        <v>302</v>
      </c>
      <c r="K4" s="18">
        <v>3915416.0</v>
      </c>
      <c r="L4" s="26" t="s">
        <v>4629</v>
      </c>
      <c r="M4" s="11" t="s">
        <v>57</v>
      </c>
      <c r="N4" s="11"/>
      <c r="O4" s="28"/>
      <c r="P4" s="22"/>
      <c r="Q4" s="22"/>
      <c r="R4" s="22"/>
      <c r="S4" s="22"/>
      <c r="T4" s="41"/>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row>
    <row r="5">
      <c r="A5" s="11">
        <v>161.0</v>
      </c>
      <c r="B5" s="12">
        <v>45743.0</v>
      </c>
      <c r="C5" s="14" t="s">
        <v>453</v>
      </c>
      <c r="D5" s="28"/>
      <c r="E5" s="28"/>
      <c r="F5" s="11" t="s">
        <v>3367</v>
      </c>
      <c r="G5" s="11" t="s">
        <v>4630</v>
      </c>
      <c r="H5" s="14" t="s">
        <v>31</v>
      </c>
      <c r="I5" s="11" t="s">
        <v>23</v>
      </c>
      <c r="J5" s="11" t="s">
        <v>852</v>
      </c>
      <c r="K5" s="18">
        <v>2600000.0</v>
      </c>
      <c r="L5" s="89"/>
      <c r="M5" s="11" t="s">
        <v>57</v>
      </c>
      <c r="N5" s="111"/>
      <c r="O5" s="28"/>
      <c r="P5" s="22"/>
      <c r="Q5" s="22"/>
      <c r="R5" s="22"/>
      <c r="S5" s="22"/>
      <c r="T5" s="41"/>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row>
    <row r="6">
      <c r="A6" s="11">
        <v>32.0</v>
      </c>
      <c r="B6" s="12">
        <v>45722.0</v>
      </c>
      <c r="C6" s="14" t="s">
        <v>1030</v>
      </c>
      <c r="D6" s="14" t="s">
        <v>910</v>
      </c>
      <c r="E6" s="28"/>
      <c r="F6" s="11" t="s">
        <v>4631</v>
      </c>
      <c r="G6" s="124" t="s">
        <v>4632</v>
      </c>
      <c r="H6" s="14" t="s">
        <v>31</v>
      </c>
      <c r="I6" s="11" t="s">
        <v>23</v>
      </c>
      <c r="J6" s="11" t="s">
        <v>2087</v>
      </c>
      <c r="K6" s="18">
        <v>7500000.0</v>
      </c>
      <c r="L6" s="26"/>
      <c r="M6" s="11" t="s">
        <v>57</v>
      </c>
      <c r="N6" s="111"/>
      <c r="O6" s="28"/>
      <c r="P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row>
    <row r="7">
      <c r="A7" s="11">
        <v>18.0</v>
      </c>
      <c r="B7" s="12">
        <v>45720.0</v>
      </c>
      <c r="C7" s="14" t="s">
        <v>868</v>
      </c>
      <c r="D7" s="14"/>
      <c r="E7" s="28"/>
      <c r="F7" s="11" t="s">
        <v>3367</v>
      </c>
      <c r="G7" s="124" t="s">
        <v>4633</v>
      </c>
      <c r="H7" s="14" t="s">
        <v>31</v>
      </c>
      <c r="I7" s="11" t="s">
        <v>23</v>
      </c>
      <c r="J7" s="11" t="s">
        <v>100</v>
      </c>
      <c r="K7" s="18">
        <v>350000.0</v>
      </c>
      <c r="L7" s="26"/>
      <c r="M7" s="11" t="s">
        <v>57</v>
      </c>
      <c r="N7" s="12"/>
      <c r="O7" s="28"/>
      <c r="P7" s="22"/>
      <c r="Q7" s="22"/>
      <c r="R7" s="22"/>
      <c r="S7" s="22"/>
      <c r="T7" s="41"/>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row>
    <row r="8">
      <c r="A8" s="11">
        <v>159.0</v>
      </c>
      <c r="B8" s="12">
        <v>45743.0</v>
      </c>
      <c r="C8" s="14" t="s">
        <v>474</v>
      </c>
      <c r="D8" s="14" t="s">
        <v>3473</v>
      </c>
      <c r="E8" s="28"/>
      <c r="F8" s="11" t="s">
        <v>3367</v>
      </c>
      <c r="G8" s="11" t="s">
        <v>4634</v>
      </c>
      <c r="H8" s="14" t="s">
        <v>31</v>
      </c>
      <c r="I8" s="11" t="s">
        <v>23</v>
      </c>
      <c r="J8" s="11" t="s">
        <v>100</v>
      </c>
      <c r="K8" s="18">
        <v>400000.0</v>
      </c>
      <c r="L8" s="89"/>
      <c r="M8" s="11" t="s">
        <v>57</v>
      </c>
      <c r="N8" s="111"/>
      <c r="O8" s="28"/>
      <c r="P8" s="22"/>
      <c r="Q8" s="22"/>
      <c r="R8" s="22"/>
      <c r="S8" s="22"/>
      <c r="T8" s="41"/>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row>
    <row r="9">
      <c r="A9" s="11">
        <v>33.0</v>
      </c>
      <c r="B9" s="12">
        <v>45723.0</v>
      </c>
      <c r="C9" s="24" t="s">
        <v>1352</v>
      </c>
      <c r="D9" s="24" t="s">
        <v>925</v>
      </c>
      <c r="E9" s="28"/>
      <c r="F9" s="11" t="s">
        <v>3367</v>
      </c>
      <c r="G9" s="124" t="s">
        <v>4635</v>
      </c>
      <c r="H9" s="14" t="s">
        <v>31</v>
      </c>
      <c r="I9" s="11" t="s">
        <v>23</v>
      </c>
      <c r="J9" s="11" t="s">
        <v>100</v>
      </c>
      <c r="K9" s="18">
        <v>433840.0</v>
      </c>
      <c r="L9" s="26"/>
      <c r="M9" s="11" t="s">
        <v>57</v>
      </c>
      <c r="N9" s="111"/>
      <c r="O9" s="28"/>
      <c r="P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row>
    <row r="10">
      <c r="A10" s="11">
        <v>28.0</v>
      </c>
      <c r="B10" s="12">
        <v>45722.0</v>
      </c>
      <c r="C10" s="14" t="s">
        <v>1844</v>
      </c>
      <c r="D10" s="14" t="s">
        <v>803</v>
      </c>
      <c r="E10" s="28"/>
      <c r="F10" s="11" t="s">
        <v>3367</v>
      </c>
      <c r="G10" s="124" t="s">
        <v>4636</v>
      </c>
      <c r="H10" s="14" t="s">
        <v>31</v>
      </c>
      <c r="I10" s="11" t="s">
        <v>23</v>
      </c>
      <c r="J10" s="11" t="s">
        <v>100</v>
      </c>
      <c r="K10" s="18">
        <v>500000.0</v>
      </c>
      <c r="L10" s="26"/>
      <c r="M10" s="11" t="s">
        <v>57</v>
      </c>
      <c r="N10" s="12"/>
      <c r="O10" s="28"/>
      <c r="P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row>
    <row r="11">
      <c r="A11" s="11">
        <v>47.0</v>
      </c>
      <c r="B11" s="12">
        <v>45724.0</v>
      </c>
      <c r="C11" s="24" t="s">
        <v>4637</v>
      </c>
      <c r="D11" s="24" t="s">
        <v>715</v>
      </c>
      <c r="E11" s="14"/>
      <c r="F11" s="11" t="s">
        <v>3367</v>
      </c>
      <c r="G11" s="124" t="s">
        <v>4638</v>
      </c>
      <c r="H11" s="14" t="s">
        <v>4639</v>
      </c>
      <c r="I11" s="11" t="s">
        <v>23</v>
      </c>
      <c r="J11" s="11" t="s">
        <v>100</v>
      </c>
      <c r="K11" s="18">
        <v>540000.0</v>
      </c>
      <c r="L11" s="26"/>
      <c r="M11" s="11" t="s">
        <v>57</v>
      </c>
      <c r="N11" s="33"/>
      <c r="O11" s="28"/>
      <c r="P11" s="22"/>
      <c r="Q11" s="22"/>
      <c r="R11" s="22"/>
      <c r="S11" s="22"/>
      <c r="T11" s="41"/>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row>
    <row r="12">
      <c r="A12" s="11">
        <v>19.0</v>
      </c>
      <c r="B12" s="12">
        <v>45720.0</v>
      </c>
      <c r="C12" s="14" t="s">
        <v>4640</v>
      </c>
      <c r="D12" s="14" t="s">
        <v>84</v>
      </c>
      <c r="E12" s="28"/>
      <c r="F12" s="11" t="s">
        <v>3367</v>
      </c>
      <c r="G12" s="124" t="s">
        <v>4641</v>
      </c>
      <c r="H12" s="14" t="s">
        <v>31</v>
      </c>
      <c r="I12" s="11" t="s">
        <v>23</v>
      </c>
      <c r="J12" s="11" t="s">
        <v>100</v>
      </c>
      <c r="K12" s="18">
        <v>550000.0</v>
      </c>
      <c r="L12" s="26"/>
      <c r="M12" s="11" t="s">
        <v>57</v>
      </c>
      <c r="N12" s="12"/>
      <c r="O12" s="28"/>
      <c r="P12" s="22"/>
      <c r="Q12" s="22"/>
      <c r="R12" s="22"/>
      <c r="S12" s="22"/>
      <c r="T12" s="41"/>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row>
    <row r="13">
      <c r="A13" s="11">
        <v>95.0</v>
      </c>
      <c r="B13" s="12">
        <v>45731.0</v>
      </c>
      <c r="C13" s="24" t="s">
        <v>571</v>
      </c>
      <c r="D13" s="29"/>
      <c r="E13" s="14" t="s">
        <v>4642</v>
      </c>
      <c r="F13" s="11" t="s">
        <v>3367</v>
      </c>
      <c r="G13" s="124" t="s">
        <v>4643</v>
      </c>
      <c r="H13" s="14" t="s">
        <v>31</v>
      </c>
      <c r="I13" s="11" t="s">
        <v>23</v>
      </c>
      <c r="J13" s="11" t="s">
        <v>44</v>
      </c>
      <c r="K13" s="18">
        <v>320000.0</v>
      </c>
      <c r="L13" s="26"/>
      <c r="M13" s="11" t="s">
        <v>57</v>
      </c>
      <c r="N13" s="111"/>
      <c r="O13" s="28"/>
      <c r="P13" s="22"/>
      <c r="Q13" s="22"/>
      <c r="R13" s="22"/>
      <c r="S13" s="22"/>
      <c r="T13" s="41"/>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row>
    <row r="14">
      <c r="A14" s="11">
        <v>94.0</v>
      </c>
      <c r="B14" s="12">
        <v>45731.0</v>
      </c>
      <c r="C14" s="24" t="s">
        <v>54</v>
      </c>
      <c r="D14" s="29"/>
      <c r="E14" s="14" t="s">
        <v>4644</v>
      </c>
      <c r="F14" s="11" t="s">
        <v>3367</v>
      </c>
      <c r="G14" s="124" t="s">
        <v>4645</v>
      </c>
      <c r="H14" s="14" t="s">
        <v>31</v>
      </c>
      <c r="I14" s="11" t="s">
        <v>23</v>
      </c>
      <c r="J14" s="11" t="s">
        <v>44</v>
      </c>
      <c r="K14" s="18">
        <v>450000.0</v>
      </c>
      <c r="L14" s="26"/>
      <c r="M14" s="11" t="s">
        <v>57</v>
      </c>
      <c r="N14" s="12"/>
      <c r="O14" s="28"/>
      <c r="P14" s="22"/>
      <c r="Q14" s="22"/>
      <c r="R14" s="22"/>
      <c r="S14" s="22"/>
      <c r="T14" s="41"/>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row>
    <row r="15">
      <c r="A15" s="11">
        <v>157.0</v>
      </c>
      <c r="B15" s="12">
        <v>45743.0</v>
      </c>
      <c r="C15" s="14" t="s">
        <v>555</v>
      </c>
      <c r="D15" s="28"/>
      <c r="E15" s="14" t="s">
        <v>4646</v>
      </c>
      <c r="F15" s="11" t="s">
        <v>3367</v>
      </c>
      <c r="G15" s="11" t="s">
        <v>4647</v>
      </c>
      <c r="H15" s="14" t="s">
        <v>31</v>
      </c>
      <c r="I15" s="11" t="s">
        <v>23</v>
      </c>
      <c r="J15" s="11" t="s">
        <v>44</v>
      </c>
      <c r="K15" s="18">
        <v>762012.0</v>
      </c>
      <c r="L15" s="26" t="s">
        <v>4648</v>
      </c>
      <c r="M15" s="11" t="s">
        <v>57</v>
      </c>
      <c r="N15" s="111"/>
      <c r="O15" s="28"/>
      <c r="P15" s="22"/>
      <c r="Q15" s="22"/>
      <c r="R15" s="22"/>
      <c r="S15" s="22"/>
      <c r="T15" s="41"/>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row>
    <row r="16">
      <c r="A16" s="11">
        <v>49.0</v>
      </c>
      <c r="B16" s="12">
        <v>45724.0</v>
      </c>
      <c r="C16" s="24" t="s">
        <v>311</v>
      </c>
      <c r="D16" s="24" t="s">
        <v>398</v>
      </c>
      <c r="E16" s="14" t="s">
        <v>4649</v>
      </c>
      <c r="F16" s="11" t="s">
        <v>3367</v>
      </c>
      <c r="G16" s="124" t="s">
        <v>4650</v>
      </c>
      <c r="H16" s="14" t="s">
        <v>31</v>
      </c>
      <c r="I16" s="11" t="s">
        <v>23</v>
      </c>
      <c r="J16" s="11" t="s">
        <v>44</v>
      </c>
      <c r="K16" s="18">
        <v>1024000.0</v>
      </c>
      <c r="L16" s="89"/>
      <c r="M16" s="11" t="s">
        <v>57</v>
      </c>
      <c r="N16" s="111"/>
      <c r="O16" s="28"/>
      <c r="P16" s="22"/>
      <c r="Q16" s="22"/>
      <c r="R16" s="22"/>
      <c r="S16" s="22"/>
      <c r="T16" s="41"/>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row>
    <row r="17">
      <c r="A17" s="11">
        <v>151.0</v>
      </c>
      <c r="B17" s="12">
        <v>45741.0</v>
      </c>
      <c r="C17" s="14" t="s">
        <v>79</v>
      </c>
      <c r="D17" s="14" t="s">
        <v>413</v>
      </c>
      <c r="E17" s="14" t="s">
        <v>4651</v>
      </c>
      <c r="F17" s="11" t="s">
        <v>4652</v>
      </c>
      <c r="G17" s="11" t="s">
        <v>4653</v>
      </c>
      <c r="H17" s="14" t="s">
        <v>31</v>
      </c>
      <c r="I17" s="11" t="s">
        <v>23</v>
      </c>
      <c r="J17" s="11" t="s">
        <v>44</v>
      </c>
      <c r="K17" s="18">
        <v>1093318.0</v>
      </c>
      <c r="L17" s="26" t="s">
        <v>4654</v>
      </c>
      <c r="M17" s="11" t="s">
        <v>57</v>
      </c>
      <c r="N17" s="111"/>
      <c r="O17" s="28"/>
      <c r="P17" s="22"/>
      <c r="Q17" s="22"/>
      <c r="R17" s="22"/>
      <c r="S17" s="22"/>
      <c r="T17" s="41"/>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row>
    <row r="18">
      <c r="A18" s="11">
        <v>50.0</v>
      </c>
      <c r="B18" s="12">
        <v>45726.0</v>
      </c>
      <c r="C18" s="24" t="s">
        <v>4655</v>
      </c>
      <c r="D18" s="24"/>
      <c r="E18" s="28"/>
      <c r="F18" s="11" t="s">
        <v>3367</v>
      </c>
      <c r="G18" s="124" t="s">
        <v>4656</v>
      </c>
      <c r="H18" s="14" t="s">
        <v>4639</v>
      </c>
      <c r="I18" s="11" t="s">
        <v>23</v>
      </c>
      <c r="J18" s="11" t="s">
        <v>625</v>
      </c>
      <c r="K18" s="18">
        <v>70000.0</v>
      </c>
      <c r="L18" s="89"/>
      <c r="M18" s="11" t="s">
        <v>57</v>
      </c>
      <c r="N18" s="111"/>
      <c r="O18" s="28"/>
      <c r="P18" s="22"/>
      <c r="Q18" s="22"/>
      <c r="R18" s="22"/>
      <c r="S18" s="22"/>
      <c r="T18" s="41"/>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row>
    <row r="19">
      <c r="A19" s="11">
        <v>153.0</v>
      </c>
      <c r="B19" s="12">
        <v>45742.0</v>
      </c>
      <c r="C19" s="14" t="s">
        <v>4657</v>
      </c>
      <c r="D19" s="14" t="s">
        <v>669</v>
      </c>
      <c r="E19" s="28"/>
      <c r="F19" s="11" t="s">
        <v>3367</v>
      </c>
      <c r="G19" s="11" t="s">
        <v>4325</v>
      </c>
      <c r="H19" s="14" t="s">
        <v>4639</v>
      </c>
      <c r="I19" s="11" t="s">
        <v>23</v>
      </c>
      <c r="J19" s="11" t="s">
        <v>625</v>
      </c>
      <c r="K19" s="18">
        <v>110000.0</v>
      </c>
      <c r="L19" s="89"/>
      <c r="M19" s="11" t="s">
        <v>57</v>
      </c>
      <c r="N19" s="111"/>
      <c r="O19" s="28"/>
      <c r="P19" s="22"/>
      <c r="Q19" s="22"/>
      <c r="R19" s="22"/>
      <c r="S19" s="22"/>
      <c r="T19" s="41"/>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row>
    <row r="20">
      <c r="A20" s="11">
        <v>51.0</v>
      </c>
      <c r="B20" s="12">
        <v>45726.0</v>
      </c>
      <c r="C20" s="24" t="s">
        <v>2042</v>
      </c>
      <c r="D20" s="24" t="s">
        <v>4658</v>
      </c>
      <c r="E20" s="28"/>
      <c r="F20" s="11" t="s">
        <v>3367</v>
      </c>
      <c r="G20" s="124" t="s">
        <v>4659</v>
      </c>
      <c r="H20" s="14" t="s">
        <v>4639</v>
      </c>
      <c r="I20" s="11" t="s">
        <v>23</v>
      </c>
      <c r="J20" s="11" t="s">
        <v>625</v>
      </c>
      <c r="K20" s="18">
        <v>120000.0</v>
      </c>
      <c r="L20" s="89"/>
      <c r="M20" s="11" t="s">
        <v>57</v>
      </c>
      <c r="N20" s="111"/>
      <c r="O20" s="28"/>
      <c r="P20" s="22"/>
      <c r="Q20" s="22"/>
      <c r="R20" s="22"/>
      <c r="S20" s="22"/>
      <c r="T20" s="41"/>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row>
    <row r="21">
      <c r="A21" s="11">
        <v>158.0</v>
      </c>
      <c r="B21" s="12">
        <v>45743.0</v>
      </c>
      <c r="C21" s="14" t="s">
        <v>4660</v>
      </c>
      <c r="D21" s="14" t="s">
        <v>1959</v>
      </c>
      <c r="E21" s="28"/>
      <c r="F21" s="11" t="s">
        <v>3367</v>
      </c>
      <c r="G21" s="11" t="s">
        <v>4661</v>
      </c>
      <c r="H21" s="14" t="s">
        <v>31</v>
      </c>
      <c r="I21" s="11" t="s">
        <v>23</v>
      </c>
      <c r="J21" s="11" t="s">
        <v>625</v>
      </c>
      <c r="K21" s="18">
        <v>150000.0</v>
      </c>
      <c r="L21" s="26" t="s">
        <v>4662</v>
      </c>
      <c r="M21" s="11" t="s">
        <v>57</v>
      </c>
      <c r="N21" s="111"/>
      <c r="O21" s="28"/>
      <c r="P21" s="22"/>
      <c r="Q21" s="22"/>
      <c r="R21" s="22"/>
      <c r="S21" s="22"/>
      <c r="T21" s="41"/>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row>
    <row r="22">
      <c r="A22" s="11">
        <v>20.0</v>
      </c>
      <c r="B22" s="12">
        <v>45720.0</v>
      </c>
      <c r="C22" s="14" t="s">
        <v>4663</v>
      </c>
      <c r="D22" s="14" t="s">
        <v>1384</v>
      </c>
      <c r="E22" s="14" t="s">
        <v>4664</v>
      </c>
      <c r="F22" s="11" t="s">
        <v>4652</v>
      </c>
      <c r="G22" s="124" t="s">
        <v>4665</v>
      </c>
      <c r="H22" s="14" t="s">
        <v>31</v>
      </c>
      <c r="I22" s="11" t="s">
        <v>23</v>
      </c>
      <c r="J22" s="11" t="s">
        <v>625</v>
      </c>
      <c r="K22" s="18">
        <v>380000.0</v>
      </c>
      <c r="L22" s="26"/>
      <c r="M22" s="11" t="s">
        <v>57</v>
      </c>
      <c r="N22" s="12"/>
      <c r="O22" s="28"/>
      <c r="P22" s="22"/>
      <c r="Q22" s="22"/>
      <c r="R22" s="22"/>
      <c r="S22" s="22"/>
      <c r="T22" s="41"/>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row>
    <row r="23">
      <c r="A23" s="11">
        <v>48.0</v>
      </c>
      <c r="B23" s="12">
        <v>45724.0</v>
      </c>
      <c r="C23" s="24" t="s">
        <v>3481</v>
      </c>
      <c r="D23" s="24" t="s">
        <v>4666</v>
      </c>
      <c r="E23" s="28"/>
      <c r="F23" s="11" t="s">
        <v>3367</v>
      </c>
      <c r="G23" s="124" t="s">
        <v>4667</v>
      </c>
      <c r="H23" s="14" t="s">
        <v>31</v>
      </c>
      <c r="I23" s="11" t="s">
        <v>23</v>
      </c>
      <c r="J23" s="11" t="s">
        <v>625</v>
      </c>
      <c r="K23" s="18">
        <v>496000.0</v>
      </c>
      <c r="L23" s="26"/>
      <c r="M23" s="11" t="s">
        <v>57</v>
      </c>
      <c r="N23" s="111"/>
      <c r="O23" s="28"/>
      <c r="P23" s="22"/>
      <c r="Q23" s="22"/>
      <c r="R23" s="22"/>
      <c r="S23" s="22"/>
      <c r="T23" s="41"/>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row>
    <row r="24">
      <c r="A24" s="11">
        <v>64.0</v>
      </c>
      <c r="B24" s="12">
        <v>45728.0</v>
      </c>
      <c r="C24" s="24" t="s">
        <v>4668</v>
      </c>
      <c r="D24" s="24"/>
      <c r="E24" s="14"/>
      <c r="F24" s="11" t="s">
        <v>3367</v>
      </c>
      <c r="G24" s="124" t="s">
        <v>4669</v>
      </c>
      <c r="H24" s="14" t="s">
        <v>31</v>
      </c>
      <c r="I24" s="11" t="s">
        <v>23</v>
      </c>
      <c r="J24" s="11" t="s">
        <v>50</v>
      </c>
      <c r="K24" s="18">
        <v>700000.0</v>
      </c>
      <c r="L24" s="26" t="s">
        <v>4670</v>
      </c>
      <c r="M24" s="11" t="s">
        <v>39</v>
      </c>
      <c r="N24" s="12"/>
      <c r="O24" s="28"/>
      <c r="P24" s="22"/>
      <c r="Q24" s="22"/>
      <c r="R24" s="22"/>
      <c r="S24" s="22"/>
      <c r="T24" s="41"/>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row>
    <row r="25">
      <c r="A25" s="11">
        <v>118.0</v>
      </c>
      <c r="B25" s="12">
        <v>45735.0</v>
      </c>
      <c r="C25" s="24" t="s">
        <v>4671</v>
      </c>
      <c r="D25" s="24" t="s">
        <v>854</v>
      </c>
      <c r="E25" s="29"/>
      <c r="F25" s="11" t="s">
        <v>3367</v>
      </c>
      <c r="G25" s="11" t="s">
        <v>4672</v>
      </c>
      <c r="H25" s="14" t="s">
        <v>31</v>
      </c>
      <c r="I25" s="11" t="s">
        <v>23</v>
      </c>
      <c r="J25" s="11" t="s">
        <v>50</v>
      </c>
      <c r="K25" s="18">
        <v>770000.0</v>
      </c>
      <c r="L25" s="26" t="s">
        <v>1319</v>
      </c>
      <c r="M25" s="11" t="s">
        <v>39</v>
      </c>
      <c r="N25" s="111"/>
      <c r="O25" s="28"/>
      <c r="P25" s="22"/>
      <c r="Q25" s="22"/>
      <c r="R25" s="22"/>
      <c r="S25" s="22"/>
      <c r="T25" s="41"/>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row>
    <row r="26">
      <c r="A26" s="11">
        <v>16.0</v>
      </c>
      <c r="B26" s="12">
        <v>45720.0</v>
      </c>
      <c r="C26" s="14" t="s">
        <v>132</v>
      </c>
      <c r="D26" s="14" t="s">
        <v>4673</v>
      </c>
      <c r="E26" s="28"/>
      <c r="F26" s="11" t="s">
        <v>4674</v>
      </c>
      <c r="G26" s="124" t="s">
        <v>4675</v>
      </c>
      <c r="H26" s="14" t="s">
        <v>31</v>
      </c>
      <c r="I26" s="11" t="s">
        <v>23</v>
      </c>
      <c r="J26" s="11" t="s">
        <v>50</v>
      </c>
      <c r="K26" s="18">
        <v>893238.0</v>
      </c>
      <c r="L26" s="26" t="s">
        <v>4676</v>
      </c>
      <c r="M26" s="11" t="s">
        <v>39</v>
      </c>
      <c r="N26" s="12"/>
      <c r="O26" s="28"/>
      <c r="P26" s="22"/>
      <c r="T26" s="41"/>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row>
    <row r="27">
      <c r="A27" s="11">
        <v>53.0</v>
      </c>
      <c r="B27" s="12">
        <v>45726.0</v>
      </c>
      <c r="C27" s="24" t="s">
        <v>981</v>
      </c>
      <c r="D27" s="24" t="s">
        <v>4677</v>
      </c>
      <c r="E27" s="28"/>
      <c r="F27" s="11" t="s">
        <v>3473</v>
      </c>
      <c r="G27" s="124" t="s">
        <v>4678</v>
      </c>
      <c r="H27" s="14" t="s">
        <v>31</v>
      </c>
      <c r="I27" s="11" t="s">
        <v>23</v>
      </c>
      <c r="J27" s="11" t="s">
        <v>50</v>
      </c>
      <c r="K27" s="18">
        <v>980000.0</v>
      </c>
      <c r="L27" s="26" t="s">
        <v>4679</v>
      </c>
      <c r="M27" s="11" t="s">
        <v>39</v>
      </c>
      <c r="N27" s="111"/>
      <c r="O27" s="28"/>
      <c r="P27" s="22"/>
      <c r="T27" s="41"/>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row>
    <row r="28">
      <c r="A28" s="11">
        <v>82.0</v>
      </c>
      <c r="B28" s="12">
        <v>45731.0</v>
      </c>
      <c r="C28" s="24" t="s">
        <v>864</v>
      </c>
      <c r="D28" s="24" t="s">
        <v>861</v>
      </c>
      <c r="E28" s="14"/>
      <c r="F28" s="11" t="s">
        <v>4680</v>
      </c>
      <c r="G28" s="124" t="s">
        <v>4681</v>
      </c>
      <c r="H28" s="14" t="s">
        <v>31</v>
      </c>
      <c r="I28" s="11" t="s">
        <v>23</v>
      </c>
      <c r="J28" s="11" t="s">
        <v>50</v>
      </c>
      <c r="K28" s="18">
        <v>1240000.0</v>
      </c>
      <c r="L28" s="26" t="s">
        <v>4682</v>
      </c>
      <c r="M28" s="11" t="s">
        <v>39</v>
      </c>
      <c r="N28" s="12">
        <v>45745.0</v>
      </c>
      <c r="O28" s="28"/>
      <c r="P28" s="22"/>
      <c r="T28" s="41"/>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row>
    <row r="29">
      <c r="A29" s="11">
        <v>91.0</v>
      </c>
      <c r="B29" s="12">
        <v>45731.0</v>
      </c>
      <c r="C29" s="24" t="s">
        <v>2766</v>
      </c>
      <c r="D29" s="24" t="s">
        <v>947</v>
      </c>
      <c r="E29" s="28"/>
      <c r="F29" s="11" t="s">
        <v>3367</v>
      </c>
      <c r="G29" s="124" t="s">
        <v>4683</v>
      </c>
      <c r="H29" s="14" t="s">
        <v>31</v>
      </c>
      <c r="I29" s="11" t="s">
        <v>23</v>
      </c>
      <c r="J29" s="11" t="s">
        <v>50</v>
      </c>
      <c r="K29" s="18">
        <v>1977552.0</v>
      </c>
      <c r="L29" s="26" t="s">
        <v>4684</v>
      </c>
      <c r="M29" s="11" t="s">
        <v>39</v>
      </c>
      <c r="N29" s="11" t="s">
        <v>4685</v>
      </c>
      <c r="O29" s="28"/>
      <c r="P29" s="22"/>
      <c r="T29" s="41"/>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row>
    <row r="30">
      <c r="A30" s="11">
        <v>134.0</v>
      </c>
      <c r="B30" s="12">
        <v>45738.0</v>
      </c>
      <c r="C30" s="24" t="s">
        <v>2495</v>
      </c>
      <c r="D30" s="29"/>
      <c r="E30" s="126"/>
      <c r="F30" s="11" t="s">
        <v>3367</v>
      </c>
      <c r="G30" s="11" t="s">
        <v>4686</v>
      </c>
      <c r="H30" s="14" t="s">
        <v>31</v>
      </c>
      <c r="I30" s="11" t="s">
        <v>23</v>
      </c>
      <c r="J30" s="11" t="s">
        <v>50</v>
      </c>
      <c r="K30" s="18">
        <v>3837974.0</v>
      </c>
      <c r="L30" s="26" t="s">
        <v>4687</v>
      </c>
      <c r="M30" s="11" t="s">
        <v>39</v>
      </c>
      <c r="N30" s="111"/>
      <c r="O30" s="28"/>
      <c r="P30" s="22"/>
      <c r="T30" s="41"/>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row>
    <row r="31">
      <c r="A31" s="11">
        <v>92.0</v>
      </c>
      <c r="B31" s="12">
        <v>45731.0</v>
      </c>
      <c r="C31" s="24" t="s">
        <v>571</v>
      </c>
      <c r="D31" s="24"/>
      <c r="E31" s="28"/>
      <c r="F31" s="11" t="s">
        <v>3367</v>
      </c>
      <c r="G31" s="124" t="s">
        <v>4688</v>
      </c>
      <c r="H31" s="14" t="s">
        <v>31</v>
      </c>
      <c r="I31" s="11" t="s">
        <v>23</v>
      </c>
      <c r="J31" s="11" t="s">
        <v>167</v>
      </c>
      <c r="K31" s="18">
        <v>1705805.0</v>
      </c>
      <c r="L31" s="26" t="s">
        <v>4689</v>
      </c>
      <c r="M31" s="11" t="s">
        <v>39</v>
      </c>
      <c r="N31" s="11" t="s">
        <v>4685</v>
      </c>
      <c r="O31" s="28"/>
      <c r="P31" s="22"/>
      <c r="Q31" s="22"/>
      <c r="R31" s="22"/>
      <c r="S31" s="22"/>
      <c r="T31" s="41"/>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row>
    <row r="32">
      <c r="A32" s="11">
        <v>90.0</v>
      </c>
      <c r="B32" s="12">
        <v>45731.0</v>
      </c>
      <c r="C32" s="24" t="s">
        <v>242</v>
      </c>
      <c r="D32" s="24" t="s">
        <v>732</v>
      </c>
      <c r="E32" s="28"/>
      <c r="F32" s="11" t="s">
        <v>3367</v>
      </c>
      <c r="G32" s="124" t="s">
        <v>4690</v>
      </c>
      <c r="H32" s="14" t="s">
        <v>31</v>
      </c>
      <c r="I32" s="11" t="s">
        <v>23</v>
      </c>
      <c r="J32" s="11" t="s">
        <v>302</v>
      </c>
      <c r="K32" s="18">
        <v>2344160.0</v>
      </c>
      <c r="L32" s="26" t="s">
        <v>4691</v>
      </c>
      <c r="M32" s="11" t="s">
        <v>39</v>
      </c>
      <c r="N32" s="11" t="s">
        <v>4692</v>
      </c>
      <c r="O32" s="28"/>
      <c r="P32" s="22"/>
      <c r="Q32" s="22"/>
      <c r="R32" s="22"/>
      <c r="S32" s="22"/>
      <c r="T32" s="41"/>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row>
    <row r="33">
      <c r="A33" s="11">
        <v>110.0</v>
      </c>
      <c r="B33" s="12">
        <v>45734.0</v>
      </c>
      <c r="C33" s="24" t="s">
        <v>757</v>
      </c>
      <c r="D33" s="24" t="s">
        <v>1175</v>
      </c>
      <c r="E33" s="29"/>
      <c r="F33" s="11" t="s">
        <v>3473</v>
      </c>
      <c r="G33" s="124" t="s">
        <v>4693</v>
      </c>
      <c r="H33" s="14" t="s">
        <v>31</v>
      </c>
      <c r="I33" s="11" t="s">
        <v>23</v>
      </c>
      <c r="J33" s="11" t="s">
        <v>4694</v>
      </c>
      <c r="K33" s="18">
        <v>3872973.0</v>
      </c>
      <c r="L33" s="26" t="s">
        <v>4695</v>
      </c>
      <c r="M33" s="11" t="s">
        <v>39</v>
      </c>
      <c r="N33" s="12"/>
      <c r="O33" s="28"/>
      <c r="P33" s="22"/>
      <c r="Q33" s="22"/>
      <c r="R33" s="22"/>
      <c r="S33" s="22"/>
      <c r="T33" s="41"/>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row>
    <row r="34">
      <c r="A34" s="11">
        <v>74.0</v>
      </c>
      <c r="B34" s="12">
        <v>45730.0</v>
      </c>
      <c r="C34" s="24" t="s">
        <v>2119</v>
      </c>
      <c r="D34" s="24" t="s">
        <v>2523</v>
      </c>
      <c r="E34" s="14" t="s">
        <v>4696</v>
      </c>
      <c r="F34" s="11" t="s">
        <v>3367</v>
      </c>
      <c r="G34" s="124" t="s">
        <v>4697</v>
      </c>
      <c r="H34" s="14" t="s">
        <v>31</v>
      </c>
      <c r="I34" s="11" t="s">
        <v>23</v>
      </c>
      <c r="J34" s="11" t="s">
        <v>24</v>
      </c>
      <c r="K34" s="18">
        <v>3007229.0</v>
      </c>
      <c r="L34" s="26" t="s">
        <v>4698</v>
      </c>
      <c r="M34" s="11" t="s">
        <v>39</v>
      </c>
      <c r="N34" s="11" t="s">
        <v>4699</v>
      </c>
      <c r="O34" s="28"/>
      <c r="P34" s="22"/>
      <c r="Q34" s="22"/>
      <c r="R34" s="22"/>
      <c r="S34" s="22"/>
      <c r="T34" s="41"/>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row>
    <row r="35">
      <c r="A35" s="11">
        <v>30.0</v>
      </c>
      <c r="B35" s="12">
        <v>45722.0</v>
      </c>
      <c r="C35" s="14" t="s">
        <v>542</v>
      </c>
      <c r="D35" s="14"/>
      <c r="E35" s="28"/>
      <c r="F35" s="11" t="s">
        <v>4652</v>
      </c>
      <c r="G35" s="124" t="s">
        <v>4700</v>
      </c>
      <c r="H35" s="14" t="s">
        <v>31</v>
      </c>
      <c r="I35" s="11" t="s">
        <v>23</v>
      </c>
      <c r="J35" s="11" t="s">
        <v>2087</v>
      </c>
      <c r="K35" s="18">
        <v>4399240.0</v>
      </c>
      <c r="L35" s="26" t="s">
        <v>4701</v>
      </c>
      <c r="M35" s="11" t="s">
        <v>39</v>
      </c>
      <c r="N35" s="12"/>
      <c r="O35" s="28"/>
      <c r="P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row>
    <row r="36">
      <c r="A36" s="11">
        <v>5.0</v>
      </c>
      <c r="B36" s="12">
        <v>45717.0</v>
      </c>
      <c r="C36" s="14" t="s">
        <v>730</v>
      </c>
      <c r="D36" s="29"/>
      <c r="E36" s="20" t="s">
        <v>4702</v>
      </c>
      <c r="F36" s="11" t="s">
        <v>3367</v>
      </c>
      <c r="G36" s="124" t="s">
        <v>4703</v>
      </c>
      <c r="H36" s="14" t="s">
        <v>31</v>
      </c>
      <c r="I36" s="11" t="s">
        <v>23</v>
      </c>
      <c r="J36" s="11" t="s">
        <v>346</v>
      </c>
      <c r="K36" s="18">
        <v>422007.0</v>
      </c>
      <c r="L36" s="26" t="s">
        <v>4704</v>
      </c>
      <c r="M36" s="11" t="s">
        <v>39</v>
      </c>
      <c r="N36" s="11" t="s">
        <v>4705</v>
      </c>
      <c r="O36" s="28"/>
      <c r="P36" s="22"/>
      <c r="Q36" s="22"/>
      <c r="R36" s="22"/>
      <c r="S36" s="22"/>
      <c r="T36" s="146" t="str">
        <f>R36/R31</f>
        <v>#DIV/0!</v>
      </c>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row>
    <row r="37">
      <c r="A37" s="11">
        <v>57.0</v>
      </c>
      <c r="B37" s="12">
        <v>45727.0</v>
      </c>
      <c r="C37" s="24" t="s">
        <v>774</v>
      </c>
      <c r="D37" s="24" t="s">
        <v>454</v>
      </c>
      <c r="E37" s="28"/>
      <c r="F37" s="11" t="s">
        <v>3367</v>
      </c>
      <c r="G37" s="124" t="s">
        <v>4706</v>
      </c>
      <c r="H37" s="14" t="s">
        <v>31</v>
      </c>
      <c r="I37" s="11" t="s">
        <v>23</v>
      </c>
      <c r="J37" s="11" t="s">
        <v>44</v>
      </c>
      <c r="K37" s="18">
        <v>330000.0</v>
      </c>
      <c r="L37" s="26" t="s">
        <v>4707</v>
      </c>
      <c r="M37" s="11" t="s">
        <v>39</v>
      </c>
      <c r="N37" s="12"/>
      <c r="O37" s="28"/>
      <c r="P37" s="22"/>
      <c r="Q37" s="22"/>
      <c r="R37" s="22"/>
      <c r="S37" s="22"/>
      <c r="T37" s="41"/>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row>
    <row r="38">
      <c r="A38" s="11">
        <v>160.0</v>
      </c>
      <c r="B38" s="12">
        <v>45743.0</v>
      </c>
      <c r="C38" s="14" t="s">
        <v>140</v>
      </c>
      <c r="D38" s="14" t="s">
        <v>4708</v>
      </c>
      <c r="E38" s="28"/>
      <c r="F38" s="11" t="s">
        <v>3367</v>
      </c>
      <c r="G38" s="11" t="s">
        <v>4709</v>
      </c>
      <c r="H38" s="14" t="s">
        <v>31</v>
      </c>
      <c r="I38" s="11" t="s">
        <v>23</v>
      </c>
      <c r="J38" s="11" t="s">
        <v>44</v>
      </c>
      <c r="K38" s="18">
        <v>347506.0</v>
      </c>
      <c r="L38" s="26" t="s">
        <v>4710</v>
      </c>
      <c r="M38" s="11" t="s">
        <v>39</v>
      </c>
      <c r="N38" s="111"/>
      <c r="O38" s="28"/>
      <c r="P38" s="22"/>
      <c r="Q38" s="22"/>
      <c r="R38" s="22"/>
      <c r="S38" s="22"/>
      <c r="T38" s="41"/>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row>
    <row r="39">
      <c r="A39" s="11">
        <v>69.0</v>
      </c>
      <c r="B39" s="12">
        <v>45729.0</v>
      </c>
      <c r="C39" s="24" t="s">
        <v>1030</v>
      </c>
      <c r="D39" s="24" t="s">
        <v>435</v>
      </c>
      <c r="E39" s="28"/>
      <c r="F39" s="11" t="s">
        <v>3367</v>
      </c>
      <c r="G39" s="124" t="s">
        <v>4711</v>
      </c>
      <c r="H39" s="14" t="s">
        <v>31</v>
      </c>
      <c r="I39" s="11" t="s">
        <v>23</v>
      </c>
      <c r="J39" s="11" t="s">
        <v>44</v>
      </c>
      <c r="K39" s="18">
        <v>400000.0</v>
      </c>
      <c r="L39" s="26" t="s">
        <v>4712</v>
      </c>
      <c r="M39" s="11" t="s">
        <v>39</v>
      </c>
      <c r="N39" s="12">
        <v>45745.0</v>
      </c>
      <c r="O39" s="28"/>
      <c r="P39" s="22"/>
      <c r="Q39" s="22"/>
      <c r="R39" s="22"/>
      <c r="S39" s="22"/>
      <c r="T39" s="41"/>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row>
    <row r="40">
      <c r="A40" s="11">
        <v>43.0</v>
      </c>
      <c r="B40" s="12">
        <v>45724.0</v>
      </c>
      <c r="C40" s="24" t="s">
        <v>79</v>
      </c>
      <c r="D40" s="24" t="s">
        <v>431</v>
      </c>
      <c r="E40" s="14"/>
      <c r="F40" s="11" t="s">
        <v>3367</v>
      </c>
      <c r="G40" s="124" t="s">
        <v>4713</v>
      </c>
      <c r="H40" s="14" t="s">
        <v>31</v>
      </c>
      <c r="I40" s="11" t="s">
        <v>23</v>
      </c>
      <c r="J40" s="11" t="s">
        <v>44</v>
      </c>
      <c r="K40" s="18">
        <v>450000.0</v>
      </c>
      <c r="L40" s="26" t="s">
        <v>4714</v>
      </c>
      <c r="M40" s="11" t="s">
        <v>39</v>
      </c>
      <c r="N40" s="12">
        <v>45745.0</v>
      </c>
      <c r="O40" s="28"/>
      <c r="P40" s="22"/>
      <c r="Q40" s="22"/>
      <c r="R40" s="22"/>
      <c r="S40" s="22"/>
      <c r="T40" s="41"/>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row>
    <row r="41">
      <c r="A41" s="11">
        <v>9.0</v>
      </c>
      <c r="B41" s="12">
        <v>45719.0</v>
      </c>
      <c r="C41" s="14" t="s">
        <v>4715</v>
      </c>
      <c r="D41" s="14"/>
      <c r="E41" s="28"/>
      <c r="F41" s="11" t="s">
        <v>3367</v>
      </c>
      <c r="G41" s="124" t="s">
        <v>4716</v>
      </c>
      <c r="H41" s="14" t="s">
        <v>31</v>
      </c>
      <c r="I41" s="11" t="s">
        <v>23</v>
      </c>
      <c r="J41" s="11" t="s">
        <v>44</v>
      </c>
      <c r="K41" s="18">
        <v>601608.0</v>
      </c>
      <c r="L41" s="26" t="s">
        <v>4717</v>
      </c>
      <c r="M41" s="11" t="s">
        <v>39</v>
      </c>
      <c r="N41" s="12"/>
      <c r="O41" s="28"/>
      <c r="P41" s="22"/>
      <c r="Q41" s="22"/>
      <c r="R41" s="22"/>
      <c r="S41" s="22"/>
      <c r="T41" s="41"/>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row>
    <row r="42">
      <c r="A42" s="11">
        <v>42.0</v>
      </c>
      <c r="B42" s="12">
        <v>45724.0</v>
      </c>
      <c r="C42" s="24" t="s">
        <v>1030</v>
      </c>
      <c r="D42" s="24" t="s">
        <v>1636</v>
      </c>
      <c r="E42" s="28"/>
      <c r="F42" s="11" t="s">
        <v>3367</v>
      </c>
      <c r="G42" s="124" t="s">
        <v>4718</v>
      </c>
      <c r="H42" s="14" t="s">
        <v>31</v>
      </c>
      <c r="I42" s="11" t="s">
        <v>23</v>
      </c>
      <c r="J42" s="11" t="s">
        <v>75</v>
      </c>
      <c r="K42" s="18"/>
      <c r="L42" s="26" t="s">
        <v>4719</v>
      </c>
      <c r="M42" s="11" t="s">
        <v>39</v>
      </c>
      <c r="N42" s="12"/>
      <c r="O42" s="28"/>
      <c r="P42" s="22"/>
      <c r="Q42" s="22"/>
      <c r="R42" s="22"/>
      <c r="S42" s="22"/>
      <c r="T42" s="41"/>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row>
    <row r="43">
      <c r="A43" s="11">
        <v>4.0</v>
      </c>
      <c r="B43" s="12">
        <v>45717.0</v>
      </c>
      <c r="C43" s="14" t="s">
        <v>474</v>
      </c>
      <c r="D43" s="24"/>
      <c r="E43" s="28"/>
      <c r="F43" s="11" t="s">
        <v>3367</v>
      </c>
      <c r="G43" s="124" t="s">
        <v>4720</v>
      </c>
      <c r="H43" s="14" t="s">
        <v>31</v>
      </c>
      <c r="I43" s="11" t="s">
        <v>23</v>
      </c>
      <c r="J43" s="11" t="s">
        <v>2740</v>
      </c>
      <c r="K43" s="18">
        <v>1117179.0</v>
      </c>
      <c r="L43" s="26" t="s">
        <v>4721</v>
      </c>
      <c r="M43" s="11" t="s">
        <v>39</v>
      </c>
      <c r="N43" s="12">
        <v>45735.0</v>
      </c>
      <c r="O43" s="28"/>
      <c r="P43" s="22"/>
      <c r="Q43" s="22"/>
      <c r="R43" s="22"/>
      <c r="S43" s="22"/>
      <c r="T43" s="146" t="str">
        <f>R43/R39</f>
        <v>#DIV/0!</v>
      </c>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row>
    <row r="44">
      <c r="A44" s="11">
        <v>156.0</v>
      </c>
      <c r="B44" s="12">
        <v>45742.0</v>
      </c>
      <c r="C44" s="14" t="s">
        <v>903</v>
      </c>
      <c r="D44" s="14" t="s">
        <v>1664</v>
      </c>
      <c r="E44" s="28"/>
      <c r="F44" s="11" t="s">
        <v>3367</v>
      </c>
      <c r="G44" s="11" t="s">
        <v>4722</v>
      </c>
      <c r="H44" s="14" t="s">
        <v>31</v>
      </c>
      <c r="I44" s="11" t="s">
        <v>23</v>
      </c>
      <c r="J44" s="11" t="s">
        <v>625</v>
      </c>
      <c r="K44" s="18">
        <v>110000.0</v>
      </c>
      <c r="L44" s="26" t="s">
        <v>4723</v>
      </c>
      <c r="M44" s="11" t="s">
        <v>39</v>
      </c>
      <c r="N44" s="111"/>
      <c r="O44" s="28"/>
      <c r="P44" s="22"/>
      <c r="Q44" s="22"/>
      <c r="R44" s="22"/>
      <c r="S44" s="22"/>
      <c r="T44" s="41"/>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row>
    <row r="45">
      <c r="A45" s="11">
        <v>85.0</v>
      </c>
      <c r="B45" s="12">
        <v>45731.0</v>
      </c>
      <c r="C45" s="24" t="s">
        <v>2766</v>
      </c>
      <c r="D45" s="29"/>
      <c r="E45" s="28"/>
      <c r="F45" s="11" t="s">
        <v>3367</v>
      </c>
      <c r="G45" s="124" t="s">
        <v>4724</v>
      </c>
      <c r="H45" s="14" t="s">
        <v>31</v>
      </c>
      <c r="I45" s="11" t="s">
        <v>23</v>
      </c>
      <c r="J45" s="11" t="s">
        <v>625</v>
      </c>
      <c r="K45" s="18">
        <v>175787.0</v>
      </c>
      <c r="L45" s="26" t="s">
        <v>4422</v>
      </c>
      <c r="M45" s="11" t="s">
        <v>39</v>
      </c>
      <c r="N45" s="111"/>
      <c r="O45" s="28"/>
      <c r="P45" s="22"/>
      <c r="Q45" s="22"/>
      <c r="R45" s="22"/>
      <c r="S45" s="22"/>
      <c r="T45" s="41"/>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row>
    <row r="46">
      <c r="A46" s="11">
        <v>152.0</v>
      </c>
      <c r="B46" s="12">
        <v>45742.0</v>
      </c>
      <c r="C46" s="14" t="s">
        <v>4725</v>
      </c>
      <c r="D46" s="14" t="s">
        <v>2859</v>
      </c>
      <c r="E46" s="28"/>
      <c r="F46" s="11" t="s">
        <v>3367</v>
      </c>
      <c r="G46" s="11" t="s">
        <v>4726</v>
      </c>
      <c r="H46" s="14" t="s">
        <v>31</v>
      </c>
      <c r="I46" s="11" t="s">
        <v>23</v>
      </c>
      <c r="J46" s="11" t="s">
        <v>625</v>
      </c>
      <c r="K46" s="18">
        <v>297000.0</v>
      </c>
      <c r="L46" s="26" t="s">
        <v>4727</v>
      </c>
      <c r="M46" s="11" t="s">
        <v>39</v>
      </c>
      <c r="N46" s="111"/>
      <c r="O46" s="28"/>
      <c r="P46" s="22"/>
      <c r="Q46" s="22"/>
      <c r="R46" s="22"/>
      <c r="S46" s="22"/>
      <c r="T46" s="41"/>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row>
    <row r="47">
      <c r="A47" s="11">
        <v>75.0</v>
      </c>
      <c r="B47" s="12">
        <v>45730.0</v>
      </c>
      <c r="C47" s="24" t="s">
        <v>4728</v>
      </c>
      <c r="D47" s="24" t="s">
        <v>80</v>
      </c>
      <c r="E47" s="28"/>
      <c r="F47" s="11" t="s">
        <v>3367</v>
      </c>
      <c r="G47" s="124" t="s">
        <v>4729</v>
      </c>
      <c r="H47" s="14" t="s">
        <v>31</v>
      </c>
      <c r="I47" s="11" t="s">
        <v>23</v>
      </c>
      <c r="J47" s="11" t="s">
        <v>625</v>
      </c>
      <c r="K47" s="18">
        <v>3047222.0</v>
      </c>
      <c r="L47" s="26" t="s">
        <v>4730</v>
      </c>
      <c r="M47" s="11" t="s">
        <v>39</v>
      </c>
      <c r="N47" s="12">
        <v>45745.0</v>
      </c>
      <c r="O47" s="28"/>
      <c r="P47" s="22"/>
      <c r="Q47" s="22"/>
      <c r="R47" s="22"/>
      <c r="S47" s="22"/>
      <c r="T47" s="41"/>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row>
    <row r="48">
      <c r="A48" s="11">
        <v>3.0</v>
      </c>
      <c r="B48" s="12">
        <v>45717.0</v>
      </c>
      <c r="C48" s="14" t="s">
        <v>4731</v>
      </c>
      <c r="D48" s="29"/>
      <c r="E48" s="28"/>
      <c r="F48" s="11" t="s">
        <v>4732</v>
      </c>
      <c r="G48" s="124" t="s">
        <v>4733</v>
      </c>
      <c r="H48" s="14" t="s">
        <v>3900</v>
      </c>
      <c r="I48" s="11" t="s">
        <v>23</v>
      </c>
      <c r="J48" s="11" t="s">
        <v>625</v>
      </c>
      <c r="K48" s="18">
        <v>6800000.0</v>
      </c>
      <c r="L48" s="26" t="s">
        <v>4734</v>
      </c>
      <c r="M48" s="11" t="s">
        <v>39</v>
      </c>
      <c r="N48" s="12">
        <v>45735.0</v>
      </c>
      <c r="O48" s="28"/>
      <c r="P48" s="22"/>
      <c r="Q48" s="22"/>
      <c r="R48" s="22"/>
      <c r="S48" s="22"/>
      <c r="T48" s="146" t="str">
        <f>R48/R45</f>
        <v>#DIV/0!</v>
      </c>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row>
    <row r="49">
      <c r="A49" s="11">
        <v>1.0</v>
      </c>
      <c r="B49" s="12">
        <v>45717.0</v>
      </c>
      <c r="C49" s="14" t="s">
        <v>4735</v>
      </c>
      <c r="D49" s="29"/>
      <c r="E49" s="14"/>
      <c r="F49" s="11" t="s">
        <v>3367</v>
      </c>
      <c r="G49" s="124" t="s">
        <v>4736</v>
      </c>
      <c r="H49" s="14" t="s">
        <v>31</v>
      </c>
      <c r="I49" s="11" t="s">
        <v>23</v>
      </c>
      <c r="J49" s="11" t="s">
        <v>625</v>
      </c>
      <c r="K49" s="18"/>
      <c r="L49" s="26" t="s">
        <v>4737</v>
      </c>
      <c r="M49" s="11" t="s">
        <v>39</v>
      </c>
      <c r="N49" s="12">
        <v>45735.0</v>
      </c>
      <c r="O49" s="28"/>
      <c r="P49" s="22"/>
      <c r="T49" s="46" t="s">
        <v>4738</v>
      </c>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row>
    <row r="50">
      <c r="A50" s="11">
        <v>121.0</v>
      </c>
      <c r="B50" s="12">
        <v>45736.0</v>
      </c>
      <c r="C50" s="24" t="s">
        <v>2643</v>
      </c>
      <c r="D50" s="24" t="s">
        <v>1470</v>
      </c>
      <c r="E50" s="29"/>
      <c r="F50" s="11" t="s">
        <v>3367</v>
      </c>
      <c r="G50" s="11" t="s">
        <v>4739</v>
      </c>
      <c r="H50" s="14" t="s">
        <v>31</v>
      </c>
      <c r="I50" s="11" t="s">
        <v>23</v>
      </c>
      <c r="J50" s="11" t="s">
        <v>50</v>
      </c>
      <c r="K50" s="18">
        <v>780000.0</v>
      </c>
      <c r="L50" s="26" t="s">
        <v>4740</v>
      </c>
      <c r="M50" s="11" t="s">
        <v>502</v>
      </c>
      <c r="N50" s="12">
        <v>45748.0</v>
      </c>
      <c r="O50" s="28"/>
      <c r="P50" s="22"/>
      <c r="T50" s="41"/>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row>
    <row r="51">
      <c r="A51" s="11">
        <v>35.0</v>
      </c>
      <c r="B51" s="12">
        <v>45723.0</v>
      </c>
      <c r="C51" s="24" t="s">
        <v>1881</v>
      </c>
      <c r="D51" s="24"/>
      <c r="E51" s="14"/>
      <c r="F51" s="11" t="s">
        <v>3367</v>
      </c>
      <c r="G51" s="124" t="s">
        <v>4741</v>
      </c>
      <c r="H51" s="14" t="s">
        <v>31</v>
      </c>
      <c r="I51" s="11" t="s">
        <v>23</v>
      </c>
      <c r="J51" s="11" t="s">
        <v>50</v>
      </c>
      <c r="K51" s="18">
        <v>790000.0</v>
      </c>
      <c r="L51" s="26" t="s">
        <v>4742</v>
      </c>
      <c r="M51" s="11" t="s">
        <v>502</v>
      </c>
      <c r="N51" s="33">
        <v>45745.0</v>
      </c>
      <c r="O51" s="28"/>
      <c r="P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row>
    <row r="52">
      <c r="A52" s="11">
        <v>25.0</v>
      </c>
      <c r="B52" s="12">
        <v>45721.0</v>
      </c>
      <c r="C52" s="14" t="s">
        <v>4663</v>
      </c>
      <c r="D52" s="14" t="s">
        <v>328</v>
      </c>
      <c r="E52" s="28"/>
      <c r="F52" s="11" t="s">
        <v>3367</v>
      </c>
      <c r="G52" s="124" t="s">
        <v>4743</v>
      </c>
      <c r="H52" s="14" t="s">
        <v>31</v>
      </c>
      <c r="I52" s="11" t="s">
        <v>23</v>
      </c>
      <c r="J52" s="11" t="s">
        <v>50</v>
      </c>
      <c r="K52" s="18">
        <v>830565.0</v>
      </c>
      <c r="L52" s="26" t="s">
        <v>4744</v>
      </c>
      <c r="M52" s="11" t="s">
        <v>502</v>
      </c>
      <c r="N52" s="33">
        <v>45745.0</v>
      </c>
      <c r="O52" s="28"/>
      <c r="P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row>
    <row r="53">
      <c r="A53" s="11">
        <v>119.0</v>
      </c>
      <c r="B53" s="12">
        <v>45735.0</v>
      </c>
      <c r="C53" s="24" t="s">
        <v>4745</v>
      </c>
      <c r="D53" s="24" t="s">
        <v>104</v>
      </c>
      <c r="E53" s="29"/>
      <c r="F53" s="11" t="s">
        <v>3367</v>
      </c>
      <c r="G53" s="11" t="s">
        <v>4746</v>
      </c>
      <c r="H53" s="14" t="s">
        <v>31</v>
      </c>
      <c r="I53" s="11" t="s">
        <v>23</v>
      </c>
      <c r="J53" s="11" t="s">
        <v>50</v>
      </c>
      <c r="K53" s="18">
        <v>1083137.0</v>
      </c>
      <c r="L53" s="26" t="s">
        <v>4747</v>
      </c>
      <c r="M53" s="11" t="s">
        <v>502</v>
      </c>
      <c r="N53" s="12">
        <v>45748.0</v>
      </c>
      <c r="O53" s="28"/>
      <c r="P53" s="22"/>
      <c r="T53" s="41"/>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row>
    <row r="54">
      <c r="A54" s="11">
        <v>168.0</v>
      </c>
      <c r="B54" s="12">
        <v>45744.0</v>
      </c>
      <c r="C54" s="14" t="s">
        <v>3520</v>
      </c>
      <c r="D54" s="14" t="s">
        <v>321</v>
      </c>
      <c r="E54" s="28"/>
      <c r="F54" s="11" t="s">
        <v>3367</v>
      </c>
      <c r="G54" s="11" t="s">
        <v>4748</v>
      </c>
      <c r="H54" s="14" t="s">
        <v>31</v>
      </c>
      <c r="I54" s="11" t="s">
        <v>23</v>
      </c>
      <c r="J54" s="11" t="s">
        <v>50</v>
      </c>
      <c r="K54" s="147">
        <v>1310898.0</v>
      </c>
      <c r="L54" s="26" t="s">
        <v>4749</v>
      </c>
      <c r="M54" s="11" t="s">
        <v>502</v>
      </c>
      <c r="N54" s="12">
        <v>45754.0</v>
      </c>
      <c r="O54" s="28"/>
      <c r="P54" s="22"/>
      <c r="T54" s="41"/>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row>
    <row r="55">
      <c r="A55" s="11">
        <v>61.0</v>
      </c>
      <c r="B55" s="12">
        <v>45727.0</v>
      </c>
      <c r="C55" s="24" t="s">
        <v>2324</v>
      </c>
      <c r="D55" s="24" t="s">
        <v>4750</v>
      </c>
      <c r="E55" s="28"/>
      <c r="F55" s="11" t="s">
        <v>4674</v>
      </c>
      <c r="G55" s="124" t="s">
        <v>4751</v>
      </c>
      <c r="H55" s="14" t="s">
        <v>31</v>
      </c>
      <c r="I55" s="11" t="s">
        <v>23</v>
      </c>
      <c r="J55" s="11" t="s">
        <v>50</v>
      </c>
      <c r="K55" s="18">
        <v>1430000.0</v>
      </c>
      <c r="L55" s="26" t="s">
        <v>4752</v>
      </c>
      <c r="M55" s="11" t="s">
        <v>502</v>
      </c>
      <c r="N55" s="33">
        <v>45745.0</v>
      </c>
      <c r="O55" s="28"/>
      <c r="P55" s="22"/>
      <c r="Q55" s="22"/>
      <c r="R55" s="22"/>
      <c r="S55" s="22"/>
      <c r="T55" s="41"/>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row>
    <row r="56">
      <c r="A56" s="11">
        <v>29.0</v>
      </c>
      <c r="B56" s="12">
        <v>45722.0</v>
      </c>
      <c r="C56" s="14" t="s">
        <v>993</v>
      </c>
      <c r="D56" s="14"/>
      <c r="E56" s="28"/>
      <c r="F56" s="11" t="s">
        <v>3367</v>
      </c>
      <c r="G56" s="124" t="s">
        <v>4753</v>
      </c>
      <c r="H56" s="14" t="s">
        <v>31</v>
      </c>
      <c r="I56" s="11" t="s">
        <v>23</v>
      </c>
      <c r="J56" s="11" t="s">
        <v>50</v>
      </c>
      <c r="K56" s="18">
        <v>1488935.0</v>
      </c>
      <c r="L56" s="26" t="s">
        <v>4742</v>
      </c>
      <c r="M56" s="11" t="s">
        <v>502</v>
      </c>
      <c r="N56" s="33">
        <v>45745.0</v>
      </c>
      <c r="O56" s="28"/>
      <c r="P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row>
    <row r="57">
      <c r="A57" s="11">
        <v>38.0</v>
      </c>
      <c r="B57" s="12">
        <v>45723.0</v>
      </c>
      <c r="C57" s="24" t="s">
        <v>1154</v>
      </c>
      <c r="D57" s="24" t="s">
        <v>4754</v>
      </c>
      <c r="E57" s="28"/>
      <c r="F57" s="11" t="s">
        <v>3367</v>
      </c>
      <c r="G57" s="124" t="s">
        <v>4755</v>
      </c>
      <c r="H57" s="14" t="s">
        <v>31</v>
      </c>
      <c r="I57" s="11" t="s">
        <v>23</v>
      </c>
      <c r="J57" s="11" t="s">
        <v>50</v>
      </c>
      <c r="K57" s="18">
        <v>1543970.0</v>
      </c>
      <c r="L57" s="26" t="s">
        <v>4756</v>
      </c>
      <c r="M57" s="11" t="s">
        <v>502</v>
      </c>
      <c r="N57" s="33">
        <v>45745.0</v>
      </c>
      <c r="O57" s="28"/>
      <c r="P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row>
    <row r="58">
      <c r="A58" s="11">
        <v>60.0</v>
      </c>
      <c r="B58" s="12">
        <v>45727.0</v>
      </c>
      <c r="C58" s="24" t="s">
        <v>87</v>
      </c>
      <c r="D58" s="24"/>
      <c r="E58" s="28"/>
      <c r="F58" s="11" t="s">
        <v>3473</v>
      </c>
      <c r="G58" s="124" t="s">
        <v>4757</v>
      </c>
      <c r="H58" s="14" t="s">
        <v>31</v>
      </c>
      <c r="I58" s="11" t="s">
        <v>23</v>
      </c>
      <c r="J58" s="11" t="s">
        <v>50</v>
      </c>
      <c r="K58" s="18">
        <v>1594844.0</v>
      </c>
      <c r="L58" s="26" t="s">
        <v>4758</v>
      </c>
      <c r="M58" s="11" t="s">
        <v>502</v>
      </c>
      <c r="N58" s="33">
        <v>45745.0</v>
      </c>
      <c r="O58" s="28"/>
      <c r="P58" s="22"/>
      <c r="Q58" s="22"/>
      <c r="R58" s="22"/>
      <c r="S58" s="22"/>
      <c r="T58" s="41"/>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row>
    <row r="59">
      <c r="A59" s="11">
        <v>10.0</v>
      </c>
      <c r="B59" s="12">
        <v>45719.0</v>
      </c>
      <c r="C59" s="14" t="s">
        <v>4759</v>
      </c>
      <c r="D59" s="14" t="s">
        <v>667</v>
      </c>
      <c r="E59" s="28"/>
      <c r="F59" s="11" t="s">
        <v>3367</v>
      </c>
      <c r="G59" s="124" t="s">
        <v>4760</v>
      </c>
      <c r="H59" s="14" t="s">
        <v>31</v>
      </c>
      <c r="I59" s="11" t="s">
        <v>23</v>
      </c>
      <c r="J59" s="11" t="s">
        <v>50</v>
      </c>
      <c r="K59" s="18">
        <v>1904921.0</v>
      </c>
      <c r="L59" s="26" t="s">
        <v>4761</v>
      </c>
      <c r="M59" s="11" t="s">
        <v>502</v>
      </c>
      <c r="N59" s="33">
        <v>45745.0</v>
      </c>
      <c r="O59" s="28"/>
      <c r="P59" s="22"/>
      <c r="Q59" s="22"/>
      <c r="R59" s="22"/>
      <c r="S59" s="22"/>
      <c r="T59" s="41"/>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row>
    <row r="60">
      <c r="A60" s="11">
        <v>148.0</v>
      </c>
      <c r="B60" s="12">
        <v>45741.0</v>
      </c>
      <c r="C60" s="14" t="s">
        <v>1738</v>
      </c>
      <c r="D60" s="14" t="s">
        <v>491</v>
      </c>
      <c r="E60" s="28"/>
      <c r="F60" s="11" t="s">
        <v>3367</v>
      </c>
      <c r="G60" s="11" t="s">
        <v>4762</v>
      </c>
      <c r="H60" s="14" t="s">
        <v>31</v>
      </c>
      <c r="I60" s="11" t="s">
        <v>23</v>
      </c>
      <c r="J60" s="11" t="s">
        <v>50</v>
      </c>
      <c r="K60" s="18">
        <v>1933662.0</v>
      </c>
      <c r="L60" s="26" t="s">
        <v>4763</v>
      </c>
      <c r="M60" s="11" t="s">
        <v>502</v>
      </c>
      <c r="N60" s="12">
        <v>45754.0</v>
      </c>
      <c r="O60" s="28"/>
      <c r="P60" s="22"/>
      <c r="Q60" s="22"/>
      <c r="R60" s="22"/>
      <c r="S60" s="22"/>
      <c r="T60" s="41"/>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row>
    <row r="61">
      <c r="A61" s="11">
        <v>169.0</v>
      </c>
      <c r="B61" s="12">
        <v>45744.0</v>
      </c>
      <c r="C61" s="14" t="s">
        <v>4764</v>
      </c>
      <c r="D61" s="14" t="s">
        <v>1652</v>
      </c>
      <c r="E61" s="28"/>
      <c r="F61" s="11" t="s">
        <v>3367</v>
      </c>
      <c r="G61" s="11" t="s">
        <v>4765</v>
      </c>
      <c r="H61" s="14" t="s">
        <v>31</v>
      </c>
      <c r="I61" s="11" t="s">
        <v>23</v>
      </c>
      <c r="J61" s="11" t="s">
        <v>50</v>
      </c>
      <c r="K61" s="18">
        <v>2131169.0</v>
      </c>
      <c r="L61" s="26" t="s">
        <v>4766</v>
      </c>
      <c r="M61" s="11" t="s">
        <v>502</v>
      </c>
      <c r="N61" s="12">
        <v>45754.0</v>
      </c>
      <c r="O61" s="28"/>
      <c r="P61" s="22"/>
      <c r="Q61" s="22"/>
      <c r="R61" s="22"/>
      <c r="S61" s="22"/>
      <c r="T61" s="41"/>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row>
    <row r="62">
      <c r="A62" s="11">
        <v>6.0</v>
      </c>
      <c r="B62" s="12">
        <v>45717.0</v>
      </c>
      <c r="C62" s="14" t="s">
        <v>811</v>
      </c>
      <c r="D62" s="29"/>
      <c r="E62" s="28"/>
      <c r="F62" s="11" t="s">
        <v>3367</v>
      </c>
      <c r="G62" s="124" t="s">
        <v>4767</v>
      </c>
      <c r="H62" s="14" t="s">
        <v>31</v>
      </c>
      <c r="I62" s="11" t="s">
        <v>23</v>
      </c>
      <c r="J62" s="11" t="s">
        <v>50</v>
      </c>
      <c r="K62" s="18">
        <v>2523386.0</v>
      </c>
      <c r="L62" s="26" t="s">
        <v>4768</v>
      </c>
      <c r="M62" s="11" t="s">
        <v>502</v>
      </c>
      <c r="N62" s="11" t="s">
        <v>4769</v>
      </c>
      <c r="O62" s="28"/>
      <c r="P62" s="22"/>
      <c r="Q62" s="22"/>
      <c r="R62" s="22"/>
      <c r="S62" s="22"/>
      <c r="T62" s="146" t="str">
        <f>R62/R56</f>
        <v>#DIV/0!</v>
      </c>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row>
    <row r="63">
      <c r="A63" s="11">
        <v>147.0</v>
      </c>
      <c r="B63" s="12">
        <v>45741.0</v>
      </c>
      <c r="C63" s="14" t="s">
        <v>178</v>
      </c>
      <c r="D63" s="14" t="s">
        <v>3247</v>
      </c>
      <c r="E63" s="28"/>
      <c r="F63" s="11" t="s">
        <v>3367</v>
      </c>
      <c r="G63" s="11" t="s">
        <v>4770</v>
      </c>
      <c r="H63" s="14" t="s">
        <v>31</v>
      </c>
      <c r="I63" s="11" t="s">
        <v>23</v>
      </c>
      <c r="J63" s="11" t="s">
        <v>167</v>
      </c>
      <c r="K63" s="18">
        <v>3897477.0</v>
      </c>
      <c r="L63" s="26" t="s">
        <v>4771</v>
      </c>
      <c r="M63" s="11" t="s">
        <v>502</v>
      </c>
      <c r="N63" s="12">
        <v>45754.0</v>
      </c>
      <c r="O63" s="28"/>
      <c r="P63" s="22"/>
      <c r="Q63" s="22"/>
      <c r="R63" s="22"/>
      <c r="S63" s="22"/>
      <c r="T63" s="41"/>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row>
    <row r="64">
      <c r="A64" s="11">
        <v>150.0</v>
      </c>
      <c r="B64" s="12">
        <v>45741.0</v>
      </c>
      <c r="C64" s="14" t="s">
        <v>1283</v>
      </c>
      <c r="D64" s="14" t="s">
        <v>93</v>
      </c>
      <c r="E64" s="28"/>
      <c r="F64" s="11" t="s">
        <v>3367</v>
      </c>
      <c r="G64" s="11" t="s">
        <v>4772</v>
      </c>
      <c r="H64" s="14" t="s">
        <v>31</v>
      </c>
      <c r="I64" s="11" t="s">
        <v>23</v>
      </c>
      <c r="J64" s="11" t="s">
        <v>302</v>
      </c>
      <c r="K64" s="18">
        <v>4317004.0</v>
      </c>
      <c r="L64" s="26" t="s">
        <v>4747</v>
      </c>
      <c r="M64" s="11" t="s">
        <v>502</v>
      </c>
      <c r="N64" s="12">
        <v>45754.0</v>
      </c>
      <c r="O64" s="28"/>
      <c r="P64" s="22"/>
      <c r="Q64" s="22"/>
      <c r="R64" s="22"/>
      <c r="S64" s="22"/>
      <c r="T64" s="41"/>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row>
    <row r="65">
      <c r="A65" s="11">
        <v>120.0</v>
      </c>
      <c r="B65" s="12">
        <v>45735.0</v>
      </c>
      <c r="C65" s="24" t="s">
        <v>1154</v>
      </c>
      <c r="D65" s="29"/>
      <c r="E65" s="29"/>
      <c r="F65" s="11" t="s">
        <v>4773</v>
      </c>
      <c r="G65" s="11" t="s">
        <v>4774</v>
      </c>
      <c r="H65" s="14" t="s">
        <v>31</v>
      </c>
      <c r="I65" s="11" t="s">
        <v>23</v>
      </c>
      <c r="J65" s="11" t="s">
        <v>302</v>
      </c>
      <c r="K65" s="18"/>
      <c r="L65" s="26" t="s">
        <v>4775</v>
      </c>
      <c r="M65" s="11" t="s">
        <v>502</v>
      </c>
      <c r="N65" s="12">
        <v>45748.0</v>
      </c>
      <c r="O65" s="28"/>
      <c r="P65" s="22"/>
      <c r="Q65" s="22"/>
      <c r="R65" s="22"/>
      <c r="S65" s="22"/>
      <c r="T65" s="41"/>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row>
    <row r="66">
      <c r="A66" s="11">
        <v>135.0</v>
      </c>
      <c r="B66" s="12">
        <v>45738.0</v>
      </c>
      <c r="C66" s="24" t="s">
        <v>205</v>
      </c>
      <c r="D66" s="24" t="s">
        <v>1771</v>
      </c>
      <c r="E66" s="126"/>
      <c r="F66" s="11" t="s">
        <v>3367</v>
      </c>
      <c r="G66" s="11" t="s">
        <v>4776</v>
      </c>
      <c r="H66" s="14" t="s">
        <v>31</v>
      </c>
      <c r="I66" s="11" t="s">
        <v>23</v>
      </c>
      <c r="J66" s="11" t="s">
        <v>346</v>
      </c>
      <c r="K66" s="18">
        <v>1454424.0</v>
      </c>
      <c r="L66" s="26" t="s">
        <v>4747</v>
      </c>
      <c r="M66" s="11" t="s">
        <v>502</v>
      </c>
      <c r="N66" s="12">
        <v>45748.0</v>
      </c>
      <c r="O66" s="28"/>
      <c r="P66" s="22"/>
      <c r="Q66" s="22"/>
      <c r="R66" s="22"/>
      <c r="S66" s="22"/>
      <c r="T66" s="41"/>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row>
    <row r="67">
      <c r="A67" s="11">
        <v>111.0</v>
      </c>
      <c r="B67" s="12">
        <v>45735.0</v>
      </c>
      <c r="C67" s="24" t="s">
        <v>4777</v>
      </c>
      <c r="D67" s="24" t="s">
        <v>584</v>
      </c>
      <c r="E67" s="29"/>
      <c r="F67" s="11" t="s">
        <v>3367</v>
      </c>
      <c r="G67" s="124" t="s">
        <v>4778</v>
      </c>
      <c r="H67" s="14" t="s">
        <v>31</v>
      </c>
      <c r="I67" s="11" t="s">
        <v>23</v>
      </c>
      <c r="J67" s="11" t="s">
        <v>570</v>
      </c>
      <c r="K67" s="18">
        <v>1.6649312E7</v>
      </c>
      <c r="L67" s="26" t="s">
        <v>4747</v>
      </c>
      <c r="M67" s="11" t="s">
        <v>502</v>
      </c>
      <c r="N67" s="12">
        <v>45748.0</v>
      </c>
      <c r="O67" s="28"/>
      <c r="P67" s="22"/>
      <c r="Q67" s="22"/>
      <c r="R67" s="22"/>
      <c r="S67" s="22"/>
      <c r="T67" s="41"/>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row>
    <row r="68">
      <c r="A68" s="11">
        <v>27.0</v>
      </c>
      <c r="B68" s="12">
        <v>45722.0</v>
      </c>
      <c r="C68" s="14" t="s">
        <v>242</v>
      </c>
      <c r="D68" s="14" t="s">
        <v>930</v>
      </c>
      <c r="E68" s="28"/>
      <c r="F68" s="11" t="s">
        <v>3367</v>
      </c>
      <c r="G68" s="124" t="s">
        <v>4779</v>
      </c>
      <c r="H68" s="14" t="s">
        <v>31</v>
      </c>
      <c r="I68" s="11" t="s">
        <v>23</v>
      </c>
      <c r="J68" s="11" t="s">
        <v>100</v>
      </c>
      <c r="K68" s="49">
        <v>283312.0</v>
      </c>
      <c r="L68" s="26" t="s">
        <v>4744</v>
      </c>
      <c r="M68" s="11" t="s">
        <v>502</v>
      </c>
      <c r="N68" s="33">
        <v>45745.0</v>
      </c>
      <c r="O68" s="28"/>
      <c r="P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row>
    <row r="69">
      <c r="A69" s="11">
        <v>87.0</v>
      </c>
      <c r="B69" s="12">
        <v>45731.0</v>
      </c>
      <c r="C69" s="24" t="s">
        <v>1356</v>
      </c>
      <c r="D69" s="24" t="s">
        <v>197</v>
      </c>
      <c r="E69" s="28"/>
      <c r="F69" s="11" t="s">
        <v>3367</v>
      </c>
      <c r="G69" s="124" t="s">
        <v>4780</v>
      </c>
      <c r="H69" s="14" t="s">
        <v>31</v>
      </c>
      <c r="I69" s="11" t="s">
        <v>23</v>
      </c>
      <c r="J69" s="11" t="s">
        <v>100</v>
      </c>
      <c r="K69" s="18">
        <v>370000.0</v>
      </c>
      <c r="L69" s="26" t="s">
        <v>4781</v>
      </c>
      <c r="M69" s="11" t="s">
        <v>502</v>
      </c>
      <c r="N69" s="33">
        <v>45745.0</v>
      </c>
      <c r="O69" s="28"/>
      <c r="P69" s="22"/>
      <c r="Q69" s="22"/>
      <c r="R69" s="22"/>
      <c r="S69" s="22"/>
      <c r="T69" s="41"/>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row>
    <row r="70">
      <c r="A70" s="11">
        <v>56.0</v>
      </c>
      <c r="B70" s="12">
        <v>45727.0</v>
      </c>
      <c r="C70" s="24" t="s">
        <v>137</v>
      </c>
      <c r="D70" s="29"/>
      <c r="E70" s="28"/>
      <c r="F70" s="11" t="s">
        <v>3367</v>
      </c>
      <c r="G70" s="124" t="s">
        <v>4782</v>
      </c>
      <c r="H70" s="14" t="s">
        <v>31</v>
      </c>
      <c r="I70" s="11" t="s">
        <v>23</v>
      </c>
      <c r="J70" s="11" t="s">
        <v>100</v>
      </c>
      <c r="K70" s="18">
        <v>390000.0</v>
      </c>
      <c r="L70" s="26" t="s">
        <v>4742</v>
      </c>
      <c r="M70" s="11" t="s">
        <v>502</v>
      </c>
      <c r="N70" s="33">
        <v>45745.0</v>
      </c>
      <c r="O70" s="28"/>
      <c r="P70" s="22"/>
      <c r="Q70" s="22"/>
      <c r="R70" s="22"/>
      <c r="S70" s="22"/>
      <c r="T70" s="41"/>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row>
    <row r="71">
      <c r="A71" s="11">
        <v>129.0</v>
      </c>
      <c r="B71" s="12">
        <v>45737.0</v>
      </c>
      <c r="C71" s="24" t="s">
        <v>4783</v>
      </c>
      <c r="D71" s="24"/>
      <c r="E71" s="126"/>
      <c r="F71" s="11" t="s">
        <v>3367</v>
      </c>
      <c r="G71" s="11" t="s">
        <v>4784</v>
      </c>
      <c r="H71" s="14" t="s">
        <v>31</v>
      </c>
      <c r="I71" s="11" t="s">
        <v>23</v>
      </c>
      <c r="J71" s="11" t="s">
        <v>100</v>
      </c>
      <c r="K71" s="18">
        <v>405269.0</v>
      </c>
      <c r="L71" s="26" t="s">
        <v>4747</v>
      </c>
      <c r="M71" s="11" t="s">
        <v>502</v>
      </c>
      <c r="N71" s="12">
        <v>45748.0</v>
      </c>
      <c r="O71" s="28"/>
      <c r="P71" s="22"/>
      <c r="Q71" s="22"/>
      <c r="R71" s="22"/>
      <c r="S71" s="22"/>
      <c r="T71" s="41"/>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row>
    <row r="72">
      <c r="A72" s="11">
        <v>55.0</v>
      </c>
      <c r="B72" s="12">
        <v>45726.0</v>
      </c>
      <c r="C72" s="24" t="s">
        <v>4785</v>
      </c>
      <c r="D72" s="29"/>
      <c r="E72" s="28"/>
      <c r="F72" s="11" t="s">
        <v>3367</v>
      </c>
      <c r="G72" s="124" t="s">
        <v>4786</v>
      </c>
      <c r="H72" s="14" t="s">
        <v>31</v>
      </c>
      <c r="I72" s="11" t="s">
        <v>23</v>
      </c>
      <c r="J72" s="11" t="s">
        <v>100</v>
      </c>
      <c r="K72" s="18">
        <v>440000.0</v>
      </c>
      <c r="L72" s="26" t="s">
        <v>4742</v>
      </c>
      <c r="M72" s="11" t="s">
        <v>502</v>
      </c>
      <c r="N72" s="33">
        <v>45745.0</v>
      </c>
      <c r="O72" s="28"/>
      <c r="P72" s="22"/>
      <c r="Q72" s="22"/>
      <c r="R72" s="22"/>
      <c r="S72" s="22"/>
      <c r="T72" s="41"/>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row>
    <row r="73">
      <c r="A73" s="11">
        <v>114.0</v>
      </c>
      <c r="B73" s="12">
        <v>45735.0</v>
      </c>
      <c r="C73" s="24" t="s">
        <v>571</v>
      </c>
      <c r="D73" s="24"/>
      <c r="E73" s="29"/>
      <c r="F73" s="11" t="s">
        <v>3367</v>
      </c>
      <c r="G73" s="124" t="s">
        <v>4787</v>
      </c>
      <c r="H73" s="14" t="s">
        <v>31</v>
      </c>
      <c r="I73" s="11" t="s">
        <v>23</v>
      </c>
      <c r="J73" s="11" t="s">
        <v>100</v>
      </c>
      <c r="K73" s="18">
        <v>1128348.0</v>
      </c>
      <c r="L73" s="26" t="s">
        <v>4747</v>
      </c>
      <c r="M73" s="11" t="s">
        <v>502</v>
      </c>
      <c r="N73" s="12">
        <v>45748.0</v>
      </c>
      <c r="O73" s="28"/>
      <c r="P73" s="22"/>
      <c r="Q73" s="22"/>
      <c r="R73" s="22"/>
      <c r="S73" s="22"/>
      <c r="T73" s="41"/>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row>
    <row r="74">
      <c r="A74" s="11">
        <v>127.0</v>
      </c>
      <c r="B74" s="12">
        <v>45737.0</v>
      </c>
      <c r="C74" s="24" t="s">
        <v>4788</v>
      </c>
      <c r="D74" s="24" t="s">
        <v>423</v>
      </c>
      <c r="E74" s="126"/>
      <c r="F74" s="11" t="s">
        <v>3367</v>
      </c>
      <c r="G74" s="11" t="s">
        <v>4789</v>
      </c>
      <c r="H74" s="14" t="s">
        <v>31</v>
      </c>
      <c r="I74" s="11" t="s">
        <v>23</v>
      </c>
      <c r="J74" s="11" t="s">
        <v>44</v>
      </c>
      <c r="K74" s="18">
        <v>360000.0</v>
      </c>
      <c r="L74" s="26" t="s">
        <v>4790</v>
      </c>
      <c r="M74" s="11" t="s">
        <v>502</v>
      </c>
      <c r="N74" s="12">
        <v>45748.0</v>
      </c>
      <c r="O74" s="28"/>
      <c r="P74" s="22"/>
      <c r="Q74" s="22"/>
      <c r="R74" s="22"/>
      <c r="S74" s="22"/>
      <c r="T74" s="41"/>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row>
    <row r="75">
      <c r="A75" s="11">
        <v>167.0</v>
      </c>
      <c r="B75" s="12">
        <v>45743.0</v>
      </c>
      <c r="C75" s="14" t="s">
        <v>4791</v>
      </c>
      <c r="D75" s="28"/>
      <c r="E75" s="28"/>
      <c r="F75" s="11" t="s">
        <v>3367</v>
      </c>
      <c r="G75" s="11" t="s">
        <v>4789</v>
      </c>
      <c r="H75" s="14" t="s">
        <v>31</v>
      </c>
      <c r="I75" s="11" t="s">
        <v>23</v>
      </c>
      <c r="J75" s="11" t="s">
        <v>44</v>
      </c>
      <c r="K75" s="18">
        <v>390000.0</v>
      </c>
      <c r="L75" s="26" t="s">
        <v>4749</v>
      </c>
      <c r="M75" s="11" t="s">
        <v>502</v>
      </c>
      <c r="N75" s="12">
        <v>45754.0</v>
      </c>
      <c r="O75" s="28"/>
      <c r="P75" s="22"/>
      <c r="Q75" s="22"/>
      <c r="R75" s="22"/>
      <c r="S75" s="22"/>
      <c r="T75" s="41"/>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row>
    <row r="76">
      <c r="A76" s="11">
        <v>130.0</v>
      </c>
      <c r="B76" s="12">
        <v>45737.0</v>
      </c>
      <c r="C76" s="24" t="s">
        <v>2119</v>
      </c>
      <c r="D76" s="24" t="s">
        <v>2537</v>
      </c>
      <c r="E76" s="126"/>
      <c r="F76" s="11" t="s">
        <v>3367</v>
      </c>
      <c r="G76" s="11" t="s">
        <v>4792</v>
      </c>
      <c r="H76" s="14" t="s">
        <v>31</v>
      </c>
      <c r="I76" s="11" t="s">
        <v>23</v>
      </c>
      <c r="J76" s="11" t="s">
        <v>44</v>
      </c>
      <c r="K76" s="18">
        <v>520000.0</v>
      </c>
      <c r="L76" s="26" t="s">
        <v>4793</v>
      </c>
      <c r="M76" s="11" t="s">
        <v>502</v>
      </c>
      <c r="N76" s="12">
        <v>45748.0</v>
      </c>
      <c r="O76" s="28"/>
      <c r="P76" s="22"/>
      <c r="Q76" s="22"/>
      <c r="R76" s="22"/>
      <c r="S76" s="22"/>
      <c r="T76" s="41"/>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row>
    <row r="77">
      <c r="A77" s="11">
        <v>70.0</v>
      </c>
      <c r="B77" s="12">
        <v>45729.0</v>
      </c>
      <c r="C77" s="24" t="s">
        <v>4794</v>
      </c>
      <c r="D77" s="24"/>
      <c r="E77" s="28"/>
      <c r="F77" s="11" t="s">
        <v>2278</v>
      </c>
      <c r="G77" s="124" t="s">
        <v>4795</v>
      </c>
      <c r="H77" s="14" t="s">
        <v>31</v>
      </c>
      <c r="I77" s="11" t="s">
        <v>23</v>
      </c>
      <c r="J77" s="11" t="s">
        <v>44</v>
      </c>
      <c r="K77" s="18">
        <v>530581.0</v>
      </c>
      <c r="L77" s="26" t="s">
        <v>4796</v>
      </c>
      <c r="M77" s="11" t="s">
        <v>502</v>
      </c>
      <c r="N77" s="33">
        <v>45745.0</v>
      </c>
      <c r="O77" s="28"/>
      <c r="P77" s="22"/>
      <c r="Q77" s="22"/>
      <c r="R77" s="22"/>
      <c r="S77" s="22"/>
      <c r="T77" s="41"/>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row>
    <row r="78">
      <c r="A78" s="11">
        <v>113.0</v>
      </c>
      <c r="B78" s="12">
        <v>45735.0</v>
      </c>
      <c r="C78" s="24" t="s">
        <v>183</v>
      </c>
      <c r="D78" s="24" t="s">
        <v>669</v>
      </c>
      <c r="E78" s="29"/>
      <c r="F78" s="11" t="s">
        <v>4773</v>
      </c>
      <c r="G78" s="124" t="s">
        <v>4797</v>
      </c>
      <c r="H78" s="14" t="s">
        <v>31</v>
      </c>
      <c r="I78" s="11" t="s">
        <v>23</v>
      </c>
      <c r="J78" s="11" t="s">
        <v>44</v>
      </c>
      <c r="K78" s="18">
        <v>678813.0</v>
      </c>
      <c r="L78" s="26" t="s">
        <v>4747</v>
      </c>
      <c r="M78" s="11" t="s">
        <v>502</v>
      </c>
      <c r="N78" s="12">
        <v>45748.0</v>
      </c>
      <c r="O78" s="28"/>
      <c r="P78" s="22"/>
      <c r="Q78" s="22"/>
      <c r="R78" s="22"/>
      <c r="S78" s="22"/>
      <c r="T78" s="41"/>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row>
    <row r="79">
      <c r="A79" s="11">
        <v>11.0</v>
      </c>
      <c r="B79" s="12">
        <v>45719.0</v>
      </c>
      <c r="C79" s="14" t="s">
        <v>1148</v>
      </c>
      <c r="D79" s="14"/>
      <c r="E79" s="14" t="s">
        <v>4798</v>
      </c>
      <c r="F79" s="11" t="s">
        <v>4732</v>
      </c>
      <c r="G79" s="124" t="s">
        <v>4799</v>
      </c>
      <c r="H79" s="14" t="s">
        <v>31</v>
      </c>
      <c r="I79" s="11" t="s">
        <v>23</v>
      </c>
      <c r="J79" s="11" t="s">
        <v>44</v>
      </c>
      <c r="K79" s="18">
        <v>6211800.0</v>
      </c>
      <c r="L79" s="26" t="s">
        <v>4800</v>
      </c>
      <c r="M79" s="11" t="s">
        <v>502</v>
      </c>
      <c r="N79" s="33">
        <v>45745.0</v>
      </c>
      <c r="O79" s="28"/>
      <c r="P79" s="22"/>
      <c r="Q79" s="22"/>
      <c r="R79" s="22"/>
      <c r="S79" s="22"/>
      <c r="T79" s="41"/>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row>
    <row r="80">
      <c r="A80" s="11">
        <v>77.0</v>
      </c>
      <c r="B80" s="12">
        <v>45730.0</v>
      </c>
      <c r="C80" s="24" t="s">
        <v>4801</v>
      </c>
      <c r="D80" s="29"/>
      <c r="E80" s="28"/>
      <c r="F80" s="26" t="s">
        <v>4802</v>
      </c>
      <c r="G80" s="124" t="s">
        <v>4803</v>
      </c>
      <c r="H80" s="14" t="s">
        <v>31</v>
      </c>
      <c r="I80" s="11" t="s">
        <v>23</v>
      </c>
      <c r="J80" s="11" t="s">
        <v>75</v>
      </c>
      <c r="K80" s="18">
        <v>790000.0</v>
      </c>
      <c r="L80" s="26" t="s">
        <v>4781</v>
      </c>
      <c r="M80" s="11" t="s">
        <v>502</v>
      </c>
      <c r="N80" s="33">
        <v>45745.0</v>
      </c>
      <c r="O80" s="28"/>
      <c r="P80" s="22"/>
      <c r="Q80" s="22"/>
      <c r="R80" s="22"/>
      <c r="S80" s="22"/>
      <c r="T80" s="41"/>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row>
    <row r="81">
      <c r="A81" s="11">
        <v>14.0</v>
      </c>
      <c r="B81" s="12">
        <v>45720.0</v>
      </c>
      <c r="C81" s="14" t="s">
        <v>4804</v>
      </c>
      <c r="D81" s="14" t="s">
        <v>361</v>
      </c>
      <c r="E81" s="28"/>
      <c r="F81" s="11" t="s">
        <v>3367</v>
      </c>
      <c r="G81" s="124" t="s">
        <v>3485</v>
      </c>
      <c r="H81" s="14" t="s">
        <v>31</v>
      </c>
      <c r="I81" s="11" t="s">
        <v>23</v>
      </c>
      <c r="J81" s="11" t="s">
        <v>75</v>
      </c>
      <c r="K81" s="18">
        <v>1485600.0</v>
      </c>
      <c r="L81" s="26" t="s">
        <v>4805</v>
      </c>
      <c r="M81" s="11" t="s">
        <v>502</v>
      </c>
      <c r="N81" s="33">
        <v>45745.0</v>
      </c>
      <c r="O81" s="28"/>
      <c r="P81" s="22"/>
      <c r="Q81" s="22"/>
      <c r="R81" s="22"/>
      <c r="S81" s="22"/>
      <c r="T81" s="41"/>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row>
    <row r="82">
      <c r="A82" s="11">
        <v>78.0</v>
      </c>
      <c r="B82" s="12">
        <v>45730.0</v>
      </c>
      <c r="C82" s="24" t="s">
        <v>1449</v>
      </c>
      <c r="D82" s="24"/>
      <c r="E82" s="28"/>
      <c r="F82" s="11" t="s">
        <v>3367</v>
      </c>
      <c r="G82" s="124" t="s">
        <v>4806</v>
      </c>
      <c r="H82" s="14" t="s">
        <v>31</v>
      </c>
      <c r="I82" s="11" t="s">
        <v>23</v>
      </c>
      <c r="J82" s="11" t="s">
        <v>75</v>
      </c>
      <c r="K82" s="18">
        <v>3700209.0</v>
      </c>
      <c r="L82" s="26" t="s">
        <v>4781</v>
      </c>
      <c r="M82" s="11" t="s">
        <v>502</v>
      </c>
      <c r="N82" s="33">
        <v>45745.0</v>
      </c>
      <c r="O82" s="28"/>
      <c r="P82" s="22"/>
      <c r="Q82" s="22"/>
      <c r="R82" s="22"/>
      <c r="S82" s="22"/>
      <c r="T82" s="41"/>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row>
    <row r="83">
      <c r="A83" s="11">
        <v>122.0</v>
      </c>
      <c r="B83" s="12">
        <v>45736.0</v>
      </c>
      <c r="C83" s="24" t="s">
        <v>294</v>
      </c>
      <c r="D83" s="24" t="s">
        <v>292</v>
      </c>
      <c r="E83" s="24"/>
      <c r="F83" s="11" t="s">
        <v>3367</v>
      </c>
      <c r="G83" s="11" t="s">
        <v>4807</v>
      </c>
      <c r="H83" s="14" t="s">
        <v>31</v>
      </c>
      <c r="I83" s="11" t="s">
        <v>23</v>
      </c>
      <c r="J83" s="11" t="s">
        <v>625</v>
      </c>
      <c r="K83" s="18">
        <v>70000.0</v>
      </c>
      <c r="L83" s="26" t="s">
        <v>4747</v>
      </c>
      <c r="M83" s="11" t="s">
        <v>502</v>
      </c>
      <c r="N83" s="12">
        <v>45748.0</v>
      </c>
      <c r="O83" s="28"/>
      <c r="P83" s="22"/>
      <c r="Q83" s="22"/>
      <c r="R83" s="22"/>
      <c r="S83" s="22"/>
      <c r="T83" s="41"/>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row>
    <row r="84">
      <c r="A84" s="11">
        <v>123.0</v>
      </c>
      <c r="B84" s="12">
        <v>45736.0</v>
      </c>
      <c r="C84" s="24" t="s">
        <v>70</v>
      </c>
      <c r="D84" s="24"/>
      <c r="E84" s="29"/>
      <c r="F84" s="11" t="s">
        <v>3367</v>
      </c>
      <c r="G84" s="11" t="s">
        <v>4808</v>
      </c>
      <c r="H84" s="14" t="s">
        <v>31</v>
      </c>
      <c r="I84" s="11" t="s">
        <v>23</v>
      </c>
      <c r="J84" s="11" t="s">
        <v>625</v>
      </c>
      <c r="K84" s="18">
        <v>120000.0</v>
      </c>
      <c r="L84" s="26" t="s">
        <v>4809</v>
      </c>
      <c r="M84" s="11" t="s">
        <v>502</v>
      </c>
      <c r="N84" s="12">
        <v>45748.0</v>
      </c>
      <c r="O84" s="28"/>
      <c r="P84" s="22"/>
      <c r="Q84" s="22"/>
      <c r="R84" s="22"/>
      <c r="S84" s="22"/>
      <c r="T84" s="41"/>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row>
    <row r="85">
      <c r="A85" s="11">
        <v>149.0</v>
      </c>
      <c r="B85" s="12">
        <v>45741.0</v>
      </c>
      <c r="C85" s="14" t="s">
        <v>2324</v>
      </c>
      <c r="D85" s="14" t="s">
        <v>312</v>
      </c>
      <c r="E85" s="28"/>
      <c r="F85" s="11" t="s">
        <v>3367</v>
      </c>
      <c r="G85" s="11" t="s">
        <v>4810</v>
      </c>
      <c r="H85" s="14" t="s">
        <v>31</v>
      </c>
      <c r="I85" s="11" t="s">
        <v>23</v>
      </c>
      <c r="J85" s="11" t="s">
        <v>625</v>
      </c>
      <c r="K85" s="18">
        <v>160000.0</v>
      </c>
      <c r="L85" s="26" t="s">
        <v>4811</v>
      </c>
      <c r="M85" s="11" t="s">
        <v>502</v>
      </c>
      <c r="N85" s="12">
        <v>45754.0</v>
      </c>
      <c r="O85" s="28"/>
      <c r="P85" s="22"/>
      <c r="Q85" s="22"/>
      <c r="R85" s="22"/>
      <c r="S85" s="22"/>
      <c r="T85" s="41"/>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row>
    <row r="86">
      <c r="A86" s="11">
        <v>88.0</v>
      </c>
      <c r="B86" s="12">
        <v>45731.0</v>
      </c>
      <c r="C86" s="24" t="s">
        <v>132</v>
      </c>
      <c r="D86" s="24"/>
      <c r="E86" s="28"/>
      <c r="F86" s="11" t="s">
        <v>4812</v>
      </c>
      <c r="G86" s="124" t="s">
        <v>4813</v>
      </c>
      <c r="H86" s="14" t="s">
        <v>31</v>
      </c>
      <c r="I86" s="11" t="s">
        <v>23</v>
      </c>
      <c r="J86" s="11" t="s">
        <v>625</v>
      </c>
      <c r="K86" s="18">
        <v>216513.0</v>
      </c>
      <c r="L86" s="26" t="s">
        <v>4781</v>
      </c>
      <c r="M86" s="11" t="s">
        <v>502</v>
      </c>
      <c r="N86" s="33">
        <v>45745.0</v>
      </c>
      <c r="O86" s="28"/>
      <c r="P86" s="22"/>
      <c r="Q86" s="22"/>
      <c r="R86" s="22"/>
      <c r="S86" s="22"/>
      <c r="T86" s="41"/>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row>
    <row r="87">
      <c r="A87" s="11">
        <v>117.0</v>
      </c>
      <c r="B87" s="12">
        <v>45735.0</v>
      </c>
      <c r="C87" s="24" t="s">
        <v>4814</v>
      </c>
      <c r="D87" s="24" t="s">
        <v>4815</v>
      </c>
      <c r="E87" s="24"/>
      <c r="F87" s="11" t="s">
        <v>3367</v>
      </c>
      <c r="G87" s="11" t="s">
        <v>4816</v>
      </c>
      <c r="H87" s="14" t="s">
        <v>31</v>
      </c>
      <c r="I87" s="11" t="s">
        <v>23</v>
      </c>
      <c r="J87" s="11" t="s">
        <v>625</v>
      </c>
      <c r="K87" s="18">
        <v>255000.0</v>
      </c>
      <c r="L87" s="26" t="s">
        <v>4817</v>
      </c>
      <c r="M87" s="11" t="s">
        <v>502</v>
      </c>
      <c r="N87" s="12">
        <v>45748.0</v>
      </c>
      <c r="O87" s="28"/>
      <c r="P87" s="22"/>
      <c r="Q87" s="22"/>
      <c r="R87" s="22"/>
      <c r="S87" s="22"/>
      <c r="T87" s="41"/>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row>
    <row r="88">
      <c r="A88" s="11">
        <v>144.0</v>
      </c>
      <c r="B88" s="12">
        <v>45741.0</v>
      </c>
      <c r="C88" s="14" t="s">
        <v>2393</v>
      </c>
      <c r="D88" s="14" t="s">
        <v>3767</v>
      </c>
      <c r="E88" s="28"/>
      <c r="F88" s="11" t="s">
        <v>3367</v>
      </c>
      <c r="G88" s="11" t="s">
        <v>4818</v>
      </c>
      <c r="H88" s="14" t="s">
        <v>31</v>
      </c>
      <c r="I88" s="11" t="s">
        <v>23</v>
      </c>
      <c r="J88" s="11" t="s">
        <v>625</v>
      </c>
      <c r="K88" s="18">
        <v>340000.0</v>
      </c>
      <c r="L88" s="26" t="s">
        <v>4747</v>
      </c>
      <c r="M88" s="11" t="s">
        <v>502</v>
      </c>
      <c r="N88" s="12">
        <v>45748.0</v>
      </c>
      <c r="O88" s="28"/>
      <c r="P88" s="22"/>
      <c r="Q88" s="22"/>
      <c r="R88" s="22"/>
      <c r="S88" s="22"/>
      <c r="T88" s="41"/>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row>
    <row r="89">
      <c r="A89" s="11">
        <v>84.0</v>
      </c>
      <c r="B89" s="12">
        <v>45731.0</v>
      </c>
      <c r="C89" s="24" t="s">
        <v>4819</v>
      </c>
      <c r="D89" s="24" t="s">
        <v>4132</v>
      </c>
      <c r="E89" s="28"/>
      <c r="F89" s="11" t="s">
        <v>3367</v>
      </c>
      <c r="G89" s="124" t="s">
        <v>4133</v>
      </c>
      <c r="H89" s="14" t="s">
        <v>31</v>
      </c>
      <c r="I89" s="11" t="s">
        <v>23</v>
      </c>
      <c r="J89" s="11" t="s">
        <v>625</v>
      </c>
      <c r="K89" s="18">
        <v>1100474.0</v>
      </c>
      <c r="L89" s="26" t="s">
        <v>4781</v>
      </c>
      <c r="M89" s="11" t="s">
        <v>502</v>
      </c>
      <c r="N89" s="33">
        <v>45745.0</v>
      </c>
      <c r="O89" s="28"/>
      <c r="P89" s="22"/>
      <c r="Q89" s="22"/>
      <c r="R89" s="22"/>
      <c r="S89" s="22"/>
      <c r="T89" s="41"/>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row>
    <row r="90">
      <c r="A90" s="11">
        <v>68.0</v>
      </c>
      <c r="B90" s="12">
        <v>45729.0</v>
      </c>
      <c r="C90" s="24" t="s">
        <v>342</v>
      </c>
      <c r="D90" s="24" t="s">
        <v>324</v>
      </c>
      <c r="E90" s="28"/>
      <c r="F90" s="11" t="s">
        <v>4820</v>
      </c>
      <c r="G90" s="124" t="s">
        <v>4821</v>
      </c>
      <c r="H90" s="14" t="s">
        <v>31</v>
      </c>
      <c r="I90" s="11" t="s">
        <v>23</v>
      </c>
      <c r="J90" s="11" t="s">
        <v>625</v>
      </c>
      <c r="K90" s="18">
        <v>3008510.0</v>
      </c>
      <c r="L90" s="26" t="s">
        <v>4822</v>
      </c>
      <c r="M90" s="11" t="s">
        <v>502</v>
      </c>
      <c r="N90" s="33">
        <v>45745.0</v>
      </c>
      <c r="O90" s="28"/>
      <c r="P90" s="22"/>
      <c r="Q90" s="22"/>
      <c r="R90" s="22"/>
      <c r="S90" s="22"/>
      <c r="T90" s="41"/>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row>
    <row r="91">
      <c r="A91" s="11">
        <v>81.0</v>
      </c>
      <c r="B91" s="12">
        <v>45731.0</v>
      </c>
      <c r="C91" s="24" t="s">
        <v>4823</v>
      </c>
      <c r="D91" s="24" t="s">
        <v>4824</v>
      </c>
      <c r="E91" s="28"/>
      <c r="F91" s="11" t="s">
        <v>3367</v>
      </c>
      <c r="G91" s="124" t="s">
        <v>4825</v>
      </c>
      <c r="H91" s="14" t="s">
        <v>31</v>
      </c>
      <c r="I91" s="11" t="s">
        <v>23</v>
      </c>
      <c r="J91" s="11" t="s">
        <v>625</v>
      </c>
      <c r="K91" s="18">
        <v>3113360.0</v>
      </c>
      <c r="L91" s="26" t="s">
        <v>4826</v>
      </c>
      <c r="M91" s="11" t="s">
        <v>502</v>
      </c>
      <c r="N91" s="33">
        <v>45745.0</v>
      </c>
      <c r="O91" s="28"/>
      <c r="P91" s="22"/>
      <c r="Q91" s="22"/>
      <c r="R91" s="22"/>
      <c r="S91" s="22"/>
      <c r="T91" s="41"/>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row>
    <row r="92">
      <c r="A92" s="11">
        <v>46.0</v>
      </c>
      <c r="B92" s="12">
        <v>45724.0</v>
      </c>
      <c r="C92" s="24" t="s">
        <v>4827</v>
      </c>
      <c r="D92" s="24"/>
      <c r="E92" s="28"/>
      <c r="F92" s="11" t="s">
        <v>3367</v>
      </c>
      <c r="G92" s="124" t="s">
        <v>4828</v>
      </c>
      <c r="H92" s="14" t="s">
        <v>31</v>
      </c>
      <c r="I92" s="11" t="s">
        <v>23</v>
      </c>
      <c r="J92" s="11" t="s">
        <v>625</v>
      </c>
      <c r="K92" s="18">
        <v>4320000.0</v>
      </c>
      <c r="L92" s="26" t="s">
        <v>4742</v>
      </c>
      <c r="M92" s="11" t="s">
        <v>502</v>
      </c>
      <c r="N92" s="33">
        <v>45745.0</v>
      </c>
      <c r="O92" s="28"/>
      <c r="P92" s="22"/>
      <c r="Q92" s="22"/>
      <c r="R92" s="22"/>
      <c r="S92" s="22"/>
      <c r="T92" s="41"/>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row>
    <row r="93">
      <c r="A93" s="11">
        <v>79.0</v>
      </c>
      <c r="B93" s="12">
        <v>45730.0</v>
      </c>
      <c r="C93" s="24" t="s">
        <v>3486</v>
      </c>
      <c r="D93" s="24"/>
      <c r="E93" s="28"/>
      <c r="F93" s="11" t="s">
        <v>3367</v>
      </c>
      <c r="G93" s="124" t="s">
        <v>4829</v>
      </c>
      <c r="H93" s="14" t="s">
        <v>31</v>
      </c>
      <c r="I93" s="11" t="s">
        <v>23</v>
      </c>
      <c r="J93" s="11" t="s">
        <v>625</v>
      </c>
      <c r="K93" s="18">
        <v>5100638.0</v>
      </c>
      <c r="L93" s="26" t="s">
        <v>4830</v>
      </c>
      <c r="M93" s="11" t="s">
        <v>502</v>
      </c>
      <c r="N93" s="33">
        <v>45745.0</v>
      </c>
      <c r="O93" s="28"/>
      <c r="P93" s="22"/>
      <c r="Q93" s="22"/>
      <c r="R93" s="22"/>
      <c r="S93" s="22"/>
      <c r="T93" s="41"/>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row>
    <row r="94">
      <c r="A94" s="11">
        <v>146.0</v>
      </c>
      <c r="B94" s="12">
        <v>45741.0</v>
      </c>
      <c r="C94" s="14" t="s">
        <v>1626</v>
      </c>
      <c r="D94" s="14" t="s">
        <v>2835</v>
      </c>
      <c r="E94" s="28"/>
      <c r="F94" s="11" t="s">
        <v>3367</v>
      </c>
      <c r="G94" s="11" t="s">
        <v>4831</v>
      </c>
      <c r="H94" s="14" t="s">
        <v>31</v>
      </c>
      <c r="I94" s="11" t="s">
        <v>23</v>
      </c>
      <c r="J94" s="11" t="s">
        <v>625</v>
      </c>
      <c r="K94" s="18">
        <v>9006396.0</v>
      </c>
      <c r="L94" s="26" t="s">
        <v>4832</v>
      </c>
      <c r="M94" s="11" t="s">
        <v>502</v>
      </c>
      <c r="N94" s="12">
        <v>45754.0</v>
      </c>
      <c r="O94" s="28"/>
      <c r="P94" s="22"/>
      <c r="Q94" s="22"/>
      <c r="R94" s="22"/>
      <c r="S94" s="22"/>
      <c r="T94" s="41"/>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row>
    <row r="95">
      <c r="A95" s="11">
        <v>67.0</v>
      </c>
      <c r="B95" s="12">
        <v>45728.0</v>
      </c>
      <c r="C95" s="24" t="s">
        <v>700</v>
      </c>
      <c r="D95" s="24" t="s">
        <v>230</v>
      </c>
      <c r="E95" s="28"/>
      <c r="F95" s="11" t="s">
        <v>3367</v>
      </c>
      <c r="G95" s="124" t="s">
        <v>4833</v>
      </c>
      <c r="H95" s="14" t="s">
        <v>31</v>
      </c>
      <c r="I95" s="11" t="s">
        <v>23</v>
      </c>
      <c r="J95" s="11" t="s">
        <v>625</v>
      </c>
      <c r="K95" s="126"/>
      <c r="L95" s="26" t="s">
        <v>4834</v>
      </c>
      <c r="M95" s="11" t="s">
        <v>502</v>
      </c>
      <c r="N95" s="33">
        <v>45745.0</v>
      </c>
      <c r="O95" s="28"/>
      <c r="P95" s="22"/>
      <c r="Q95" s="22"/>
      <c r="R95" s="22"/>
      <c r="S95" s="22"/>
      <c r="T95" s="41"/>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row>
    <row r="96">
      <c r="A96" s="11">
        <v>171.0</v>
      </c>
      <c r="B96" s="12">
        <v>45744.0</v>
      </c>
      <c r="C96" s="14"/>
      <c r="D96" s="14"/>
      <c r="E96" s="28"/>
      <c r="F96" s="11" t="s">
        <v>3367</v>
      </c>
      <c r="G96" s="11" t="s">
        <v>4835</v>
      </c>
      <c r="H96" s="14" t="s">
        <v>31</v>
      </c>
      <c r="I96" s="11" t="s">
        <v>95</v>
      </c>
      <c r="J96" s="11" t="s">
        <v>619</v>
      </c>
      <c r="K96" s="148"/>
      <c r="L96" s="89"/>
      <c r="M96" s="124"/>
      <c r="N96" s="111"/>
      <c r="O96" s="28"/>
      <c r="P96" s="22"/>
      <c r="Q96" s="22"/>
      <c r="R96" s="22"/>
      <c r="S96" s="22"/>
      <c r="T96" s="41"/>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row>
    <row r="97">
      <c r="A97" s="11">
        <v>172.0</v>
      </c>
      <c r="B97" s="12">
        <v>45744.0</v>
      </c>
      <c r="C97" s="14" t="s">
        <v>4836</v>
      </c>
      <c r="D97" s="14" t="s">
        <v>910</v>
      </c>
      <c r="E97" s="28"/>
      <c r="F97" s="11" t="s">
        <v>3367</v>
      </c>
      <c r="G97" s="11" t="s">
        <v>4174</v>
      </c>
      <c r="H97" s="14" t="s">
        <v>31</v>
      </c>
      <c r="I97" s="11" t="s">
        <v>95</v>
      </c>
      <c r="J97" s="11" t="s">
        <v>619</v>
      </c>
      <c r="K97" s="148"/>
      <c r="L97" s="89"/>
      <c r="M97" s="124"/>
      <c r="N97" s="111"/>
      <c r="O97" s="28"/>
      <c r="P97" s="22"/>
      <c r="Q97" s="22"/>
      <c r="R97" s="22"/>
      <c r="S97" s="22"/>
      <c r="T97" s="41"/>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row>
    <row r="98">
      <c r="A98" s="11">
        <v>24.0</v>
      </c>
      <c r="B98" s="12">
        <v>45721.0</v>
      </c>
      <c r="C98" s="14" t="s">
        <v>2504</v>
      </c>
      <c r="D98" s="28"/>
      <c r="E98" s="28"/>
      <c r="F98" s="11" t="s">
        <v>3367</v>
      </c>
      <c r="G98" s="124" t="s">
        <v>4837</v>
      </c>
      <c r="H98" s="14" t="s">
        <v>31</v>
      </c>
      <c r="I98" s="11" t="s">
        <v>95</v>
      </c>
      <c r="J98" s="11" t="s">
        <v>50</v>
      </c>
      <c r="K98" s="18"/>
      <c r="L98" s="26"/>
      <c r="M98" s="11"/>
      <c r="N98" s="12"/>
      <c r="O98" s="28"/>
      <c r="P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row>
    <row r="99">
      <c r="A99" s="11">
        <v>63.0</v>
      </c>
      <c r="B99" s="12">
        <v>45728.0</v>
      </c>
      <c r="C99" s="24" t="s">
        <v>1383</v>
      </c>
      <c r="D99" s="24" t="s">
        <v>225</v>
      </c>
      <c r="E99" s="28"/>
      <c r="F99" s="11" t="s">
        <v>4838</v>
      </c>
      <c r="G99" s="124" t="s">
        <v>4839</v>
      </c>
      <c r="H99" s="14" t="s">
        <v>31</v>
      </c>
      <c r="I99" s="11" t="s">
        <v>23</v>
      </c>
      <c r="J99" s="11" t="s">
        <v>50</v>
      </c>
      <c r="K99" s="148"/>
      <c r="L99" s="26" t="s">
        <v>4840</v>
      </c>
      <c r="M99" s="11"/>
      <c r="N99" s="111"/>
      <c r="O99" s="28"/>
      <c r="P99" s="22"/>
      <c r="Q99" s="22"/>
      <c r="R99" s="22"/>
      <c r="S99" s="22"/>
      <c r="T99" s="41"/>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row>
    <row r="100">
      <c r="A100" s="11">
        <v>163.0</v>
      </c>
      <c r="B100" s="12">
        <v>45743.0</v>
      </c>
      <c r="C100" s="14" t="s">
        <v>311</v>
      </c>
      <c r="D100" s="14" t="s">
        <v>4467</v>
      </c>
      <c r="E100" s="28"/>
      <c r="F100" s="11" t="s">
        <v>3367</v>
      </c>
      <c r="G100" s="11" t="s">
        <v>4468</v>
      </c>
      <c r="H100" s="14" t="s">
        <v>31</v>
      </c>
      <c r="I100" s="11" t="s">
        <v>23</v>
      </c>
      <c r="J100" s="11" t="s">
        <v>50</v>
      </c>
      <c r="K100" s="148"/>
      <c r="L100" s="89"/>
      <c r="M100" s="124"/>
      <c r="N100" s="111"/>
      <c r="O100" s="28"/>
      <c r="P100" s="22"/>
      <c r="Q100" s="22"/>
      <c r="R100" s="22"/>
      <c r="S100" s="22"/>
      <c r="T100" s="41"/>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row>
    <row r="101">
      <c r="A101" s="11">
        <v>165.0</v>
      </c>
      <c r="B101" s="12">
        <v>45743.0</v>
      </c>
      <c r="C101" s="14" t="s">
        <v>4841</v>
      </c>
      <c r="D101" s="14" t="s">
        <v>861</v>
      </c>
      <c r="E101" s="14" t="s">
        <v>4842</v>
      </c>
      <c r="F101" s="11" t="s">
        <v>3367</v>
      </c>
      <c r="G101" s="11" t="s">
        <v>4843</v>
      </c>
      <c r="H101" s="14" t="s">
        <v>31</v>
      </c>
      <c r="I101" s="11" t="s">
        <v>23</v>
      </c>
      <c r="J101" s="11" t="s">
        <v>50</v>
      </c>
      <c r="K101" s="148"/>
      <c r="L101" s="89"/>
      <c r="M101" s="124"/>
      <c r="N101" s="111"/>
      <c r="O101" s="28"/>
      <c r="P101" s="22"/>
      <c r="Q101" s="22"/>
      <c r="R101" s="22"/>
      <c r="S101" s="22"/>
      <c r="T101" s="41"/>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row>
    <row r="102">
      <c r="A102" s="11">
        <v>26.0</v>
      </c>
      <c r="B102" s="12">
        <v>45722.0</v>
      </c>
      <c r="C102" s="14" t="s">
        <v>4844</v>
      </c>
      <c r="D102" s="14" t="s">
        <v>491</v>
      </c>
      <c r="E102" s="28"/>
      <c r="F102" s="11" t="s">
        <v>3367</v>
      </c>
      <c r="G102" s="124" t="s">
        <v>4845</v>
      </c>
      <c r="H102" s="14" t="s">
        <v>31</v>
      </c>
      <c r="I102" s="11" t="s">
        <v>23</v>
      </c>
      <c r="J102" s="11" t="s">
        <v>167</v>
      </c>
      <c r="K102" s="18"/>
      <c r="L102" s="26" t="s">
        <v>4846</v>
      </c>
      <c r="M102" s="11"/>
      <c r="N102" s="12"/>
      <c r="O102" s="28"/>
      <c r="P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row>
    <row r="103">
      <c r="A103" s="11">
        <v>41.0</v>
      </c>
      <c r="B103" s="12">
        <v>45724.0</v>
      </c>
      <c r="C103" s="24" t="s">
        <v>108</v>
      </c>
      <c r="D103" s="24" t="s">
        <v>3115</v>
      </c>
      <c r="E103" s="28"/>
      <c r="F103" s="11" t="s">
        <v>3367</v>
      </c>
      <c r="G103" s="124" t="s">
        <v>4847</v>
      </c>
      <c r="H103" s="14" t="s">
        <v>31</v>
      </c>
      <c r="I103" s="11" t="s">
        <v>23</v>
      </c>
      <c r="J103" s="11" t="s">
        <v>167</v>
      </c>
      <c r="K103" s="18"/>
      <c r="L103" s="26" t="s">
        <v>4848</v>
      </c>
      <c r="M103" s="11"/>
      <c r="N103" s="111"/>
      <c r="O103" s="28"/>
      <c r="P103" s="22"/>
      <c r="Q103" s="22"/>
      <c r="R103" s="22"/>
      <c r="S103" s="22"/>
      <c r="T103" s="41"/>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row>
    <row r="104">
      <c r="A104" s="11">
        <v>62.0</v>
      </c>
      <c r="B104" s="12">
        <v>45728.0</v>
      </c>
      <c r="C104" s="24" t="s">
        <v>1872</v>
      </c>
      <c r="D104" s="24"/>
      <c r="E104" s="28"/>
      <c r="F104" s="11" t="s">
        <v>3367</v>
      </c>
      <c r="G104" s="124" t="s">
        <v>4849</v>
      </c>
      <c r="H104" s="14" t="s">
        <v>31</v>
      </c>
      <c r="I104" s="11" t="s">
        <v>23</v>
      </c>
      <c r="J104" s="11" t="s">
        <v>167</v>
      </c>
      <c r="K104" s="18"/>
      <c r="L104" s="26"/>
      <c r="M104" s="11"/>
      <c r="N104" s="12"/>
      <c r="O104" s="28"/>
      <c r="P104" s="22"/>
      <c r="Q104" s="22"/>
      <c r="R104" s="22"/>
      <c r="S104" s="22"/>
      <c r="T104" s="41"/>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row>
    <row r="105">
      <c r="A105" s="11">
        <v>104.0</v>
      </c>
      <c r="B105" s="12">
        <v>45734.0</v>
      </c>
      <c r="C105" s="120" t="s">
        <v>4850</v>
      </c>
      <c r="D105" s="120"/>
      <c r="E105" s="120"/>
      <c r="F105" s="149" t="s">
        <v>3367</v>
      </c>
      <c r="G105" s="124" t="s">
        <v>4851</v>
      </c>
      <c r="H105" s="14" t="s">
        <v>31</v>
      </c>
      <c r="I105" s="11" t="s">
        <v>95</v>
      </c>
      <c r="J105" s="11" t="s">
        <v>167</v>
      </c>
      <c r="K105" s="150"/>
      <c r="L105" s="26"/>
      <c r="M105" s="11"/>
      <c r="N105" s="12"/>
      <c r="O105" s="28"/>
      <c r="P105" s="22"/>
      <c r="Q105" s="22"/>
      <c r="R105" s="22"/>
      <c r="S105" s="22"/>
      <c r="T105" s="41"/>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row>
    <row r="106">
      <c r="A106" s="11">
        <v>125.0</v>
      </c>
      <c r="B106" s="12">
        <v>45736.0</v>
      </c>
      <c r="C106" s="24" t="s">
        <v>1572</v>
      </c>
      <c r="D106" s="29"/>
      <c r="E106" s="24"/>
      <c r="F106" s="11" t="s">
        <v>3367</v>
      </c>
      <c r="G106" s="11" t="s">
        <v>4852</v>
      </c>
      <c r="H106" s="14" t="s">
        <v>31</v>
      </c>
      <c r="I106" s="11" t="s">
        <v>95</v>
      </c>
      <c r="J106" s="11" t="s">
        <v>167</v>
      </c>
      <c r="K106" s="148"/>
      <c r="L106" s="26"/>
      <c r="M106" s="124"/>
      <c r="N106" s="111"/>
      <c r="O106" s="28"/>
      <c r="P106" s="22"/>
      <c r="Q106" s="22"/>
      <c r="R106" s="22"/>
      <c r="S106" s="22"/>
      <c r="T106" s="41"/>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row>
    <row r="107">
      <c r="A107" s="11">
        <v>140.0</v>
      </c>
      <c r="B107" s="12">
        <v>45741.0</v>
      </c>
      <c r="C107" s="28"/>
      <c r="D107" s="28"/>
      <c r="E107" s="28"/>
      <c r="F107" s="11" t="s">
        <v>3367</v>
      </c>
      <c r="G107" s="11" t="s">
        <v>4853</v>
      </c>
      <c r="H107" s="14" t="s">
        <v>31</v>
      </c>
      <c r="I107" s="11" t="s">
        <v>95</v>
      </c>
      <c r="J107" s="11" t="s">
        <v>167</v>
      </c>
      <c r="K107" s="148"/>
      <c r="L107" s="89"/>
      <c r="M107" s="124"/>
      <c r="N107" s="111"/>
      <c r="O107" s="28"/>
      <c r="P107" s="22"/>
      <c r="Q107" s="22"/>
      <c r="R107" s="22"/>
      <c r="S107" s="22"/>
      <c r="T107" s="41"/>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row>
    <row r="108">
      <c r="A108" s="11">
        <v>166.0</v>
      </c>
      <c r="B108" s="12">
        <v>45743.0</v>
      </c>
      <c r="C108" s="14" t="s">
        <v>4854</v>
      </c>
      <c r="D108" s="14" t="s">
        <v>3215</v>
      </c>
      <c r="E108" s="28"/>
      <c r="F108" s="11" t="s">
        <v>3367</v>
      </c>
      <c r="G108" s="11" t="s">
        <v>4855</v>
      </c>
      <c r="H108" s="14" t="s">
        <v>31</v>
      </c>
      <c r="I108" s="11" t="s">
        <v>23</v>
      </c>
      <c r="J108" s="11" t="s">
        <v>167</v>
      </c>
      <c r="K108" s="148"/>
      <c r="L108" s="89"/>
      <c r="M108" s="124"/>
      <c r="N108" s="111"/>
      <c r="O108" s="28"/>
      <c r="P108" s="22"/>
      <c r="Q108" s="22"/>
      <c r="R108" s="22"/>
      <c r="S108" s="22"/>
      <c r="T108" s="41"/>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row>
    <row r="109">
      <c r="A109" s="11">
        <v>44.0</v>
      </c>
      <c r="B109" s="12">
        <v>45724.0</v>
      </c>
      <c r="C109" s="24" t="s">
        <v>4856</v>
      </c>
      <c r="D109" s="29"/>
      <c r="E109" s="28"/>
      <c r="F109" s="11" t="s">
        <v>3367</v>
      </c>
      <c r="G109" s="124" t="s">
        <v>4857</v>
      </c>
      <c r="H109" s="14" t="s">
        <v>31</v>
      </c>
      <c r="I109" s="11" t="s">
        <v>23</v>
      </c>
      <c r="J109" s="11" t="s">
        <v>296</v>
      </c>
      <c r="K109" s="18"/>
      <c r="L109" s="26" t="s">
        <v>4858</v>
      </c>
      <c r="M109" s="11"/>
      <c r="N109" s="111"/>
      <c r="O109" s="28"/>
      <c r="P109" s="22"/>
      <c r="Q109" s="22"/>
      <c r="R109" s="22"/>
      <c r="S109" s="22"/>
      <c r="T109" s="41"/>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row>
    <row r="110">
      <c r="A110" s="11">
        <v>59.0</v>
      </c>
      <c r="B110" s="12">
        <v>45727.0</v>
      </c>
      <c r="C110" s="24" t="s">
        <v>245</v>
      </c>
      <c r="D110" s="24"/>
      <c r="E110" s="28"/>
      <c r="F110" s="11" t="s">
        <v>3367</v>
      </c>
      <c r="G110" s="124" t="s">
        <v>4859</v>
      </c>
      <c r="H110" s="14" t="s">
        <v>31</v>
      </c>
      <c r="I110" s="11" t="s">
        <v>23</v>
      </c>
      <c r="J110" s="11" t="s">
        <v>296</v>
      </c>
      <c r="K110" s="18"/>
      <c r="L110" s="89"/>
      <c r="M110" s="11"/>
      <c r="N110" s="111"/>
      <c r="O110" s="28"/>
      <c r="P110" s="22"/>
      <c r="Q110" s="22"/>
      <c r="R110" s="22"/>
      <c r="S110" s="22"/>
      <c r="T110" s="41"/>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row>
    <row r="111">
      <c r="A111" s="11">
        <v>103.0</v>
      </c>
      <c r="B111" s="12">
        <v>45734.0</v>
      </c>
      <c r="C111" s="14" t="s">
        <v>4860</v>
      </c>
      <c r="D111" s="14" t="s">
        <v>154</v>
      </c>
      <c r="E111" s="28"/>
      <c r="F111" s="11" t="s">
        <v>3367</v>
      </c>
      <c r="G111" s="124" t="s">
        <v>4861</v>
      </c>
      <c r="H111" s="14" t="s">
        <v>31</v>
      </c>
      <c r="I111" s="11" t="s">
        <v>95</v>
      </c>
      <c r="J111" s="11" t="s">
        <v>296</v>
      </c>
      <c r="K111" s="18"/>
      <c r="L111" s="89"/>
      <c r="M111" s="11"/>
      <c r="N111" s="111"/>
      <c r="O111" s="28"/>
      <c r="P111" s="22"/>
      <c r="Q111" s="22"/>
      <c r="R111" s="22"/>
      <c r="S111" s="22"/>
      <c r="T111" s="41"/>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row>
    <row r="112">
      <c r="A112" s="11">
        <v>105.0</v>
      </c>
      <c r="B112" s="12">
        <v>45734.0</v>
      </c>
      <c r="C112" s="120" t="s">
        <v>1162</v>
      </c>
      <c r="D112" s="120" t="s">
        <v>431</v>
      </c>
      <c r="E112" s="151"/>
      <c r="F112" s="149" t="s">
        <v>3367</v>
      </c>
      <c r="G112" s="124" t="s">
        <v>4862</v>
      </c>
      <c r="H112" s="14" t="s">
        <v>31</v>
      </c>
      <c r="I112" s="11" t="s">
        <v>95</v>
      </c>
      <c r="J112" s="11" t="s">
        <v>296</v>
      </c>
      <c r="K112" s="150"/>
      <c r="L112" s="121"/>
      <c r="M112" s="11"/>
      <c r="N112" s="111"/>
      <c r="O112" s="28"/>
      <c r="P112" s="22"/>
      <c r="Q112" s="22"/>
      <c r="R112" s="22"/>
      <c r="S112" s="22"/>
      <c r="T112" s="41"/>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row>
    <row r="113">
      <c r="A113" s="11">
        <v>31.0</v>
      </c>
      <c r="B113" s="12">
        <v>45722.0</v>
      </c>
      <c r="C113" s="14" t="s">
        <v>4863</v>
      </c>
      <c r="D113" s="28"/>
      <c r="E113" s="28"/>
      <c r="F113" s="11" t="s">
        <v>3367</v>
      </c>
      <c r="G113" s="124" t="s">
        <v>4864</v>
      </c>
      <c r="H113" s="14" t="s">
        <v>31</v>
      </c>
      <c r="I113" s="11" t="s">
        <v>23</v>
      </c>
      <c r="J113" s="11" t="s">
        <v>302</v>
      </c>
      <c r="K113" s="18"/>
      <c r="L113" s="26" t="s">
        <v>4865</v>
      </c>
      <c r="M113" s="11"/>
      <c r="N113" s="12"/>
      <c r="O113" s="28"/>
      <c r="P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row>
    <row r="114">
      <c r="A114" s="11">
        <v>162.0</v>
      </c>
      <c r="B114" s="12">
        <v>45743.0</v>
      </c>
      <c r="C114" s="14" t="s">
        <v>4866</v>
      </c>
      <c r="D114" s="14" t="s">
        <v>122</v>
      </c>
      <c r="E114" s="14" t="s">
        <v>4867</v>
      </c>
      <c r="F114" s="11" t="s">
        <v>3367</v>
      </c>
      <c r="G114" s="11" t="s">
        <v>4868</v>
      </c>
      <c r="H114" s="14" t="s">
        <v>31</v>
      </c>
      <c r="I114" s="11" t="s">
        <v>23</v>
      </c>
      <c r="J114" s="11" t="s">
        <v>302</v>
      </c>
      <c r="K114" s="148"/>
      <c r="L114" s="89"/>
      <c r="M114" s="124"/>
      <c r="N114" s="111"/>
      <c r="O114" s="28"/>
      <c r="P114" s="22"/>
      <c r="Q114" s="22"/>
      <c r="R114" s="22"/>
      <c r="S114" s="22"/>
      <c r="T114" s="41"/>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row>
    <row r="115">
      <c r="A115" s="11">
        <v>98.0</v>
      </c>
      <c r="B115" s="12">
        <v>45733.0</v>
      </c>
      <c r="C115" s="24" t="s">
        <v>4783</v>
      </c>
      <c r="D115" s="24"/>
      <c r="E115" s="28"/>
      <c r="F115" s="11" t="s">
        <v>3367</v>
      </c>
      <c r="G115" s="124" t="s">
        <v>4869</v>
      </c>
      <c r="H115" s="14" t="s">
        <v>31</v>
      </c>
      <c r="I115" s="11" t="s">
        <v>23</v>
      </c>
      <c r="J115" s="11" t="s">
        <v>24</v>
      </c>
      <c r="K115" s="18"/>
      <c r="L115" s="26" t="s">
        <v>3825</v>
      </c>
      <c r="M115" s="11"/>
      <c r="N115" s="11"/>
      <c r="O115" s="28"/>
      <c r="P115" s="22"/>
      <c r="Q115" s="22"/>
      <c r="R115" s="22"/>
      <c r="S115" s="22"/>
      <c r="T115" s="41"/>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row>
    <row r="116">
      <c r="A116" s="11">
        <v>145.0</v>
      </c>
      <c r="B116" s="12">
        <v>45741.0</v>
      </c>
      <c r="C116" s="14" t="s">
        <v>2268</v>
      </c>
      <c r="D116" s="14" t="s">
        <v>712</v>
      </c>
      <c r="E116" s="28"/>
      <c r="F116" s="11" t="s">
        <v>3367</v>
      </c>
      <c r="G116" s="11" t="s">
        <v>4870</v>
      </c>
      <c r="H116" s="14" t="s">
        <v>31</v>
      </c>
      <c r="I116" s="11" t="s">
        <v>95</v>
      </c>
      <c r="J116" s="11" t="s">
        <v>24</v>
      </c>
      <c r="K116" s="148"/>
      <c r="L116" s="89"/>
      <c r="M116" s="124"/>
      <c r="N116" s="111"/>
      <c r="O116" s="28"/>
      <c r="P116" s="22"/>
      <c r="Q116" s="22"/>
      <c r="R116" s="22"/>
      <c r="S116" s="22"/>
      <c r="T116" s="41"/>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row>
    <row r="117">
      <c r="A117" s="11">
        <v>97.0</v>
      </c>
      <c r="B117" s="12">
        <v>45733.0</v>
      </c>
      <c r="C117" s="24" t="s">
        <v>132</v>
      </c>
      <c r="D117" s="24" t="s">
        <v>398</v>
      </c>
      <c r="E117" s="28"/>
      <c r="F117" s="11" t="s">
        <v>3367</v>
      </c>
      <c r="G117" s="124" t="s">
        <v>4871</v>
      </c>
      <c r="H117" s="14" t="s">
        <v>31</v>
      </c>
      <c r="I117" s="11" t="s">
        <v>23</v>
      </c>
      <c r="J117" s="11" t="s">
        <v>2087</v>
      </c>
      <c r="K117" s="18"/>
      <c r="L117" s="26" t="s">
        <v>3868</v>
      </c>
      <c r="M117" s="11"/>
      <c r="N117" s="111"/>
      <c r="O117" s="28"/>
      <c r="P117" s="22"/>
      <c r="Q117" s="22"/>
      <c r="R117" s="22"/>
      <c r="S117" s="22"/>
      <c r="T117" s="41"/>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row>
    <row r="118">
      <c r="A118" s="11">
        <v>100.0</v>
      </c>
      <c r="B118" s="12">
        <v>45733.0</v>
      </c>
      <c r="C118" s="24"/>
      <c r="D118" s="24"/>
      <c r="E118" s="28"/>
      <c r="F118" s="11" t="s">
        <v>3367</v>
      </c>
      <c r="G118" s="124" t="s">
        <v>4872</v>
      </c>
      <c r="H118" s="14" t="s">
        <v>31</v>
      </c>
      <c r="I118" s="11" t="s">
        <v>95</v>
      </c>
      <c r="J118" s="11" t="s">
        <v>2087</v>
      </c>
      <c r="K118" s="148"/>
      <c r="L118" s="26"/>
      <c r="M118" s="11"/>
      <c r="N118" s="111"/>
      <c r="O118" s="28"/>
      <c r="P118" s="22"/>
      <c r="Q118" s="22"/>
      <c r="R118" s="22"/>
      <c r="S118" s="22"/>
      <c r="T118" s="41"/>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row>
    <row r="119">
      <c r="A119" s="11">
        <v>101.0</v>
      </c>
      <c r="B119" s="12">
        <v>45733.0</v>
      </c>
      <c r="C119" s="24" t="s">
        <v>4873</v>
      </c>
      <c r="D119" s="24" t="s">
        <v>4874</v>
      </c>
      <c r="E119" s="28"/>
      <c r="F119" s="11" t="s">
        <v>3367</v>
      </c>
      <c r="G119" s="124" t="s">
        <v>4875</v>
      </c>
      <c r="H119" s="14" t="s">
        <v>31</v>
      </c>
      <c r="I119" s="11" t="s">
        <v>95</v>
      </c>
      <c r="J119" s="11" t="s">
        <v>2087</v>
      </c>
      <c r="K119" s="18"/>
      <c r="L119" s="26"/>
      <c r="M119" s="11"/>
      <c r="N119" s="111"/>
      <c r="O119" s="28"/>
      <c r="P119" s="22"/>
      <c r="Q119" s="22"/>
      <c r="R119" s="22"/>
      <c r="S119" s="22"/>
      <c r="T119" s="41"/>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row>
    <row r="120">
      <c r="A120" s="11">
        <v>102.0</v>
      </c>
      <c r="B120" s="12">
        <v>45734.0</v>
      </c>
      <c r="C120" s="24" t="s">
        <v>4876</v>
      </c>
      <c r="D120" s="24"/>
      <c r="E120" s="28"/>
      <c r="F120" s="11" t="s">
        <v>3367</v>
      </c>
      <c r="G120" s="124" t="s">
        <v>4877</v>
      </c>
      <c r="H120" s="14" t="s">
        <v>31</v>
      </c>
      <c r="I120" s="11" t="s">
        <v>23</v>
      </c>
      <c r="J120" s="11" t="s">
        <v>2087</v>
      </c>
      <c r="K120" s="18"/>
      <c r="L120" s="26" t="s">
        <v>3868</v>
      </c>
      <c r="M120" s="11"/>
      <c r="N120" s="111"/>
      <c r="O120" s="28"/>
      <c r="P120" s="22"/>
      <c r="Q120" s="22"/>
      <c r="R120" s="22"/>
      <c r="S120" s="22"/>
      <c r="T120" s="41"/>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row>
    <row r="121">
      <c r="A121" s="11">
        <v>126.0</v>
      </c>
      <c r="B121" s="12">
        <v>45736.0</v>
      </c>
      <c r="C121" s="24" t="s">
        <v>236</v>
      </c>
      <c r="D121" s="24" t="s">
        <v>4878</v>
      </c>
      <c r="E121" s="29"/>
      <c r="F121" s="11" t="s">
        <v>3367</v>
      </c>
      <c r="G121" s="11" t="s">
        <v>4879</v>
      </c>
      <c r="H121" s="14" t="s">
        <v>31</v>
      </c>
      <c r="I121" s="11" t="s">
        <v>95</v>
      </c>
      <c r="J121" s="11" t="s">
        <v>2087</v>
      </c>
      <c r="K121" s="148"/>
      <c r="L121" s="26"/>
      <c r="M121" s="124"/>
      <c r="N121" s="111"/>
      <c r="O121" s="28"/>
      <c r="P121" s="22"/>
      <c r="Q121" s="22"/>
      <c r="R121" s="22"/>
      <c r="S121" s="22"/>
      <c r="T121" s="41"/>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row>
    <row r="122">
      <c r="A122" s="11">
        <v>132.0</v>
      </c>
      <c r="B122" s="12">
        <v>45738.0</v>
      </c>
      <c r="C122" s="24" t="s">
        <v>4365</v>
      </c>
      <c r="D122" s="24" t="s">
        <v>421</v>
      </c>
      <c r="E122" s="126"/>
      <c r="F122" s="11" t="s">
        <v>3367</v>
      </c>
      <c r="G122" s="11" t="s">
        <v>4366</v>
      </c>
      <c r="H122" s="14" t="s">
        <v>31</v>
      </c>
      <c r="I122" s="11" t="s">
        <v>95</v>
      </c>
      <c r="J122" s="11" t="s">
        <v>2087</v>
      </c>
      <c r="K122" s="148"/>
      <c r="L122" s="89"/>
      <c r="M122" s="124"/>
      <c r="N122" s="111"/>
      <c r="O122" s="28"/>
      <c r="P122" s="22"/>
      <c r="Q122" s="22"/>
      <c r="R122" s="22"/>
      <c r="S122" s="22"/>
      <c r="T122" s="41"/>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row>
    <row r="123">
      <c r="A123" s="11">
        <v>133.0</v>
      </c>
      <c r="B123" s="12">
        <v>45738.0</v>
      </c>
      <c r="C123" s="24" t="s">
        <v>4880</v>
      </c>
      <c r="D123" s="24" t="s">
        <v>4881</v>
      </c>
      <c r="E123" s="126"/>
      <c r="F123" s="11" t="s">
        <v>3367</v>
      </c>
      <c r="G123" s="11" t="s">
        <v>4882</v>
      </c>
      <c r="H123" s="14" t="s">
        <v>31</v>
      </c>
      <c r="I123" s="11" t="s">
        <v>95</v>
      </c>
      <c r="J123" s="11" t="s">
        <v>2087</v>
      </c>
      <c r="K123" s="148"/>
      <c r="L123" s="89"/>
      <c r="M123" s="124"/>
      <c r="N123" s="111"/>
      <c r="O123" s="28"/>
      <c r="P123" s="22"/>
      <c r="Q123" s="22"/>
      <c r="R123" s="22"/>
      <c r="S123" s="22"/>
      <c r="T123" s="41"/>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row>
    <row r="124">
      <c r="A124" s="11">
        <v>136.0</v>
      </c>
      <c r="B124" s="12">
        <v>45738.0</v>
      </c>
      <c r="C124" s="24" t="s">
        <v>1813</v>
      </c>
      <c r="D124" s="24" t="s">
        <v>4588</v>
      </c>
      <c r="E124" s="29"/>
      <c r="F124" s="11" t="s">
        <v>3367</v>
      </c>
      <c r="G124" s="11" t="s">
        <v>4883</v>
      </c>
      <c r="H124" s="14" t="s">
        <v>31</v>
      </c>
      <c r="I124" s="11" t="s">
        <v>95</v>
      </c>
      <c r="J124" s="11" t="s">
        <v>2087</v>
      </c>
      <c r="K124" s="148"/>
      <c r="L124" s="89"/>
      <c r="M124" s="11"/>
      <c r="N124" s="111"/>
      <c r="O124" s="28"/>
      <c r="P124" s="22"/>
      <c r="Q124" s="22"/>
      <c r="R124" s="22"/>
      <c r="S124" s="22"/>
      <c r="T124" s="41"/>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row>
    <row r="125">
      <c r="A125" s="11">
        <v>139.0</v>
      </c>
      <c r="B125" s="12">
        <v>45741.0</v>
      </c>
      <c r="C125" s="29"/>
      <c r="D125" s="29"/>
      <c r="E125" s="29"/>
      <c r="F125" s="11" t="s">
        <v>3367</v>
      </c>
      <c r="G125" s="11" t="s">
        <v>4884</v>
      </c>
      <c r="H125" s="14" t="s">
        <v>31</v>
      </c>
      <c r="I125" s="11" t="s">
        <v>95</v>
      </c>
      <c r="J125" s="11" t="s">
        <v>2087</v>
      </c>
      <c r="K125" s="148"/>
      <c r="L125" s="89"/>
      <c r="M125" s="124"/>
      <c r="N125" s="111"/>
      <c r="O125" s="28"/>
      <c r="P125" s="22"/>
      <c r="Q125" s="22"/>
      <c r="R125" s="22"/>
      <c r="S125" s="22"/>
      <c r="T125" s="41"/>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row>
    <row r="126">
      <c r="A126" s="11">
        <v>143.0</v>
      </c>
      <c r="B126" s="12">
        <v>45741.0</v>
      </c>
      <c r="C126" s="14" t="s">
        <v>4885</v>
      </c>
      <c r="D126" s="14" t="s">
        <v>4886</v>
      </c>
      <c r="E126" s="28"/>
      <c r="F126" s="11" t="s">
        <v>3367</v>
      </c>
      <c r="G126" s="11" t="s">
        <v>4887</v>
      </c>
      <c r="H126" s="14" t="s">
        <v>31</v>
      </c>
      <c r="I126" s="11" t="s">
        <v>95</v>
      </c>
      <c r="J126" s="11" t="s">
        <v>2087</v>
      </c>
      <c r="K126" s="148"/>
      <c r="L126" s="89"/>
      <c r="M126" s="124"/>
      <c r="N126" s="111"/>
      <c r="O126" s="28"/>
      <c r="P126" s="22"/>
      <c r="Q126" s="22"/>
      <c r="R126" s="22"/>
      <c r="S126" s="22"/>
      <c r="T126" s="41"/>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row>
    <row r="127">
      <c r="A127" s="11">
        <v>170.0</v>
      </c>
      <c r="B127" s="12">
        <v>45744.0</v>
      </c>
      <c r="C127" s="14" t="s">
        <v>864</v>
      </c>
      <c r="D127" s="14" t="s">
        <v>413</v>
      </c>
      <c r="E127" s="28"/>
      <c r="F127" s="11" t="s">
        <v>4888</v>
      </c>
      <c r="G127" s="11" t="s">
        <v>4889</v>
      </c>
      <c r="H127" s="14" t="s">
        <v>31</v>
      </c>
      <c r="I127" s="11" t="s">
        <v>23</v>
      </c>
      <c r="J127" s="11" t="s">
        <v>2087</v>
      </c>
      <c r="K127" s="148"/>
      <c r="L127" s="26" t="s">
        <v>4890</v>
      </c>
      <c r="M127" s="124"/>
      <c r="N127" s="111"/>
      <c r="O127" s="28"/>
      <c r="P127" s="22"/>
      <c r="Q127" s="22"/>
      <c r="R127" s="22"/>
      <c r="S127" s="22"/>
      <c r="T127" s="41"/>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row>
    <row r="128">
      <c r="A128" s="11">
        <v>83.0</v>
      </c>
      <c r="B128" s="12">
        <v>45731.0</v>
      </c>
      <c r="C128" s="24" t="s">
        <v>79</v>
      </c>
      <c r="D128" s="29"/>
      <c r="E128" s="28"/>
      <c r="F128" s="11" t="s">
        <v>3367</v>
      </c>
      <c r="G128" s="124" t="s">
        <v>4891</v>
      </c>
      <c r="H128" s="14" t="s">
        <v>31</v>
      </c>
      <c r="I128" s="11" t="s">
        <v>23</v>
      </c>
      <c r="J128" s="11" t="s">
        <v>346</v>
      </c>
      <c r="K128" s="18"/>
      <c r="L128" s="26" t="s">
        <v>4892</v>
      </c>
      <c r="M128" s="11"/>
      <c r="N128" s="12"/>
      <c r="O128" s="28"/>
      <c r="P128" s="22"/>
      <c r="Q128" s="22"/>
      <c r="R128" s="22"/>
      <c r="S128" s="22"/>
      <c r="T128" s="41"/>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row>
    <row r="129">
      <c r="A129" s="11">
        <v>66.0</v>
      </c>
      <c r="B129" s="12">
        <v>45728.0</v>
      </c>
      <c r="C129" s="24" t="s">
        <v>449</v>
      </c>
      <c r="D129" s="24"/>
      <c r="E129" s="28"/>
      <c r="F129" s="11" t="s">
        <v>3367</v>
      </c>
      <c r="G129" s="124" t="s">
        <v>4893</v>
      </c>
      <c r="H129" s="14" t="s">
        <v>31</v>
      </c>
      <c r="I129" s="11" t="s">
        <v>23</v>
      </c>
      <c r="J129" s="11" t="s">
        <v>156</v>
      </c>
      <c r="K129" s="18">
        <v>260000.0</v>
      </c>
      <c r="L129" s="26" t="s">
        <v>4894</v>
      </c>
      <c r="M129" s="11"/>
      <c r="N129" s="12"/>
      <c r="O129" s="28"/>
      <c r="P129" s="22"/>
      <c r="Q129" s="22"/>
      <c r="R129" s="22"/>
      <c r="S129" s="22"/>
      <c r="T129" s="41"/>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row>
    <row r="130">
      <c r="A130" s="11">
        <v>7.0</v>
      </c>
      <c r="B130" s="12">
        <v>45717.0</v>
      </c>
      <c r="C130" s="14" t="s">
        <v>1151</v>
      </c>
      <c r="D130" s="29"/>
      <c r="E130" s="28"/>
      <c r="F130" s="11" t="s">
        <v>3367</v>
      </c>
      <c r="G130" s="124" t="s">
        <v>4895</v>
      </c>
      <c r="H130" s="14" t="s">
        <v>31</v>
      </c>
      <c r="I130" s="11" t="s">
        <v>95</v>
      </c>
      <c r="J130" s="11" t="s">
        <v>156</v>
      </c>
      <c r="K130" s="148"/>
      <c r="L130" s="89"/>
      <c r="M130" s="11"/>
      <c r="N130" s="12"/>
      <c r="O130" s="28"/>
      <c r="P130" s="22"/>
      <c r="Q130" s="22"/>
      <c r="R130" s="22"/>
      <c r="S130" s="22"/>
      <c r="T130" s="41"/>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row>
    <row r="131">
      <c r="A131" s="11">
        <v>142.0</v>
      </c>
      <c r="B131" s="12">
        <v>45741.0</v>
      </c>
      <c r="C131" s="14" t="s">
        <v>4896</v>
      </c>
      <c r="D131" s="14" t="s">
        <v>2796</v>
      </c>
      <c r="E131" s="28"/>
      <c r="F131" s="11" t="s">
        <v>3367</v>
      </c>
      <c r="G131" s="11" t="s">
        <v>4897</v>
      </c>
      <c r="H131" s="14" t="s">
        <v>31</v>
      </c>
      <c r="I131" s="11" t="s">
        <v>95</v>
      </c>
      <c r="J131" s="11" t="s">
        <v>156</v>
      </c>
      <c r="K131" s="148"/>
      <c r="L131" s="89"/>
      <c r="M131" s="124"/>
      <c r="N131" s="111"/>
      <c r="O131" s="28"/>
      <c r="P131" s="22"/>
      <c r="Q131" s="22"/>
      <c r="R131" s="22"/>
      <c r="S131" s="22"/>
      <c r="T131" s="41"/>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row>
    <row r="132">
      <c r="A132" s="11">
        <v>54.0</v>
      </c>
      <c r="B132" s="12">
        <v>45726.0</v>
      </c>
      <c r="C132" s="24"/>
      <c r="D132" s="29"/>
      <c r="E132" s="28"/>
      <c r="F132" s="11" t="s">
        <v>3367</v>
      </c>
      <c r="G132" s="124" t="s">
        <v>4898</v>
      </c>
      <c r="H132" s="14" t="s">
        <v>31</v>
      </c>
      <c r="I132" s="11" t="s">
        <v>95</v>
      </c>
      <c r="J132" s="11" t="s">
        <v>100</v>
      </c>
      <c r="K132" s="148"/>
      <c r="L132" s="89"/>
      <c r="M132" s="11"/>
      <c r="N132" s="111"/>
      <c r="O132" s="28"/>
      <c r="P132" s="22"/>
      <c r="Q132" s="22"/>
      <c r="R132" s="22"/>
      <c r="S132" s="22"/>
      <c r="T132" s="41"/>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row>
    <row r="133">
      <c r="A133" s="11">
        <v>108.0</v>
      </c>
      <c r="B133" s="12">
        <v>45734.0</v>
      </c>
      <c r="C133" s="24" t="s">
        <v>864</v>
      </c>
      <c r="D133" s="24" t="s">
        <v>2936</v>
      </c>
      <c r="E133" s="24" t="s">
        <v>4899</v>
      </c>
      <c r="F133" s="11" t="s">
        <v>3367</v>
      </c>
      <c r="G133" s="124" t="s">
        <v>4900</v>
      </c>
      <c r="H133" s="14" t="s">
        <v>31</v>
      </c>
      <c r="I133" s="11" t="s">
        <v>95</v>
      </c>
      <c r="J133" s="11" t="s">
        <v>44</v>
      </c>
      <c r="K133" s="18"/>
      <c r="L133" s="26"/>
      <c r="M133" s="124"/>
      <c r="N133" s="12"/>
      <c r="O133" s="28"/>
      <c r="P133" s="22"/>
      <c r="Q133" s="22"/>
      <c r="R133" s="22"/>
      <c r="S133" s="22"/>
      <c r="T133" s="41"/>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row>
    <row r="134">
      <c r="A134" s="11">
        <v>2.0</v>
      </c>
      <c r="B134" s="12">
        <v>45717.0</v>
      </c>
      <c r="C134" s="14" t="s">
        <v>774</v>
      </c>
      <c r="D134" s="29"/>
      <c r="E134" s="14"/>
      <c r="F134" s="11" t="s">
        <v>3367</v>
      </c>
      <c r="G134" s="124" t="s">
        <v>4901</v>
      </c>
      <c r="H134" s="14" t="s">
        <v>31</v>
      </c>
      <c r="I134" s="11" t="s">
        <v>95</v>
      </c>
      <c r="J134" s="11" t="s">
        <v>75</v>
      </c>
      <c r="K134" s="148"/>
      <c r="L134" s="89"/>
      <c r="M134" s="11"/>
      <c r="N134" s="12"/>
      <c r="O134" s="28"/>
      <c r="P134" s="22"/>
      <c r="Q134" s="22"/>
      <c r="R134" s="22"/>
      <c r="S134" s="22"/>
      <c r="T134" s="41"/>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row>
    <row r="135">
      <c r="A135" s="11">
        <v>8.0</v>
      </c>
      <c r="B135" s="12">
        <v>45719.0</v>
      </c>
      <c r="C135" s="14" t="s">
        <v>252</v>
      </c>
      <c r="D135" s="29"/>
      <c r="E135" s="28"/>
      <c r="F135" s="11" t="s">
        <v>3367</v>
      </c>
      <c r="G135" s="124" t="s">
        <v>4902</v>
      </c>
      <c r="H135" s="14" t="s">
        <v>31</v>
      </c>
      <c r="I135" s="11" t="s">
        <v>23</v>
      </c>
      <c r="J135" s="11" t="s">
        <v>75</v>
      </c>
      <c r="K135" s="148"/>
      <c r="L135" s="26" t="s">
        <v>4903</v>
      </c>
      <c r="M135" s="11"/>
      <c r="N135" s="12"/>
      <c r="O135" s="28"/>
      <c r="P135" s="22"/>
      <c r="S135" s="22"/>
      <c r="T135" s="41"/>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row>
    <row r="136">
      <c r="A136" s="11">
        <v>13.0</v>
      </c>
      <c r="B136" s="12">
        <v>45720.0</v>
      </c>
      <c r="C136" s="14" t="s">
        <v>60</v>
      </c>
      <c r="D136" s="14"/>
      <c r="E136" s="14" t="s">
        <v>4904</v>
      </c>
      <c r="F136" s="11" t="s">
        <v>3367</v>
      </c>
      <c r="G136" s="124" t="s">
        <v>4905</v>
      </c>
      <c r="H136" s="14" t="s">
        <v>31</v>
      </c>
      <c r="I136" s="11" t="s">
        <v>95</v>
      </c>
      <c r="J136" s="11" t="s">
        <v>75</v>
      </c>
      <c r="K136" s="18"/>
      <c r="L136" s="26"/>
      <c r="M136" s="11"/>
      <c r="N136" s="12"/>
      <c r="O136" s="28"/>
      <c r="P136" s="22"/>
      <c r="S136" s="22"/>
      <c r="T136" s="41"/>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row>
    <row r="137">
      <c r="A137" s="11">
        <v>23.0</v>
      </c>
      <c r="B137" s="12">
        <v>45721.0</v>
      </c>
      <c r="C137" s="14" t="s">
        <v>4906</v>
      </c>
      <c r="D137" s="14" t="s">
        <v>762</v>
      </c>
      <c r="E137" s="28"/>
      <c r="F137" s="11" t="s">
        <v>3367</v>
      </c>
      <c r="G137" s="124" t="s">
        <v>4907</v>
      </c>
      <c r="H137" s="14" t="s">
        <v>31</v>
      </c>
      <c r="I137" s="11" t="s">
        <v>95</v>
      </c>
      <c r="J137" s="11" t="s">
        <v>75</v>
      </c>
      <c r="K137" s="18"/>
      <c r="L137" s="26"/>
      <c r="M137" s="11"/>
      <c r="N137" s="12"/>
      <c r="O137" s="28"/>
      <c r="P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row>
    <row r="138">
      <c r="A138" s="11">
        <v>36.0</v>
      </c>
      <c r="B138" s="12">
        <v>45723.0</v>
      </c>
      <c r="C138" s="24" t="s">
        <v>774</v>
      </c>
      <c r="D138" s="24" t="s">
        <v>84</v>
      </c>
      <c r="E138" s="14" t="s">
        <v>4908</v>
      </c>
      <c r="F138" s="11" t="s">
        <v>788</v>
      </c>
      <c r="G138" s="124" t="s">
        <v>4909</v>
      </c>
      <c r="H138" s="14" t="s">
        <v>31</v>
      </c>
      <c r="I138" s="11" t="s">
        <v>23</v>
      </c>
      <c r="J138" s="11" t="s">
        <v>75</v>
      </c>
      <c r="K138" s="18"/>
      <c r="L138" s="26" t="s">
        <v>4910</v>
      </c>
      <c r="M138" s="11"/>
      <c r="N138" s="12"/>
      <c r="O138" s="28"/>
      <c r="P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row>
    <row r="139">
      <c r="A139" s="11">
        <v>58.0</v>
      </c>
      <c r="B139" s="12">
        <v>45727.0</v>
      </c>
      <c r="C139" s="24"/>
      <c r="D139" s="24"/>
      <c r="E139" s="14"/>
      <c r="F139" s="11" t="s">
        <v>3367</v>
      </c>
      <c r="G139" s="124" t="s">
        <v>4911</v>
      </c>
      <c r="H139" s="14" t="s">
        <v>31</v>
      </c>
      <c r="I139" s="11" t="s">
        <v>95</v>
      </c>
      <c r="J139" s="11" t="s">
        <v>75</v>
      </c>
      <c r="K139" s="18"/>
      <c r="L139" s="26"/>
      <c r="M139" s="11"/>
      <c r="N139" s="12"/>
      <c r="O139" s="28"/>
      <c r="P139" s="22"/>
      <c r="S139" s="22"/>
      <c r="T139" s="41"/>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row>
    <row r="140">
      <c r="A140" s="11">
        <v>65.0</v>
      </c>
      <c r="B140" s="12">
        <v>45728.0</v>
      </c>
      <c r="C140" s="24"/>
      <c r="D140" s="24"/>
      <c r="E140" s="28"/>
      <c r="F140" s="11" t="s">
        <v>3367</v>
      </c>
      <c r="G140" s="124" t="s">
        <v>4912</v>
      </c>
      <c r="H140" s="14" t="s">
        <v>31</v>
      </c>
      <c r="I140" s="11" t="s">
        <v>95</v>
      </c>
      <c r="J140" s="11" t="s">
        <v>75</v>
      </c>
      <c r="K140" s="148"/>
      <c r="L140" s="26"/>
      <c r="M140" s="11"/>
      <c r="N140" s="111"/>
      <c r="O140" s="28"/>
      <c r="P140" s="22"/>
      <c r="S140" s="22"/>
      <c r="T140" s="41"/>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row>
    <row r="141">
      <c r="A141" s="11">
        <v>80.0</v>
      </c>
      <c r="B141" s="12">
        <v>45731.0</v>
      </c>
      <c r="C141" s="24" t="s">
        <v>242</v>
      </c>
      <c r="D141" s="24" t="s">
        <v>4913</v>
      </c>
      <c r="E141" s="14"/>
      <c r="F141" s="11" t="s">
        <v>3367</v>
      </c>
      <c r="G141" s="124" t="s">
        <v>4914</v>
      </c>
      <c r="H141" s="14" t="s">
        <v>31</v>
      </c>
      <c r="I141" s="11" t="s">
        <v>95</v>
      </c>
      <c r="J141" s="11" t="s">
        <v>75</v>
      </c>
      <c r="K141" s="18"/>
      <c r="L141" s="26"/>
      <c r="M141" s="11"/>
      <c r="N141" s="12"/>
      <c r="O141" s="28"/>
      <c r="P141" s="22"/>
      <c r="Q141" s="22"/>
      <c r="R141" s="22"/>
      <c r="S141" s="22"/>
      <c r="T141" s="41"/>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row>
    <row r="142">
      <c r="A142" s="11">
        <v>86.0</v>
      </c>
      <c r="B142" s="12">
        <v>45731.0</v>
      </c>
      <c r="C142" s="24" t="s">
        <v>1154</v>
      </c>
      <c r="D142" s="24" t="s">
        <v>423</v>
      </c>
      <c r="E142" s="14"/>
      <c r="F142" s="11" t="s">
        <v>3367</v>
      </c>
      <c r="G142" s="124" t="s">
        <v>4915</v>
      </c>
      <c r="H142" s="14" t="s">
        <v>31</v>
      </c>
      <c r="I142" s="11" t="s">
        <v>23</v>
      </c>
      <c r="J142" s="11" t="s">
        <v>75</v>
      </c>
      <c r="K142" s="18"/>
      <c r="L142" s="26" t="s">
        <v>4916</v>
      </c>
      <c r="M142" s="11"/>
      <c r="N142" s="12"/>
      <c r="O142" s="28"/>
      <c r="P142" s="22"/>
      <c r="Q142" s="22"/>
      <c r="R142" s="22"/>
      <c r="S142" s="22"/>
      <c r="T142" s="41"/>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row>
    <row r="143">
      <c r="A143" s="11">
        <v>89.0</v>
      </c>
      <c r="B143" s="12">
        <v>45731.0</v>
      </c>
      <c r="C143" s="24"/>
      <c r="D143" s="24"/>
      <c r="E143" s="28"/>
      <c r="F143" s="11" t="s">
        <v>3367</v>
      </c>
      <c r="G143" s="124" t="s">
        <v>4917</v>
      </c>
      <c r="H143" s="14" t="s">
        <v>31</v>
      </c>
      <c r="I143" s="11" t="s">
        <v>95</v>
      </c>
      <c r="J143" s="11" t="s">
        <v>75</v>
      </c>
      <c r="K143" s="148"/>
      <c r="L143" s="89"/>
      <c r="M143" s="11"/>
      <c r="N143" s="111"/>
      <c r="O143" s="28"/>
      <c r="P143" s="22"/>
      <c r="Q143" s="22"/>
      <c r="R143" s="22"/>
      <c r="S143" s="22"/>
      <c r="T143" s="41"/>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row>
    <row r="144">
      <c r="A144" s="11">
        <v>115.0</v>
      </c>
      <c r="B144" s="12">
        <v>45735.0</v>
      </c>
      <c r="C144" s="24" t="s">
        <v>1074</v>
      </c>
      <c r="D144" s="29"/>
      <c r="E144" s="29"/>
      <c r="F144" s="11" t="s">
        <v>3367</v>
      </c>
      <c r="G144" s="124" t="s">
        <v>4918</v>
      </c>
      <c r="H144" s="14" t="s">
        <v>31</v>
      </c>
      <c r="I144" s="11" t="s">
        <v>95</v>
      </c>
      <c r="J144" s="11" t="s">
        <v>75</v>
      </c>
      <c r="K144" s="148"/>
      <c r="L144" s="89"/>
      <c r="M144" s="124"/>
      <c r="N144" s="111"/>
      <c r="O144" s="28"/>
      <c r="P144" s="22"/>
      <c r="Q144" s="22"/>
      <c r="R144" s="22"/>
      <c r="S144" s="22"/>
      <c r="T144" s="41"/>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row>
    <row r="145">
      <c r="A145" s="11">
        <v>116.0</v>
      </c>
      <c r="B145" s="12">
        <v>45735.0</v>
      </c>
      <c r="C145" s="24" t="s">
        <v>1356</v>
      </c>
      <c r="D145" s="24"/>
      <c r="E145" s="24"/>
      <c r="F145" s="11" t="s">
        <v>4919</v>
      </c>
      <c r="G145" s="124" t="s">
        <v>4920</v>
      </c>
      <c r="H145" s="14" t="s">
        <v>31</v>
      </c>
      <c r="I145" s="11" t="s">
        <v>23</v>
      </c>
      <c r="J145" s="11" t="s">
        <v>75</v>
      </c>
      <c r="K145" s="148"/>
      <c r="L145" s="26" t="s">
        <v>4921</v>
      </c>
      <c r="M145" s="124"/>
      <c r="N145" s="111"/>
      <c r="O145" s="28"/>
      <c r="P145" s="22"/>
      <c r="Q145" s="22"/>
      <c r="R145" s="22"/>
      <c r="S145" s="22"/>
      <c r="T145" s="41"/>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row>
    <row r="146">
      <c r="A146" s="11">
        <v>164.0</v>
      </c>
      <c r="B146" s="12">
        <v>45743.0</v>
      </c>
      <c r="C146" s="14" t="s">
        <v>558</v>
      </c>
      <c r="D146" s="14" t="s">
        <v>1175</v>
      </c>
      <c r="E146" s="28"/>
      <c r="F146" s="11" t="s">
        <v>3367</v>
      </c>
      <c r="G146" s="11" t="s">
        <v>4922</v>
      </c>
      <c r="H146" s="14" t="s">
        <v>31</v>
      </c>
      <c r="I146" s="11" t="s">
        <v>23</v>
      </c>
      <c r="J146" s="11" t="s">
        <v>2740</v>
      </c>
      <c r="K146" s="148"/>
      <c r="L146" s="89"/>
      <c r="M146" s="124"/>
      <c r="N146" s="111"/>
      <c r="O146" s="28"/>
      <c r="P146" s="22"/>
      <c r="Q146" s="22"/>
      <c r="R146" s="22"/>
      <c r="S146" s="22"/>
      <c r="T146" s="41"/>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row>
    <row r="147">
      <c r="A147" s="11">
        <v>12.0</v>
      </c>
      <c r="B147" s="12">
        <v>45720.0</v>
      </c>
      <c r="C147" s="14" t="s">
        <v>981</v>
      </c>
      <c r="D147" s="14" t="s">
        <v>708</v>
      </c>
      <c r="E147" s="28"/>
      <c r="F147" s="11" t="s">
        <v>3367</v>
      </c>
      <c r="G147" s="124" t="s">
        <v>4923</v>
      </c>
      <c r="H147" s="14" t="s">
        <v>31</v>
      </c>
      <c r="I147" s="11" t="s">
        <v>23</v>
      </c>
      <c r="J147" s="11" t="s">
        <v>625</v>
      </c>
      <c r="K147" s="18"/>
      <c r="L147" s="26" t="s">
        <v>2065</v>
      </c>
      <c r="M147" s="11"/>
      <c r="N147" s="12"/>
      <c r="O147" s="28"/>
      <c r="P147" s="22"/>
      <c r="Q147" s="22"/>
      <c r="R147" s="22"/>
      <c r="S147" s="22"/>
      <c r="T147" s="41"/>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row>
    <row r="148">
      <c r="A148" s="11">
        <v>15.0</v>
      </c>
      <c r="B148" s="12">
        <v>45720.0</v>
      </c>
      <c r="C148" s="14" t="s">
        <v>4924</v>
      </c>
      <c r="D148" s="14" t="s">
        <v>4925</v>
      </c>
      <c r="E148" s="28"/>
      <c r="F148" s="11" t="s">
        <v>3367</v>
      </c>
      <c r="G148" s="124" t="s">
        <v>4926</v>
      </c>
      <c r="H148" s="14" t="s">
        <v>31</v>
      </c>
      <c r="I148" s="11" t="s">
        <v>23</v>
      </c>
      <c r="J148" s="11" t="s">
        <v>625</v>
      </c>
      <c r="K148" s="148"/>
      <c r="L148" s="26" t="s">
        <v>4927</v>
      </c>
      <c r="M148" s="11"/>
      <c r="N148" s="12"/>
      <c r="O148" s="28"/>
      <c r="P148" s="22"/>
      <c r="Q148" s="22"/>
      <c r="R148" s="22"/>
      <c r="S148" s="22"/>
      <c r="T148" s="41"/>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row>
    <row r="149">
      <c r="A149" s="11">
        <v>17.0</v>
      </c>
      <c r="B149" s="12">
        <v>45720.0</v>
      </c>
      <c r="C149" s="14" t="s">
        <v>1151</v>
      </c>
      <c r="D149" s="14" t="s">
        <v>230</v>
      </c>
      <c r="E149" s="28"/>
      <c r="F149" s="11" t="s">
        <v>3367</v>
      </c>
      <c r="G149" s="124" t="s">
        <v>4928</v>
      </c>
      <c r="H149" s="14" t="s">
        <v>31</v>
      </c>
      <c r="I149" s="11" t="s">
        <v>23</v>
      </c>
      <c r="J149" s="11" t="s">
        <v>625</v>
      </c>
      <c r="K149" s="18"/>
      <c r="L149" s="26" t="s">
        <v>4929</v>
      </c>
      <c r="M149" s="11"/>
      <c r="N149" s="12"/>
      <c r="O149" s="28"/>
      <c r="P149" s="22"/>
      <c r="Q149" s="22"/>
      <c r="R149" s="22"/>
      <c r="S149" s="22"/>
      <c r="T149" s="41"/>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row>
    <row r="150">
      <c r="A150" s="11">
        <v>21.0</v>
      </c>
      <c r="B150" s="12">
        <v>45721.0</v>
      </c>
      <c r="C150" s="14" t="s">
        <v>3303</v>
      </c>
      <c r="D150" s="14"/>
      <c r="E150" s="28"/>
      <c r="F150" s="11" t="s">
        <v>3367</v>
      </c>
      <c r="G150" s="124" t="s">
        <v>4930</v>
      </c>
      <c r="H150" s="14" t="s">
        <v>31</v>
      </c>
      <c r="I150" s="11" t="s">
        <v>23</v>
      </c>
      <c r="J150" s="11" t="s">
        <v>625</v>
      </c>
      <c r="K150" s="18"/>
      <c r="L150" s="26" t="s">
        <v>4931</v>
      </c>
      <c r="M150" s="11"/>
      <c r="N150" s="12"/>
      <c r="O150" s="28"/>
      <c r="P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row>
    <row r="151">
      <c r="A151" s="11">
        <v>22.0</v>
      </c>
      <c r="B151" s="12">
        <v>45721.0</v>
      </c>
      <c r="C151" s="14" t="s">
        <v>488</v>
      </c>
      <c r="D151" s="14" t="s">
        <v>104</v>
      </c>
      <c r="E151" s="28"/>
      <c r="F151" s="11" t="s">
        <v>3367</v>
      </c>
      <c r="G151" s="124" t="s">
        <v>4932</v>
      </c>
      <c r="H151" s="14" t="s">
        <v>31</v>
      </c>
      <c r="I151" s="11" t="s">
        <v>23</v>
      </c>
      <c r="J151" s="11" t="s">
        <v>625</v>
      </c>
      <c r="K151" s="148"/>
      <c r="L151" s="26" t="s">
        <v>4933</v>
      </c>
      <c r="M151" s="11"/>
      <c r="N151" s="12"/>
      <c r="O151" s="28"/>
      <c r="P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row>
    <row r="152">
      <c r="A152" s="11">
        <v>37.0</v>
      </c>
      <c r="B152" s="12">
        <v>45723.0</v>
      </c>
      <c r="C152" s="24" t="s">
        <v>172</v>
      </c>
      <c r="D152" s="24" t="s">
        <v>803</v>
      </c>
      <c r="E152" s="28"/>
      <c r="F152" s="11" t="s">
        <v>3367</v>
      </c>
      <c r="G152" s="124" t="s">
        <v>4934</v>
      </c>
      <c r="H152" s="14" t="s">
        <v>31</v>
      </c>
      <c r="I152" s="11" t="s">
        <v>23</v>
      </c>
      <c r="J152" s="11" t="s">
        <v>625</v>
      </c>
      <c r="K152" s="18"/>
      <c r="L152" s="26" t="s">
        <v>3529</v>
      </c>
      <c r="M152" s="11"/>
      <c r="N152" s="12"/>
      <c r="O152" s="28"/>
      <c r="P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row>
    <row r="153">
      <c r="A153" s="11">
        <v>39.0</v>
      </c>
      <c r="B153" s="12">
        <v>45723.0</v>
      </c>
      <c r="C153" s="24" t="s">
        <v>103</v>
      </c>
      <c r="D153" s="24"/>
      <c r="E153" s="14" t="s">
        <v>4935</v>
      </c>
      <c r="F153" s="11" t="s">
        <v>3367</v>
      </c>
      <c r="G153" s="124" t="s">
        <v>4936</v>
      </c>
      <c r="H153" s="14" t="s">
        <v>31</v>
      </c>
      <c r="I153" s="11" t="s">
        <v>23</v>
      </c>
      <c r="J153" s="11" t="s">
        <v>625</v>
      </c>
      <c r="K153" s="148"/>
      <c r="L153" s="26" t="s">
        <v>1002</v>
      </c>
      <c r="M153" s="11"/>
      <c r="N153" s="111"/>
      <c r="O153" s="28"/>
      <c r="P153" s="22"/>
      <c r="Q153" s="22"/>
      <c r="R153" s="22"/>
      <c r="S153" s="22"/>
      <c r="T153" s="41"/>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row>
    <row r="154">
      <c r="A154" s="11">
        <v>45.0</v>
      </c>
      <c r="B154" s="12">
        <v>45724.0</v>
      </c>
      <c r="C154" s="24" t="s">
        <v>300</v>
      </c>
      <c r="D154" s="24" t="s">
        <v>272</v>
      </c>
      <c r="E154" s="14" t="s">
        <v>4937</v>
      </c>
      <c r="F154" s="11" t="s">
        <v>3367</v>
      </c>
      <c r="G154" s="124" t="s">
        <v>4938</v>
      </c>
      <c r="H154" s="14" t="s">
        <v>31</v>
      </c>
      <c r="I154" s="11" t="s">
        <v>23</v>
      </c>
      <c r="J154" s="11" t="s">
        <v>625</v>
      </c>
      <c r="K154" s="18"/>
      <c r="L154" s="26" t="s">
        <v>4939</v>
      </c>
      <c r="M154" s="11"/>
      <c r="N154" s="33"/>
      <c r="O154" s="28"/>
      <c r="P154" s="22"/>
      <c r="Q154" s="22"/>
      <c r="R154" s="22"/>
      <c r="S154" s="22"/>
      <c r="T154" s="41"/>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row>
    <row r="155">
      <c r="A155" s="11">
        <v>71.0</v>
      </c>
      <c r="B155" s="12">
        <v>45729.0</v>
      </c>
      <c r="C155" s="24" t="s">
        <v>823</v>
      </c>
      <c r="D155" s="24"/>
      <c r="E155" s="28"/>
      <c r="F155" s="11" t="s">
        <v>3367</v>
      </c>
      <c r="G155" s="124" t="s">
        <v>4940</v>
      </c>
      <c r="H155" s="14" t="s">
        <v>31</v>
      </c>
      <c r="I155" s="11" t="s">
        <v>95</v>
      </c>
      <c r="J155" s="11" t="s">
        <v>625</v>
      </c>
      <c r="K155" s="18"/>
      <c r="L155" s="26"/>
      <c r="M155" s="11"/>
      <c r="N155" s="11"/>
      <c r="O155" s="28"/>
      <c r="P155" s="22"/>
      <c r="Q155" s="22"/>
      <c r="R155" s="22"/>
      <c r="S155" s="22"/>
      <c r="T155" s="41"/>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row>
    <row r="156">
      <c r="A156" s="11">
        <v>72.0</v>
      </c>
      <c r="B156" s="12">
        <v>45729.0</v>
      </c>
      <c r="C156" s="24" t="s">
        <v>79</v>
      </c>
      <c r="D156" s="24" t="s">
        <v>824</v>
      </c>
      <c r="E156" s="28"/>
      <c r="F156" s="11" t="s">
        <v>3367</v>
      </c>
      <c r="G156" s="124" t="s">
        <v>4941</v>
      </c>
      <c r="H156" s="14" t="s">
        <v>31</v>
      </c>
      <c r="I156" s="11" t="s">
        <v>95</v>
      </c>
      <c r="J156" s="11" t="s">
        <v>625</v>
      </c>
      <c r="K156" s="18"/>
      <c r="L156" s="26"/>
      <c r="M156" s="11"/>
      <c r="N156" s="111"/>
      <c r="O156" s="28"/>
      <c r="P156" s="22"/>
      <c r="Q156" s="22"/>
      <c r="R156" s="22"/>
      <c r="S156" s="22"/>
      <c r="T156" s="41"/>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row>
    <row r="157">
      <c r="A157" s="11">
        <v>73.0</v>
      </c>
      <c r="B157" s="12">
        <v>45729.0</v>
      </c>
      <c r="C157" s="24" t="s">
        <v>4942</v>
      </c>
      <c r="D157" s="24" t="s">
        <v>1508</v>
      </c>
      <c r="E157" s="28"/>
      <c r="F157" s="11" t="s">
        <v>3367</v>
      </c>
      <c r="G157" s="124" t="s">
        <v>4943</v>
      </c>
      <c r="H157" s="14" t="s">
        <v>31</v>
      </c>
      <c r="I157" s="11" t="s">
        <v>95</v>
      </c>
      <c r="J157" s="11" t="s">
        <v>625</v>
      </c>
      <c r="K157" s="18"/>
      <c r="L157" s="26" t="s">
        <v>4929</v>
      </c>
      <c r="M157" s="11"/>
      <c r="N157" s="12"/>
      <c r="O157" s="28"/>
      <c r="P157" s="22"/>
      <c r="Q157" s="22"/>
      <c r="R157" s="22"/>
      <c r="S157" s="22"/>
      <c r="T157" s="41"/>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row>
    <row r="158">
      <c r="A158" s="11">
        <v>76.0</v>
      </c>
      <c r="B158" s="12">
        <v>45730.0</v>
      </c>
      <c r="C158" s="24" t="s">
        <v>271</v>
      </c>
      <c r="D158" s="29"/>
      <c r="E158" s="28"/>
      <c r="F158" s="11" t="s">
        <v>3367</v>
      </c>
      <c r="G158" s="124" t="s">
        <v>4944</v>
      </c>
      <c r="H158" s="14" t="s">
        <v>31</v>
      </c>
      <c r="I158" s="11" t="s">
        <v>23</v>
      </c>
      <c r="J158" s="11" t="s">
        <v>625</v>
      </c>
      <c r="K158" s="148"/>
      <c r="L158" s="26" t="s">
        <v>4945</v>
      </c>
      <c r="M158" s="11"/>
      <c r="N158" s="111"/>
      <c r="O158" s="28"/>
      <c r="P158" s="22"/>
      <c r="Q158" s="22"/>
      <c r="R158" s="22"/>
      <c r="S158" s="22"/>
      <c r="T158" s="41"/>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row>
    <row r="159">
      <c r="A159" s="11">
        <v>99.0</v>
      </c>
      <c r="B159" s="12">
        <v>45733.0</v>
      </c>
      <c r="C159" s="24" t="s">
        <v>4946</v>
      </c>
      <c r="D159" s="24" t="s">
        <v>230</v>
      </c>
      <c r="E159" s="28"/>
      <c r="F159" s="11" t="s">
        <v>3367</v>
      </c>
      <c r="G159" s="124" t="s">
        <v>4947</v>
      </c>
      <c r="H159" s="14" t="s">
        <v>31</v>
      </c>
      <c r="I159" s="11" t="s">
        <v>23</v>
      </c>
      <c r="J159" s="11" t="s">
        <v>625</v>
      </c>
      <c r="K159" s="148"/>
      <c r="L159" s="26" t="s">
        <v>4948</v>
      </c>
      <c r="M159" s="11"/>
      <c r="N159" s="111"/>
      <c r="O159" s="28"/>
      <c r="P159" s="22"/>
      <c r="Q159" s="22"/>
      <c r="R159" s="22"/>
      <c r="S159" s="22"/>
      <c r="T159" s="41"/>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row>
    <row r="160">
      <c r="A160" s="11">
        <v>109.0</v>
      </c>
      <c r="B160" s="12">
        <v>45734.0</v>
      </c>
      <c r="C160" s="24" t="s">
        <v>70</v>
      </c>
      <c r="D160" s="24" t="s">
        <v>854</v>
      </c>
      <c r="E160" s="29"/>
      <c r="F160" s="11" t="s">
        <v>3367</v>
      </c>
      <c r="G160" s="124" t="s">
        <v>4949</v>
      </c>
      <c r="H160" s="14" t="s">
        <v>31</v>
      </c>
      <c r="I160" s="11" t="s">
        <v>95</v>
      </c>
      <c r="J160" s="11" t="s">
        <v>625</v>
      </c>
      <c r="K160" s="18"/>
      <c r="L160" s="26" t="s">
        <v>4950</v>
      </c>
      <c r="M160" s="124"/>
      <c r="N160" s="12"/>
      <c r="O160" s="28"/>
      <c r="P160" s="22"/>
      <c r="Q160" s="22"/>
      <c r="R160" s="22"/>
      <c r="S160" s="22"/>
      <c r="T160" s="41"/>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row>
    <row r="161">
      <c r="A161" s="11">
        <v>124.0</v>
      </c>
      <c r="B161" s="12">
        <v>45736.0</v>
      </c>
      <c r="C161" s="24" t="s">
        <v>83</v>
      </c>
      <c r="D161" s="24"/>
      <c r="E161" s="29"/>
      <c r="F161" s="11" t="s">
        <v>3367</v>
      </c>
      <c r="G161" s="11" t="s">
        <v>4951</v>
      </c>
      <c r="H161" s="14" t="s">
        <v>31</v>
      </c>
      <c r="I161" s="11" t="s">
        <v>23</v>
      </c>
      <c r="J161" s="11" t="s">
        <v>625</v>
      </c>
      <c r="K161" s="148"/>
      <c r="L161" s="26" t="s">
        <v>4952</v>
      </c>
      <c r="M161" s="124"/>
      <c r="N161" s="111"/>
      <c r="O161" s="28"/>
      <c r="P161" s="22"/>
      <c r="Q161" s="22"/>
      <c r="R161" s="22"/>
      <c r="S161" s="22"/>
      <c r="T161" s="41"/>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row>
    <row r="162">
      <c r="A162" s="11">
        <v>128.0</v>
      </c>
      <c r="B162" s="12">
        <v>45737.0</v>
      </c>
      <c r="C162" s="24" t="s">
        <v>4953</v>
      </c>
      <c r="D162" s="29"/>
      <c r="E162" s="126"/>
      <c r="F162" s="11" t="s">
        <v>3367</v>
      </c>
      <c r="G162" s="11" t="s">
        <v>4954</v>
      </c>
      <c r="H162" s="14" t="s">
        <v>31</v>
      </c>
      <c r="I162" s="11" t="s">
        <v>95</v>
      </c>
      <c r="J162" s="11" t="s">
        <v>625</v>
      </c>
      <c r="K162" s="18"/>
      <c r="L162" s="26"/>
      <c r="M162" s="124"/>
      <c r="N162" s="111"/>
      <c r="O162" s="28"/>
      <c r="P162" s="22"/>
      <c r="Q162" s="22"/>
      <c r="R162" s="22"/>
      <c r="S162" s="22"/>
      <c r="T162" s="41"/>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row>
    <row r="163">
      <c r="A163" s="11">
        <v>154.0</v>
      </c>
      <c r="B163" s="12">
        <v>45742.0</v>
      </c>
      <c r="C163" s="14" t="s">
        <v>3804</v>
      </c>
      <c r="D163" s="28"/>
      <c r="E163" s="28"/>
      <c r="F163" s="11" t="s">
        <v>3367</v>
      </c>
      <c r="G163" s="11" t="s">
        <v>4955</v>
      </c>
      <c r="H163" s="14" t="s">
        <v>31</v>
      </c>
      <c r="I163" s="11" t="s">
        <v>95</v>
      </c>
      <c r="J163" s="11" t="s">
        <v>625</v>
      </c>
      <c r="K163" s="148"/>
      <c r="L163" s="26" t="s">
        <v>4956</v>
      </c>
      <c r="M163" s="124"/>
      <c r="N163" s="111"/>
      <c r="O163" s="28"/>
      <c r="P163" s="22"/>
      <c r="Q163" s="22"/>
      <c r="R163" s="22"/>
      <c r="S163" s="22"/>
      <c r="T163" s="41"/>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row>
    <row r="164">
      <c r="A164" s="11">
        <v>155.0</v>
      </c>
      <c r="B164" s="12">
        <v>45742.0</v>
      </c>
      <c r="C164" s="14" t="s">
        <v>4957</v>
      </c>
      <c r="D164" s="28"/>
      <c r="E164" s="28"/>
      <c r="F164" s="11" t="s">
        <v>3367</v>
      </c>
      <c r="G164" s="11" t="s">
        <v>4958</v>
      </c>
      <c r="H164" s="14" t="s">
        <v>31</v>
      </c>
      <c r="I164" s="11" t="s">
        <v>95</v>
      </c>
      <c r="J164" s="11" t="s">
        <v>625</v>
      </c>
      <c r="K164" s="148"/>
      <c r="L164" s="26" t="s">
        <v>1002</v>
      </c>
      <c r="M164" s="124"/>
      <c r="N164" s="111"/>
      <c r="O164" s="28"/>
      <c r="P164" s="22"/>
      <c r="Q164" s="22"/>
      <c r="R164" s="22"/>
      <c r="S164" s="22"/>
      <c r="T164" s="41"/>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row>
    <row r="165">
      <c r="A165" s="11">
        <v>34.0</v>
      </c>
      <c r="B165" s="12">
        <v>45723.0</v>
      </c>
      <c r="C165" s="24" t="s">
        <v>4103</v>
      </c>
      <c r="D165" s="24"/>
      <c r="E165" s="28"/>
      <c r="F165" s="11" t="s">
        <v>3367</v>
      </c>
      <c r="G165" s="124" t="s">
        <v>4959</v>
      </c>
      <c r="H165" s="14" t="s">
        <v>31</v>
      </c>
      <c r="I165" s="11" t="s">
        <v>23</v>
      </c>
      <c r="J165" s="11"/>
      <c r="K165" s="18"/>
      <c r="L165" s="26" t="s">
        <v>4848</v>
      </c>
      <c r="M165" s="11"/>
      <c r="N165" s="111"/>
      <c r="O165" s="28"/>
      <c r="P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row>
    <row r="166">
      <c r="A166" s="11">
        <v>52.0</v>
      </c>
      <c r="B166" s="12">
        <v>45726.0</v>
      </c>
      <c r="C166" s="24" t="s">
        <v>169</v>
      </c>
      <c r="D166" s="24"/>
      <c r="E166" s="14" t="s">
        <v>4960</v>
      </c>
      <c r="F166" s="11" t="s">
        <v>3367</v>
      </c>
      <c r="G166" s="124" t="s">
        <v>4961</v>
      </c>
      <c r="H166" s="14" t="s">
        <v>31</v>
      </c>
      <c r="I166" s="11" t="s">
        <v>23</v>
      </c>
      <c r="J166" s="11"/>
      <c r="K166" s="148"/>
      <c r="L166" s="26" t="s">
        <v>4962</v>
      </c>
      <c r="M166" s="11"/>
      <c r="N166" s="111"/>
      <c r="O166" s="28"/>
      <c r="P166" s="22"/>
      <c r="Q166" s="22"/>
      <c r="R166" s="22"/>
      <c r="S166" s="22"/>
      <c r="T166" s="41"/>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row>
    <row r="167">
      <c r="A167" s="11">
        <v>96.0</v>
      </c>
      <c r="B167" s="12">
        <v>45733.0</v>
      </c>
      <c r="C167" s="24"/>
      <c r="D167" s="29"/>
      <c r="E167" s="14" t="s">
        <v>4963</v>
      </c>
      <c r="F167" s="11" t="s">
        <v>3367</v>
      </c>
      <c r="G167" s="124" t="s">
        <v>4964</v>
      </c>
      <c r="H167" s="14" t="s">
        <v>31</v>
      </c>
      <c r="I167" s="11" t="s">
        <v>95</v>
      </c>
      <c r="J167" s="11"/>
      <c r="K167" s="148"/>
      <c r="L167" s="26"/>
      <c r="M167" s="11"/>
      <c r="N167" s="111"/>
      <c r="O167" s="28"/>
      <c r="P167" s="22"/>
      <c r="Q167" s="22"/>
      <c r="R167" s="22"/>
      <c r="S167" s="22"/>
      <c r="T167" s="41"/>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row>
    <row r="168">
      <c r="A168" s="11">
        <v>106.0</v>
      </c>
      <c r="B168" s="12">
        <v>45734.0</v>
      </c>
      <c r="C168" s="120" t="s">
        <v>4965</v>
      </c>
      <c r="D168" s="120"/>
      <c r="E168" s="24"/>
      <c r="F168" s="149" t="s">
        <v>3367</v>
      </c>
      <c r="G168" s="124" t="s">
        <v>4966</v>
      </c>
      <c r="H168" s="14" t="s">
        <v>31</v>
      </c>
      <c r="I168" s="11" t="s">
        <v>23</v>
      </c>
      <c r="J168" s="11"/>
      <c r="K168" s="148"/>
      <c r="L168" s="121" t="s">
        <v>4967</v>
      </c>
      <c r="M168" s="11"/>
      <c r="N168" s="12"/>
      <c r="O168" s="28"/>
      <c r="P168" s="22"/>
      <c r="Q168" s="22"/>
      <c r="R168" s="22"/>
      <c r="S168" s="22"/>
      <c r="T168" s="41"/>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row>
    <row r="169">
      <c r="A169" s="11">
        <v>107.0</v>
      </c>
      <c r="B169" s="12">
        <v>45734.0</v>
      </c>
      <c r="C169" s="24" t="s">
        <v>377</v>
      </c>
      <c r="D169" s="24"/>
      <c r="E169" s="29"/>
      <c r="F169" s="11" t="s">
        <v>3367</v>
      </c>
      <c r="G169" s="124" t="s">
        <v>4968</v>
      </c>
      <c r="H169" s="14" t="s">
        <v>31</v>
      </c>
      <c r="I169" s="11" t="s">
        <v>23</v>
      </c>
      <c r="J169" s="11"/>
      <c r="K169" s="49"/>
      <c r="L169" s="26" t="s">
        <v>4969</v>
      </c>
      <c r="M169" s="11"/>
      <c r="N169" s="111"/>
      <c r="O169" s="28"/>
      <c r="P169" s="22"/>
      <c r="Q169" s="22"/>
      <c r="R169" s="22"/>
      <c r="S169" s="22"/>
      <c r="T169" s="41"/>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row>
    <row r="170">
      <c r="A170" s="11">
        <v>112.0</v>
      </c>
      <c r="B170" s="12">
        <v>45735.0</v>
      </c>
      <c r="C170" s="24" t="s">
        <v>474</v>
      </c>
      <c r="D170" s="24" t="s">
        <v>2804</v>
      </c>
      <c r="E170" s="29"/>
      <c r="F170" s="11" t="s">
        <v>3367</v>
      </c>
      <c r="G170" s="124" t="s">
        <v>4970</v>
      </c>
      <c r="H170" s="14" t="s">
        <v>31</v>
      </c>
      <c r="I170" s="11" t="s">
        <v>23</v>
      </c>
      <c r="J170" s="11"/>
      <c r="K170" s="18"/>
      <c r="L170" s="26" t="s">
        <v>4971</v>
      </c>
      <c r="M170" s="124"/>
      <c r="N170" s="12"/>
      <c r="O170" s="28"/>
      <c r="P170" s="22"/>
      <c r="Q170" s="22"/>
      <c r="R170" s="22"/>
      <c r="S170" s="22"/>
      <c r="T170" s="41"/>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row>
    <row r="171">
      <c r="A171" s="11">
        <v>137.0</v>
      </c>
      <c r="B171" s="12">
        <v>45741.0</v>
      </c>
      <c r="C171" s="29"/>
      <c r="D171" s="29"/>
      <c r="E171" s="29"/>
      <c r="F171" s="11" t="s">
        <v>3367</v>
      </c>
      <c r="G171" s="11" t="s">
        <v>4972</v>
      </c>
      <c r="H171" s="14" t="s">
        <v>31</v>
      </c>
      <c r="I171" s="11" t="s">
        <v>95</v>
      </c>
      <c r="J171" s="124"/>
      <c r="K171" s="148"/>
      <c r="L171" s="89"/>
      <c r="M171" s="124"/>
      <c r="N171" s="111"/>
      <c r="O171" s="28"/>
      <c r="P171" s="22"/>
      <c r="Q171" s="22"/>
      <c r="R171" s="22"/>
      <c r="S171" s="22"/>
      <c r="T171" s="41"/>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row>
    <row r="172">
      <c r="A172" s="11">
        <v>138.0</v>
      </c>
      <c r="B172" s="12">
        <v>45741.0</v>
      </c>
      <c r="C172" s="24" t="s">
        <v>1881</v>
      </c>
      <c r="D172" s="24" t="s">
        <v>491</v>
      </c>
      <c r="E172" s="29"/>
      <c r="F172" s="11" t="s">
        <v>3367</v>
      </c>
      <c r="G172" s="11" t="s">
        <v>4973</v>
      </c>
      <c r="H172" s="14" t="s">
        <v>31</v>
      </c>
      <c r="I172" s="11" t="s">
        <v>95</v>
      </c>
      <c r="J172" s="124"/>
      <c r="K172" s="148"/>
      <c r="L172" s="89"/>
      <c r="M172" s="124"/>
      <c r="N172" s="111"/>
      <c r="O172" s="28"/>
      <c r="P172" s="22"/>
      <c r="Q172" s="22"/>
      <c r="R172" s="22"/>
      <c r="S172" s="22"/>
      <c r="T172" s="41"/>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row>
    <row r="173">
      <c r="A173" s="11">
        <v>141.0</v>
      </c>
      <c r="B173" s="12">
        <v>45741.0</v>
      </c>
      <c r="C173" s="14" t="s">
        <v>54</v>
      </c>
      <c r="D173" s="28"/>
      <c r="E173" s="28"/>
      <c r="F173" s="11" t="s">
        <v>3367</v>
      </c>
      <c r="G173" s="11" t="s">
        <v>4974</v>
      </c>
      <c r="H173" s="14" t="s">
        <v>31</v>
      </c>
      <c r="I173" s="11" t="s">
        <v>95</v>
      </c>
      <c r="J173" s="19"/>
      <c r="K173" s="148"/>
      <c r="L173" s="89"/>
      <c r="M173" s="124"/>
      <c r="N173" s="111"/>
      <c r="O173" s="28"/>
      <c r="P173" s="22"/>
      <c r="Q173" s="22"/>
      <c r="R173" s="22"/>
      <c r="S173" s="22"/>
      <c r="T173" s="41"/>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row>
    <row r="174">
      <c r="A174" s="41"/>
      <c r="B174" s="116"/>
      <c r="C174" s="22"/>
      <c r="D174" s="22"/>
      <c r="E174" s="22"/>
      <c r="F174" s="128" t="s">
        <v>4620</v>
      </c>
      <c r="I174" s="41"/>
      <c r="J174" s="41"/>
      <c r="K174" s="117"/>
      <c r="L174" s="99"/>
      <c r="M174" s="41"/>
      <c r="N174" s="116"/>
      <c r="O174" s="22"/>
      <c r="P174" s="22"/>
      <c r="Q174" s="22"/>
      <c r="R174" s="22"/>
      <c r="S174" s="22"/>
      <c r="T174" s="41"/>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row>
    <row r="175">
      <c r="A175" s="41"/>
      <c r="B175" s="116"/>
      <c r="C175" s="22"/>
      <c r="D175" s="22"/>
      <c r="E175" s="22"/>
      <c r="F175" s="41"/>
      <c r="G175" s="41"/>
      <c r="H175" s="22"/>
      <c r="I175" s="41"/>
      <c r="J175" s="41"/>
      <c r="K175" s="117"/>
      <c r="L175" s="99"/>
      <c r="M175" s="41"/>
      <c r="N175" s="116"/>
      <c r="O175" s="22"/>
      <c r="P175" s="22"/>
      <c r="Q175" s="22"/>
      <c r="R175" s="22"/>
      <c r="S175" s="22"/>
      <c r="T175" s="41"/>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row>
    <row r="176">
      <c r="A176" s="41"/>
      <c r="B176" s="116"/>
      <c r="C176" s="22"/>
      <c r="D176" s="22"/>
      <c r="E176" s="22"/>
      <c r="F176" s="41"/>
      <c r="G176" s="41"/>
      <c r="H176" s="22"/>
      <c r="I176" s="41"/>
      <c r="J176" s="41"/>
      <c r="K176" s="117"/>
      <c r="L176" s="99"/>
      <c r="M176" s="41"/>
      <c r="N176" s="116"/>
      <c r="O176" s="22"/>
      <c r="P176" s="22"/>
      <c r="Q176" s="22"/>
      <c r="R176" s="22"/>
      <c r="S176" s="22"/>
      <c r="T176" s="41"/>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row>
    <row r="177">
      <c r="A177" s="41"/>
      <c r="B177" s="116"/>
      <c r="C177" s="22"/>
      <c r="D177" s="22"/>
      <c r="E177" s="22"/>
      <c r="F177" s="41"/>
      <c r="G177" s="41"/>
      <c r="H177" s="22"/>
      <c r="I177" s="41"/>
      <c r="J177" s="41"/>
      <c r="K177" s="117"/>
      <c r="L177" s="99"/>
      <c r="M177" s="41"/>
      <c r="N177" s="116"/>
      <c r="O177" s="22"/>
      <c r="P177" s="22"/>
      <c r="Q177" s="22"/>
      <c r="R177" s="22"/>
      <c r="S177" s="22"/>
      <c r="T177" s="41"/>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row>
    <row r="178">
      <c r="A178" s="41"/>
      <c r="B178" s="116"/>
      <c r="C178" s="22"/>
      <c r="D178" s="22"/>
      <c r="E178" s="22"/>
      <c r="F178" s="41"/>
      <c r="G178" s="41"/>
      <c r="H178" s="22"/>
      <c r="I178" s="41"/>
      <c r="J178" s="41"/>
      <c r="K178" s="117"/>
      <c r="L178" s="99"/>
      <c r="M178" s="41"/>
      <c r="N178" s="116"/>
      <c r="O178" s="22"/>
      <c r="P178" s="22"/>
      <c r="Q178" s="22"/>
      <c r="R178" s="22"/>
      <c r="S178" s="22"/>
      <c r="T178" s="41"/>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row>
    <row r="179">
      <c r="A179" s="41"/>
      <c r="B179" s="116"/>
      <c r="C179" s="22"/>
      <c r="D179" s="22"/>
      <c r="E179" s="22"/>
      <c r="F179" s="41"/>
      <c r="G179" s="41"/>
      <c r="H179" s="22"/>
      <c r="I179" s="41"/>
      <c r="J179" s="41"/>
      <c r="K179" s="117"/>
      <c r="L179" s="99"/>
      <c r="M179" s="41"/>
      <c r="N179" s="116"/>
      <c r="O179" s="22"/>
      <c r="P179" s="22"/>
      <c r="Q179" s="22"/>
      <c r="R179" s="22"/>
      <c r="S179" s="22"/>
      <c r="T179" s="41"/>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row>
    <row r="180">
      <c r="A180" s="41"/>
      <c r="B180" s="116"/>
      <c r="C180" s="22"/>
      <c r="D180" s="22"/>
      <c r="E180" s="22"/>
      <c r="F180" s="41"/>
      <c r="G180" s="41"/>
      <c r="H180" s="22"/>
      <c r="I180" s="41"/>
      <c r="J180" s="41"/>
      <c r="K180" s="117"/>
      <c r="L180" s="99"/>
      <c r="M180" s="41"/>
      <c r="N180" s="116"/>
      <c r="O180" s="22"/>
      <c r="P180" s="22"/>
      <c r="Q180" s="22"/>
      <c r="R180" s="22"/>
      <c r="S180" s="22"/>
      <c r="T180" s="41"/>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row>
    <row r="181">
      <c r="A181" s="41"/>
      <c r="B181" s="116"/>
      <c r="C181" s="22"/>
      <c r="D181" s="22"/>
      <c r="E181" s="22"/>
      <c r="F181" s="41"/>
      <c r="G181" s="41"/>
      <c r="H181" s="22"/>
      <c r="I181" s="41"/>
      <c r="J181" s="41"/>
      <c r="K181" s="117"/>
      <c r="L181" s="99"/>
      <c r="M181" s="41"/>
      <c r="N181" s="116"/>
      <c r="O181" s="22"/>
      <c r="P181" s="22"/>
      <c r="Q181" s="22"/>
      <c r="R181" s="22"/>
      <c r="S181" s="22"/>
      <c r="T181" s="41"/>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row>
    <row r="182">
      <c r="A182" s="41"/>
      <c r="B182" s="116"/>
      <c r="C182" s="22"/>
      <c r="D182" s="22"/>
      <c r="E182" s="22"/>
      <c r="F182" s="41"/>
      <c r="G182" s="41"/>
      <c r="H182" s="22"/>
      <c r="I182" s="41"/>
      <c r="J182" s="41"/>
      <c r="K182" s="117"/>
      <c r="L182" s="99"/>
      <c r="M182" s="41"/>
      <c r="N182" s="116"/>
      <c r="O182" s="22"/>
      <c r="P182" s="22"/>
      <c r="Q182" s="22"/>
      <c r="R182" s="22"/>
      <c r="S182" s="22"/>
      <c r="T182" s="41"/>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row>
    <row r="183">
      <c r="A183" s="41"/>
      <c r="B183" s="116"/>
      <c r="C183" s="22"/>
      <c r="D183" s="22"/>
      <c r="E183" s="22"/>
      <c r="F183" s="41"/>
      <c r="G183" s="41"/>
      <c r="H183" s="22"/>
      <c r="I183" s="41"/>
      <c r="J183" s="41"/>
      <c r="K183" s="117"/>
      <c r="L183" s="99"/>
      <c r="M183" s="41"/>
      <c r="N183" s="116"/>
      <c r="O183" s="22"/>
      <c r="P183" s="22"/>
      <c r="Q183" s="22"/>
      <c r="R183" s="22"/>
      <c r="S183" s="22"/>
      <c r="T183" s="41"/>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row>
    <row r="184">
      <c r="A184" s="41"/>
      <c r="B184" s="116"/>
      <c r="C184" s="22"/>
      <c r="D184" s="22"/>
      <c r="E184" s="22"/>
      <c r="F184" s="41"/>
      <c r="G184" s="41"/>
      <c r="H184" s="22"/>
      <c r="I184" s="41"/>
      <c r="J184" s="41"/>
      <c r="K184" s="117"/>
      <c r="L184" s="99"/>
      <c r="M184" s="41"/>
      <c r="N184" s="116"/>
      <c r="O184" s="22"/>
      <c r="P184" s="22"/>
      <c r="Q184" s="22"/>
      <c r="R184" s="22"/>
      <c r="S184" s="22"/>
      <c r="T184" s="41"/>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row>
    <row r="185">
      <c r="A185" s="41"/>
      <c r="B185" s="116"/>
      <c r="C185" s="22"/>
      <c r="D185" s="22"/>
      <c r="E185" s="22"/>
      <c r="F185" s="41"/>
      <c r="G185" s="41"/>
      <c r="H185" s="22"/>
      <c r="I185" s="41"/>
      <c r="J185" s="41"/>
      <c r="K185" s="117"/>
      <c r="L185" s="99"/>
      <c r="M185" s="41"/>
      <c r="N185" s="116"/>
      <c r="O185" s="22"/>
      <c r="P185" s="22"/>
      <c r="Q185" s="22"/>
      <c r="R185" s="22"/>
      <c r="S185" s="22"/>
      <c r="T185" s="41"/>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row>
    <row r="186">
      <c r="A186" s="41"/>
      <c r="B186" s="116"/>
      <c r="C186" s="22"/>
      <c r="D186" s="22"/>
      <c r="E186" s="22"/>
      <c r="F186" s="41"/>
      <c r="G186" s="41"/>
      <c r="H186" s="22"/>
      <c r="I186" s="41"/>
      <c r="J186" s="41"/>
      <c r="K186" s="117"/>
      <c r="L186" s="99"/>
      <c r="M186" s="41"/>
      <c r="N186" s="116"/>
      <c r="O186" s="22"/>
      <c r="P186" s="22"/>
      <c r="Q186" s="22"/>
      <c r="R186" s="22"/>
      <c r="S186" s="22"/>
      <c r="T186" s="41"/>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row>
    <row r="187">
      <c r="A187" s="41"/>
      <c r="B187" s="116"/>
      <c r="C187" s="22"/>
      <c r="D187" s="22"/>
      <c r="E187" s="22"/>
      <c r="F187" s="41"/>
      <c r="G187" s="41"/>
      <c r="H187" s="22"/>
      <c r="I187" s="41"/>
      <c r="J187" s="41"/>
      <c r="K187" s="117"/>
      <c r="L187" s="99"/>
      <c r="M187" s="41"/>
      <c r="N187" s="116"/>
      <c r="O187" s="22"/>
      <c r="P187" s="22"/>
      <c r="Q187" s="22"/>
      <c r="R187" s="22"/>
      <c r="S187" s="22"/>
      <c r="T187" s="41"/>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row>
    <row r="188">
      <c r="A188" s="41"/>
      <c r="B188" s="116"/>
      <c r="C188" s="22"/>
      <c r="D188" s="22"/>
      <c r="E188" s="22"/>
      <c r="F188" s="41"/>
      <c r="G188" s="41"/>
      <c r="H188" s="22"/>
      <c r="I188" s="41"/>
      <c r="J188" s="41"/>
      <c r="K188" s="117"/>
      <c r="L188" s="99"/>
      <c r="M188" s="41"/>
      <c r="N188" s="116"/>
      <c r="O188" s="22"/>
      <c r="P188" s="22"/>
      <c r="Q188" s="22"/>
      <c r="R188" s="22"/>
      <c r="S188" s="22"/>
      <c r="T188" s="41"/>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row>
    <row r="189">
      <c r="A189" s="41"/>
      <c r="B189" s="116"/>
      <c r="C189" s="22"/>
      <c r="D189" s="22"/>
      <c r="E189" s="22"/>
      <c r="F189" s="41"/>
      <c r="G189" s="41"/>
      <c r="H189" s="22"/>
      <c r="I189" s="41"/>
      <c r="J189" s="41"/>
      <c r="K189" s="117"/>
      <c r="L189" s="99"/>
      <c r="M189" s="41"/>
      <c r="N189" s="116"/>
      <c r="O189" s="22"/>
      <c r="P189" s="22"/>
      <c r="Q189" s="22"/>
      <c r="R189" s="22"/>
      <c r="S189" s="22"/>
      <c r="T189" s="41"/>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row>
    <row r="190">
      <c r="A190" s="41"/>
      <c r="B190" s="116"/>
      <c r="C190" s="22"/>
      <c r="D190" s="22"/>
      <c r="E190" s="22"/>
      <c r="F190" s="41"/>
      <c r="G190" s="41"/>
      <c r="H190" s="22"/>
      <c r="I190" s="41"/>
      <c r="J190" s="41"/>
      <c r="K190" s="117"/>
      <c r="L190" s="99"/>
      <c r="M190" s="41"/>
      <c r="N190" s="116"/>
      <c r="O190" s="22"/>
      <c r="P190" s="22"/>
      <c r="Q190" s="22"/>
      <c r="R190" s="22"/>
      <c r="S190" s="22"/>
      <c r="T190" s="41"/>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row>
    <row r="191">
      <c r="A191" s="41"/>
      <c r="B191" s="116"/>
      <c r="C191" s="22"/>
      <c r="D191" s="22"/>
      <c r="E191" s="22"/>
      <c r="F191" s="41"/>
      <c r="G191" s="41"/>
      <c r="H191" s="22"/>
      <c r="I191" s="41"/>
      <c r="J191" s="41"/>
      <c r="K191" s="117"/>
      <c r="L191" s="99"/>
      <c r="M191" s="41"/>
      <c r="N191" s="116"/>
      <c r="O191" s="22"/>
      <c r="P191" s="22"/>
      <c r="Q191" s="22"/>
      <c r="R191" s="22"/>
      <c r="S191" s="22"/>
      <c r="T191" s="41"/>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row>
    <row r="192">
      <c r="A192" s="41"/>
      <c r="B192" s="116"/>
      <c r="C192" s="22"/>
      <c r="D192" s="22"/>
      <c r="E192" s="22"/>
      <c r="F192" s="41"/>
      <c r="G192" s="41"/>
      <c r="H192" s="22"/>
      <c r="I192" s="41"/>
      <c r="J192" s="41"/>
      <c r="K192" s="117"/>
      <c r="L192" s="99"/>
      <c r="M192" s="41"/>
      <c r="N192" s="116"/>
      <c r="O192" s="22"/>
      <c r="P192" s="22"/>
      <c r="Q192" s="22"/>
      <c r="R192" s="22"/>
      <c r="S192" s="22"/>
      <c r="T192" s="41"/>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row>
    <row r="193">
      <c r="A193" s="41"/>
      <c r="B193" s="116"/>
      <c r="C193" s="22"/>
      <c r="D193" s="22"/>
      <c r="E193" s="22"/>
      <c r="F193" s="41"/>
      <c r="G193" s="41"/>
      <c r="H193" s="22"/>
      <c r="I193" s="41"/>
      <c r="J193" s="41"/>
      <c r="K193" s="117"/>
      <c r="L193" s="99"/>
      <c r="M193" s="41"/>
      <c r="N193" s="116"/>
      <c r="O193" s="22"/>
      <c r="P193" s="22"/>
      <c r="Q193" s="22"/>
      <c r="R193" s="22"/>
      <c r="S193" s="22"/>
      <c r="T193" s="41"/>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row>
    <row r="194">
      <c r="A194" s="41"/>
      <c r="B194" s="116"/>
      <c r="C194" s="22"/>
      <c r="D194" s="22"/>
      <c r="E194" s="22"/>
      <c r="F194" s="41"/>
      <c r="G194" s="41"/>
      <c r="H194" s="22"/>
      <c r="I194" s="41"/>
      <c r="J194" s="41"/>
      <c r="K194" s="117"/>
      <c r="L194" s="99"/>
      <c r="M194" s="41"/>
      <c r="N194" s="116"/>
      <c r="O194" s="22"/>
      <c r="P194" s="22"/>
      <c r="Q194" s="22"/>
      <c r="R194" s="22"/>
      <c r="S194" s="22"/>
      <c r="T194" s="41"/>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row>
    <row r="195">
      <c r="A195" s="41"/>
      <c r="B195" s="116"/>
      <c r="C195" s="22"/>
      <c r="D195" s="22"/>
      <c r="E195" s="22"/>
      <c r="F195" s="41"/>
      <c r="G195" s="41"/>
      <c r="H195" s="22"/>
      <c r="I195" s="41"/>
      <c r="J195" s="41"/>
      <c r="K195" s="117"/>
      <c r="L195" s="99"/>
      <c r="M195" s="41"/>
      <c r="N195" s="116"/>
      <c r="O195" s="22"/>
      <c r="P195" s="22"/>
      <c r="Q195" s="22"/>
      <c r="R195" s="22"/>
      <c r="S195" s="22"/>
      <c r="T195" s="41"/>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row>
    <row r="196">
      <c r="A196" s="41"/>
      <c r="B196" s="116"/>
      <c r="C196" s="22"/>
      <c r="D196" s="22"/>
      <c r="E196" s="22"/>
      <c r="F196" s="41"/>
      <c r="G196" s="41"/>
      <c r="H196" s="22"/>
      <c r="I196" s="41"/>
      <c r="J196" s="41"/>
      <c r="K196" s="117"/>
      <c r="L196" s="99"/>
      <c r="M196" s="41"/>
      <c r="N196" s="116"/>
      <c r="O196" s="22"/>
      <c r="P196" s="22"/>
      <c r="Q196" s="22"/>
      <c r="R196" s="22"/>
      <c r="S196" s="22"/>
      <c r="T196" s="41"/>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row>
    <row r="197">
      <c r="A197" s="41"/>
      <c r="B197" s="116"/>
      <c r="C197" s="22"/>
      <c r="D197" s="22"/>
      <c r="E197" s="22"/>
      <c r="F197" s="41"/>
      <c r="G197" s="41"/>
      <c r="H197" s="22"/>
      <c r="I197" s="41"/>
      <c r="J197" s="41"/>
      <c r="K197" s="117"/>
      <c r="L197" s="99"/>
      <c r="M197" s="41"/>
      <c r="N197" s="116"/>
      <c r="O197" s="22"/>
      <c r="P197" s="22"/>
      <c r="Q197" s="22"/>
      <c r="R197" s="22"/>
      <c r="S197" s="22"/>
      <c r="T197" s="41"/>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row>
    <row r="198">
      <c r="A198" s="41"/>
      <c r="B198" s="116"/>
      <c r="C198" s="22"/>
      <c r="D198" s="22"/>
      <c r="E198" s="22"/>
      <c r="F198" s="41"/>
      <c r="G198" s="41"/>
      <c r="H198" s="22"/>
      <c r="I198" s="41"/>
      <c r="J198" s="41"/>
      <c r="K198" s="117"/>
      <c r="L198" s="99"/>
      <c r="M198" s="41"/>
      <c r="N198" s="116"/>
      <c r="O198" s="22"/>
      <c r="P198" s="22"/>
      <c r="Q198" s="22"/>
      <c r="R198" s="22"/>
      <c r="S198" s="22"/>
      <c r="T198" s="41"/>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row>
    <row r="199">
      <c r="A199" s="41"/>
      <c r="B199" s="116"/>
      <c r="C199" s="22"/>
      <c r="D199" s="22"/>
      <c r="E199" s="22"/>
      <c r="F199" s="41"/>
      <c r="G199" s="41"/>
      <c r="H199" s="22"/>
      <c r="I199" s="41"/>
      <c r="J199" s="41"/>
      <c r="K199" s="117"/>
      <c r="L199" s="99"/>
      <c r="M199" s="41"/>
      <c r="N199" s="116"/>
      <c r="O199" s="22"/>
      <c r="P199" s="22"/>
      <c r="Q199" s="22"/>
      <c r="R199" s="22"/>
      <c r="S199" s="22"/>
      <c r="T199" s="41"/>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row>
    <row r="200">
      <c r="A200" s="41"/>
      <c r="B200" s="116"/>
      <c r="C200" s="22"/>
      <c r="D200" s="22"/>
      <c r="E200" s="22"/>
      <c r="F200" s="41"/>
      <c r="G200" s="41"/>
      <c r="H200" s="22"/>
      <c r="I200" s="41"/>
      <c r="J200" s="41"/>
      <c r="K200" s="117"/>
      <c r="L200" s="99"/>
      <c r="M200" s="41"/>
      <c r="N200" s="116"/>
      <c r="O200" s="22"/>
      <c r="P200" s="22"/>
      <c r="Q200" s="22"/>
      <c r="R200" s="22"/>
      <c r="S200" s="22"/>
      <c r="T200" s="41"/>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row>
    <row r="201">
      <c r="A201" s="41"/>
      <c r="B201" s="116"/>
      <c r="C201" s="22"/>
      <c r="D201" s="22"/>
      <c r="E201" s="22"/>
      <c r="F201" s="41"/>
      <c r="G201" s="41"/>
      <c r="H201" s="22"/>
      <c r="I201" s="41"/>
      <c r="J201" s="41"/>
      <c r="K201" s="117"/>
      <c r="L201" s="99"/>
      <c r="M201" s="41"/>
      <c r="N201" s="116"/>
      <c r="O201" s="22"/>
      <c r="P201" s="22"/>
      <c r="Q201" s="22"/>
      <c r="R201" s="22"/>
      <c r="S201" s="22"/>
      <c r="T201" s="41"/>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row>
    <row r="202">
      <c r="A202" s="41"/>
      <c r="B202" s="116"/>
      <c r="C202" s="22"/>
      <c r="D202" s="22"/>
      <c r="E202" s="22"/>
      <c r="F202" s="41"/>
      <c r="G202" s="41"/>
      <c r="H202" s="22"/>
      <c r="I202" s="41"/>
      <c r="J202" s="41"/>
      <c r="K202" s="117"/>
      <c r="L202" s="99"/>
      <c r="M202" s="41"/>
      <c r="N202" s="116"/>
      <c r="O202" s="22"/>
      <c r="P202" s="22"/>
      <c r="Q202" s="22"/>
      <c r="R202" s="22"/>
      <c r="S202" s="22"/>
      <c r="T202" s="41"/>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row>
    <row r="203">
      <c r="A203" s="41"/>
      <c r="B203" s="116"/>
      <c r="C203" s="22"/>
      <c r="D203" s="22"/>
      <c r="E203" s="22"/>
      <c r="F203" s="41"/>
      <c r="G203" s="41"/>
      <c r="H203" s="22"/>
      <c r="I203" s="41"/>
      <c r="J203" s="41"/>
      <c r="K203" s="117"/>
      <c r="L203" s="99"/>
      <c r="M203" s="41"/>
      <c r="N203" s="116"/>
      <c r="O203" s="22"/>
      <c r="P203" s="22"/>
      <c r="Q203" s="22"/>
      <c r="R203" s="22"/>
      <c r="S203" s="22"/>
      <c r="T203" s="41"/>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row>
    <row r="204">
      <c r="A204" s="41"/>
      <c r="B204" s="116"/>
      <c r="C204" s="22"/>
      <c r="D204" s="22"/>
      <c r="E204" s="22"/>
      <c r="F204" s="41"/>
      <c r="G204" s="41"/>
      <c r="H204" s="22"/>
      <c r="I204" s="41"/>
      <c r="J204" s="41"/>
      <c r="K204" s="117"/>
      <c r="L204" s="99"/>
      <c r="M204" s="41"/>
      <c r="N204" s="116"/>
      <c r="O204" s="22"/>
      <c r="P204" s="22"/>
      <c r="Q204" s="22"/>
      <c r="R204" s="22"/>
      <c r="S204" s="22"/>
      <c r="T204" s="41"/>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row>
    <row r="205">
      <c r="A205" s="41"/>
      <c r="B205" s="116"/>
      <c r="C205" s="22"/>
      <c r="D205" s="22"/>
      <c r="E205" s="22"/>
      <c r="F205" s="41"/>
      <c r="G205" s="41"/>
      <c r="H205" s="22"/>
      <c r="I205" s="41"/>
      <c r="J205" s="41"/>
      <c r="K205" s="117"/>
      <c r="L205" s="99"/>
      <c r="M205" s="41"/>
      <c r="N205" s="116"/>
      <c r="O205" s="22"/>
      <c r="P205" s="22"/>
      <c r="Q205" s="22"/>
      <c r="R205" s="22"/>
      <c r="S205" s="22"/>
      <c r="T205" s="41"/>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row>
    <row r="206">
      <c r="A206" s="41"/>
      <c r="B206" s="116"/>
      <c r="C206" s="22"/>
      <c r="D206" s="22"/>
      <c r="E206" s="22"/>
      <c r="F206" s="41"/>
      <c r="G206" s="41"/>
      <c r="H206" s="22"/>
      <c r="I206" s="41"/>
      <c r="J206" s="41"/>
      <c r="K206" s="117"/>
      <c r="L206" s="99"/>
      <c r="M206" s="41"/>
      <c r="N206" s="116"/>
      <c r="O206" s="22"/>
      <c r="P206" s="22"/>
      <c r="Q206" s="22"/>
      <c r="R206" s="22"/>
      <c r="S206" s="22"/>
      <c r="T206" s="41"/>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row>
    <row r="207">
      <c r="A207" s="41"/>
      <c r="B207" s="116"/>
      <c r="C207" s="22"/>
      <c r="D207" s="22"/>
      <c r="E207" s="22"/>
      <c r="F207" s="41"/>
      <c r="G207" s="41"/>
      <c r="H207" s="22"/>
      <c r="I207" s="41"/>
      <c r="J207" s="41"/>
      <c r="K207" s="117"/>
      <c r="L207" s="99"/>
      <c r="M207" s="41"/>
      <c r="N207" s="116"/>
      <c r="O207" s="22"/>
      <c r="P207" s="22"/>
      <c r="Q207" s="22"/>
      <c r="R207" s="22"/>
      <c r="S207" s="22"/>
      <c r="T207" s="41"/>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row>
    <row r="208">
      <c r="A208" s="41"/>
      <c r="B208" s="116"/>
      <c r="C208" s="22"/>
      <c r="D208" s="22"/>
      <c r="E208" s="22"/>
      <c r="F208" s="41"/>
      <c r="G208" s="41"/>
      <c r="H208" s="22"/>
      <c r="I208" s="41"/>
      <c r="J208" s="41"/>
      <c r="K208" s="117"/>
      <c r="L208" s="99"/>
      <c r="M208" s="41"/>
      <c r="N208" s="116"/>
      <c r="O208" s="22"/>
      <c r="P208" s="22"/>
      <c r="Q208" s="22"/>
      <c r="R208" s="22"/>
      <c r="S208" s="22"/>
      <c r="T208" s="41"/>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row>
    <row r="209">
      <c r="A209" s="41"/>
      <c r="B209" s="116"/>
      <c r="C209" s="22"/>
      <c r="D209" s="22"/>
      <c r="E209" s="22"/>
      <c r="F209" s="41"/>
      <c r="G209" s="41"/>
      <c r="H209" s="22"/>
      <c r="I209" s="41"/>
      <c r="J209" s="41"/>
      <c r="K209" s="117"/>
      <c r="L209" s="99"/>
      <c r="M209" s="41"/>
      <c r="N209" s="116"/>
      <c r="O209" s="22"/>
      <c r="P209" s="22"/>
      <c r="Q209" s="22"/>
      <c r="R209" s="22"/>
      <c r="S209" s="22"/>
      <c r="T209" s="41"/>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row>
    <row r="210">
      <c r="A210" s="41"/>
      <c r="B210" s="116"/>
      <c r="C210" s="22"/>
      <c r="D210" s="22"/>
      <c r="E210" s="22"/>
      <c r="F210" s="41"/>
      <c r="G210" s="41"/>
      <c r="H210" s="22"/>
      <c r="I210" s="41"/>
      <c r="J210" s="41"/>
      <c r="K210" s="117"/>
      <c r="L210" s="99"/>
      <c r="M210" s="41"/>
      <c r="N210" s="116"/>
      <c r="O210" s="22"/>
      <c r="P210" s="22"/>
      <c r="Q210" s="22"/>
      <c r="R210" s="22"/>
      <c r="S210" s="22"/>
      <c r="T210" s="41"/>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row>
    <row r="211">
      <c r="A211" s="41"/>
      <c r="B211" s="116"/>
      <c r="C211" s="22"/>
      <c r="D211" s="22"/>
      <c r="E211" s="22"/>
      <c r="F211" s="41"/>
      <c r="G211" s="41"/>
      <c r="H211" s="22"/>
      <c r="I211" s="41"/>
      <c r="J211" s="41"/>
      <c r="K211" s="117"/>
      <c r="L211" s="99"/>
      <c r="M211" s="41"/>
      <c r="N211" s="116"/>
      <c r="O211" s="22"/>
      <c r="P211" s="22"/>
      <c r="Q211" s="22"/>
      <c r="R211" s="22"/>
      <c r="S211" s="22"/>
      <c r="T211" s="41"/>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row>
    <row r="212">
      <c r="A212" s="41"/>
      <c r="B212" s="116"/>
      <c r="C212" s="22"/>
      <c r="D212" s="22"/>
      <c r="E212" s="22"/>
      <c r="F212" s="41"/>
      <c r="G212" s="41"/>
      <c r="H212" s="22"/>
      <c r="I212" s="41"/>
      <c r="J212" s="41"/>
      <c r="K212" s="117"/>
      <c r="L212" s="99"/>
      <c r="M212" s="41"/>
      <c r="N212" s="116"/>
      <c r="O212" s="22"/>
      <c r="P212" s="22"/>
      <c r="Q212" s="22"/>
      <c r="R212" s="22"/>
      <c r="S212" s="22"/>
      <c r="T212" s="41"/>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row>
    <row r="213">
      <c r="A213" s="41"/>
      <c r="B213" s="116"/>
      <c r="C213" s="22"/>
      <c r="D213" s="22"/>
      <c r="E213" s="22"/>
      <c r="F213" s="41"/>
      <c r="G213" s="41"/>
      <c r="H213" s="22"/>
      <c r="I213" s="41"/>
      <c r="J213" s="41"/>
      <c r="K213" s="117"/>
      <c r="L213" s="99"/>
      <c r="M213" s="41"/>
      <c r="N213" s="116"/>
      <c r="O213" s="22"/>
      <c r="P213" s="22"/>
      <c r="Q213" s="22"/>
      <c r="R213" s="22"/>
      <c r="S213" s="22"/>
      <c r="T213" s="41"/>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row>
    <row r="214">
      <c r="A214" s="41"/>
      <c r="B214" s="116"/>
      <c r="C214" s="22"/>
      <c r="D214" s="22"/>
      <c r="E214" s="22"/>
      <c r="F214" s="41"/>
      <c r="G214" s="41"/>
      <c r="H214" s="22"/>
      <c r="I214" s="41"/>
      <c r="J214" s="41"/>
      <c r="K214" s="117"/>
      <c r="L214" s="99"/>
      <c r="M214" s="41"/>
      <c r="N214" s="116"/>
      <c r="O214" s="22"/>
      <c r="P214" s="22"/>
      <c r="Q214" s="22"/>
      <c r="R214" s="22"/>
      <c r="S214" s="22"/>
      <c r="T214" s="41"/>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row>
    <row r="215">
      <c r="A215" s="41"/>
      <c r="B215" s="116"/>
      <c r="C215" s="22"/>
      <c r="D215" s="22"/>
      <c r="E215" s="22"/>
      <c r="F215" s="41"/>
      <c r="G215" s="41"/>
      <c r="H215" s="22"/>
      <c r="I215" s="41"/>
      <c r="J215" s="41"/>
      <c r="K215" s="117"/>
      <c r="L215" s="99"/>
      <c r="M215" s="41"/>
      <c r="N215" s="116"/>
      <c r="O215" s="22"/>
      <c r="P215" s="22"/>
      <c r="Q215" s="22"/>
      <c r="R215" s="22"/>
      <c r="S215" s="22"/>
      <c r="T215" s="41"/>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row>
    <row r="216">
      <c r="A216" s="41"/>
      <c r="B216" s="116"/>
      <c r="C216" s="22"/>
      <c r="D216" s="22"/>
      <c r="E216" s="22"/>
      <c r="F216" s="41"/>
      <c r="G216" s="41"/>
      <c r="H216" s="22"/>
      <c r="I216" s="41"/>
      <c r="J216" s="41"/>
      <c r="K216" s="117"/>
      <c r="L216" s="99"/>
      <c r="M216" s="41"/>
      <c r="N216" s="116"/>
      <c r="O216" s="22"/>
      <c r="P216" s="22"/>
      <c r="Q216" s="22"/>
      <c r="R216" s="22"/>
      <c r="S216" s="22"/>
      <c r="T216" s="41"/>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row>
    <row r="217">
      <c r="A217" s="41"/>
      <c r="B217" s="116"/>
      <c r="C217" s="22"/>
      <c r="D217" s="22"/>
      <c r="E217" s="22"/>
      <c r="F217" s="41"/>
      <c r="G217" s="41"/>
      <c r="H217" s="22"/>
      <c r="I217" s="41"/>
      <c r="J217" s="41"/>
      <c r="K217" s="117"/>
      <c r="L217" s="99"/>
      <c r="M217" s="41"/>
      <c r="N217" s="116"/>
      <c r="O217" s="22"/>
      <c r="P217" s="22"/>
      <c r="Q217" s="22"/>
      <c r="R217" s="22"/>
      <c r="S217" s="22"/>
      <c r="T217" s="41"/>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row>
    <row r="218">
      <c r="A218" s="41"/>
      <c r="B218" s="116"/>
      <c r="C218" s="22"/>
      <c r="D218" s="22"/>
      <c r="E218" s="22"/>
      <c r="F218" s="41"/>
      <c r="G218" s="41"/>
      <c r="H218" s="22"/>
      <c r="I218" s="41"/>
      <c r="J218" s="41"/>
      <c r="K218" s="117"/>
      <c r="L218" s="99"/>
      <c r="M218" s="41"/>
      <c r="N218" s="116"/>
      <c r="O218" s="22"/>
      <c r="P218" s="22"/>
      <c r="Q218" s="22"/>
      <c r="R218" s="22"/>
      <c r="S218" s="22"/>
      <c r="T218" s="41"/>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row>
    <row r="219">
      <c r="A219" s="41"/>
      <c r="B219" s="116"/>
      <c r="C219" s="22"/>
      <c r="D219" s="22"/>
      <c r="E219" s="22"/>
      <c r="F219" s="41"/>
      <c r="G219" s="41"/>
      <c r="H219" s="22"/>
      <c r="I219" s="41"/>
      <c r="J219" s="41"/>
      <c r="K219" s="117"/>
      <c r="L219" s="99"/>
      <c r="M219" s="41"/>
      <c r="N219" s="116"/>
      <c r="O219" s="22"/>
      <c r="P219" s="22"/>
      <c r="Q219" s="22"/>
      <c r="R219" s="22"/>
      <c r="S219" s="22"/>
      <c r="T219" s="41"/>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row>
    <row r="220">
      <c r="A220" s="41"/>
      <c r="B220" s="116"/>
      <c r="C220" s="22"/>
      <c r="D220" s="22"/>
      <c r="E220" s="22"/>
      <c r="F220" s="41"/>
      <c r="G220" s="41"/>
      <c r="H220" s="22"/>
      <c r="I220" s="41"/>
      <c r="J220" s="41"/>
      <c r="K220" s="117"/>
      <c r="L220" s="99"/>
      <c r="M220" s="41"/>
      <c r="N220" s="116"/>
      <c r="O220" s="22"/>
      <c r="P220" s="22"/>
      <c r="Q220" s="22"/>
      <c r="R220" s="22"/>
      <c r="S220" s="22"/>
      <c r="T220" s="41"/>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row>
    <row r="221">
      <c r="A221" s="41"/>
      <c r="B221" s="116"/>
      <c r="C221" s="22"/>
      <c r="D221" s="22"/>
      <c r="E221" s="22"/>
      <c r="F221" s="41"/>
      <c r="G221" s="41"/>
      <c r="H221" s="22"/>
      <c r="I221" s="41"/>
      <c r="J221" s="41"/>
      <c r="K221" s="117"/>
      <c r="L221" s="99"/>
      <c r="M221" s="41"/>
      <c r="N221" s="116"/>
      <c r="O221" s="22"/>
      <c r="P221" s="22"/>
      <c r="Q221" s="22"/>
      <c r="R221" s="22"/>
      <c r="S221" s="22"/>
      <c r="T221" s="41"/>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row>
    <row r="222">
      <c r="A222" s="41"/>
      <c r="B222" s="116"/>
      <c r="C222" s="22"/>
      <c r="D222" s="22"/>
      <c r="E222" s="22"/>
      <c r="F222" s="41"/>
      <c r="G222" s="41"/>
      <c r="H222" s="22"/>
      <c r="I222" s="41"/>
      <c r="J222" s="41"/>
      <c r="K222" s="117"/>
      <c r="L222" s="99"/>
      <c r="M222" s="41"/>
      <c r="N222" s="116"/>
      <c r="O222" s="22"/>
      <c r="P222" s="22"/>
      <c r="Q222" s="22"/>
      <c r="R222" s="22"/>
      <c r="S222" s="22"/>
      <c r="T222" s="41"/>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row>
    <row r="223">
      <c r="A223" s="41"/>
      <c r="B223" s="116"/>
      <c r="C223" s="22"/>
      <c r="D223" s="22"/>
      <c r="E223" s="22"/>
      <c r="F223" s="41"/>
      <c r="G223" s="41"/>
      <c r="H223" s="22"/>
      <c r="I223" s="41"/>
      <c r="J223" s="41"/>
      <c r="K223" s="117"/>
      <c r="L223" s="99"/>
      <c r="M223" s="41"/>
      <c r="N223" s="116"/>
      <c r="O223" s="22"/>
      <c r="P223" s="22"/>
      <c r="Q223" s="22"/>
      <c r="R223" s="22"/>
      <c r="S223" s="22"/>
      <c r="T223" s="41"/>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row>
    <row r="224">
      <c r="A224" s="41"/>
      <c r="B224" s="116"/>
      <c r="C224" s="22"/>
      <c r="D224" s="22"/>
      <c r="E224" s="22"/>
      <c r="F224" s="41"/>
      <c r="G224" s="41"/>
      <c r="H224" s="22"/>
      <c r="I224" s="41"/>
      <c r="J224" s="41"/>
      <c r="K224" s="117"/>
      <c r="L224" s="99"/>
      <c r="M224" s="41"/>
      <c r="N224" s="116"/>
      <c r="O224" s="22"/>
      <c r="P224" s="22"/>
      <c r="Q224" s="22"/>
      <c r="R224" s="22"/>
      <c r="S224" s="22"/>
      <c r="T224" s="41"/>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row>
    <row r="225">
      <c r="A225" s="41"/>
      <c r="B225" s="116"/>
      <c r="C225" s="22"/>
      <c r="D225" s="22"/>
      <c r="E225" s="22"/>
      <c r="F225" s="41"/>
      <c r="G225" s="41"/>
      <c r="H225" s="22"/>
      <c r="I225" s="41"/>
      <c r="J225" s="41"/>
      <c r="K225" s="117"/>
      <c r="L225" s="99"/>
      <c r="M225" s="41"/>
      <c r="N225" s="116"/>
      <c r="O225" s="22"/>
      <c r="P225" s="22"/>
      <c r="Q225" s="22"/>
      <c r="R225" s="22"/>
      <c r="S225" s="22"/>
      <c r="T225" s="41"/>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row>
    <row r="226">
      <c r="A226" s="41"/>
      <c r="B226" s="116"/>
      <c r="C226" s="22"/>
      <c r="D226" s="22"/>
      <c r="E226" s="22"/>
      <c r="F226" s="41"/>
      <c r="G226" s="41"/>
      <c r="H226" s="22"/>
      <c r="I226" s="41"/>
      <c r="J226" s="41"/>
      <c r="K226" s="117"/>
      <c r="L226" s="99"/>
      <c r="M226" s="41"/>
      <c r="N226" s="116"/>
      <c r="O226" s="22"/>
      <c r="P226" s="22"/>
      <c r="Q226" s="22"/>
      <c r="R226" s="22"/>
      <c r="S226" s="22"/>
      <c r="T226" s="41"/>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row>
    <row r="227">
      <c r="A227" s="41"/>
      <c r="B227" s="116"/>
      <c r="C227" s="22"/>
      <c r="D227" s="22"/>
      <c r="E227" s="22"/>
      <c r="F227" s="41"/>
      <c r="G227" s="41"/>
      <c r="H227" s="22"/>
      <c r="I227" s="41"/>
      <c r="J227" s="41"/>
      <c r="K227" s="117"/>
      <c r="L227" s="99"/>
      <c r="M227" s="41"/>
      <c r="N227" s="116"/>
      <c r="O227" s="22"/>
      <c r="P227" s="22"/>
      <c r="Q227" s="22"/>
      <c r="R227" s="22"/>
      <c r="S227" s="22"/>
      <c r="T227" s="41"/>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row>
    <row r="228">
      <c r="A228" s="41"/>
      <c r="B228" s="116"/>
      <c r="C228" s="22"/>
      <c r="D228" s="22"/>
      <c r="E228" s="22"/>
      <c r="F228" s="41"/>
      <c r="G228" s="41"/>
      <c r="H228" s="22"/>
      <c r="I228" s="41"/>
      <c r="J228" s="41"/>
      <c r="K228" s="117"/>
      <c r="L228" s="99"/>
      <c r="M228" s="41"/>
      <c r="N228" s="116"/>
      <c r="O228" s="22"/>
      <c r="P228" s="22"/>
      <c r="Q228" s="22"/>
      <c r="R228" s="22"/>
      <c r="S228" s="22"/>
      <c r="T228" s="41"/>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row>
    <row r="229">
      <c r="A229" s="41"/>
      <c r="B229" s="116"/>
      <c r="C229" s="22"/>
      <c r="D229" s="22"/>
      <c r="E229" s="22"/>
      <c r="F229" s="41"/>
      <c r="G229" s="41"/>
      <c r="H229" s="22"/>
      <c r="I229" s="41"/>
      <c r="J229" s="41"/>
      <c r="K229" s="117"/>
      <c r="L229" s="99"/>
      <c r="M229" s="41"/>
      <c r="N229" s="116"/>
      <c r="O229" s="22"/>
      <c r="P229" s="22"/>
      <c r="Q229" s="22"/>
      <c r="R229" s="22"/>
      <c r="S229" s="22"/>
      <c r="T229" s="41"/>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row>
    <row r="230">
      <c r="A230" s="41"/>
      <c r="B230" s="116"/>
      <c r="C230" s="22"/>
      <c r="D230" s="22"/>
      <c r="E230" s="22"/>
      <c r="F230" s="41"/>
      <c r="G230" s="41"/>
      <c r="H230" s="22"/>
      <c r="I230" s="41"/>
      <c r="J230" s="41"/>
      <c r="K230" s="117"/>
      <c r="L230" s="99"/>
      <c r="M230" s="41"/>
      <c r="N230" s="116"/>
      <c r="O230" s="22"/>
      <c r="P230" s="22"/>
      <c r="Q230" s="22"/>
      <c r="R230" s="22"/>
      <c r="S230" s="22"/>
      <c r="T230" s="41"/>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row>
    <row r="231">
      <c r="A231" s="41"/>
      <c r="B231" s="116"/>
      <c r="C231" s="22"/>
      <c r="D231" s="22"/>
      <c r="E231" s="22"/>
      <c r="F231" s="41"/>
      <c r="G231" s="41"/>
      <c r="H231" s="22"/>
      <c r="I231" s="41"/>
      <c r="J231" s="41"/>
      <c r="K231" s="117"/>
      <c r="L231" s="99"/>
      <c r="M231" s="41"/>
      <c r="N231" s="116"/>
      <c r="O231" s="22"/>
      <c r="P231" s="22"/>
      <c r="Q231" s="22"/>
      <c r="R231" s="22"/>
      <c r="S231" s="22"/>
      <c r="T231" s="41"/>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row>
    <row r="232">
      <c r="A232" s="41"/>
      <c r="B232" s="116"/>
      <c r="C232" s="22"/>
      <c r="D232" s="22"/>
      <c r="E232" s="22"/>
      <c r="F232" s="41"/>
      <c r="G232" s="41"/>
      <c r="H232" s="22"/>
      <c r="I232" s="41"/>
      <c r="J232" s="41"/>
      <c r="K232" s="117"/>
      <c r="L232" s="99"/>
      <c r="M232" s="41"/>
      <c r="N232" s="116"/>
      <c r="O232" s="22"/>
      <c r="P232" s="22"/>
      <c r="Q232" s="22"/>
      <c r="R232" s="22"/>
      <c r="S232" s="22"/>
      <c r="T232" s="41"/>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row>
    <row r="233">
      <c r="A233" s="41"/>
      <c r="B233" s="116"/>
      <c r="C233" s="22"/>
      <c r="D233" s="22"/>
      <c r="E233" s="22"/>
      <c r="F233" s="41"/>
      <c r="G233" s="41"/>
      <c r="H233" s="22"/>
      <c r="I233" s="41"/>
      <c r="J233" s="41"/>
      <c r="K233" s="117"/>
      <c r="L233" s="99"/>
      <c r="M233" s="41"/>
      <c r="N233" s="116"/>
      <c r="O233" s="22"/>
      <c r="P233" s="22"/>
      <c r="Q233" s="22"/>
      <c r="R233" s="22"/>
      <c r="S233" s="22"/>
      <c r="T233" s="41"/>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row>
    <row r="234">
      <c r="A234" s="41"/>
      <c r="B234" s="116"/>
      <c r="C234" s="22"/>
      <c r="D234" s="22"/>
      <c r="E234" s="22"/>
      <c r="F234" s="41"/>
      <c r="G234" s="41"/>
      <c r="H234" s="22"/>
      <c r="I234" s="41"/>
      <c r="J234" s="41"/>
      <c r="K234" s="117"/>
      <c r="L234" s="99"/>
      <c r="M234" s="41"/>
      <c r="N234" s="116"/>
      <c r="O234" s="22"/>
      <c r="P234" s="22"/>
      <c r="Q234" s="22"/>
      <c r="R234" s="22"/>
      <c r="S234" s="22"/>
      <c r="T234" s="41"/>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row>
    <row r="235">
      <c r="A235" s="41"/>
      <c r="B235" s="116"/>
      <c r="C235" s="22"/>
      <c r="D235" s="22"/>
      <c r="E235" s="22"/>
      <c r="F235" s="41"/>
      <c r="G235" s="41"/>
      <c r="H235" s="22"/>
      <c r="I235" s="41"/>
      <c r="J235" s="41"/>
      <c r="K235" s="117"/>
      <c r="L235" s="99"/>
      <c r="M235" s="41"/>
      <c r="N235" s="116"/>
      <c r="O235" s="22"/>
      <c r="P235" s="22"/>
      <c r="Q235" s="22"/>
      <c r="R235" s="22"/>
      <c r="S235" s="22"/>
      <c r="T235" s="41"/>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row>
    <row r="236">
      <c r="A236" s="41"/>
      <c r="B236" s="116"/>
      <c r="C236" s="22"/>
      <c r="D236" s="22"/>
      <c r="E236" s="22"/>
      <c r="F236" s="41"/>
      <c r="G236" s="41"/>
      <c r="H236" s="22"/>
      <c r="I236" s="41"/>
      <c r="J236" s="41"/>
      <c r="K236" s="117"/>
      <c r="L236" s="99"/>
      <c r="M236" s="41"/>
      <c r="N236" s="116"/>
      <c r="O236" s="22"/>
      <c r="P236" s="22"/>
      <c r="Q236" s="22"/>
      <c r="R236" s="22"/>
      <c r="S236" s="22"/>
      <c r="T236" s="41"/>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row>
    <row r="237">
      <c r="A237" s="41"/>
      <c r="B237" s="116"/>
      <c r="C237" s="22"/>
      <c r="D237" s="22"/>
      <c r="E237" s="22"/>
      <c r="F237" s="41"/>
      <c r="G237" s="41"/>
      <c r="H237" s="22"/>
      <c r="I237" s="41"/>
      <c r="J237" s="41"/>
      <c r="K237" s="117"/>
      <c r="L237" s="99"/>
      <c r="M237" s="41"/>
      <c r="N237" s="116"/>
      <c r="O237" s="22"/>
      <c r="P237" s="22"/>
      <c r="Q237" s="22"/>
      <c r="R237" s="22"/>
      <c r="S237" s="22"/>
      <c r="T237" s="41"/>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row>
    <row r="238">
      <c r="A238" s="41"/>
      <c r="B238" s="116"/>
      <c r="C238" s="22"/>
      <c r="D238" s="22"/>
      <c r="E238" s="22"/>
      <c r="F238" s="41"/>
      <c r="G238" s="41"/>
      <c r="H238" s="22"/>
      <c r="I238" s="41"/>
      <c r="J238" s="41"/>
      <c r="K238" s="117"/>
      <c r="L238" s="99"/>
      <c r="M238" s="41"/>
      <c r="N238" s="116"/>
      <c r="O238" s="22"/>
      <c r="P238" s="22"/>
      <c r="Q238" s="22"/>
      <c r="R238" s="22"/>
      <c r="S238" s="22"/>
      <c r="T238" s="41"/>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row>
    <row r="239">
      <c r="A239" s="41"/>
      <c r="B239" s="116"/>
      <c r="C239" s="22"/>
      <c r="D239" s="22"/>
      <c r="E239" s="22"/>
      <c r="F239" s="41"/>
      <c r="G239" s="41"/>
      <c r="H239" s="22"/>
      <c r="I239" s="41"/>
      <c r="J239" s="41"/>
      <c r="K239" s="117"/>
      <c r="L239" s="99"/>
      <c r="M239" s="41"/>
      <c r="N239" s="116"/>
      <c r="O239" s="22"/>
      <c r="P239" s="22"/>
      <c r="Q239" s="22"/>
      <c r="R239" s="22"/>
      <c r="S239" s="22"/>
      <c r="T239" s="41"/>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row>
    <row r="240">
      <c r="A240" s="41"/>
      <c r="B240" s="116"/>
      <c r="C240" s="22"/>
      <c r="D240" s="22"/>
      <c r="E240" s="22"/>
      <c r="F240" s="41"/>
      <c r="G240" s="41"/>
      <c r="H240" s="22"/>
      <c r="I240" s="41"/>
      <c r="J240" s="41"/>
      <c r="K240" s="117"/>
      <c r="L240" s="99"/>
      <c r="M240" s="41"/>
      <c r="N240" s="116"/>
      <c r="O240" s="22"/>
      <c r="P240" s="22"/>
      <c r="Q240" s="22"/>
      <c r="R240" s="22"/>
      <c r="S240" s="22"/>
      <c r="T240" s="41"/>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row>
    <row r="241">
      <c r="A241" s="41"/>
      <c r="B241" s="116"/>
      <c r="C241" s="22"/>
      <c r="D241" s="22"/>
      <c r="E241" s="22"/>
      <c r="F241" s="41"/>
      <c r="G241" s="41"/>
      <c r="H241" s="22"/>
      <c r="I241" s="41"/>
      <c r="J241" s="41"/>
      <c r="K241" s="117"/>
      <c r="L241" s="99"/>
      <c r="M241" s="41"/>
      <c r="N241" s="116"/>
      <c r="O241" s="22"/>
      <c r="P241" s="22"/>
      <c r="Q241" s="22"/>
      <c r="R241" s="22"/>
      <c r="S241" s="22"/>
      <c r="T241" s="41"/>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row>
    <row r="242">
      <c r="A242" s="41"/>
      <c r="B242" s="116"/>
      <c r="C242" s="22"/>
      <c r="D242" s="22"/>
      <c r="E242" s="22"/>
      <c r="F242" s="41"/>
      <c r="G242" s="41"/>
      <c r="H242" s="22"/>
      <c r="I242" s="41"/>
      <c r="J242" s="41"/>
      <c r="K242" s="117"/>
      <c r="L242" s="99"/>
      <c r="M242" s="41"/>
      <c r="N242" s="116"/>
      <c r="O242" s="22"/>
      <c r="P242" s="22"/>
      <c r="Q242" s="22"/>
      <c r="R242" s="22"/>
      <c r="S242" s="22"/>
      <c r="T242" s="41"/>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row>
    <row r="243">
      <c r="A243" s="41"/>
      <c r="B243" s="116"/>
      <c r="C243" s="22"/>
      <c r="D243" s="22"/>
      <c r="E243" s="22"/>
      <c r="F243" s="41"/>
      <c r="G243" s="41"/>
      <c r="H243" s="22"/>
      <c r="I243" s="41"/>
      <c r="J243" s="41"/>
      <c r="K243" s="117"/>
      <c r="L243" s="99"/>
      <c r="M243" s="41"/>
      <c r="N243" s="116"/>
      <c r="O243" s="22"/>
      <c r="P243" s="22"/>
      <c r="Q243" s="22"/>
      <c r="R243" s="22"/>
      <c r="S243" s="22"/>
      <c r="T243" s="41"/>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row>
    <row r="244">
      <c r="A244" s="41"/>
      <c r="B244" s="116"/>
      <c r="C244" s="22"/>
      <c r="D244" s="22"/>
      <c r="E244" s="22"/>
      <c r="F244" s="41"/>
      <c r="G244" s="41"/>
      <c r="H244" s="22"/>
      <c r="I244" s="41"/>
      <c r="J244" s="41"/>
      <c r="K244" s="117"/>
      <c r="L244" s="99"/>
      <c r="M244" s="41"/>
      <c r="N244" s="116"/>
      <c r="O244" s="22"/>
      <c r="P244" s="22"/>
      <c r="Q244" s="22"/>
      <c r="R244" s="22"/>
      <c r="S244" s="22"/>
      <c r="T244" s="41"/>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row>
    <row r="245">
      <c r="A245" s="41"/>
      <c r="B245" s="116"/>
      <c r="C245" s="22"/>
      <c r="D245" s="22"/>
      <c r="E245" s="22"/>
      <c r="F245" s="41"/>
      <c r="G245" s="41"/>
      <c r="H245" s="22"/>
      <c r="I245" s="41"/>
      <c r="J245" s="41"/>
      <c r="K245" s="117"/>
      <c r="L245" s="99"/>
      <c r="M245" s="41"/>
      <c r="N245" s="116"/>
      <c r="O245" s="22"/>
      <c r="P245" s="22"/>
      <c r="Q245" s="22"/>
      <c r="R245" s="22"/>
      <c r="S245" s="22"/>
      <c r="T245" s="41"/>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row>
    <row r="246">
      <c r="A246" s="41"/>
      <c r="B246" s="116"/>
      <c r="C246" s="22"/>
      <c r="D246" s="22"/>
      <c r="E246" s="22"/>
      <c r="F246" s="41"/>
      <c r="G246" s="41"/>
      <c r="H246" s="22"/>
      <c r="I246" s="41"/>
      <c r="J246" s="41"/>
      <c r="K246" s="117"/>
      <c r="L246" s="99"/>
      <c r="M246" s="41"/>
      <c r="N246" s="116"/>
      <c r="O246" s="22"/>
      <c r="P246" s="22"/>
      <c r="Q246" s="22"/>
      <c r="R246" s="22"/>
      <c r="S246" s="22"/>
      <c r="T246" s="41"/>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row>
    <row r="247">
      <c r="A247" s="41"/>
      <c r="B247" s="116"/>
      <c r="C247" s="22"/>
      <c r="D247" s="22"/>
      <c r="E247" s="22"/>
      <c r="F247" s="41"/>
      <c r="G247" s="41"/>
      <c r="H247" s="22"/>
      <c r="I247" s="41"/>
      <c r="J247" s="41"/>
      <c r="K247" s="117"/>
      <c r="L247" s="99"/>
      <c r="M247" s="41"/>
      <c r="N247" s="116"/>
      <c r="O247" s="22"/>
      <c r="P247" s="22"/>
      <c r="Q247" s="22"/>
      <c r="R247" s="22"/>
      <c r="S247" s="22"/>
      <c r="T247" s="41"/>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row>
    <row r="248">
      <c r="A248" s="41"/>
      <c r="B248" s="116"/>
      <c r="C248" s="22"/>
      <c r="D248" s="22"/>
      <c r="E248" s="22"/>
      <c r="F248" s="41"/>
      <c r="G248" s="41"/>
      <c r="H248" s="22"/>
      <c r="I248" s="41"/>
      <c r="J248" s="41"/>
      <c r="K248" s="117"/>
      <c r="L248" s="99"/>
      <c r="M248" s="41"/>
      <c r="N248" s="116"/>
      <c r="O248" s="22"/>
      <c r="P248" s="22"/>
      <c r="Q248" s="22"/>
      <c r="R248" s="22"/>
      <c r="S248" s="22"/>
      <c r="T248" s="41"/>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row>
    <row r="249">
      <c r="A249" s="41"/>
      <c r="B249" s="116"/>
      <c r="C249" s="22"/>
      <c r="D249" s="22"/>
      <c r="E249" s="22"/>
      <c r="F249" s="41"/>
      <c r="G249" s="41"/>
      <c r="H249" s="22"/>
      <c r="I249" s="41"/>
      <c r="J249" s="41"/>
      <c r="K249" s="117"/>
      <c r="L249" s="99"/>
      <c r="M249" s="41"/>
      <c r="N249" s="116"/>
      <c r="O249" s="22"/>
      <c r="P249" s="22"/>
      <c r="Q249" s="22"/>
      <c r="R249" s="22"/>
      <c r="S249" s="22"/>
      <c r="T249" s="41"/>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row>
    <row r="250">
      <c r="A250" s="41"/>
      <c r="B250" s="116"/>
      <c r="C250" s="22"/>
      <c r="D250" s="22"/>
      <c r="E250" s="22"/>
      <c r="F250" s="41"/>
      <c r="G250" s="41"/>
      <c r="H250" s="22"/>
      <c r="I250" s="41"/>
      <c r="J250" s="41"/>
      <c r="K250" s="117"/>
      <c r="L250" s="99"/>
      <c r="M250" s="41"/>
      <c r="N250" s="116"/>
      <c r="O250" s="22"/>
      <c r="P250" s="22"/>
      <c r="Q250" s="22"/>
      <c r="R250" s="22"/>
      <c r="S250" s="22"/>
      <c r="T250" s="41"/>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row>
    <row r="251">
      <c r="A251" s="41"/>
      <c r="B251" s="116"/>
      <c r="C251" s="22"/>
      <c r="D251" s="22"/>
      <c r="E251" s="22"/>
      <c r="F251" s="41"/>
      <c r="G251" s="41"/>
      <c r="H251" s="22"/>
      <c r="I251" s="41"/>
      <c r="J251" s="41"/>
      <c r="K251" s="117"/>
      <c r="L251" s="99"/>
      <c r="M251" s="41"/>
      <c r="N251" s="116"/>
      <c r="O251" s="22"/>
      <c r="P251" s="22"/>
      <c r="Q251" s="22"/>
      <c r="R251" s="22"/>
      <c r="S251" s="22"/>
      <c r="T251" s="41"/>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row>
    <row r="252">
      <c r="A252" s="41"/>
      <c r="B252" s="116"/>
      <c r="C252" s="22"/>
      <c r="D252" s="22"/>
      <c r="E252" s="22"/>
      <c r="F252" s="41"/>
      <c r="G252" s="41"/>
      <c r="H252" s="22"/>
      <c r="I252" s="41"/>
      <c r="J252" s="41"/>
      <c r="K252" s="117"/>
      <c r="L252" s="99"/>
      <c r="M252" s="41"/>
      <c r="N252" s="116"/>
      <c r="O252" s="22"/>
      <c r="P252" s="22"/>
      <c r="Q252" s="22"/>
      <c r="R252" s="22"/>
      <c r="S252" s="22"/>
      <c r="T252" s="41"/>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row>
    <row r="253">
      <c r="A253" s="41"/>
      <c r="B253" s="116"/>
      <c r="C253" s="22"/>
      <c r="D253" s="22"/>
      <c r="E253" s="22"/>
      <c r="F253" s="41"/>
      <c r="G253" s="41"/>
      <c r="H253" s="22"/>
      <c r="I253" s="41"/>
      <c r="J253" s="41"/>
      <c r="K253" s="117"/>
      <c r="L253" s="99"/>
      <c r="M253" s="41"/>
      <c r="N253" s="116"/>
      <c r="O253" s="22"/>
      <c r="P253" s="22"/>
      <c r="Q253" s="22"/>
      <c r="R253" s="22"/>
      <c r="S253" s="22"/>
      <c r="T253" s="41"/>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row>
    <row r="254">
      <c r="A254" s="41"/>
      <c r="B254" s="116"/>
      <c r="C254" s="22"/>
      <c r="D254" s="22"/>
      <c r="E254" s="22"/>
      <c r="F254" s="41"/>
      <c r="G254" s="41"/>
      <c r="H254" s="22"/>
      <c r="I254" s="41"/>
      <c r="J254" s="41"/>
      <c r="K254" s="117"/>
      <c r="L254" s="99"/>
      <c r="M254" s="41"/>
      <c r="N254" s="116"/>
      <c r="O254" s="22"/>
      <c r="P254" s="22"/>
      <c r="Q254" s="22"/>
      <c r="R254" s="22"/>
      <c r="S254" s="22"/>
      <c r="T254" s="41"/>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row>
    <row r="255">
      <c r="A255" s="41"/>
      <c r="B255" s="116"/>
      <c r="C255" s="22"/>
      <c r="D255" s="22"/>
      <c r="E255" s="22"/>
      <c r="F255" s="41"/>
      <c r="G255" s="41"/>
      <c r="H255" s="22"/>
      <c r="I255" s="41"/>
      <c r="J255" s="41"/>
      <c r="K255" s="117"/>
      <c r="L255" s="99"/>
      <c r="M255" s="41"/>
      <c r="N255" s="116"/>
      <c r="O255" s="22"/>
      <c r="P255" s="22"/>
      <c r="Q255" s="22"/>
      <c r="R255" s="22"/>
      <c r="S255" s="22"/>
      <c r="T255" s="41"/>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row>
    <row r="256">
      <c r="A256" s="41"/>
      <c r="B256" s="116"/>
      <c r="C256" s="22"/>
      <c r="D256" s="22"/>
      <c r="E256" s="22"/>
      <c r="F256" s="41"/>
      <c r="G256" s="41"/>
      <c r="H256" s="22"/>
      <c r="I256" s="41"/>
      <c r="J256" s="41"/>
      <c r="K256" s="117"/>
      <c r="L256" s="99"/>
      <c r="M256" s="41"/>
      <c r="N256" s="116"/>
      <c r="O256" s="22"/>
      <c r="P256" s="22"/>
      <c r="Q256" s="22"/>
      <c r="R256" s="22"/>
      <c r="S256" s="22"/>
      <c r="T256" s="41"/>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row>
    <row r="257">
      <c r="A257" s="41"/>
      <c r="B257" s="116"/>
      <c r="C257" s="22"/>
      <c r="D257" s="22"/>
      <c r="E257" s="22"/>
      <c r="F257" s="41"/>
      <c r="G257" s="41"/>
      <c r="H257" s="22"/>
      <c r="I257" s="41"/>
      <c r="J257" s="41"/>
      <c r="K257" s="117"/>
      <c r="L257" s="99"/>
      <c r="M257" s="41"/>
      <c r="N257" s="116"/>
      <c r="O257" s="22"/>
      <c r="P257" s="22"/>
      <c r="Q257" s="22"/>
      <c r="R257" s="22"/>
      <c r="S257" s="22"/>
      <c r="T257" s="41"/>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row>
    <row r="258">
      <c r="A258" s="41"/>
      <c r="B258" s="116"/>
      <c r="C258" s="22"/>
      <c r="D258" s="22"/>
      <c r="E258" s="22"/>
      <c r="F258" s="41"/>
      <c r="G258" s="41"/>
      <c r="H258" s="22"/>
      <c r="I258" s="41"/>
      <c r="J258" s="41"/>
      <c r="K258" s="117"/>
      <c r="L258" s="99"/>
      <c r="M258" s="41"/>
      <c r="N258" s="116"/>
      <c r="O258" s="22"/>
      <c r="P258" s="22"/>
      <c r="Q258" s="22"/>
      <c r="R258" s="22"/>
      <c r="S258" s="22"/>
      <c r="T258" s="41"/>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row>
    <row r="259">
      <c r="A259" s="41"/>
      <c r="B259" s="116"/>
      <c r="C259" s="22"/>
      <c r="D259" s="22"/>
      <c r="E259" s="22"/>
      <c r="F259" s="41"/>
      <c r="G259" s="41"/>
      <c r="H259" s="22"/>
      <c r="I259" s="41"/>
      <c r="J259" s="41"/>
      <c r="K259" s="117"/>
      <c r="L259" s="99"/>
      <c r="M259" s="41"/>
      <c r="N259" s="116"/>
      <c r="O259" s="22"/>
      <c r="P259" s="22"/>
      <c r="Q259" s="22"/>
      <c r="R259" s="22"/>
      <c r="S259" s="22"/>
      <c r="T259" s="41"/>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row>
    <row r="260">
      <c r="A260" s="41"/>
      <c r="B260" s="116"/>
      <c r="C260" s="22"/>
      <c r="D260" s="22"/>
      <c r="E260" s="22"/>
      <c r="F260" s="41"/>
      <c r="G260" s="41"/>
      <c r="H260" s="22"/>
      <c r="I260" s="41"/>
      <c r="J260" s="41"/>
      <c r="K260" s="117"/>
      <c r="L260" s="99"/>
      <c r="M260" s="41"/>
      <c r="N260" s="116"/>
      <c r="O260" s="22"/>
      <c r="P260" s="22"/>
      <c r="Q260" s="22"/>
      <c r="R260" s="22"/>
      <c r="S260" s="22"/>
      <c r="T260" s="41"/>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row>
    <row r="261">
      <c r="A261" s="41"/>
      <c r="B261" s="116"/>
      <c r="C261" s="22"/>
      <c r="D261" s="22"/>
      <c r="E261" s="22"/>
      <c r="F261" s="41"/>
      <c r="G261" s="41"/>
      <c r="H261" s="22"/>
      <c r="I261" s="41"/>
      <c r="J261" s="41"/>
      <c r="K261" s="117"/>
      <c r="L261" s="99"/>
      <c r="M261" s="41"/>
      <c r="N261" s="116"/>
      <c r="O261" s="22"/>
      <c r="P261" s="22"/>
      <c r="Q261" s="22"/>
      <c r="R261" s="22"/>
      <c r="S261" s="22"/>
      <c r="T261" s="41"/>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row>
    <row r="262">
      <c r="A262" s="41"/>
      <c r="B262" s="116"/>
      <c r="C262" s="22"/>
      <c r="D262" s="22"/>
      <c r="E262" s="22"/>
      <c r="F262" s="41"/>
      <c r="G262" s="41"/>
      <c r="H262" s="22"/>
      <c r="I262" s="41"/>
      <c r="J262" s="41"/>
      <c r="K262" s="117"/>
      <c r="L262" s="99"/>
      <c r="M262" s="41"/>
      <c r="N262" s="116"/>
      <c r="O262" s="22"/>
      <c r="P262" s="22"/>
      <c r="Q262" s="22"/>
      <c r="R262" s="22"/>
      <c r="S262" s="22"/>
      <c r="T262" s="41"/>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row>
    <row r="263">
      <c r="A263" s="41"/>
      <c r="B263" s="116"/>
      <c r="C263" s="22"/>
      <c r="D263" s="22"/>
      <c r="E263" s="22"/>
      <c r="F263" s="41"/>
      <c r="G263" s="41"/>
      <c r="H263" s="22"/>
      <c r="I263" s="41"/>
      <c r="J263" s="41"/>
      <c r="K263" s="117"/>
      <c r="L263" s="99"/>
      <c r="M263" s="41"/>
      <c r="N263" s="116"/>
      <c r="O263" s="22"/>
      <c r="P263" s="22"/>
      <c r="Q263" s="22"/>
      <c r="R263" s="22"/>
      <c r="S263" s="22"/>
      <c r="T263" s="41"/>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row>
    <row r="264">
      <c r="A264" s="41"/>
      <c r="B264" s="116"/>
      <c r="C264" s="22"/>
      <c r="D264" s="22"/>
      <c r="E264" s="22"/>
      <c r="F264" s="41"/>
      <c r="G264" s="41"/>
      <c r="H264" s="22"/>
      <c r="I264" s="41"/>
      <c r="J264" s="41"/>
      <c r="K264" s="117"/>
      <c r="L264" s="99"/>
      <c r="M264" s="41"/>
      <c r="N264" s="116"/>
      <c r="O264" s="22"/>
      <c r="P264" s="22"/>
      <c r="Q264" s="22"/>
      <c r="R264" s="22"/>
      <c r="S264" s="22"/>
      <c r="T264" s="41"/>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row>
    <row r="265">
      <c r="A265" s="41"/>
      <c r="B265" s="116"/>
      <c r="C265" s="22"/>
      <c r="D265" s="22"/>
      <c r="E265" s="22"/>
      <c r="F265" s="41"/>
      <c r="G265" s="41"/>
      <c r="H265" s="22"/>
      <c r="I265" s="41"/>
      <c r="J265" s="41"/>
      <c r="K265" s="117"/>
      <c r="L265" s="99"/>
      <c r="M265" s="41"/>
      <c r="N265" s="116"/>
      <c r="O265" s="22"/>
      <c r="P265" s="22"/>
      <c r="Q265" s="22"/>
      <c r="R265" s="22"/>
      <c r="S265" s="22"/>
      <c r="T265" s="41"/>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row>
    <row r="266">
      <c r="A266" s="41"/>
      <c r="B266" s="116"/>
      <c r="C266" s="22"/>
      <c r="D266" s="22"/>
      <c r="E266" s="22"/>
      <c r="F266" s="41"/>
      <c r="G266" s="41"/>
      <c r="H266" s="22"/>
      <c r="I266" s="41"/>
      <c r="J266" s="41"/>
      <c r="K266" s="117"/>
      <c r="L266" s="99"/>
      <c r="M266" s="41"/>
      <c r="N266" s="116"/>
      <c r="O266" s="22"/>
      <c r="P266" s="22"/>
      <c r="Q266" s="22"/>
      <c r="R266" s="22"/>
      <c r="S266" s="22"/>
      <c r="T266" s="41"/>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row>
    <row r="267">
      <c r="A267" s="41"/>
      <c r="B267" s="116"/>
      <c r="C267" s="22"/>
      <c r="D267" s="22"/>
      <c r="E267" s="22"/>
      <c r="F267" s="41"/>
      <c r="G267" s="41"/>
      <c r="H267" s="22"/>
      <c r="I267" s="41"/>
      <c r="J267" s="41"/>
      <c r="K267" s="117"/>
      <c r="L267" s="99"/>
      <c r="M267" s="41"/>
      <c r="N267" s="116"/>
      <c r="O267" s="22"/>
      <c r="P267" s="22"/>
      <c r="Q267" s="22"/>
      <c r="R267" s="22"/>
      <c r="S267" s="22"/>
      <c r="T267" s="41"/>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row>
    <row r="268">
      <c r="A268" s="41"/>
      <c r="B268" s="116"/>
      <c r="C268" s="22"/>
      <c r="D268" s="22"/>
      <c r="E268" s="22"/>
      <c r="F268" s="41"/>
      <c r="G268" s="41"/>
      <c r="H268" s="22"/>
      <c r="I268" s="41"/>
      <c r="J268" s="41"/>
      <c r="K268" s="117"/>
      <c r="L268" s="99"/>
      <c r="M268" s="41"/>
      <c r="N268" s="116"/>
      <c r="O268" s="22"/>
      <c r="P268" s="22"/>
      <c r="Q268" s="22"/>
      <c r="R268" s="22"/>
      <c r="S268" s="22"/>
      <c r="T268" s="41"/>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row>
    <row r="269">
      <c r="A269" s="41"/>
      <c r="B269" s="116"/>
      <c r="C269" s="22"/>
      <c r="D269" s="22"/>
      <c r="E269" s="22"/>
      <c r="F269" s="41"/>
      <c r="G269" s="41"/>
      <c r="H269" s="22"/>
      <c r="I269" s="41"/>
      <c r="J269" s="41"/>
      <c r="K269" s="117"/>
      <c r="L269" s="99"/>
      <c r="M269" s="41"/>
      <c r="N269" s="116"/>
      <c r="O269" s="22"/>
      <c r="P269" s="22"/>
      <c r="Q269" s="22"/>
      <c r="R269" s="22"/>
      <c r="S269" s="22"/>
      <c r="T269" s="41"/>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row>
    <row r="270">
      <c r="A270" s="41"/>
      <c r="B270" s="116"/>
      <c r="C270" s="22"/>
      <c r="D270" s="22"/>
      <c r="E270" s="22"/>
      <c r="F270" s="41"/>
      <c r="G270" s="41"/>
      <c r="H270" s="22"/>
      <c r="I270" s="41"/>
      <c r="J270" s="41"/>
      <c r="K270" s="117"/>
      <c r="L270" s="99"/>
      <c r="M270" s="41"/>
      <c r="N270" s="116"/>
      <c r="O270" s="22"/>
      <c r="P270" s="22"/>
      <c r="Q270" s="22"/>
      <c r="R270" s="22"/>
      <c r="S270" s="22"/>
      <c r="T270" s="41"/>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row>
    <row r="271">
      <c r="A271" s="41"/>
      <c r="B271" s="116"/>
      <c r="C271" s="22"/>
      <c r="D271" s="22"/>
      <c r="E271" s="22"/>
      <c r="F271" s="41"/>
      <c r="G271" s="41"/>
      <c r="H271" s="22"/>
      <c r="I271" s="41"/>
      <c r="J271" s="41"/>
      <c r="K271" s="117"/>
      <c r="L271" s="99"/>
      <c r="M271" s="41"/>
      <c r="N271" s="116"/>
      <c r="O271" s="22"/>
      <c r="P271" s="22"/>
      <c r="Q271" s="22"/>
      <c r="R271" s="22"/>
      <c r="S271" s="22"/>
      <c r="T271" s="41"/>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row>
    <row r="272">
      <c r="A272" s="41"/>
      <c r="B272" s="116"/>
      <c r="C272" s="22"/>
      <c r="D272" s="22"/>
      <c r="E272" s="22"/>
      <c r="F272" s="41"/>
      <c r="G272" s="41"/>
      <c r="H272" s="22"/>
      <c r="I272" s="41"/>
      <c r="J272" s="41"/>
      <c r="K272" s="117"/>
      <c r="L272" s="99"/>
      <c r="M272" s="41"/>
      <c r="N272" s="116"/>
      <c r="O272" s="22"/>
      <c r="P272" s="22"/>
      <c r="Q272" s="22"/>
      <c r="R272" s="22"/>
      <c r="S272" s="22"/>
      <c r="T272" s="41"/>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row>
    <row r="273">
      <c r="A273" s="41"/>
      <c r="B273" s="116"/>
      <c r="C273" s="22"/>
      <c r="D273" s="22"/>
      <c r="E273" s="22"/>
      <c r="F273" s="41"/>
      <c r="G273" s="41"/>
      <c r="H273" s="22"/>
      <c r="I273" s="41"/>
      <c r="J273" s="41"/>
      <c r="K273" s="117"/>
      <c r="L273" s="99"/>
      <c r="M273" s="41"/>
      <c r="N273" s="116"/>
      <c r="O273" s="22"/>
      <c r="P273" s="22"/>
      <c r="Q273" s="22"/>
      <c r="R273" s="22"/>
      <c r="S273" s="22"/>
      <c r="T273" s="41"/>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row>
    <row r="274">
      <c r="A274" s="41"/>
      <c r="B274" s="116"/>
      <c r="C274" s="22"/>
      <c r="D274" s="22"/>
      <c r="E274" s="22"/>
      <c r="F274" s="41"/>
      <c r="G274" s="41"/>
      <c r="H274" s="22"/>
      <c r="I274" s="41"/>
      <c r="J274" s="41"/>
      <c r="K274" s="117"/>
      <c r="L274" s="99"/>
      <c r="M274" s="41"/>
      <c r="N274" s="116"/>
      <c r="O274" s="22"/>
      <c r="P274" s="22"/>
      <c r="Q274" s="22"/>
      <c r="R274" s="22"/>
      <c r="S274" s="22"/>
      <c r="T274" s="41"/>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row>
    <row r="275">
      <c r="A275" s="41"/>
      <c r="B275" s="116"/>
      <c r="C275" s="22"/>
      <c r="D275" s="22"/>
      <c r="E275" s="22"/>
      <c r="F275" s="41"/>
      <c r="G275" s="41"/>
      <c r="H275" s="22"/>
      <c r="I275" s="41"/>
      <c r="J275" s="41"/>
      <c r="K275" s="117"/>
      <c r="L275" s="99"/>
      <c r="M275" s="41"/>
      <c r="N275" s="116"/>
      <c r="O275" s="22"/>
      <c r="P275" s="22"/>
      <c r="Q275" s="22"/>
      <c r="R275" s="22"/>
      <c r="S275" s="22"/>
      <c r="T275" s="41"/>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row>
    <row r="276">
      <c r="A276" s="41"/>
      <c r="B276" s="116"/>
      <c r="C276" s="22"/>
      <c r="D276" s="22"/>
      <c r="E276" s="22"/>
      <c r="F276" s="41"/>
      <c r="G276" s="41"/>
      <c r="H276" s="22"/>
      <c r="I276" s="41"/>
      <c r="J276" s="41"/>
      <c r="K276" s="117"/>
      <c r="L276" s="99"/>
      <c r="M276" s="41"/>
      <c r="N276" s="116"/>
      <c r="O276" s="22"/>
      <c r="P276" s="22"/>
      <c r="Q276" s="22"/>
      <c r="R276" s="22"/>
      <c r="S276" s="22"/>
      <c r="T276" s="41"/>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row>
    <row r="277">
      <c r="A277" s="41"/>
      <c r="B277" s="116"/>
      <c r="C277" s="22"/>
      <c r="D277" s="22"/>
      <c r="E277" s="22"/>
      <c r="F277" s="41"/>
      <c r="G277" s="41"/>
      <c r="H277" s="22"/>
      <c r="I277" s="41"/>
      <c r="J277" s="41"/>
      <c r="K277" s="117"/>
      <c r="L277" s="99"/>
      <c r="M277" s="41"/>
      <c r="N277" s="116"/>
      <c r="O277" s="22"/>
      <c r="P277" s="22"/>
      <c r="Q277" s="22"/>
      <c r="R277" s="22"/>
      <c r="S277" s="22"/>
      <c r="T277" s="41"/>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row>
    <row r="278">
      <c r="A278" s="41"/>
      <c r="B278" s="116"/>
      <c r="C278" s="22"/>
      <c r="D278" s="22"/>
      <c r="E278" s="22"/>
      <c r="F278" s="41"/>
      <c r="G278" s="41"/>
      <c r="H278" s="22"/>
      <c r="I278" s="41"/>
      <c r="J278" s="41"/>
      <c r="K278" s="117"/>
      <c r="L278" s="99"/>
      <c r="M278" s="41"/>
      <c r="N278" s="116"/>
      <c r="O278" s="22"/>
      <c r="P278" s="22"/>
      <c r="Q278" s="22"/>
      <c r="R278" s="22"/>
      <c r="S278" s="22"/>
      <c r="T278" s="41"/>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row>
    <row r="279">
      <c r="A279" s="41"/>
      <c r="B279" s="116"/>
      <c r="C279" s="22"/>
      <c r="D279" s="22"/>
      <c r="E279" s="22"/>
      <c r="F279" s="41"/>
      <c r="G279" s="41"/>
      <c r="H279" s="22"/>
      <c r="I279" s="41"/>
      <c r="J279" s="41"/>
      <c r="K279" s="117"/>
      <c r="L279" s="99"/>
      <c r="M279" s="41"/>
      <c r="N279" s="116"/>
      <c r="O279" s="22"/>
      <c r="P279" s="22"/>
      <c r="Q279" s="22"/>
      <c r="R279" s="22"/>
      <c r="S279" s="22"/>
      <c r="T279" s="41"/>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row>
    <row r="280">
      <c r="A280" s="41"/>
      <c r="B280" s="116"/>
      <c r="C280" s="22"/>
      <c r="D280" s="22"/>
      <c r="E280" s="22"/>
      <c r="F280" s="41"/>
      <c r="G280" s="41"/>
      <c r="H280" s="22"/>
      <c r="I280" s="41"/>
      <c r="J280" s="41"/>
      <c r="K280" s="117"/>
      <c r="L280" s="99"/>
      <c r="M280" s="41"/>
      <c r="N280" s="116"/>
      <c r="O280" s="22"/>
      <c r="P280" s="22"/>
      <c r="Q280" s="22"/>
      <c r="R280" s="22"/>
      <c r="S280" s="22"/>
      <c r="T280" s="41"/>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row>
    <row r="281">
      <c r="A281" s="41"/>
      <c r="B281" s="116"/>
      <c r="C281" s="22"/>
      <c r="D281" s="22"/>
      <c r="E281" s="22"/>
      <c r="F281" s="41"/>
      <c r="G281" s="41"/>
      <c r="H281" s="22"/>
      <c r="I281" s="41"/>
      <c r="J281" s="41"/>
      <c r="K281" s="117"/>
      <c r="L281" s="99"/>
      <c r="M281" s="41"/>
      <c r="N281" s="116"/>
      <c r="O281" s="22"/>
      <c r="P281" s="22"/>
      <c r="Q281" s="22"/>
      <c r="R281" s="22"/>
      <c r="S281" s="22"/>
      <c r="T281" s="41"/>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row>
    <row r="282">
      <c r="A282" s="41"/>
      <c r="B282" s="116"/>
      <c r="C282" s="22"/>
      <c r="D282" s="22"/>
      <c r="E282" s="22"/>
      <c r="F282" s="41"/>
      <c r="G282" s="41"/>
      <c r="H282" s="22"/>
      <c r="I282" s="41"/>
      <c r="J282" s="41"/>
      <c r="K282" s="117"/>
      <c r="L282" s="99"/>
      <c r="M282" s="41"/>
      <c r="N282" s="116"/>
      <c r="O282" s="22"/>
      <c r="P282" s="22"/>
      <c r="Q282" s="22"/>
      <c r="R282" s="22"/>
      <c r="S282" s="22"/>
      <c r="T282" s="41"/>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row>
    <row r="283">
      <c r="A283" s="41"/>
      <c r="B283" s="116"/>
      <c r="C283" s="22"/>
      <c r="D283" s="22"/>
      <c r="E283" s="22"/>
      <c r="F283" s="41"/>
      <c r="G283" s="41"/>
      <c r="H283" s="22"/>
      <c r="I283" s="41"/>
      <c r="J283" s="41"/>
      <c r="K283" s="117"/>
      <c r="L283" s="99"/>
      <c r="M283" s="41"/>
      <c r="N283" s="116"/>
      <c r="O283" s="22"/>
      <c r="P283" s="22"/>
      <c r="Q283" s="22"/>
      <c r="R283" s="22"/>
      <c r="S283" s="22"/>
      <c r="T283" s="41"/>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row>
    <row r="284">
      <c r="A284" s="41"/>
      <c r="B284" s="116"/>
      <c r="C284" s="22"/>
      <c r="D284" s="22"/>
      <c r="E284" s="22"/>
      <c r="F284" s="41"/>
      <c r="G284" s="41"/>
      <c r="H284" s="22"/>
      <c r="I284" s="41"/>
      <c r="J284" s="41"/>
      <c r="K284" s="117"/>
      <c r="L284" s="99"/>
      <c r="M284" s="41"/>
      <c r="N284" s="116"/>
      <c r="O284" s="22"/>
      <c r="P284" s="22"/>
      <c r="Q284" s="22"/>
      <c r="R284" s="22"/>
      <c r="S284" s="22"/>
      <c r="T284" s="41"/>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row>
    <row r="285">
      <c r="A285" s="41"/>
      <c r="B285" s="116"/>
      <c r="C285" s="22"/>
      <c r="D285" s="22"/>
      <c r="E285" s="22"/>
      <c r="F285" s="41"/>
      <c r="G285" s="41"/>
      <c r="H285" s="22"/>
      <c r="I285" s="41"/>
      <c r="J285" s="41"/>
      <c r="K285" s="117"/>
      <c r="L285" s="99"/>
      <c r="M285" s="41"/>
      <c r="N285" s="116"/>
      <c r="O285" s="22"/>
      <c r="P285" s="22"/>
      <c r="Q285" s="22"/>
      <c r="R285" s="22"/>
      <c r="S285" s="22"/>
      <c r="T285" s="41"/>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row>
    <row r="286">
      <c r="A286" s="41"/>
      <c r="B286" s="116"/>
      <c r="C286" s="22"/>
      <c r="D286" s="22"/>
      <c r="E286" s="22"/>
      <c r="F286" s="41"/>
      <c r="G286" s="41"/>
      <c r="H286" s="22"/>
      <c r="I286" s="41"/>
      <c r="J286" s="41"/>
      <c r="K286" s="117"/>
      <c r="L286" s="99"/>
      <c r="M286" s="41"/>
      <c r="N286" s="116"/>
      <c r="O286" s="22"/>
      <c r="P286" s="22"/>
      <c r="Q286" s="22"/>
      <c r="R286" s="22"/>
      <c r="S286" s="22"/>
      <c r="T286" s="41"/>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row>
    <row r="287">
      <c r="A287" s="41"/>
      <c r="B287" s="116"/>
      <c r="C287" s="22"/>
      <c r="D287" s="22"/>
      <c r="E287" s="22"/>
      <c r="F287" s="41"/>
      <c r="G287" s="41"/>
      <c r="H287" s="22"/>
      <c r="I287" s="41"/>
      <c r="J287" s="41"/>
      <c r="K287" s="117"/>
      <c r="L287" s="99"/>
      <c r="M287" s="41"/>
      <c r="N287" s="116"/>
      <c r="O287" s="22"/>
      <c r="P287" s="22"/>
      <c r="Q287" s="22"/>
      <c r="R287" s="22"/>
      <c r="S287" s="22"/>
      <c r="T287" s="41"/>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row>
    <row r="288">
      <c r="A288" s="41"/>
      <c r="B288" s="116"/>
      <c r="C288" s="22"/>
      <c r="D288" s="22"/>
      <c r="E288" s="22"/>
      <c r="F288" s="41"/>
      <c r="G288" s="41"/>
      <c r="H288" s="22"/>
      <c r="I288" s="41"/>
      <c r="J288" s="41"/>
      <c r="K288" s="117"/>
      <c r="L288" s="99"/>
      <c r="M288" s="41"/>
      <c r="N288" s="116"/>
      <c r="O288" s="22"/>
      <c r="P288" s="22"/>
      <c r="Q288" s="22"/>
      <c r="R288" s="22"/>
      <c r="S288" s="22"/>
      <c r="T288" s="41"/>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row>
    <row r="289">
      <c r="A289" s="41"/>
      <c r="B289" s="116"/>
      <c r="C289" s="22"/>
      <c r="D289" s="22"/>
      <c r="E289" s="22"/>
      <c r="F289" s="41"/>
      <c r="G289" s="41"/>
      <c r="H289" s="22"/>
      <c r="I289" s="41"/>
      <c r="J289" s="41"/>
      <c r="K289" s="117"/>
      <c r="L289" s="99"/>
      <c r="M289" s="41"/>
      <c r="N289" s="116"/>
      <c r="O289" s="22"/>
      <c r="P289" s="22"/>
      <c r="Q289" s="22"/>
      <c r="R289" s="22"/>
      <c r="S289" s="22"/>
      <c r="T289" s="41"/>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row>
    <row r="290">
      <c r="A290" s="41"/>
      <c r="B290" s="116"/>
      <c r="C290" s="22"/>
      <c r="D290" s="22"/>
      <c r="E290" s="22"/>
      <c r="F290" s="41"/>
      <c r="G290" s="41"/>
      <c r="H290" s="22"/>
      <c r="I290" s="41"/>
      <c r="J290" s="41"/>
      <c r="K290" s="117"/>
      <c r="L290" s="99"/>
      <c r="M290" s="41"/>
      <c r="N290" s="116"/>
      <c r="O290" s="22"/>
      <c r="P290" s="22"/>
      <c r="Q290" s="22"/>
      <c r="R290" s="22"/>
      <c r="S290" s="22"/>
      <c r="T290" s="41"/>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row>
    <row r="291">
      <c r="A291" s="41"/>
      <c r="B291" s="116"/>
      <c r="C291" s="22"/>
      <c r="D291" s="22"/>
      <c r="E291" s="22"/>
      <c r="F291" s="41"/>
      <c r="G291" s="41"/>
      <c r="H291" s="22"/>
      <c r="I291" s="41"/>
      <c r="J291" s="41"/>
      <c r="K291" s="117"/>
      <c r="L291" s="99"/>
      <c r="M291" s="41"/>
      <c r="N291" s="116"/>
      <c r="O291" s="22"/>
      <c r="P291" s="22"/>
      <c r="Q291" s="22"/>
      <c r="R291" s="22"/>
      <c r="S291" s="22"/>
      <c r="T291" s="41"/>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row>
    <row r="292">
      <c r="A292" s="41"/>
      <c r="B292" s="116"/>
      <c r="C292" s="22"/>
      <c r="D292" s="22"/>
      <c r="E292" s="22"/>
      <c r="F292" s="41"/>
      <c r="G292" s="41"/>
      <c r="H292" s="22"/>
      <c r="I292" s="41"/>
      <c r="J292" s="41"/>
      <c r="K292" s="117"/>
      <c r="L292" s="99"/>
      <c r="M292" s="41"/>
      <c r="N292" s="116"/>
      <c r="O292" s="22"/>
      <c r="P292" s="22"/>
      <c r="Q292" s="22"/>
      <c r="R292" s="22"/>
      <c r="S292" s="22"/>
      <c r="T292" s="41"/>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row>
    <row r="293">
      <c r="A293" s="41"/>
      <c r="B293" s="116"/>
      <c r="C293" s="22"/>
      <c r="D293" s="22"/>
      <c r="E293" s="22"/>
      <c r="F293" s="41"/>
      <c r="G293" s="41"/>
      <c r="H293" s="22"/>
      <c r="I293" s="41"/>
      <c r="J293" s="41"/>
      <c r="K293" s="117"/>
      <c r="L293" s="99"/>
      <c r="M293" s="41"/>
      <c r="N293" s="116"/>
      <c r="O293" s="22"/>
      <c r="P293" s="22"/>
      <c r="Q293" s="22"/>
      <c r="R293" s="22"/>
      <c r="S293" s="22"/>
      <c r="T293" s="41"/>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row>
    <row r="294">
      <c r="A294" s="41"/>
      <c r="B294" s="116"/>
      <c r="C294" s="22"/>
      <c r="D294" s="22"/>
      <c r="E294" s="22"/>
      <c r="F294" s="41"/>
      <c r="G294" s="41"/>
      <c r="H294" s="22"/>
      <c r="I294" s="41"/>
      <c r="J294" s="41"/>
      <c r="K294" s="117"/>
      <c r="L294" s="99"/>
      <c r="M294" s="41"/>
      <c r="N294" s="116"/>
      <c r="O294" s="22"/>
      <c r="P294" s="22"/>
      <c r="Q294" s="22"/>
      <c r="R294" s="22"/>
      <c r="S294" s="22"/>
      <c r="T294" s="41"/>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row>
    <row r="295">
      <c r="A295" s="41"/>
      <c r="B295" s="116"/>
      <c r="C295" s="22"/>
      <c r="D295" s="22"/>
      <c r="E295" s="22"/>
      <c r="F295" s="41"/>
      <c r="G295" s="41"/>
      <c r="H295" s="22"/>
      <c r="I295" s="41"/>
      <c r="J295" s="41"/>
      <c r="K295" s="117"/>
      <c r="L295" s="99"/>
      <c r="M295" s="41"/>
      <c r="N295" s="116"/>
      <c r="O295" s="22"/>
      <c r="P295" s="22"/>
      <c r="Q295" s="22"/>
      <c r="R295" s="22"/>
      <c r="S295" s="22"/>
      <c r="T295" s="41"/>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row>
    <row r="296">
      <c r="A296" s="41"/>
      <c r="B296" s="116"/>
      <c r="C296" s="22"/>
      <c r="D296" s="22"/>
      <c r="E296" s="22"/>
      <c r="F296" s="41"/>
      <c r="G296" s="41"/>
      <c r="H296" s="22"/>
      <c r="I296" s="41"/>
      <c r="J296" s="41"/>
      <c r="K296" s="117"/>
      <c r="L296" s="99"/>
      <c r="M296" s="41"/>
      <c r="N296" s="116"/>
      <c r="O296" s="22"/>
      <c r="P296" s="22"/>
      <c r="Q296" s="22"/>
      <c r="R296" s="22"/>
      <c r="S296" s="22"/>
      <c r="T296" s="41"/>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row>
    <row r="297">
      <c r="A297" s="41"/>
      <c r="B297" s="116"/>
      <c r="C297" s="22"/>
      <c r="D297" s="22"/>
      <c r="E297" s="22"/>
      <c r="F297" s="41"/>
      <c r="G297" s="41"/>
      <c r="H297" s="22"/>
      <c r="I297" s="41"/>
      <c r="J297" s="41"/>
      <c r="K297" s="117"/>
      <c r="L297" s="99"/>
      <c r="M297" s="41"/>
      <c r="N297" s="116"/>
      <c r="O297" s="22"/>
      <c r="P297" s="22"/>
      <c r="Q297" s="22"/>
      <c r="R297" s="22"/>
      <c r="S297" s="22"/>
      <c r="T297" s="41"/>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row>
    <row r="298">
      <c r="A298" s="41"/>
      <c r="B298" s="116"/>
      <c r="C298" s="22"/>
      <c r="D298" s="22"/>
      <c r="E298" s="22"/>
      <c r="F298" s="41"/>
      <c r="G298" s="41"/>
      <c r="H298" s="22"/>
      <c r="I298" s="41"/>
      <c r="J298" s="41"/>
      <c r="K298" s="117"/>
      <c r="L298" s="99"/>
      <c r="M298" s="41"/>
      <c r="N298" s="116"/>
      <c r="O298" s="22"/>
      <c r="P298" s="22"/>
      <c r="Q298" s="22"/>
      <c r="R298" s="22"/>
      <c r="S298" s="22"/>
      <c r="T298" s="41"/>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row>
    <row r="299">
      <c r="A299" s="41"/>
      <c r="B299" s="116"/>
      <c r="C299" s="22"/>
      <c r="D299" s="22"/>
      <c r="E299" s="22"/>
      <c r="F299" s="41"/>
      <c r="G299" s="41"/>
      <c r="H299" s="22"/>
      <c r="I299" s="41"/>
      <c r="J299" s="41"/>
      <c r="K299" s="117"/>
      <c r="L299" s="99"/>
      <c r="M299" s="41"/>
      <c r="N299" s="116"/>
      <c r="O299" s="22"/>
      <c r="P299" s="22"/>
      <c r="Q299" s="22"/>
      <c r="R299" s="22"/>
      <c r="S299" s="22"/>
      <c r="T299" s="41"/>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row>
    <row r="300">
      <c r="A300" s="41"/>
      <c r="B300" s="116"/>
      <c r="C300" s="22"/>
      <c r="D300" s="22"/>
      <c r="E300" s="22"/>
      <c r="F300" s="41"/>
      <c r="G300" s="41"/>
      <c r="H300" s="22"/>
      <c r="I300" s="41"/>
      <c r="J300" s="41"/>
      <c r="K300" s="117"/>
      <c r="L300" s="99"/>
      <c r="M300" s="41"/>
      <c r="N300" s="116"/>
      <c r="O300" s="22"/>
      <c r="P300" s="22"/>
      <c r="Q300" s="22"/>
      <c r="R300" s="22"/>
      <c r="S300" s="22"/>
      <c r="T300" s="41"/>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row>
    <row r="301">
      <c r="A301" s="41"/>
      <c r="B301" s="116"/>
      <c r="C301" s="22"/>
      <c r="D301" s="22"/>
      <c r="E301" s="22"/>
      <c r="F301" s="41"/>
      <c r="G301" s="41"/>
      <c r="H301" s="22"/>
      <c r="I301" s="41"/>
      <c r="J301" s="41"/>
      <c r="K301" s="117"/>
      <c r="L301" s="99"/>
      <c r="M301" s="41"/>
      <c r="N301" s="116"/>
      <c r="O301" s="22"/>
      <c r="P301" s="22"/>
      <c r="Q301" s="22"/>
      <c r="R301" s="22"/>
      <c r="S301" s="22"/>
      <c r="T301" s="41"/>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row>
    <row r="302">
      <c r="A302" s="41"/>
      <c r="B302" s="116"/>
      <c r="C302" s="22"/>
      <c r="D302" s="22"/>
      <c r="E302" s="22"/>
      <c r="F302" s="41"/>
      <c r="G302" s="41"/>
      <c r="H302" s="22"/>
      <c r="I302" s="41"/>
      <c r="J302" s="41"/>
      <c r="K302" s="117"/>
      <c r="L302" s="99"/>
      <c r="M302" s="41"/>
      <c r="N302" s="116"/>
      <c r="O302" s="22"/>
      <c r="P302" s="22"/>
      <c r="Q302" s="22"/>
      <c r="R302" s="22"/>
      <c r="S302" s="22"/>
      <c r="T302" s="41"/>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row>
    <row r="303">
      <c r="A303" s="41"/>
      <c r="B303" s="116"/>
      <c r="C303" s="22"/>
      <c r="D303" s="22"/>
      <c r="E303" s="22"/>
      <c r="F303" s="41"/>
      <c r="G303" s="41"/>
      <c r="H303" s="22"/>
      <c r="I303" s="41"/>
      <c r="J303" s="41"/>
      <c r="K303" s="117"/>
      <c r="L303" s="99"/>
      <c r="M303" s="41"/>
      <c r="N303" s="116"/>
      <c r="O303" s="22"/>
      <c r="P303" s="22"/>
      <c r="Q303" s="22"/>
      <c r="R303" s="22"/>
      <c r="S303" s="22"/>
      <c r="T303" s="41"/>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row>
    <row r="304">
      <c r="A304" s="41"/>
      <c r="B304" s="116"/>
      <c r="C304" s="22"/>
      <c r="D304" s="22"/>
      <c r="E304" s="22"/>
      <c r="F304" s="41"/>
      <c r="G304" s="41"/>
      <c r="H304" s="22"/>
      <c r="I304" s="41"/>
      <c r="J304" s="41"/>
      <c r="K304" s="117"/>
      <c r="L304" s="99"/>
      <c r="M304" s="41"/>
      <c r="N304" s="116"/>
      <c r="O304" s="22"/>
      <c r="P304" s="22"/>
      <c r="Q304" s="22"/>
      <c r="R304" s="22"/>
      <c r="S304" s="22"/>
      <c r="T304" s="41"/>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row>
    <row r="305">
      <c r="A305" s="41"/>
      <c r="B305" s="116"/>
      <c r="C305" s="22"/>
      <c r="D305" s="22"/>
      <c r="E305" s="22"/>
      <c r="F305" s="41"/>
      <c r="G305" s="41"/>
      <c r="H305" s="22"/>
      <c r="I305" s="41"/>
      <c r="J305" s="41"/>
      <c r="K305" s="117"/>
      <c r="L305" s="99"/>
      <c r="M305" s="41"/>
      <c r="N305" s="116"/>
      <c r="O305" s="22"/>
      <c r="P305" s="22"/>
      <c r="Q305" s="22"/>
      <c r="R305" s="22"/>
      <c r="S305" s="22"/>
      <c r="T305" s="41"/>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row>
    <row r="306">
      <c r="A306" s="41"/>
      <c r="B306" s="116"/>
      <c r="C306" s="22"/>
      <c r="D306" s="22"/>
      <c r="E306" s="22"/>
      <c r="F306" s="41"/>
      <c r="G306" s="41"/>
      <c r="H306" s="22"/>
      <c r="I306" s="41"/>
      <c r="J306" s="41"/>
      <c r="K306" s="117"/>
      <c r="L306" s="99"/>
      <c r="M306" s="41"/>
      <c r="N306" s="116"/>
      <c r="O306" s="22"/>
      <c r="P306" s="22"/>
      <c r="Q306" s="22"/>
      <c r="R306" s="22"/>
      <c r="S306" s="22"/>
      <c r="T306" s="41"/>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row>
    <row r="307">
      <c r="A307" s="41"/>
      <c r="B307" s="116"/>
      <c r="C307" s="22"/>
      <c r="D307" s="22"/>
      <c r="E307" s="22"/>
      <c r="F307" s="41"/>
      <c r="G307" s="41"/>
      <c r="H307" s="22"/>
      <c r="I307" s="41"/>
      <c r="J307" s="41"/>
      <c r="K307" s="117"/>
      <c r="L307" s="99"/>
      <c r="M307" s="41"/>
      <c r="N307" s="116"/>
      <c r="O307" s="22"/>
      <c r="P307" s="22"/>
      <c r="Q307" s="22"/>
      <c r="R307" s="22"/>
      <c r="S307" s="22"/>
      <c r="T307" s="41"/>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row>
    <row r="308">
      <c r="A308" s="41"/>
      <c r="B308" s="116"/>
      <c r="C308" s="22"/>
      <c r="D308" s="22"/>
      <c r="E308" s="22"/>
      <c r="F308" s="41"/>
      <c r="G308" s="41"/>
      <c r="H308" s="22"/>
      <c r="I308" s="41"/>
      <c r="J308" s="41"/>
      <c r="K308" s="117"/>
      <c r="L308" s="99"/>
      <c r="M308" s="41"/>
      <c r="N308" s="116"/>
      <c r="O308" s="22"/>
      <c r="P308" s="22"/>
      <c r="Q308" s="22"/>
      <c r="R308" s="22"/>
      <c r="S308" s="22"/>
      <c r="T308" s="41"/>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row>
    <row r="309">
      <c r="A309" s="41"/>
      <c r="B309" s="116"/>
      <c r="C309" s="22"/>
      <c r="D309" s="22"/>
      <c r="E309" s="22"/>
      <c r="F309" s="41"/>
      <c r="G309" s="41"/>
      <c r="H309" s="22"/>
      <c r="I309" s="41"/>
      <c r="J309" s="41"/>
      <c r="K309" s="117"/>
      <c r="L309" s="99"/>
      <c r="M309" s="41"/>
      <c r="N309" s="116"/>
      <c r="O309" s="22"/>
      <c r="P309" s="22"/>
      <c r="Q309" s="22"/>
      <c r="R309" s="22"/>
      <c r="S309" s="22"/>
      <c r="T309" s="41"/>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row>
    <row r="310">
      <c r="A310" s="41"/>
      <c r="B310" s="116"/>
      <c r="C310" s="22"/>
      <c r="D310" s="22"/>
      <c r="E310" s="22"/>
      <c r="F310" s="41"/>
      <c r="G310" s="41"/>
      <c r="H310" s="22"/>
      <c r="I310" s="41"/>
      <c r="J310" s="41"/>
      <c r="K310" s="117"/>
      <c r="L310" s="99"/>
      <c r="M310" s="41"/>
      <c r="N310" s="116"/>
      <c r="O310" s="22"/>
      <c r="P310" s="22"/>
      <c r="Q310" s="22"/>
      <c r="R310" s="22"/>
      <c r="S310" s="22"/>
      <c r="T310" s="41"/>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row>
    <row r="311">
      <c r="A311" s="41"/>
      <c r="B311" s="116"/>
      <c r="C311" s="22"/>
      <c r="D311" s="22"/>
      <c r="E311" s="22"/>
      <c r="F311" s="41"/>
      <c r="G311" s="41"/>
      <c r="H311" s="22"/>
      <c r="I311" s="41"/>
      <c r="J311" s="41"/>
      <c r="K311" s="117"/>
      <c r="L311" s="99"/>
      <c r="M311" s="41"/>
      <c r="N311" s="116"/>
      <c r="O311" s="22"/>
      <c r="P311" s="22"/>
      <c r="Q311" s="22"/>
      <c r="R311" s="22"/>
      <c r="S311" s="22"/>
      <c r="T311" s="41"/>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row>
    <row r="312">
      <c r="A312" s="41"/>
      <c r="B312" s="116"/>
      <c r="C312" s="22"/>
      <c r="D312" s="22"/>
      <c r="E312" s="22"/>
      <c r="F312" s="41"/>
      <c r="G312" s="41"/>
      <c r="H312" s="22"/>
      <c r="I312" s="41"/>
      <c r="J312" s="41"/>
      <c r="K312" s="117"/>
      <c r="L312" s="99"/>
      <c r="M312" s="41"/>
      <c r="N312" s="116"/>
      <c r="O312" s="22"/>
      <c r="P312" s="22"/>
      <c r="Q312" s="22"/>
      <c r="R312" s="22"/>
      <c r="S312" s="22"/>
      <c r="T312" s="41"/>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row>
    <row r="313">
      <c r="A313" s="41"/>
      <c r="B313" s="116"/>
      <c r="C313" s="22"/>
      <c r="D313" s="22"/>
      <c r="E313" s="22"/>
      <c r="F313" s="41"/>
      <c r="G313" s="41"/>
      <c r="H313" s="22"/>
      <c r="I313" s="41"/>
      <c r="J313" s="41"/>
      <c r="K313" s="117"/>
      <c r="L313" s="99"/>
      <c r="M313" s="41"/>
      <c r="N313" s="116"/>
      <c r="O313" s="22"/>
      <c r="P313" s="22"/>
      <c r="Q313" s="22"/>
      <c r="R313" s="22"/>
      <c r="S313" s="22"/>
      <c r="T313" s="41"/>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row>
    <row r="314">
      <c r="A314" s="41"/>
      <c r="B314" s="116"/>
      <c r="C314" s="22"/>
      <c r="D314" s="22"/>
      <c r="E314" s="22"/>
      <c r="F314" s="41"/>
      <c r="G314" s="41"/>
      <c r="H314" s="22"/>
      <c r="I314" s="41"/>
      <c r="J314" s="41"/>
      <c r="K314" s="117"/>
      <c r="L314" s="99"/>
      <c r="M314" s="41"/>
      <c r="N314" s="116"/>
      <c r="O314" s="22"/>
      <c r="P314" s="22"/>
      <c r="Q314" s="22"/>
      <c r="R314" s="22"/>
      <c r="S314" s="22"/>
      <c r="T314" s="41"/>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row>
    <row r="315">
      <c r="A315" s="41"/>
      <c r="B315" s="116"/>
      <c r="C315" s="22"/>
      <c r="D315" s="22"/>
      <c r="E315" s="22"/>
      <c r="F315" s="41"/>
      <c r="G315" s="41"/>
      <c r="H315" s="22"/>
      <c r="I315" s="41"/>
      <c r="J315" s="41"/>
      <c r="K315" s="117"/>
      <c r="L315" s="99"/>
      <c r="M315" s="41"/>
      <c r="N315" s="116"/>
      <c r="O315" s="22"/>
      <c r="P315" s="22"/>
      <c r="Q315" s="22"/>
      <c r="R315" s="22"/>
      <c r="S315" s="22"/>
      <c r="T315" s="41"/>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row>
    <row r="316">
      <c r="A316" s="41"/>
      <c r="B316" s="116"/>
      <c r="C316" s="22"/>
      <c r="D316" s="22"/>
      <c r="E316" s="22"/>
      <c r="F316" s="41"/>
      <c r="G316" s="41"/>
      <c r="H316" s="22"/>
      <c r="I316" s="41"/>
      <c r="J316" s="41"/>
      <c r="K316" s="117"/>
      <c r="L316" s="99"/>
      <c r="M316" s="41"/>
      <c r="N316" s="116"/>
      <c r="O316" s="22"/>
      <c r="P316" s="22"/>
      <c r="Q316" s="22"/>
      <c r="R316" s="22"/>
      <c r="S316" s="22"/>
      <c r="T316" s="41"/>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row>
    <row r="317">
      <c r="A317" s="41"/>
      <c r="B317" s="116"/>
      <c r="C317" s="22"/>
      <c r="D317" s="22"/>
      <c r="E317" s="22"/>
      <c r="F317" s="41"/>
      <c r="G317" s="41"/>
      <c r="H317" s="22"/>
      <c r="I317" s="41"/>
      <c r="J317" s="41"/>
      <c r="K317" s="117"/>
      <c r="L317" s="99"/>
      <c r="M317" s="41"/>
      <c r="N317" s="116"/>
      <c r="O317" s="22"/>
      <c r="P317" s="22"/>
      <c r="Q317" s="22"/>
      <c r="R317" s="22"/>
      <c r="S317" s="22"/>
      <c r="T317" s="41"/>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row>
    <row r="318">
      <c r="A318" s="41"/>
      <c r="B318" s="116"/>
      <c r="C318" s="22"/>
      <c r="D318" s="22"/>
      <c r="E318" s="22"/>
      <c r="F318" s="41"/>
      <c r="G318" s="41"/>
      <c r="H318" s="22"/>
      <c r="I318" s="41"/>
      <c r="J318" s="41"/>
      <c r="K318" s="117"/>
      <c r="L318" s="99"/>
      <c r="M318" s="41"/>
      <c r="N318" s="116"/>
      <c r="O318" s="22"/>
      <c r="P318" s="22"/>
      <c r="Q318" s="22"/>
      <c r="R318" s="22"/>
      <c r="S318" s="22"/>
      <c r="T318" s="41"/>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row>
    <row r="319">
      <c r="A319" s="41"/>
      <c r="B319" s="116"/>
      <c r="C319" s="22"/>
      <c r="D319" s="22"/>
      <c r="E319" s="22"/>
      <c r="F319" s="41"/>
      <c r="G319" s="41"/>
      <c r="H319" s="22"/>
      <c r="I319" s="41"/>
      <c r="J319" s="41"/>
      <c r="K319" s="117"/>
      <c r="L319" s="99"/>
      <c r="M319" s="41"/>
      <c r="N319" s="116"/>
      <c r="O319" s="22"/>
      <c r="P319" s="22"/>
      <c r="Q319" s="22"/>
      <c r="R319" s="22"/>
      <c r="S319" s="22"/>
      <c r="T319" s="41"/>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row>
    <row r="320">
      <c r="A320" s="41"/>
      <c r="B320" s="116"/>
      <c r="C320" s="22"/>
      <c r="D320" s="22"/>
      <c r="E320" s="22"/>
      <c r="F320" s="41"/>
      <c r="G320" s="41"/>
      <c r="H320" s="22"/>
      <c r="I320" s="41"/>
      <c r="J320" s="41"/>
      <c r="K320" s="117"/>
      <c r="L320" s="99"/>
      <c r="M320" s="41"/>
      <c r="N320" s="116"/>
      <c r="O320" s="22"/>
      <c r="P320" s="22"/>
      <c r="Q320" s="22"/>
      <c r="R320" s="22"/>
      <c r="S320" s="22"/>
      <c r="T320" s="41"/>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row>
    <row r="321">
      <c r="A321" s="41"/>
      <c r="B321" s="116"/>
      <c r="C321" s="22"/>
      <c r="D321" s="22"/>
      <c r="E321" s="22"/>
      <c r="F321" s="41"/>
      <c r="G321" s="41"/>
      <c r="H321" s="22"/>
      <c r="I321" s="41"/>
      <c r="J321" s="41"/>
      <c r="K321" s="117"/>
      <c r="L321" s="99"/>
      <c r="M321" s="41"/>
      <c r="N321" s="116"/>
      <c r="O321" s="22"/>
      <c r="P321" s="22"/>
      <c r="Q321" s="22"/>
      <c r="R321" s="22"/>
      <c r="S321" s="22"/>
      <c r="T321" s="41"/>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row>
    <row r="322">
      <c r="A322" s="41"/>
      <c r="B322" s="116"/>
      <c r="C322" s="22"/>
      <c r="D322" s="22"/>
      <c r="E322" s="22"/>
      <c r="F322" s="41"/>
      <c r="G322" s="41"/>
      <c r="H322" s="22"/>
      <c r="I322" s="41"/>
      <c r="J322" s="41"/>
      <c r="K322" s="117"/>
      <c r="L322" s="99"/>
      <c r="M322" s="41"/>
      <c r="N322" s="116"/>
      <c r="O322" s="22"/>
      <c r="P322" s="22"/>
      <c r="Q322" s="22"/>
      <c r="R322" s="22"/>
      <c r="S322" s="22"/>
      <c r="T322" s="41"/>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row>
    <row r="323">
      <c r="A323" s="41"/>
      <c r="B323" s="116"/>
      <c r="C323" s="22"/>
      <c r="D323" s="22"/>
      <c r="E323" s="22"/>
      <c r="F323" s="41"/>
      <c r="G323" s="41"/>
      <c r="H323" s="22"/>
      <c r="I323" s="41"/>
      <c r="J323" s="41"/>
      <c r="K323" s="117"/>
      <c r="L323" s="99"/>
      <c r="M323" s="41"/>
      <c r="N323" s="116"/>
      <c r="O323" s="22"/>
      <c r="P323" s="22"/>
      <c r="Q323" s="22"/>
      <c r="R323" s="22"/>
      <c r="S323" s="22"/>
      <c r="T323" s="41"/>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row>
    <row r="324">
      <c r="A324" s="41"/>
      <c r="B324" s="116"/>
      <c r="C324" s="22"/>
      <c r="D324" s="22"/>
      <c r="E324" s="22"/>
      <c r="F324" s="41"/>
      <c r="G324" s="41"/>
      <c r="H324" s="22"/>
      <c r="I324" s="41"/>
      <c r="J324" s="41"/>
      <c r="K324" s="117"/>
      <c r="L324" s="99"/>
      <c r="M324" s="41"/>
      <c r="N324" s="116"/>
      <c r="O324" s="22"/>
      <c r="P324" s="22"/>
      <c r="Q324" s="22"/>
      <c r="R324" s="22"/>
      <c r="S324" s="22"/>
      <c r="T324" s="41"/>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row>
    <row r="325">
      <c r="A325" s="41"/>
      <c r="B325" s="116"/>
      <c r="C325" s="22"/>
      <c r="D325" s="22"/>
      <c r="E325" s="22"/>
      <c r="F325" s="41"/>
      <c r="G325" s="41"/>
      <c r="H325" s="22"/>
      <c r="I325" s="41"/>
      <c r="J325" s="41"/>
      <c r="K325" s="117"/>
      <c r="L325" s="99"/>
      <c r="M325" s="41"/>
      <c r="N325" s="116"/>
      <c r="O325" s="22"/>
      <c r="P325" s="22"/>
      <c r="Q325" s="22"/>
      <c r="R325" s="22"/>
      <c r="S325" s="22"/>
      <c r="T325" s="41"/>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row>
    <row r="326">
      <c r="A326" s="41"/>
      <c r="B326" s="116"/>
      <c r="C326" s="22"/>
      <c r="D326" s="22"/>
      <c r="E326" s="22"/>
      <c r="F326" s="41"/>
      <c r="G326" s="41"/>
      <c r="H326" s="22"/>
      <c r="I326" s="41"/>
      <c r="J326" s="41"/>
      <c r="K326" s="117"/>
      <c r="L326" s="99"/>
      <c r="M326" s="41"/>
      <c r="N326" s="116"/>
      <c r="O326" s="22"/>
      <c r="P326" s="22"/>
      <c r="Q326" s="22"/>
      <c r="R326" s="22"/>
      <c r="S326" s="22"/>
      <c r="T326" s="41"/>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row>
    <row r="327">
      <c r="A327" s="41"/>
      <c r="B327" s="116"/>
      <c r="C327" s="22"/>
      <c r="D327" s="22"/>
      <c r="E327" s="22"/>
      <c r="F327" s="41"/>
      <c r="G327" s="41"/>
      <c r="H327" s="22"/>
      <c r="I327" s="41"/>
      <c r="J327" s="41"/>
      <c r="K327" s="117"/>
      <c r="L327" s="99"/>
      <c r="M327" s="41"/>
      <c r="N327" s="116"/>
      <c r="O327" s="22"/>
      <c r="P327" s="22"/>
      <c r="Q327" s="22"/>
      <c r="R327" s="22"/>
      <c r="S327" s="22"/>
      <c r="T327" s="41"/>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row>
    <row r="328">
      <c r="A328" s="41"/>
      <c r="B328" s="116"/>
      <c r="C328" s="22"/>
      <c r="D328" s="22"/>
      <c r="E328" s="22"/>
      <c r="F328" s="41"/>
      <c r="G328" s="41"/>
      <c r="H328" s="22"/>
      <c r="I328" s="41"/>
      <c r="J328" s="41"/>
      <c r="K328" s="117"/>
      <c r="L328" s="99"/>
      <c r="M328" s="41"/>
      <c r="N328" s="116"/>
      <c r="O328" s="22"/>
      <c r="P328" s="22"/>
      <c r="Q328" s="22"/>
      <c r="R328" s="22"/>
      <c r="S328" s="22"/>
      <c r="T328" s="41"/>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row>
    <row r="329">
      <c r="A329" s="41"/>
      <c r="B329" s="116"/>
      <c r="C329" s="22"/>
      <c r="D329" s="22"/>
      <c r="E329" s="22"/>
      <c r="F329" s="41"/>
      <c r="G329" s="41"/>
      <c r="H329" s="22"/>
      <c r="I329" s="41"/>
      <c r="J329" s="41"/>
      <c r="K329" s="117"/>
      <c r="L329" s="99"/>
      <c r="M329" s="41"/>
      <c r="N329" s="116"/>
      <c r="O329" s="22"/>
      <c r="P329" s="22"/>
      <c r="Q329" s="22"/>
      <c r="R329" s="22"/>
      <c r="S329" s="22"/>
      <c r="T329" s="41"/>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row>
    <row r="330">
      <c r="A330" s="41"/>
      <c r="B330" s="116"/>
      <c r="C330" s="22"/>
      <c r="D330" s="22"/>
      <c r="E330" s="22"/>
      <c r="F330" s="41"/>
      <c r="G330" s="41"/>
      <c r="H330" s="22"/>
      <c r="I330" s="41"/>
      <c r="J330" s="41"/>
      <c r="K330" s="117"/>
      <c r="L330" s="99"/>
      <c r="M330" s="41"/>
      <c r="N330" s="116"/>
      <c r="O330" s="22"/>
      <c r="P330" s="22"/>
      <c r="Q330" s="22"/>
      <c r="R330" s="22"/>
      <c r="S330" s="22"/>
      <c r="T330" s="41"/>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row>
    <row r="331">
      <c r="A331" s="41"/>
      <c r="B331" s="116"/>
      <c r="C331" s="22"/>
      <c r="D331" s="22"/>
      <c r="E331" s="22"/>
      <c r="F331" s="41"/>
      <c r="G331" s="41"/>
      <c r="H331" s="22"/>
      <c r="I331" s="41"/>
      <c r="J331" s="41"/>
      <c r="K331" s="117"/>
      <c r="L331" s="99"/>
      <c r="M331" s="41"/>
      <c r="N331" s="116"/>
      <c r="O331" s="22"/>
      <c r="P331" s="22"/>
      <c r="Q331" s="22"/>
      <c r="R331" s="22"/>
      <c r="S331" s="22"/>
      <c r="T331" s="41"/>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row>
    <row r="332">
      <c r="A332" s="41"/>
      <c r="B332" s="116"/>
      <c r="C332" s="22"/>
      <c r="D332" s="22"/>
      <c r="E332" s="22"/>
      <c r="F332" s="41"/>
      <c r="G332" s="41"/>
      <c r="H332" s="22"/>
      <c r="I332" s="41"/>
      <c r="J332" s="41"/>
      <c r="K332" s="117"/>
      <c r="L332" s="99"/>
      <c r="M332" s="41"/>
      <c r="N332" s="116"/>
      <c r="O332" s="22"/>
      <c r="P332" s="22"/>
      <c r="Q332" s="22"/>
      <c r="R332" s="22"/>
      <c r="S332" s="22"/>
      <c r="T332" s="41"/>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row>
    <row r="333">
      <c r="A333" s="41"/>
      <c r="B333" s="116"/>
      <c r="C333" s="22"/>
      <c r="D333" s="22"/>
      <c r="E333" s="22"/>
      <c r="F333" s="41"/>
      <c r="G333" s="41"/>
      <c r="H333" s="22"/>
      <c r="I333" s="41"/>
      <c r="J333" s="41"/>
      <c r="K333" s="117"/>
      <c r="L333" s="99"/>
      <c r="M333" s="41"/>
      <c r="N333" s="116"/>
      <c r="O333" s="22"/>
      <c r="P333" s="22"/>
      <c r="Q333" s="22"/>
      <c r="R333" s="22"/>
      <c r="S333" s="22"/>
      <c r="T333" s="41"/>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row>
    <row r="334">
      <c r="A334" s="41"/>
      <c r="B334" s="116"/>
      <c r="C334" s="22"/>
      <c r="D334" s="22"/>
      <c r="E334" s="22"/>
      <c r="F334" s="41"/>
      <c r="G334" s="41"/>
      <c r="H334" s="22"/>
      <c r="I334" s="41"/>
      <c r="J334" s="41"/>
      <c r="K334" s="117"/>
      <c r="L334" s="99"/>
      <c r="M334" s="41"/>
      <c r="N334" s="116"/>
      <c r="O334" s="22"/>
      <c r="P334" s="22"/>
      <c r="Q334" s="22"/>
      <c r="R334" s="22"/>
      <c r="S334" s="22"/>
      <c r="T334" s="41"/>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row>
    <row r="335">
      <c r="A335" s="41"/>
      <c r="B335" s="116"/>
      <c r="C335" s="22"/>
      <c r="D335" s="22"/>
      <c r="E335" s="22"/>
      <c r="F335" s="41"/>
      <c r="G335" s="41"/>
      <c r="H335" s="22"/>
      <c r="I335" s="41"/>
      <c r="J335" s="41"/>
      <c r="K335" s="117"/>
      <c r="L335" s="99"/>
      <c r="M335" s="41"/>
      <c r="N335" s="116"/>
      <c r="O335" s="22"/>
      <c r="P335" s="22"/>
      <c r="Q335" s="22"/>
      <c r="R335" s="22"/>
      <c r="S335" s="22"/>
      <c r="T335" s="41"/>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row>
    <row r="336">
      <c r="A336" s="41"/>
      <c r="B336" s="116"/>
      <c r="C336" s="22"/>
      <c r="D336" s="22"/>
      <c r="E336" s="22"/>
      <c r="F336" s="41"/>
      <c r="G336" s="41"/>
      <c r="H336" s="22"/>
      <c r="I336" s="41"/>
      <c r="J336" s="41"/>
      <c r="K336" s="117"/>
      <c r="L336" s="99"/>
      <c r="M336" s="41"/>
      <c r="N336" s="116"/>
      <c r="O336" s="22"/>
      <c r="P336" s="22"/>
      <c r="Q336" s="22"/>
      <c r="R336" s="22"/>
      <c r="S336" s="22"/>
      <c r="T336" s="41"/>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row>
    <row r="337">
      <c r="A337" s="41"/>
      <c r="B337" s="116"/>
      <c r="C337" s="22"/>
      <c r="D337" s="22"/>
      <c r="E337" s="22"/>
      <c r="F337" s="41"/>
      <c r="G337" s="41"/>
      <c r="H337" s="22"/>
      <c r="I337" s="41"/>
      <c r="J337" s="41"/>
      <c r="K337" s="117"/>
      <c r="L337" s="99"/>
      <c r="M337" s="41"/>
      <c r="N337" s="116"/>
      <c r="O337" s="22"/>
      <c r="P337" s="22"/>
      <c r="Q337" s="22"/>
      <c r="R337" s="22"/>
      <c r="S337" s="22"/>
      <c r="T337" s="41"/>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row>
    <row r="338">
      <c r="A338" s="41"/>
      <c r="B338" s="116"/>
      <c r="C338" s="22"/>
      <c r="D338" s="22"/>
      <c r="E338" s="22"/>
      <c r="F338" s="41"/>
      <c r="G338" s="41"/>
      <c r="H338" s="22"/>
      <c r="I338" s="41"/>
      <c r="J338" s="41"/>
      <c r="K338" s="117"/>
      <c r="L338" s="99"/>
      <c r="M338" s="41"/>
      <c r="N338" s="116"/>
      <c r="O338" s="22"/>
      <c r="P338" s="22"/>
      <c r="Q338" s="22"/>
      <c r="R338" s="22"/>
      <c r="S338" s="22"/>
      <c r="T338" s="41"/>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row>
    <row r="339">
      <c r="A339" s="41"/>
      <c r="B339" s="116"/>
      <c r="C339" s="22"/>
      <c r="D339" s="22"/>
      <c r="E339" s="22"/>
      <c r="F339" s="41"/>
      <c r="G339" s="41"/>
      <c r="H339" s="22"/>
      <c r="I339" s="41"/>
      <c r="J339" s="41"/>
      <c r="K339" s="117"/>
      <c r="L339" s="99"/>
      <c r="M339" s="41"/>
      <c r="N339" s="116"/>
      <c r="O339" s="22"/>
      <c r="P339" s="22"/>
      <c r="Q339" s="22"/>
      <c r="R339" s="22"/>
      <c r="S339" s="22"/>
      <c r="T339" s="41"/>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row>
    <row r="340">
      <c r="A340" s="41"/>
      <c r="B340" s="116"/>
      <c r="C340" s="22"/>
      <c r="D340" s="22"/>
      <c r="E340" s="22"/>
      <c r="F340" s="41"/>
      <c r="G340" s="41"/>
      <c r="H340" s="22"/>
      <c r="I340" s="41"/>
      <c r="J340" s="41"/>
      <c r="K340" s="117"/>
      <c r="L340" s="99"/>
      <c r="M340" s="41"/>
      <c r="N340" s="116"/>
      <c r="O340" s="22"/>
      <c r="P340" s="22"/>
      <c r="Q340" s="22"/>
      <c r="R340" s="22"/>
      <c r="S340" s="22"/>
      <c r="T340" s="41"/>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row>
    <row r="341">
      <c r="A341" s="41"/>
      <c r="B341" s="116"/>
      <c r="C341" s="22"/>
      <c r="D341" s="22"/>
      <c r="E341" s="22"/>
      <c r="F341" s="41"/>
      <c r="G341" s="41"/>
      <c r="H341" s="22"/>
      <c r="I341" s="41"/>
      <c r="J341" s="41"/>
      <c r="K341" s="117"/>
      <c r="L341" s="99"/>
      <c r="M341" s="41"/>
      <c r="N341" s="116"/>
      <c r="O341" s="22"/>
      <c r="P341" s="22"/>
      <c r="Q341" s="22"/>
      <c r="R341" s="22"/>
      <c r="S341" s="22"/>
      <c r="T341" s="41"/>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row>
    <row r="342">
      <c r="A342" s="41"/>
      <c r="B342" s="116"/>
      <c r="C342" s="22"/>
      <c r="D342" s="22"/>
      <c r="E342" s="22"/>
      <c r="F342" s="41"/>
      <c r="G342" s="41"/>
      <c r="H342" s="22"/>
      <c r="I342" s="41"/>
      <c r="J342" s="41"/>
      <c r="K342" s="117"/>
      <c r="L342" s="99"/>
      <c r="M342" s="41"/>
      <c r="N342" s="116"/>
      <c r="O342" s="22"/>
      <c r="P342" s="22"/>
      <c r="Q342" s="22"/>
      <c r="R342" s="22"/>
      <c r="S342" s="22"/>
      <c r="T342" s="41"/>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row>
    <row r="343">
      <c r="A343" s="41"/>
      <c r="B343" s="116"/>
      <c r="C343" s="22"/>
      <c r="D343" s="22"/>
      <c r="E343" s="22"/>
      <c r="F343" s="41"/>
      <c r="G343" s="41"/>
      <c r="H343" s="22"/>
      <c r="I343" s="41"/>
      <c r="J343" s="41"/>
      <c r="K343" s="117"/>
      <c r="L343" s="99"/>
      <c r="M343" s="41"/>
      <c r="N343" s="116"/>
      <c r="O343" s="22"/>
      <c r="P343" s="22"/>
      <c r="Q343" s="22"/>
      <c r="R343" s="22"/>
      <c r="S343" s="22"/>
      <c r="T343" s="41"/>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row>
    <row r="344">
      <c r="A344" s="41"/>
      <c r="B344" s="116"/>
      <c r="C344" s="22"/>
      <c r="D344" s="22"/>
      <c r="E344" s="22"/>
      <c r="F344" s="41"/>
      <c r="G344" s="41"/>
      <c r="H344" s="22"/>
      <c r="I344" s="41"/>
      <c r="J344" s="41"/>
      <c r="K344" s="117"/>
      <c r="L344" s="99"/>
      <c r="M344" s="41"/>
      <c r="N344" s="116"/>
      <c r="O344" s="22"/>
      <c r="P344" s="22"/>
      <c r="Q344" s="22"/>
      <c r="R344" s="22"/>
      <c r="S344" s="22"/>
      <c r="T344" s="41"/>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row>
    <row r="345">
      <c r="A345" s="41"/>
      <c r="B345" s="116"/>
      <c r="C345" s="22"/>
      <c r="D345" s="22"/>
      <c r="E345" s="22"/>
      <c r="F345" s="41"/>
      <c r="G345" s="41"/>
      <c r="H345" s="22"/>
      <c r="I345" s="41"/>
      <c r="J345" s="41"/>
      <c r="K345" s="117"/>
      <c r="L345" s="99"/>
      <c r="M345" s="41"/>
      <c r="N345" s="116"/>
      <c r="O345" s="22"/>
      <c r="P345" s="22"/>
      <c r="Q345" s="22"/>
      <c r="R345" s="22"/>
      <c r="S345" s="22"/>
      <c r="T345" s="41"/>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row>
    <row r="346">
      <c r="A346" s="41"/>
      <c r="B346" s="116"/>
      <c r="C346" s="22"/>
      <c r="D346" s="22"/>
      <c r="E346" s="22"/>
      <c r="F346" s="41"/>
      <c r="G346" s="41"/>
      <c r="H346" s="22"/>
      <c r="I346" s="41"/>
      <c r="J346" s="41"/>
      <c r="K346" s="117"/>
      <c r="L346" s="99"/>
      <c r="M346" s="41"/>
      <c r="N346" s="116"/>
      <c r="O346" s="22"/>
      <c r="P346" s="22"/>
      <c r="Q346" s="22"/>
      <c r="R346" s="22"/>
      <c r="S346" s="22"/>
      <c r="T346" s="41"/>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row>
    <row r="347">
      <c r="A347" s="41"/>
      <c r="B347" s="116"/>
      <c r="C347" s="22"/>
      <c r="D347" s="22"/>
      <c r="E347" s="22"/>
      <c r="F347" s="41"/>
      <c r="G347" s="41"/>
      <c r="H347" s="22"/>
      <c r="I347" s="41"/>
      <c r="J347" s="41"/>
      <c r="K347" s="117"/>
      <c r="L347" s="99"/>
      <c r="M347" s="41"/>
      <c r="N347" s="116"/>
      <c r="O347" s="22"/>
      <c r="P347" s="22"/>
      <c r="Q347" s="22"/>
      <c r="R347" s="22"/>
      <c r="S347" s="22"/>
      <c r="T347" s="41"/>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row>
    <row r="348">
      <c r="A348" s="41"/>
      <c r="B348" s="116"/>
      <c r="C348" s="22"/>
      <c r="D348" s="22"/>
      <c r="E348" s="22"/>
      <c r="F348" s="41"/>
      <c r="G348" s="41"/>
      <c r="H348" s="22"/>
      <c r="I348" s="41"/>
      <c r="J348" s="41"/>
      <c r="K348" s="117"/>
      <c r="L348" s="99"/>
      <c r="M348" s="41"/>
      <c r="N348" s="116"/>
      <c r="O348" s="22"/>
      <c r="P348" s="22"/>
      <c r="Q348" s="22"/>
      <c r="R348" s="22"/>
      <c r="S348" s="22"/>
      <c r="T348" s="41"/>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row>
    <row r="349">
      <c r="A349" s="41"/>
      <c r="B349" s="116"/>
      <c r="C349" s="22"/>
      <c r="D349" s="22"/>
      <c r="E349" s="22"/>
      <c r="F349" s="41"/>
      <c r="G349" s="41"/>
      <c r="H349" s="22"/>
      <c r="I349" s="41"/>
      <c r="J349" s="41"/>
      <c r="K349" s="117"/>
      <c r="L349" s="99"/>
      <c r="M349" s="41"/>
      <c r="N349" s="116"/>
      <c r="O349" s="22"/>
      <c r="P349" s="22"/>
      <c r="Q349" s="22"/>
      <c r="R349" s="22"/>
      <c r="S349" s="22"/>
      <c r="T349" s="41"/>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row>
    <row r="350">
      <c r="A350" s="41"/>
      <c r="B350" s="116"/>
      <c r="C350" s="22"/>
      <c r="D350" s="22"/>
      <c r="E350" s="22"/>
      <c r="F350" s="41"/>
      <c r="G350" s="41"/>
      <c r="H350" s="22"/>
      <c r="I350" s="41"/>
      <c r="J350" s="41"/>
      <c r="K350" s="117"/>
      <c r="L350" s="99"/>
      <c r="M350" s="41"/>
      <c r="N350" s="116"/>
      <c r="O350" s="22"/>
      <c r="P350" s="22"/>
      <c r="Q350" s="22"/>
      <c r="R350" s="22"/>
      <c r="S350" s="22"/>
      <c r="T350" s="41"/>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row>
    <row r="351">
      <c r="A351" s="41"/>
      <c r="B351" s="116"/>
      <c r="C351" s="22"/>
      <c r="D351" s="22"/>
      <c r="E351" s="22"/>
      <c r="F351" s="41"/>
      <c r="G351" s="41"/>
      <c r="H351" s="22"/>
      <c r="I351" s="41"/>
      <c r="J351" s="41"/>
      <c r="K351" s="117"/>
      <c r="L351" s="99"/>
      <c r="M351" s="41"/>
      <c r="N351" s="116"/>
      <c r="O351" s="22"/>
      <c r="P351" s="22"/>
      <c r="Q351" s="22"/>
      <c r="R351" s="22"/>
      <c r="S351" s="22"/>
      <c r="T351" s="41"/>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row>
    <row r="352">
      <c r="A352" s="41"/>
      <c r="B352" s="116"/>
      <c r="C352" s="22"/>
      <c r="D352" s="22"/>
      <c r="E352" s="22"/>
      <c r="F352" s="41"/>
      <c r="G352" s="41"/>
      <c r="H352" s="22"/>
      <c r="I352" s="41"/>
      <c r="J352" s="41"/>
      <c r="K352" s="117"/>
      <c r="L352" s="99"/>
      <c r="M352" s="41"/>
      <c r="N352" s="116"/>
      <c r="O352" s="22"/>
      <c r="P352" s="22"/>
      <c r="Q352" s="22"/>
      <c r="R352" s="22"/>
      <c r="S352" s="22"/>
      <c r="T352" s="41"/>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row>
    <row r="353">
      <c r="A353" s="41"/>
      <c r="B353" s="116"/>
      <c r="C353" s="22"/>
      <c r="D353" s="22"/>
      <c r="E353" s="22"/>
      <c r="F353" s="41"/>
      <c r="G353" s="41"/>
      <c r="H353" s="22"/>
      <c r="I353" s="41"/>
      <c r="J353" s="41"/>
      <c r="K353" s="117"/>
      <c r="L353" s="99"/>
      <c r="M353" s="41"/>
      <c r="N353" s="116"/>
      <c r="O353" s="22"/>
      <c r="P353" s="22"/>
      <c r="Q353" s="22"/>
      <c r="R353" s="22"/>
      <c r="S353" s="22"/>
      <c r="T353" s="41"/>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row>
    <row r="354">
      <c r="A354" s="41"/>
      <c r="B354" s="116"/>
      <c r="C354" s="22"/>
      <c r="D354" s="22"/>
      <c r="E354" s="22"/>
      <c r="F354" s="41"/>
      <c r="G354" s="41"/>
      <c r="H354" s="22"/>
      <c r="I354" s="41"/>
      <c r="J354" s="41"/>
      <c r="K354" s="117"/>
      <c r="L354" s="99"/>
      <c r="M354" s="41"/>
      <c r="N354" s="116"/>
      <c r="O354" s="22"/>
      <c r="P354" s="22"/>
      <c r="Q354" s="22"/>
      <c r="R354" s="22"/>
      <c r="S354" s="22"/>
      <c r="T354" s="41"/>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row>
    <row r="355">
      <c r="A355" s="41"/>
      <c r="B355" s="116"/>
      <c r="C355" s="22"/>
      <c r="D355" s="22"/>
      <c r="E355" s="22"/>
      <c r="F355" s="41"/>
      <c r="G355" s="41"/>
      <c r="H355" s="22"/>
      <c r="I355" s="41"/>
      <c r="J355" s="41"/>
      <c r="K355" s="117"/>
      <c r="L355" s="99"/>
      <c r="M355" s="41"/>
      <c r="N355" s="116"/>
      <c r="O355" s="22"/>
      <c r="P355" s="22"/>
      <c r="Q355" s="22"/>
      <c r="R355" s="22"/>
      <c r="S355" s="22"/>
      <c r="T355" s="41"/>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row>
    <row r="356">
      <c r="A356" s="41"/>
      <c r="B356" s="116"/>
      <c r="C356" s="22"/>
      <c r="D356" s="22"/>
      <c r="E356" s="22"/>
      <c r="F356" s="41"/>
      <c r="G356" s="41"/>
      <c r="H356" s="22"/>
      <c r="I356" s="41"/>
      <c r="J356" s="41"/>
      <c r="K356" s="117"/>
      <c r="L356" s="99"/>
      <c r="M356" s="41"/>
      <c r="N356" s="116"/>
      <c r="O356" s="22"/>
      <c r="P356" s="22"/>
      <c r="Q356" s="22"/>
      <c r="R356" s="22"/>
      <c r="S356" s="22"/>
      <c r="T356" s="41"/>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row>
    <row r="357">
      <c r="A357" s="41"/>
      <c r="B357" s="116"/>
      <c r="C357" s="22"/>
      <c r="D357" s="22"/>
      <c r="E357" s="22"/>
      <c r="F357" s="41"/>
      <c r="G357" s="41"/>
      <c r="H357" s="22"/>
      <c r="I357" s="41"/>
      <c r="J357" s="41"/>
      <c r="K357" s="117"/>
      <c r="L357" s="99"/>
      <c r="M357" s="41"/>
      <c r="N357" s="116"/>
      <c r="O357" s="22"/>
      <c r="P357" s="22"/>
      <c r="Q357" s="22"/>
      <c r="R357" s="22"/>
      <c r="S357" s="22"/>
      <c r="T357" s="41"/>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row>
    <row r="358">
      <c r="A358" s="41"/>
      <c r="B358" s="116"/>
      <c r="C358" s="22"/>
      <c r="D358" s="22"/>
      <c r="E358" s="22"/>
      <c r="F358" s="41"/>
      <c r="G358" s="41"/>
      <c r="H358" s="22"/>
      <c r="I358" s="41"/>
      <c r="J358" s="41"/>
      <c r="K358" s="117"/>
      <c r="L358" s="99"/>
      <c r="M358" s="41"/>
      <c r="N358" s="116"/>
      <c r="O358" s="22"/>
      <c r="P358" s="22"/>
      <c r="Q358" s="22"/>
      <c r="R358" s="22"/>
      <c r="S358" s="22"/>
      <c r="T358" s="41"/>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row>
    <row r="359">
      <c r="A359" s="41"/>
      <c r="B359" s="116"/>
      <c r="C359" s="22"/>
      <c r="D359" s="22"/>
      <c r="E359" s="22"/>
      <c r="F359" s="41"/>
      <c r="G359" s="41"/>
      <c r="H359" s="22"/>
      <c r="I359" s="41"/>
      <c r="J359" s="41"/>
      <c r="K359" s="117"/>
      <c r="L359" s="99"/>
      <c r="M359" s="41"/>
      <c r="N359" s="116"/>
      <c r="O359" s="22"/>
      <c r="P359" s="22"/>
      <c r="Q359" s="22"/>
      <c r="R359" s="22"/>
      <c r="S359" s="22"/>
      <c r="T359" s="41"/>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row>
    <row r="360">
      <c r="A360" s="41"/>
      <c r="B360" s="116"/>
      <c r="C360" s="22"/>
      <c r="D360" s="22"/>
      <c r="E360" s="22"/>
      <c r="F360" s="41"/>
      <c r="G360" s="41"/>
      <c r="H360" s="22"/>
      <c r="I360" s="41"/>
      <c r="J360" s="41"/>
      <c r="K360" s="117"/>
      <c r="L360" s="99"/>
      <c r="M360" s="41"/>
      <c r="N360" s="116"/>
      <c r="O360" s="22"/>
      <c r="P360" s="22"/>
      <c r="Q360" s="22"/>
      <c r="R360" s="22"/>
      <c r="S360" s="22"/>
      <c r="T360" s="41"/>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row>
    <row r="361">
      <c r="A361" s="41"/>
      <c r="B361" s="116"/>
      <c r="C361" s="22"/>
      <c r="D361" s="22"/>
      <c r="E361" s="22"/>
      <c r="F361" s="41"/>
      <c r="G361" s="41"/>
      <c r="H361" s="22"/>
      <c r="I361" s="41"/>
      <c r="J361" s="41"/>
      <c r="K361" s="117"/>
      <c r="L361" s="99"/>
      <c r="M361" s="41"/>
      <c r="N361" s="116"/>
      <c r="O361" s="22"/>
      <c r="P361" s="22"/>
      <c r="Q361" s="22"/>
      <c r="R361" s="22"/>
      <c r="S361" s="22"/>
      <c r="T361" s="41"/>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row>
    <row r="362">
      <c r="A362" s="41"/>
      <c r="B362" s="116"/>
      <c r="C362" s="22"/>
      <c r="D362" s="22"/>
      <c r="E362" s="22"/>
      <c r="F362" s="41"/>
      <c r="G362" s="41"/>
      <c r="H362" s="22"/>
      <c r="I362" s="41"/>
      <c r="J362" s="41"/>
      <c r="K362" s="117"/>
      <c r="L362" s="99"/>
      <c r="M362" s="41"/>
      <c r="N362" s="116"/>
      <c r="O362" s="22"/>
      <c r="P362" s="22"/>
      <c r="Q362" s="22"/>
      <c r="R362" s="22"/>
      <c r="S362" s="22"/>
      <c r="T362" s="41"/>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row>
    <row r="363">
      <c r="A363" s="41"/>
      <c r="B363" s="116"/>
      <c r="C363" s="22"/>
      <c r="D363" s="22"/>
      <c r="E363" s="22"/>
      <c r="F363" s="41"/>
      <c r="G363" s="41"/>
      <c r="H363" s="22"/>
      <c r="I363" s="41"/>
      <c r="J363" s="41"/>
      <c r="K363" s="117"/>
      <c r="L363" s="99"/>
      <c r="M363" s="41"/>
      <c r="N363" s="116"/>
      <c r="O363" s="22"/>
      <c r="P363" s="22"/>
      <c r="Q363" s="22"/>
      <c r="R363" s="22"/>
      <c r="S363" s="22"/>
      <c r="T363" s="41"/>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row>
    <row r="364">
      <c r="A364" s="41"/>
      <c r="B364" s="116"/>
      <c r="C364" s="22"/>
      <c r="D364" s="22"/>
      <c r="E364" s="22"/>
      <c r="F364" s="41"/>
      <c r="G364" s="41"/>
      <c r="H364" s="22"/>
      <c r="I364" s="41"/>
      <c r="J364" s="41"/>
      <c r="K364" s="117"/>
      <c r="L364" s="99"/>
      <c r="M364" s="41"/>
      <c r="N364" s="116"/>
      <c r="O364" s="22"/>
      <c r="P364" s="22"/>
      <c r="Q364" s="22"/>
      <c r="R364" s="22"/>
      <c r="S364" s="22"/>
      <c r="T364" s="41"/>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row>
    <row r="365">
      <c r="A365" s="41"/>
      <c r="B365" s="116"/>
      <c r="C365" s="22"/>
      <c r="D365" s="22"/>
      <c r="E365" s="22"/>
      <c r="F365" s="41"/>
      <c r="G365" s="41"/>
      <c r="H365" s="22"/>
      <c r="I365" s="41"/>
      <c r="J365" s="41"/>
      <c r="K365" s="117"/>
      <c r="L365" s="99"/>
      <c r="M365" s="41"/>
      <c r="N365" s="116"/>
      <c r="O365" s="22"/>
      <c r="P365" s="22"/>
      <c r="Q365" s="22"/>
      <c r="R365" s="22"/>
      <c r="S365" s="22"/>
      <c r="T365" s="41"/>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row>
    <row r="366">
      <c r="A366" s="41"/>
      <c r="B366" s="116"/>
      <c r="C366" s="22"/>
      <c r="D366" s="22"/>
      <c r="E366" s="22"/>
      <c r="F366" s="41"/>
      <c r="G366" s="41"/>
      <c r="H366" s="22"/>
      <c r="I366" s="41"/>
      <c r="J366" s="41"/>
      <c r="K366" s="117"/>
      <c r="L366" s="99"/>
      <c r="M366" s="41"/>
      <c r="N366" s="116"/>
      <c r="O366" s="22"/>
      <c r="P366" s="22"/>
      <c r="Q366" s="22"/>
      <c r="R366" s="22"/>
      <c r="S366" s="22"/>
      <c r="T366" s="41"/>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row>
    <row r="367">
      <c r="A367" s="41"/>
      <c r="B367" s="116"/>
      <c r="C367" s="22"/>
      <c r="D367" s="22"/>
      <c r="E367" s="22"/>
      <c r="F367" s="41"/>
      <c r="G367" s="41"/>
      <c r="H367" s="22"/>
      <c r="I367" s="41"/>
      <c r="J367" s="41"/>
      <c r="K367" s="117"/>
      <c r="L367" s="99"/>
      <c r="M367" s="41"/>
      <c r="N367" s="116"/>
      <c r="O367" s="22"/>
      <c r="P367" s="22"/>
      <c r="Q367" s="22"/>
      <c r="R367" s="22"/>
      <c r="S367" s="22"/>
      <c r="T367" s="41"/>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row>
    <row r="368">
      <c r="A368" s="41"/>
      <c r="B368" s="116"/>
      <c r="C368" s="22"/>
      <c r="D368" s="22"/>
      <c r="E368" s="22"/>
      <c r="F368" s="41"/>
      <c r="G368" s="41"/>
      <c r="H368" s="22"/>
      <c r="I368" s="41"/>
      <c r="J368" s="41"/>
      <c r="K368" s="117"/>
      <c r="L368" s="99"/>
      <c r="M368" s="41"/>
      <c r="N368" s="116"/>
      <c r="O368" s="22"/>
      <c r="P368" s="22"/>
      <c r="Q368" s="22"/>
      <c r="R368" s="22"/>
      <c r="S368" s="22"/>
      <c r="T368" s="41"/>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row>
    <row r="369">
      <c r="A369" s="41"/>
      <c r="B369" s="116"/>
      <c r="C369" s="22"/>
      <c r="D369" s="22"/>
      <c r="E369" s="22"/>
      <c r="F369" s="41"/>
      <c r="G369" s="41"/>
      <c r="H369" s="22"/>
      <c r="I369" s="41"/>
      <c r="J369" s="41"/>
      <c r="K369" s="117"/>
      <c r="L369" s="99"/>
      <c r="M369" s="41"/>
      <c r="N369" s="116"/>
      <c r="O369" s="22"/>
      <c r="P369" s="22"/>
      <c r="Q369" s="22"/>
      <c r="R369" s="22"/>
      <c r="S369" s="22"/>
      <c r="T369" s="41"/>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row>
    <row r="370">
      <c r="A370" s="41"/>
      <c r="B370" s="116"/>
      <c r="C370" s="22"/>
      <c r="D370" s="22"/>
      <c r="E370" s="22"/>
      <c r="F370" s="41"/>
      <c r="G370" s="41"/>
      <c r="H370" s="22"/>
      <c r="I370" s="41"/>
      <c r="J370" s="41"/>
      <c r="K370" s="117"/>
      <c r="L370" s="99"/>
      <c r="M370" s="41"/>
      <c r="N370" s="116"/>
      <c r="O370" s="22"/>
      <c r="P370" s="22"/>
      <c r="Q370" s="22"/>
      <c r="R370" s="22"/>
      <c r="S370" s="22"/>
      <c r="T370" s="41"/>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row>
    <row r="371">
      <c r="A371" s="41"/>
      <c r="B371" s="116"/>
      <c r="C371" s="22"/>
      <c r="D371" s="22"/>
      <c r="E371" s="22"/>
      <c r="F371" s="41"/>
      <c r="G371" s="41"/>
      <c r="H371" s="22"/>
      <c r="I371" s="41"/>
      <c r="J371" s="41"/>
      <c r="K371" s="117"/>
      <c r="L371" s="99"/>
      <c r="M371" s="41"/>
      <c r="N371" s="116"/>
      <c r="O371" s="22"/>
      <c r="P371" s="22"/>
      <c r="Q371" s="22"/>
      <c r="R371" s="22"/>
      <c r="S371" s="22"/>
      <c r="T371" s="41"/>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row>
    <row r="372">
      <c r="A372" s="41"/>
      <c r="B372" s="116"/>
      <c r="C372" s="22"/>
      <c r="D372" s="22"/>
      <c r="E372" s="22"/>
      <c r="F372" s="41"/>
      <c r="G372" s="41"/>
      <c r="H372" s="22"/>
      <c r="I372" s="41"/>
      <c r="J372" s="41"/>
      <c r="K372" s="117"/>
      <c r="L372" s="99"/>
      <c r="M372" s="41"/>
      <c r="N372" s="116"/>
      <c r="O372" s="22"/>
      <c r="P372" s="22"/>
      <c r="Q372" s="22"/>
      <c r="R372" s="22"/>
      <c r="S372" s="22"/>
      <c r="T372" s="41"/>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row>
    <row r="373">
      <c r="A373" s="41"/>
      <c r="B373" s="116"/>
      <c r="C373" s="22"/>
      <c r="D373" s="22"/>
      <c r="E373" s="22"/>
      <c r="F373" s="41"/>
      <c r="G373" s="41"/>
      <c r="H373" s="22"/>
      <c r="I373" s="41"/>
      <c r="J373" s="41"/>
      <c r="K373" s="117"/>
      <c r="L373" s="99"/>
      <c r="M373" s="41"/>
      <c r="N373" s="116"/>
      <c r="O373" s="22"/>
      <c r="P373" s="22"/>
      <c r="Q373" s="22"/>
      <c r="R373" s="22"/>
      <c r="S373" s="22"/>
      <c r="T373" s="41"/>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row>
    <row r="374">
      <c r="A374" s="41"/>
      <c r="B374" s="116"/>
      <c r="C374" s="22"/>
      <c r="D374" s="22"/>
      <c r="E374" s="22"/>
      <c r="F374" s="41"/>
      <c r="G374" s="41"/>
      <c r="H374" s="22"/>
      <c r="I374" s="41"/>
      <c r="J374" s="41"/>
      <c r="K374" s="117"/>
      <c r="L374" s="99"/>
      <c r="M374" s="41"/>
      <c r="N374" s="116"/>
      <c r="O374" s="22"/>
      <c r="P374" s="22"/>
      <c r="Q374" s="22"/>
      <c r="R374" s="22"/>
      <c r="S374" s="22"/>
      <c r="T374" s="41"/>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row>
    <row r="375">
      <c r="A375" s="41"/>
      <c r="B375" s="116"/>
      <c r="C375" s="22"/>
      <c r="D375" s="22"/>
      <c r="E375" s="22"/>
      <c r="F375" s="41"/>
      <c r="G375" s="41"/>
      <c r="H375" s="22"/>
      <c r="I375" s="41"/>
      <c r="J375" s="41"/>
      <c r="K375" s="117"/>
      <c r="L375" s="99"/>
      <c r="M375" s="41"/>
      <c r="N375" s="116"/>
      <c r="O375" s="22"/>
      <c r="P375" s="22"/>
      <c r="Q375" s="22"/>
      <c r="R375" s="22"/>
      <c r="S375" s="22"/>
      <c r="T375" s="41"/>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row>
    <row r="376">
      <c r="A376" s="41"/>
      <c r="B376" s="116"/>
      <c r="C376" s="22"/>
      <c r="D376" s="22"/>
      <c r="E376" s="22"/>
      <c r="F376" s="41"/>
      <c r="G376" s="41"/>
      <c r="H376" s="22"/>
      <c r="I376" s="41"/>
      <c r="J376" s="41"/>
      <c r="K376" s="117"/>
      <c r="L376" s="99"/>
      <c r="M376" s="41"/>
      <c r="N376" s="116"/>
      <c r="O376" s="22"/>
      <c r="P376" s="22"/>
      <c r="Q376" s="22"/>
      <c r="R376" s="22"/>
      <c r="S376" s="22"/>
      <c r="T376" s="41"/>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row>
    <row r="377">
      <c r="A377" s="41"/>
      <c r="B377" s="116"/>
      <c r="C377" s="22"/>
      <c r="D377" s="22"/>
      <c r="E377" s="22"/>
      <c r="F377" s="41"/>
      <c r="G377" s="41"/>
      <c r="H377" s="22"/>
      <c r="I377" s="41"/>
      <c r="J377" s="41"/>
      <c r="K377" s="117"/>
      <c r="L377" s="99"/>
      <c r="M377" s="41"/>
      <c r="N377" s="116"/>
      <c r="O377" s="22"/>
      <c r="P377" s="22"/>
      <c r="Q377" s="22"/>
      <c r="R377" s="22"/>
      <c r="S377" s="22"/>
      <c r="T377" s="41"/>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row>
    <row r="378">
      <c r="A378" s="41"/>
      <c r="B378" s="116"/>
      <c r="C378" s="22"/>
      <c r="D378" s="22"/>
      <c r="E378" s="22"/>
      <c r="F378" s="41"/>
      <c r="G378" s="41"/>
      <c r="H378" s="22"/>
      <c r="I378" s="41"/>
      <c r="J378" s="41"/>
      <c r="K378" s="117"/>
      <c r="L378" s="99"/>
      <c r="M378" s="41"/>
      <c r="N378" s="116"/>
      <c r="O378" s="22"/>
      <c r="P378" s="22"/>
      <c r="Q378" s="22"/>
      <c r="R378" s="22"/>
      <c r="S378" s="22"/>
      <c r="T378" s="41"/>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row>
    <row r="379">
      <c r="A379" s="41"/>
      <c r="B379" s="116"/>
      <c r="C379" s="22"/>
      <c r="D379" s="22"/>
      <c r="E379" s="22"/>
      <c r="F379" s="41"/>
      <c r="G379" s="41"/>
      <c r="H379" s="22"/>
      <c r="I379" s="41"/>
      <c r="J379" s="41"/>
      <c r="K379" s="117"/>
      <c r="L379" s="99"/>
      <c r="M379" s="41"/>
      <c r="N379" s="116"/>
      <c r="O379" s="22"/>
      <c r="P379" s="22"/>
      <c r="Q379" s="22"/>
      <c r="R379" s="22"/>
      <c r="S379" s="22"/>
      <c r="T379" s="41"/>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row>
    <row r="380">
      <c r="A380" s="41"/>
      <c r="B380" s="116"/>
      <c r="C380" s="22"/>
      <c r="D380" s="22"/>
      <c r="E380" s="22"/>
      <c r="F380" s="41"/>
      <c r="G380" s="41"/>
      <c r="H380" s="22"/>
      <c r="I380" s="41"/>
      <c r="J380" s="41"/>
      <c r="K380" s="117"/>
      <c r="L380" s="99"/>
      <c r="M380" s="41"/>
      <c r="N380" s="116"/>
      <c r="O380" s="22"/>
      <c r="P380" s="22"/>
      <c r="Q380" s="22"/>
      <c r="R380" s="22"/>
      <c r="S380" s="22"/>
      <c r="T380" s="41"/>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row>
    <row r="381">
      <c r="A381" s="41"/>
      <c r="B381" s="116"/>
      <c r="C381" s="22"/>
      <c r="D381" s="22"/>
      <c r="E381" s="22"/>
      <c r="F381" s="41"/>
      <c r="G381" s="41"/>
      <c r="H381" s="22"/>
      <c r="I381" s="41"/>
      <c r="J381" s="41"/>
      <c r="K381" s="117"/>
      <c r="L381" s="99"/>
      <c r="M381" s="41"/>
      <c r="N381" s="116"/>
      <c r="O381" s="22"/>
      <c r="P381" s="22"/>
      <c r="Q381" s="22"/>
      <c r="R381" s="22"/>
      <c r="S381" s="22"/>
      <c r="T381" s="41"/>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row>
    <row r="382">
      <c r="A382" s="41"/>
      <c r="B382" s="116"/>
      <c r="C382" s="22"/>
      <c r="D382" s="22"/>
      <c r="E382" s="22"/>
      <c r="F382" s="41"/>
      <c r="G382" s="41"/>
      <c r="H382" s="22"/>
      <c r="I382" s="41"/>
      <c r="J382" s="41"/>
      <c r="K382" s="117"/>
      <c r="L382" s="99"/>
      <c r="M382" s="41"/>
      <c r="N382" s="116"/>
      <c r="O382" s="22"/>
      <c r="P382" s="22"/>
      <c r="Q382" s="22"/>
      <c r="R382" s="22"/>
      <c r="S382" s="22"/>
      <c r="T382" s="41"/>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row>
    <row r="383">
      <c r="A383" s="41"/>
      <c r="B383" s="116"/>
      <c r="C383" s="22"/>
      <c r="D383" s="22"/>
      <c r="E383" s="22"/>
      <c r="F383" s="41"/>
      <c r="G383" s="41"/>
      <c r="H383" s="22"/>
      <c r="I383" s="41"/>
      <c r="J383" s="41"/>
      <c r="K383" s="117"/>
      <c r="L383" s="99"/>
      <c r="M383" s="41"/>
      <c r="N383" s="116"/>
      <c r="O383" s="22"/>
      <c r="P383" s="22"/>
      <c r="Q383" s="22"/>
      <c r="R383" s="22"/>
      <c r="S383" s="22"/>
      <c r="T383" s="41"/>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row>
    <row r="384">
      <c r="A384" s="41"/>
      <c r="B384" s="116"/>
      <c r="C384" s="22"/>
      <c r="D384" s="22"/>
      <c r="E384" s="22"/>
      <c r="F384" s="41"/>
      <c r="G384" s="41"/>
      <c r="H384" s="22"/>
      <c r="I384" s="41"/>
      <c r="J384" s="41"/>
      <c r="K384" s="117"/>
      <c r="L384" s="99"/>
      <c r="M384" s="41"/>
      <c r="N384" s="116"/>
      <c r="O384" s="22"/>
      <c r="P384" s="22"/>
      <c r="Q384" s="22"/>
      <c r="R384" s="22"/>
      <c r="S384" s="22"/>
      <c r="T384" s="41"/>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row>
    <row r="385">
      <c r="A385" s="41"/>
      <c r="B385" s="116"/>
      <c r="C385" s="22"/>
      <c r="D385" s="22"/>
      <c r="E385" s="22"/>
      <c r="F385" s="41"/>
      <c r="G385" s="41"/>
      <c r="H385" s="22"/>
      <c r="I385" s="41"/>
      <c r="J385" s="41"/>
      <c r="K385" s="117"/>
      <c r="L385" s="99"/>
      <c r="M385" s="41"/>
      <c r="N385" s="116"/>
      <c r="O385" s="22"/>
      <c r="P385" s="22"/>
      <c r="Q385" s="22"/>
      <c r="R385" s="22"/>
      <c r="S385" s="22"/>
      <c r="T385" s="41"/>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row>
    <row r="386">
      <c r="A386" s="41"/>
      <c r="B386" s="116"/>
      <c r="C386" s="22"/>
      <c r="D386" s="22"/>
      <c r="E386" s="22"/>
      <c r="F386" s="41"/>
      <c r="G386" s="41"/>
      <c r="H386" s="22"/>
      <c r="I386" s="41"/>
      <c r="J386" s="41"/>
      <c r="K386" s="117"/>
      <c r="L386" s="99"/>
      <c r="M386" s="41"/>
      <c r="N386" s="116"/>
      <c r="O386" s="22"/>
      <c r="P386" s="22"/>
      <c r="Q386" s="22"/>
      <c r="R386" s="22"/>
      <c r="S386" s="22"/>
      <c r="T386" s="41"/>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row>
    <row r="387">
      <c r="A387" s="41"/>
      <c r="B387" s="116"/>
      <c r="C387" s="22"/>
      <c r="D387" s="22"/>
      <c r="E387" s="22"/>
      <c r="F387" s="41"/>
      <c r="G387" s="41"/>
      <c r="H387" s="22"/>
      <c r="I387" s="41"/>
      <c r="J387" s="41"/>
      <c r="K387" s="117"/>
      <c r="L387" s="99"/>
      <c r="M387" s="41"/>
      <c r="N387" s="116"/>
      <c r="O387" s="22"/>
      <c r="P387" s="22"/>
      <c r="Q387" s="22"/>
      <c r="R387" s="22"/>
      <c r="S387" s="22"/>
      <c r="T387" s="41"/>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row>
    <row r="388">
      <c r="A388" s="41"/>
      <c r="B388" s="116"/>
      <c r="C388" s="22"/>
      <c r="D388" s="22"/>
      <c r="E388" s="22"/>
      <c r="F388" s="41"/>
      <c r="G388" s="41"/>
      <c r="H388" s="22"/>
      <c r="I388" s="41"/>
      <c r="J388" s="41"/>
      <c r="K388" s="117"/>
      <c r="L388" s="99"/>
      <c r="M388" s="41"/>
      <c r="N388" s="116"/>
      <c r="O388" s="22"/>
      <c r="P388" s="22"/>
      <c r="Q388" s="22"/>
      <c r="R388" s="22"/>
      <c r="S388" s="22"/>
      <c r="T388" s="41"/>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row>
    <row r="389">
      <c r="A389" s="41"/>
      <c r="B389" s="116"/>
      <c r="C389" s="22"/>
      <c r="D389" s="22"/>
      <c r="E389" s="22"/>
      <c r="F389" s="41"/>
      <c r="G389" s="41"/>
      <c r="H389" s="22"/>
      <c r="I389" s="41"/>
      <c r="J389" s="41"/>
      <c r="K389" s="117"/>
      <c r="L389" s="99"/>
      <c r="M389" s="41"/>
      <c r="N389" s="116"/>
      <c r="O389" s="22"/>
      <c r="P389" s="22"/>
      <c r="Q389" s="22"/>
      <c r="R389" s="22"/>
      <c r="S389" s="22"/>
      <c r="T389" s="41"/>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row>
    <row r="390">
      <c r="A390" s="41"/>
      <c r="B390" s="116"/>
      <c r="C390" s="22"/>
      <c r="D390" s="22"/>
      <c r="E390" s="22"/>
      <c r="F390" s="41"/>
      <c r="G390" s="41"/>
      <c r="H390" s="22"/>
      <c r="I390" s="41"/>
      <c r="J390" s="41"/>
      <c r="K390" s="117"/>
      <c r="L390" s="99"/>
      <c r="M390" s="41"/>
      <c r="N390" s="116"/>
      <c r="O390" s="22"/>
      <c r="P390" s="22"/>
      <c r="Q390" s="22"/>
      <c r="R390" s="22"/>
      <c r="S390" s="22"/>
      <c r="T390" s="41"/>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row>
    <row r="391">
      <c r="A391" s="41"/>
      <c r="B391" s="116"/>
      <c r="C391" s="22"/>
      <c r="D391" s="22"/>
      <c r="E391" s="22"/>
      <c r="F391" s="41"/>
      <c r="G391" s="41"/>
      <c r="H391" s="22"/>
      <c r="I391" s="41"/>
      <c r="J391" s="41"/>
      <c r="K391" s="117"/>
      <c r="L391" s="99"/>
      <c r="M391" s="41"/>
      <c r="N391" s="116"/>
      <c r="O391" s="22"/>
      <c r="P391" s="22"/>
      <c r="Q391" s="22"/>
      <c r="R391" s="22"/>
      <c r="S391" s="22"/>
      <c r="T391" s="41"/>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row>
    <row r="392">
      <c r="A392" s="41"/>
      <c r="B392" s="116"/>
      <c r="C392" s="22"/>
      <c r="D392" s="22"/>
      <c r="E392" s="22"/>
      <c r="F392" s="41"/>
      <c r="G392" s="41"/>
      <c r="H392" s="22"/>
      <c r="I392" s="41"/>
      <c r="J392" s="41"/>
      <c r="K392" s="117"/>
      <c r="L392" s="99"/>
      <c r="M392" s="41"/>
      <c r="N392" s="116"/>
      <c r="O392" s="22"/>
      <c r="P392" s="22"/>
      <c r="Q392" s="22"/>
      <c r="R392" s="22"/>
      <c r="S392" s="22"/>
      <c r="T392" s="41"/>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row>
    <row r="393">
      <c r="A393" s="41"/>
      <c r="B393" s="116"/>
      <c r="C393" s="22"/>
      <c r="D393" s="22"/>
      <c r="E393" s="22"/>
      <c r="F393" s="41"/>
      <c r="G393" s="41"/>
      <c r="H393" s="22"/>
      <c r="I393" s="41"/>
      <c r="J393" s="41"/>
      <c r="K393" s="117"/>
      <c r="L393" s="99"/>
      <c r="M393" s="41"/>
      <c r="N393" s="116"/>
      <c r="O393" s="22"/>
      <c r="P393" s="22"/>
      <c r="Q393" s="22"/>
      <c r="R393" s="22"/>
      <c r="S393" s="22"/>
      <c r="T393" s="41"/>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row>
    <row r="394">
      <c r="A394" s="41"/>
      <c r="B394" s="116"/>
      <c r="C394" s="22"/>
      <c r="D394" s="22"/>
      <c r="E394" s="22"/>
      <c r="F394" s="41"/>
      <c r="G394" s="41"/>
      <c r="H394" s="22"/>
      <c r="I394" s="41"/>
      <c r="J394" s="41"/>
      <c r="K394" s="117"/>
      <c r="L394" s="99"/>
      <c r="M394" s="41"/>
      <c r="N394" s="116"/>
      <c r="O394" s="22"/>
      <c r="P394" s="22"/>
      <c r="Q394" s="22"/>
      <c r="R394" s="22"/>
      <c r="S394" s="22"/>
      <c r="T394" s="41"/>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row>
    <row r="395">
      <c r="A395" s="41"/>
      <c r="B395" s="116"/>
      <c r="C395" s="22"/>
      <c r="D395" s="22"/>
      <c r="E395" s="22"/>
      <c r="F395" s="41"/>
      <c r="G395" s="41"/>
      <c r="H395" s="22"/>
      <c r="I395" s="41"/>
      <c r="J395" s="41"/>
      <c r="K395" s="117"/>
      <c r="L395" s="99"/>
      <c r="M395" s="41"/>
      <c r="N395" s="116"/>
      <c r="O395" s="22"/>
      <c r="P395" s="22"/>
      <c r="Q395" s="22"/>
      <c r="R395" s="22"/>
      <c r="S395" s="22"/>
      <c r="T395" s="41"/>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row>
    <row r="396">
      <c r="A396" s="41"/>
      <c r="B396" s="116"/>
      <c r="C396" s="22"/>
      <c r="D396" s="22"/>
      <c r="E396" s="22"/>
      <c r="F396" s="41"/>
      <c r="G396" s="41"/>
      <c r="H396" s="22"/>
      <c r="I396" s="41"/>
      <c r="J396" s="41"/>
      <c r="K396" s="117"/>
      <c r="L396" s="99"/>
      <c r="M396" s="41"/>
      <c r="N396" s="116"/>
      <c r="O396" s="22"/>
      <c r="P396" s="22"/>
      <c r="Q396" s="22"/>
      <c r="R396" s="22"/>
      <c r="S396" s="22"/>
      <c r="T396" s="41"/>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row>
    <row r="397">
      <c r="A397" s="41"/>
      <c r="B397" s="116"/>
      <c r="C397" s="22"/>
      <c r="D397" s="22"/>
      <c r="E397" s="22"/>
      <c r="F397" s="41"/>
      <c r="G397" s="41"/>
      <c r="H397" s="22"/>
      <c r="I397" s="41"/>
      <c r="J397" s="41"/>
      <c r="K397" s="117"/>
      <c r="L397" s="99"/>
      <c r="M397" s="41"/>
      <c r="N397" s="116"/>
      <c r="O397" s="22"/>
      <c r="P397" s="22"/>
      <c r="Q397" s="22"/>
      <c r="R397" s="22"/>
      <c r="S397" s="22"/>
      <c r="T397" s="41"/>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row>
    <row r="398">
      <c r="A398" s="41"/>
      <c r="B398" s="116"/>
      <c r="C398" s="22"/>
      <c r="D398" s="22"/>
      <c r="E398" s="22"/>
      <c r="F398" s="41"/>
      <c r="G398" s="41"/>
      <c r="H398" s="22"/>
      <c r="I398" s="41"/>
      <c r="J398" s="41"/>
      <c r="K398" s="117"/>
      <c r="L398" s="99"/>
      <c r="M398" s="41"/>
      <c r="N398" s="116"/>
      <c r="O398" s="22"/>
      <c r="P398" s="22"/>
      <c r="Q398" s="22"/>
      <c r="R398" s="22"/>
      <c r="S398" s="22"/>
      <c r="T398" s="41"/>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row>
    <row r="399">
      <c r="A399" s="41"/>
      <c r="B399" s="116"/>
      <c r="C399" s="22"/>
      <c r="D399" s="22"/>
      <c r="E399" s="22"/>
      <c r="F399" s="41"/>
      <c r="G399" s="41"/>
      <c r="H399" s="22"/>
      <c r="I399" s="41"/>
      <c r="J399" s="41"/>
      <c r="K399" s="117"/>
      <c r="L399" s="99"/>
      <c r="M399" s="41"/>
      <c r="N399" s="116"/>
      <c r="O399" s="22"/>
      <c r="P399" s="22"/>
      <c r="Q399" s="22"/>
      <c r="R399" s="22"/>
      <c r="S399" s="22"/>
      <c r="T399" s="41"/>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row>
    <row r="400">
      <c r="A400" s="41"/>
      <c r="B400" s="116"/>
      <c r="C400" s="22"/>
      <c r="D400" s="22"/>
      <c r="E400" s="22"/>
      <c r="F400" s="41"/>
      <c r="G400" s="41"/>
      <c r="H400" s="22"/>
      <c r="I400" s="41"/>
      <c r="J400" s="41"/>
      <c r="K400" s="117"/>
      <c r="L400" s="99"/>
      <c r="M400" s="41"/>
      <c r="N400" s="116"/>
      <c r="O400" s="22"/>
      <c r="P400" s="22"/>
      <c r="Q400" s="22"/>
      <c r="R400" s="22"/>
      <c r="S400" s="22"/>
      <c r="T400" s="41"/>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row>
    <row r="401">
      <c r="A401" s="41"/>
      <c r="B401" s="116"/>
      <c r="C401" s="22"/>
      <c r="D401" s="22"/>
      <c r="E401" s="22"/>
      <c r="F401" s="41"/>
      <c r="G401" s="41"/>
      <c r="H401" s="22"/>
      <c r="I401" s="41"/>
      <c r="J401" s="41"/>
      <c r="K401" s="117"/>
      <c r="L401" s="99"/>
      <c r="M401" s="41"/>
      <c r="N401" s="116"/>
      <c r="O401" s="22"/>
      <c r="P401" s="22"/>
      <c r="Q401" s="22"/>
      <c r="R401" s="22"/>
      <c r="S401" s="22"/>
      <c r="T401" s="41"/>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row>
    <row r="402">
      <c r="A402" s="41"/>
      <c r="B402" s="116"/>
      <c r="C402" s="22"/>
      <c r="D402" s="22"/>
      <c r="E402" s="22"/>
      <c r="F402" s="41"/>
      <c r="G402" s="41"/>
      <c r="H402" s="22"/>
      <c r="I402" s="41"/>
      <c r="J402" s="41"/>
      <c r="K402" s="117"/>
      <c r="L402" s="99"/>
      <c r="M402" s="41"/>
      <c r="N402" s="116"/>
      <c r="O402" s="22"/>
      <c r="P402" s="22"/>
      <c r="Q402" s="22"/>
      <c r="R402" s="22"/>
      <c r="S402" s="22"/>
      <c r="T402" s="41"/>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row>
    <row r="403">
      <c r="A403" s="41"/>
      <c r="B403" s="116"/>
      <c r="C403" s="22"/>
      <c r="D403" s="22"/>
      <c r="E403" s="22"/>
      <c r="F403" s="41"/>
      <c r="G403" s="41"/>
      <c r="H403" s="22"/>
      <c r="I403" s="41"/>
      <c r="J403" s="41"/>
      <c r="K403" s="117"/>
      <c r="L403" s="99"/>
      <c r="M403" s="41"/>
      <c r="N403" s="116"/>
      <c r="O403" s="22"/>
      <c r="P403" s="22"/>
      <c r="Q403" s="22"/>
      <c r="R403" s="22"/>
      <c r="S403" s="22"/>
      <c r="T403" s="41"/>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row>
    <row r="404">
      <c r="A404" s="41"/>
      <c r="B404" s="116"/>
      <c r="C404" s="22"/>
      <c r="D404" s="22"/>
      <c r="E404" s="22"/>
      <c r="F404" s="41"/>
      <c r="G404" s="41"/>
      <c r="H404" s="22"/>
      <c r="I404" s="41"/>
      <c r="J404" s="41"/>
      <c r="K404" s="117"/>
      <c r="L404" s="99"/>
      <c r="M404" s="41"/>
      <c r="N404" s="116"/>
      <c r="O404" s="22"/>
      <c r="P404" s="22"/>
      <c r="Q404" s="22"/>
      <c r="R404" s="22"/>
      <c r="S404" s="22"/>
      <c r="T404" s="41"/>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row>
    <row r="405">
      <c r="A405" s="41"/>
      <c r="B405" s="116"/>
      <c r="C405" s="22"/>
      <c r="D405" s="22"/>
      <c r="E405" s="22"/>
      <c r="F405" s="41"/>
      <c r="G405" s="41"/>
      <c r="H405" s="22"/>
      <c r="I405" s="41"/>
      <c r="J405" s="41"/>
      <c r="K405" s="117"/>
      <c r="L405" s="99"/>
      <c r="M405" s="41"/>
      <c r="N405" s="116"/>
      <c r="O405" s="22"/>
      <c r="P405" s="22"/>
      <c r="Q405" s="22"/>
      <c r="R405" s="22"/>
      <c r="S405" s="22"/>
      <c r="T405" s="41"/>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row>
    <row r="406">
      <c r="A406" s="41"/>
      <c r="B406" s="116"/>
      <c r="C406" s="22"/>
      <c r="D406" s="22"/>
      <c r="E406" s="22"/>
      <c r="F406" s="41"/>
      <c r="G406" s="41"/>
      <c r="H406" s="22"/>
      <c r="I406" s="41"/>
      <c r="J406" s="41"/>
      <c r="K406" s="117"/>
      <c r="L406" s="99"/>
      <c r="M406" s="41"/>
      <c r="N406" s="116"/>
      <c r="O406" s="22"/>
      <c r="P406" s="22"/>
      <c r="Q406" s="22"/>
      <c r="R406" s="22"/>
      <c r="S406" s="22"/>
      <c r="T406" s="41"/>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row>
    <row r="407">
      <c r="A407" s="41"/>
      <c r="B407" s="116"/>
      <c r="C407" s="22"/>
      <c r="D407" s="22"/>
      <c r="E407" s="22"/>
      <c r="F407" s="41"/>
      <c r="G407" s="41"/>
      <c r="H407" s="22"/>
      <c r="I407" s="41"/>
      <c r="J407" s="41"/>
      <c r="K407" s="117"/>
      <c r="L407" s="99"/>
      <c r="M407" s="41"/>
      <c r="N407" s="116"/>
      <c r="O407" s="22"/>
      <c r="P407" s="22"/>
      <c r="Q407" s="22"/>
      <c r="R407" s="22"/>
      <c r="S407" s="22"/>
      <c r="T407" s="41"/>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row>
    <row r="408">
      <c r="A408" s="41"/>
      <c r="B408" s="116"/>
      <c r="C408" s="22"/>
      <c r="D408" s="22"/>
      <c r="E408" s="22"/>
      <c r="F408" s="41"/>
      <c r="G408" s="41"/>
      <c r="H408" s="22"/>
      <c r="I408" s="41"/>
      <c r="J408" s="41"/>
      <c r="K408" s="117"/>
      <c r="L408" s="99"/>
      <c r="M408" s="41"/>
      <c r="N408" s="116"/>
      <c r="O408" s="22"/>
      <c r="P408" s="22"/>
      <c r="Q408" s="22"/>
      <c r="R408" s="22"/>
      <c r="S408" s="22"/>
      <c r="T408" s="41"/>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row>
    <row r="409">
      <c r="A409" s="41"/>
      <c r="B409" s="116"/>
      <c r="C409" s="22"/>
      <c r="D409" s="22"/>
      <c r="E409" s="22"/>
      <c r="F409" s="41"/>
      <c r="G409" s="41"/>
      <c r="H409" s="22"/>
      <c r="I409" s="41"/>
      <c r="J409" s="41"/>
      <c r="K409" s="117"/>
      <c r="L409" s="99"/>
      <c r="M409" s="41"/>
      <c r="N409" s="116"/>
      <c r="O409" s="22"/>
      <c r="P409" s="22"/>
      <c r="Q409" s="22"/>
      <c r="R409" s="22"/>
      <c r="S409" s="22"/>
      <c r="T409" s="41"/>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row>
    <row r="410">
      <c r="A410" s="41"/>
      <c r="B410" s="116"/>
      <c r="C410" s="22"/>
      <c r="D410" s="22"/>
      <c r="E410" s="22"/>
      <c r="F410" s="41"/>
      <c r="G410" s="41"/>
      <c r="H410" s="22"/>
      <c r="I410" s="41"/>
      <c r="J410" s="41"/>
      <c r="K410" s="117"/>
      <c r="L410" s="99"/>
      <c r="M410" s="41"/>
      <c r="N410" s="116"/>
      <c r="O410" s="22"/>
      <c r="P410" s="22"/>
      <c r="Q410" s="22"/>
      <c r="R410" s="22"/>
      <c r="S410" s="22"/>
      <c r="T410" s="41"/>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row>
    <row r="411">
      <c r="A411" s="41"/>
      <c r="B411" s="116"/>
      <c r="C411" s="22"/>
      <c r="D411" s="22"/>
      <c r="E411" s="22"/>
      <c r="F411" s="41"/>
      <c r="G411" s="41"/>
      <c r="H411" s="22"/>
      <c r="I411" s="41"/>
      <c r="J411" s="41"/>
      <c r="K411" s="117"/>
      <c r="L411" s="99"/>
      <c r="M411" s="41"/>
      <c r="N411" s="116"/>
      <c r="O411" s="22"/>
      <c r="P411" s="22"/>
      <c r="Q411" s="22"/>
      <c r="R411" s="22"/>
      <c r="S411" s="22"/>
      <c r="T411" s="41"/>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row>
    <row r="412">
      <c r="A412" s="41"/>
      <c r="B412" s="116"/>
      <c r="C412" s="22"/>
      <c r="D412" s="22"/>
      <c r="E412" s="22"/>
      <c r="F412" s="41"/>
      <c r="G412" s="41"/>
      <c r="H412" s="22"/>
      <c r="I412" s="41"/>
      <c r="J412" s="41"/>
      <c r="K412" s="117"/>
      <c r="L412" s="99"/>
      <c r="M412" s="41"/>
      <c r="N412" s="116"/>
      <c r="O412" s="22"/>
      <c r="P412" s="22"/>
      <c r="Q412" s="22"/>
      <c r="R412" s="22"/>
      <c r="S412" s="22"/>
      <c r="T412" s="41"/>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row>
    <row r="413">
      <c r="A413" s="41"/>
      <c r="B413" s="116"/>
      <c r="C413" s="22"/>
      <c r="D413" s="22"/>
      <c r="E413" s="22"/>
      <c r="F413" s="41"/>
      <c r="G413" s="41"/>
      <c r="H413" s="22"/>
      <c r="I413" s="41"/>
      <c r="J413" s="41"/>
      <c r="K413" s="117"/>
      <c r="L413" s="99"/>
      <c r="M413" s="41"/>
      <c r="N413" s="116"/>
      <c r="O413" s="22"/>
      <c r="P413" s="22"/>
      <c r="Q413" s="22"/>
      <c r="R413" s="22"/>
      <c r="S413" s="22"/>
      <c r="T413" s="41"/>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row>
    <row r="414">
      <c r="A414" s="41"/>
      <c r="B414" s="116"/>
      <c r="C414" s="22"/>
      <c r="D414" s="22"/>
      <c r="E414" s="22"/>
      <c r="F414" s="41"/>
      <c r="G414" s="41"/>
      <c r="H414" s="22"/>
      <c r="I414" s="41"/>
      <c r="J414" s="41"/>
      <c r="K414" s="117"/>
      <c r="L414" s="99"/>
      <c r="M414" s="41"/>
      <c r="N414" s="116"/>
      <c r="O414" s="22"/>
      <c r="P414" s="22"/>
      <c r="Q414" s="22"/>
      <c r="R414" s="22"/>
      <c r="S414" s="22"/>
      <c r="T414" s="41"/>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row>
    <row r="415">
      <c r="A415" s="41"/>
      <c r="B415" s="116"/>
      <c r="C415" s="22"/>
      <c r="D415" s="22"/>
      <c r="E415" s="22"/>
      <c r="F415" s="41"/>
      <c r="G415" s="41"/>
      <c r="H415" s="22"/>
      <c r="I415" s="41"/>
      <c r="J415" s="41"/>
      <c r="K415" s="117"/>
      <c r="L415" s="99"/>
      <c r="M415" s="41"/>
      <c r="N415" s="116"/>
      <c r="O415" s="22"/>
      <c r="P415" s="22"/>
      <c r="Q415" s="22"/>
      <c r="R415" s="22"/>
      <c r="S415" s="22"/>
      <c r="T415" s="41"/>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row>
    <row r="416">
      <c r="A416" s="41"/>
      <c r="B416" s="116"/>
      <c r="C416" s="22"/>
      <c r="D416" s="22"/>
      <c r="E416" s="22"/>
      <c r="F416" s="41"/>
      <c r="G416" s="41"/>
      <c r="H416" s="22"/>
      <c r="I416" s="41"/>
      <c r="J416" s="41"/>
      <c r="K416" s="117"/>
      <c r="L416" s="99"/>
      <c r="M416" s="41"/>
      <c r="N416" s="116"/>
      <c r="O416" s="22"/>
      <c r="P416" s="22"/>
      <c r="Q416" s="22"/>
      <c r="R416" s="22"/>
      <c r="S416" s="22"/>
      <c r="T416" s="41"/>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row>
    <row r="417">
      <c r="A417" s="41"/>
      <c r="B417" s="116"/>
      <c r="C417" s="22"/>
      <c r="D417" s="22"/>
      <c r="E417" s="22"/>
      <c r="F417" s="41"/>
      <c r="G417" s="41"/>
      <c r="H417" s="22"/>
      <c r="I417" s="41"/>
      <c r="J417" s="41"/>
      <c r="K417" s="117"/>
      <c r="L417" s="99"/>
      <c r="M417" s="41"/>
      <c r="N417" s="116"/>
      <c r="O417" s="22"/>
      <c r="P417" s="22"/>
      <c r="Q417" s="22"/>
      <c r="R417" s="22"/>
      <c r="S417" s="22"/>
      <c r="T417" s="41"/>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row>
    <row r="418">
      <c r="A418" s="41"/>
      <c r="B418" s="116"/>
      <c r="C418" s="22"/>
      <c r="D418" s="22"/>
      <c r="E418" s="22"/>
      <c r="F418" s="41"/>
      <c r="G418" s="41"/>
      <c r="H418" s="22"/>
      <c r="I418" s="41"/>
      <c r="J418" s="41"/>
      <c r="K418" s="117"/>
      <c r="L418" s="99"/>
      <c r="M418" s="41"/>
      <c r="N418" s="116"/>
      <c r="O418" s="22"/>
      <c r="P418" s="22"/>
      <c r="Q418" s="22"/>
      <c r="R418" s="22"/>
      <c r="S418" s="22"/>
      <c r="T418" s="41"/>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row>
    <row r="419">
      <c r="A419" s="41"/>
      <c r="B419" s="116"/>
      <c r="C419" s="22"/>
      <c r="D419" s="22"/>
      <c r="E419" s="22"/>
      <c r="F419" s="41"/>
      <c r="G419" s="41"/>
      <c r="H419" s="22"/>
      <c r="I419" s="41"/>
      <c r="J419" s="41"/>
      <c r="K419" s="117"/>
      <c r="L419" s="99"/>
      <c r="M419" s="41"/>
      <c r="N419" s="116"/>
      <c r="O419" s="22"/>
      <c r="P419" s="22"/>
      <c r="Q419" s="22"/>
      <c r="R419" s="22"/>
      <c r="S419" s="22"/>
      <c r="T419" s="41"/>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row>
    <row r="420">
      <c r="A420" s="41"/>
      <c r="B420" s="116"/>
      <c r="C420" s="22"/>
      <c r="D420" s="22"/>
      <c r="E420" s="22"/>
      <c r="F420" s="41"/>
      <c r="G420" s="41"/>
      <c r="H420" s="22"/>
      <c r="I420" s="41"/>
      <c r="J420" s="41"/>
      <c r="K420" s="117"/>
      <c r="L420" s="99"/>
      <c r="M420" s="41"/>
      <c r="N420" s="116"/>
      <c r="O420" s="22"/>
      <c r="P420" s="22"/>
      <c r="Q420" s="22"/>
      <c r="R420" s="22"/>
      <c r="S420" s="22"/>
      <c r="T420" s="41"/>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row>
    <row r="421">
      <c r="A421" s="41"/>
      <c r="B421" s="116"/>
      <c r="C421" s="22"/>
      <c r="D421" s="22"/>
      <c r="E421" s="22"/>
      <c r="F421" s="41"/>
      <c r="G421" s="41"/>
      <c r="H421" s="22"/>
      <c r="I421" s="41"/>
      <c r="J421" s="41"/>
      <c r="K421" s="117"/>
      <c r="L421" s="99"/>
      <c r="M421" s="41"/>
      <c r="N421" s="116"/>
      <c r="O421" s="22"/>
      <c r="P421" s="22"/>
      <c r="Q421" s="22"/>
      <c r="R421" s="22"/>
      <c r="S421" s="22"/>
      <c r="T421" s="41"/>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row>
    <row r="422">
      <c r="A422" s="41"/>
      <c r="B422" s="116"/>
      <c r="C422" s="22"/>
      <c r="D422" s="22"/>
      <c r="E422" s="22"/>
      <c r="F422" s="41"/>
      <c r="G422" s="41"/>
      <c r="H422" s="22"/>
      <c r="I422" s="41"/>
      <c r="J422" s="41"/>
      <c r="K422" s="117"/>
      <c r="L422" s="99"/>
      <c r="M422" s="41"/>
      <c r="N422" s="116"/>
      <c r="O422" s="22"/>
      <c r="P422" s="22"/>
      <c r="Q422" s="22"/>
      <c r="R422" s="22"/>
      <c r="S422" s="22"/>
      <c r="T422" s="41"/>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row>
    <row r="423">
      <c r="A423" s="41"/>
      <c r="B423" s="116"/>
      <c r="C423" s="22"/>
      <c r="D423" s="22"/>
      <c r="E423" s="22"/>
      <c r="F423" s="41"/>
      <c r="G423" s="41"/>
      <c r="H423" s="22"/>
      <c r="I423" s="41"/>
      <c r="J423" s="41"/>
      <c r="K423" s="117"/>
      <c r="L423" s="99"/>
      <c r="M423" s="41"/>
      <c r="N423" s="116"/>
      <c r="O423" s="22"/>
      <c r="P423" s="22"/>
      <c r="Q423" s="22"/>
      <c r="R423" s="22"/>
      <c r="S423" s="22"/>
      <c r="T423" s="41"/>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row>
    <row r="424">
      <c r="A424" s="41"/>
      <c r="B424" s="116"/>
      <c r="C424" s="22"/>
      <c r="D424" s="22"/>
      <c r="E424" s="22"/>
      <c r="F424" s="41"/>
      <c r="G424" s="41"/>
      <c r="H424" s="22"/>
      <c r="I424" s="41"/>
      <c r="J424" s="41"/>
      <c r="K424" s="117"/>
      <c r="L424" s="99"/>
      <c r="M424" s="41"/>
      <c r="N424" s="116"/>
      <c r="O424" s="22"/>
      <c r="P424" s="22"/>
      <c r="Q424" s="22"/>
      <c r="R424" s="22"/>
      <c r="S424" s="22"/>
      <c r="T424" s="41"/>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row>
    <row r="425">
      <c r="A425" s="41"/>
      <c r="B425" s="116"/>
      <c r="C425" s="22"/>
      <c r="D425" s="22"/>
      <c r="E425" s="22"/>
      <c r="F425" s="41"/>
      <c r="G425" s="41"/>
      <c r="H425" s="22"/>
      <c r="I425" s="41"/>
      <c r="J425" s="41"/>
      <c r="K425" s="117"/>
      <c r="L425" s="99"/>
      <c r="M425" s="41"/>
      <c r="N425" s="116"/>
      <c r="O425" s="22"/>
      <c r="P425" s="22"/>
      <c r="Q425" s="22"/>
      <c r="R425" s="22"/>
      <c r="S425" s="22"/>
      <c r="T425" s="41"/>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row>
    <row r="426">
      <c r="A426" s="41"/>
      <c r="B426" s="116"/>
      <c r="C426" s="22"/>
      <c r="D426" s="22"/>
      <c r="E426" s="22"/>
      <c r="F426" s="41"/>
      <c r="G426" s="41"/>
      <c r="H426" s="22"/>
      <c r="I426" s="41"/>
      <c r="J426" s="41"/>
      <c r="K426" s="117"/>
      <c r="L426" s="99"/>
      <c r="M426" s="41"/>
      <c r="N426" s="116"/>
      <c r="O426" s="22"/>
      <c r="P426" s="22"/>
      <c r="Q426" s="22"/>
      <c r="R426" s="22"/>
      <c r="S426" s="22"/>
      <c r="T426" s="41"/>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row>
    <row r="427">
      <c r="A427" s="41"/>
      <c r="B427" s="116"/>
      <c r="C427" s="22"/>
      <c r="D427" s="22"/>
      <c r="E427" s="22"/>
      <c r="F427" s="41"/>
      <c r="G427" s="41"/>
      <c r="H427" s="22"/>
      <c r="I427" s="41"/>
      <c r="J427" s="41"/>
      <c r="K427" s="117"/>
      <c r="L427" s="99"/>
      <c r="M427" s="41"/>
      <c r="N427" s="116"/>
      <c r="O427" s="22"/>
      <c r="P427" s="22"/>
      <c r="Q427" s="22"/>
      <c r="R427" s="22"/>
      <c r="S427" s="22"/>
      <c r="T427" s="41"/>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row>
    <row r="428">
      <c r="A428" s="41"/>
      <c r="B428" s="116"/>
      <c r="C428" s="22"/>
      <c r="D428" s="22"/>
      <c r="E428" s="22"/>
      <c r="F428" s="41"/>
      <c r="G428" s="41"/>
      <c r="H428" s="22"/>
      <c r="I428" s="41"/>
      <c r="J428" s="41"/>
      <c r="K428" s="117"/>
      <c r="L428" s="99"/>
      <c r="M428" s="41"/>
      <c r="N428" s="116"/>
      <c r="O428" s="22"/>
      <c r="P428" s="22"/>
      <c r="Q428" s="22"/>
      <c r="R428" s="22"/>
      <c r="S428" s="22"/>
      <c r="T428" s="41"/>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row>
    <row r="429">
      <c r="A429" s="41"/>
      <c r="B429" s="116"/>
      <c r="C429" s="22"/>
      <c r="D429" s="22"/>
      <c r="E429" s="22"/>
      <c r="F429" s="41"/>
      <c r="G429" s="41"/>
      <c r="H429" s="22"/>
      <c r="I429" s="41"/>
      <c r="J429" s="41"/>
      <c r="K429" s="117"/>
      <c r="L429" s="99"/>
      <c r="M429" s="41"/>
      <c r="N429" s="116"/>
      <c r="O429" s="22"/>
      <c r="P429" s="22"/>
      <c r="Q429" s="22"/>
      <c r="R429" s="22"/>
      <c r="S429" s="22"/>
      <c r="T429" s="41"/>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row>
    <row r="430">
      <c r="A430" s="41"/>
      <c r="B430" s="116"/>
      <c r="C430" s="22"/>
      <c r="D430" s="22"/>
      <c r="E430" s="22"/>
      <c r="F430" s="41"/>
      <c r="G430" s="41"/>
      <c r="H430" s="22"/>
      <c r="I430" s="41"/>
      <c r="J430" s="41"/>
      <c r="K430" s="117"/>
      <c r="L430" s="99"/>
      <c r="M430" s="41"/>
      <c r="N430" s="116"/>
      <c r="O430" s="22"/>
      <c r="P430" s="22"/>
      <c r="Q430" s="22"/>
      <c r="R430" s="22"/>
      <c r="S430" s="22"/>
      <c r="T430" s="41"/>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row>
    <row r="431">
      <c r="A431" s="41"/>
      <c r="B431" s="116"/>
      <c r="C431" s="22"/>
      <c r="D431" s="22"/>
      <c r="E431" s="22"/>
      <c r="F431" s="41"/>
      <c r="G431" s="41"/>
      <c r="H431" s="22"/>
      <c r="I431" s="41"/>
      <c r="J431" s="41"/>
      <c r="K431" s="117"/>
      <c r="L431" s="99"/>
      <c r="M431" s="41"/>
      <c r="N431" s="116"/>
      <c r="O431" s="22"/>
      <c r="P431" s="22"/>
      <c r="Q431" s="22"/>
      <c r="R431" s="22"/>
      <c r="S431" s="22"/>
      <c r="T431" s="41"/>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row>
    <row r="432">
      <c r="A432" s="41"/>
      <c r="B432" s="116"/>
      <c r="C432" s="22"/>
      <c r="D432" s="22"/>
      <c r="E432" s="22"/>
      <c r="F432" s="41"/>
      <c r="G432" s="41"/>
      <c r="H432" s="22"/>
      <c r="I432" s="41"/>
      <c r="J432" s="41"/>
      <c r="K432" s="117"/>
      <c r="L432" s="99"/>
      <c r="M432" s="41"/>
      <c r="N432" s="116"/>
      <c r="O432" s="22"/>
      <c r="P432" s="22"/>
      <c r="Q432" s="22"/>
      <c r="R432" s="22"/>
      <c r="S432" s="22"/>
      <c r="T432" s="41"/>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row>
    <row r="433">
      <c r="A433" s="41"/>
      <c r="B433" s="116"/>
      <c r="C433" s="22"/>
      <c r="D433" s="22"/>
      <c r="E433" s="22"/>
      <c r="F433" s="41"/>
      <c r="G433" s="41"/>
      <c r="H433" s="22"/>
      <c r="I433" s="41"/>
      <c r="J433" s="41"/>
      <c r="K433" s="117"/>
      <c r="L433" s="99"/>
      <c r="M433" s="41"/>
      <c r="N433" s="116"/>
      <c r="O433" s="22"/>
      <c r="P433" s="22"/>
      <c r="Q433" s="22"/>
      <c r="R433" s="22"/>
      <c r="S433" s="22"/>
      <c r="T433" s="41"/>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row>
    <row r="434">
      <c r="A434" s="41"/>
      <c r="B434" s="116"/>
      <c r="C434" s="22"/>
      <c r="D434" s="22"/>
      <c r="E434" s="22"/>
      <c r="F434" s="41"/>
      <c r="G434" s="41"/>
      <c r="H434" s="22"/>
      <c r="I434" s="41"/>
      <c r="J434" s="41"/>
      <c r="K434" s="117"/>
      <c r="L434" s="99"/>
      <c r="M434" s="41"/>
      <c r="N434" s="116"/>
      <c r="O434" s="22"/>
      <c r="P434" s="22"/>
      <c r="Q434" s="22"/>
      <c r="R434" s="22"/>
      <c r="S434" s="22"/>
      <c r="T434" s="41"/>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row>
    <row r="435">
      <c r="A435" s="41"/>
      <c r="B435" s="116"/>
      <c r="C435" s="22"/>
      <c r="D435" s="22"/>
      <c r="E435" s="22"/>
      <c r="F435" s="41"/>
      <c r="G435" s="41"/>
      <c r="H435" s="22"/>
      <c r="I435" s="41"/>
      <c r="J435" s="41"/>
      <c r="K435" s="117"/>
      <c r="L435" s="99"/>
      <c r="M435" s="41"/>
      <c r="N435" s="116"/>
      <c r="O435" s="22"/>
      <c r="P435" s="22"/>
      <c r="Q435" s="22"/>
      <c r="R435" s="22"/>
      <c r="S435" s="22"/>
      <c r="T435" s="41"/>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row>
    <row r="436">
      <c r="A436" s="41"/>
      <c r="B436" s="116"/>
      <c r="C436" s="22"/>
      <c r="D436" s="22"/>
      <c r="E436" s="22"/>
      <c r="F436" s="41"/>
      <c r="G436" s="41"/>
      <c r="H436" s="22"/>
      <c r="I436" s="41"/>
      <c r="J436" s="41"/>
      <c r="K436" s="117"/>
      <c r="L436" s="99"/>
      <c r="M436" s="41"/>
      <c r="N436" s="116"/>
      <c r="O436" s="22"/>
      <c r="P436" s="22"/>
      <c r="Q436" s="22"/>
      <c r="R436" s="22"/>
      <c r="S436" s="22"/>
      <c r="T436" s="41"/>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row>
    <row r="437">
      <c r="A437" s="41"/>
      <c r="B437" s="116"/>
      <c r="C437" s="22"/>
      <c r="D437" s="22"/>
      <c r="E437" s="22"/>
      <c r="F437" s="41"/>
      <c r="G437" s="41"/>
      <c r="H437" s="22"/>
      <c r="I437" s="41"/>
      <c r="J437" s="41"/>
      <c r="K437" s="117"/>
      <c r="L437" s="99"/>
      <c r="M437" s="41"/>
      <c r="N437" s="116"/>
      <c r="O437" s="22"/>
      <c r="P437" s="22"/>
      <c r="Q437" s="22"/>
      <c r="R437" s="22"/>
      <c r="S437" s="22"/>
      <c r="T437" s="41"/>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row>
    <row r="438">
      <c r="A438" s="41"/>
      <c r="B438" s="116"/>
      <c r="C438" s="22"/>
      <c r="D438" s="22"/>
      <c r="E438" s="22"/>
      <c r="F438" s="41"/>
      <c r="G438" s="41"/>
      <c r="H438" s="22"/>
      <c r="I438" s="41"/>
      <c r="J438" s="41"/>
      <c r="K438" s="117"/>
      <c r="L438" s="99"/>
      <c r="M438" s="41"/>
      <c r="N438" s="116"/>
      <c r="O438" s="22"/>
      <c r="P438" s="22"/>
      <c r="Q438" s="22"/>
      <c r="R438" s="22"/>
      <c r="S438" s="22"/>
      <c r="T438" s="41"/>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row>
    <row r="439">
      <c r="A439" s="41"/>
      <c r="B439" s="116"/>
      <c r="C439" s="22"/>
      <c r="D439" s="22"/>
      <c r="E439" s="22"/>
      <c r="F439" s="41"/>
      <c r="G439" s="41"/>
      <c r="H439" s="22"/>
      <c r="I439" s="41"/>
      <c r="J439" s="41"/>
      <c r="K439" s="117"/>
      <c r="L439" s="99"/>
      <c r="M439" s="41"/>
      <c r="N439" s="116"/>
      <c r="O439" s="22"/>
      <c r="P439" s="22"/>
      <c r="Q439" s="22"/>
      <c r="R439" s="22"/>
      <c r="S439" s="22"/>
      <c r="T439" s="41"/>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row>
    <row r="440">
      <c r="A440" s="41"/>
      <c r="B440" s="116"/>
      <c r="C440" s="22"/>
      <c r="D440" s="22"/>
      <c r="E440" s="22"/>
      <c r="F440" s="41"/>
      <c r="G440" s="41"/>
      <c r="H440" s="22"/>
      <c r="I440" s="41"/>
      <c r="J440" s="41"/>
      <c r="K440" s="117"/>
      <c r="L440" s="99"/>
      <c r="M440" s="41"/>
      <c r="N440" s="116"/>
      <c r="O440" s="22"/>
      <c r="P440" s="22"/>
      <c r="Q440" s="22"/>
      <c r="R440" s="22"/>
      <c r="S440" s="22"/>
      <c r="T440" s="41"/>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row>
    <row r="441">
      <c r="A441" s="41"/>
      <c r="B441" s="116"/>
      <c r="C441" s="22"/>
      <c r="D441" s="22"/>
      <c r="E441" s="22"/>
      <c r="F441" s="41"/>
      <c r="G441" s="41"/>
      <c r="H441" s="22"/>
      <c r="I441" s="41"/>
      <c r="J441" s="41"/>
      <c r="K441" s="117"/>
      <c r="L441" s="99"/>
      <c r="M441" s="41"/>
      <c r="N441" s="116"/>
      <c r="O441" s="22"/>
      <c r="P441" s="22"/>
      <c r="Q441" s="22"/>
      <c r="R441" s="22"/>
      <c r="S441" s="22"/>
      <c r="T441" s="41"/>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row>
    <row r="442">
      <c r="A442" s="41"/>
      <c r="B442" s="116"/>
      <c r="C442" s="22"/>
      <c r="D442" s="22"/>
      <c r="E442" s="22"/>
      <c r="F442" s="41"/>
      <c r="G442" s="41"/>
      <c r="H442" s="22"/>
      <c r="I442" s="41"/>
      <c r="J442" s="41"/>
      <c r="K442" s="117"/>
      <c r="L442" s="99"/>
      <c r="M442" s="41"/>
      <c r="N442" s="116"/>
      <c r="O442" s="22"/>
      <c r="P442" s="22"/>
      <c r="Q442" s="22"/>
      <c r="R442" s="22"/>
      <c r="S442" s="22"/>
      <c r="T442" s="41"/>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row>
    <row r="443">
      <c r="A443" s="41"/>
      <c r="B443" s="116"/>
      <c r="C443" s="22"/>
      <c r="D443" s="22"/>
      <c r="E443" s="22"/>
      <c r="F443" s="41"/>
      <c r="G443" s="41"/>
      <c r="H443" s="22"/>
      <c r="I443" s="41"/>
      <c r="J443" s="41"/>
      <c r="K443" s="117"/>
      <c r="L443" s="99"/>
      <c r="M443" s="41"/>
      <c r="N443" s="116"/>
      <c r="O443" s="22"/>
      <c r="P443" s="22"/>
      <c r="Q443" s="22"/>
      <c r="R443" s="22"/>
      <c r="S443" s="22"/>
      <c r="T443" s="41"/>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row>
    <row r="444">
      <c r="A444" s="41"/>
      <c r="B444" s="116"/>
      <c r="C444" s="22"/>
      <c r="D444" s="22"/>
      <c r="E444" s="22"/>
      <c r="F444" s="41"/>
      <c r="G444" s="41"/>
      <c r="H444" s="22"/>
      <c r="I444" s="41"/>
      <c r="J444" s="41"/>
      <c r="K444" s="117"/>
      <c r="L444" s="99"/>
      <c r="M444" s="41"/>
      <c r="N444" s="116"/>
      <c r="O444" s="22"/>
      <c r="P444" s="22"/>
      <c r="Q444" s="22"/>
      <c r="R444" s="22"/>
      <c r="S444" s="22"/>
      <c r="T444" s="41"/>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row>
    <row r="445">
      <c r="A445" s="41"/>
      <c r="B445" s="116"/>
      <c r="C445" s="22"/>
      <c r="D445" s="22"/>
      <c r="E445" s="22"/>
      <c r="F445" s="41"/>
      <c r="G445" s="41"/>
      <c r="H445" s="22"/>
      <c r="I445" s="41"/>
      <c r="J445" s="41"/>
      <c r="K445" s="117"/>
      <c r="L445" s="99"/>
      <c r="M445" s="41"/>
      <c r="N445" s="116"/>
      <c r="O445" s="22"/>
      <c r="P445" s="22"/>
      <c r="Q445" s="22"/>
      <c r="R445" s="22"/>
      <c r="S445" s="22"/>
      <c r="T445" s="41"/>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row>
    <row r="446">
      <c r="A446" s="41"/>
      <c r="B446" s="116"/>
      <c r="C446" s="22"/>
      <c r="D446" s="22"/>
      <c r="E446" s="22"/>
      <c r="F446" s="41"/>
      <c r="G446" s="41"/>
      <c r="H446" s="22"/>
      <c r="I446" s="41"/>
      <c r="J446" s="41"/>
      <c r="K446" s="117"/>
      <c r="L446" s="99"/>
      <c r="M446" s="41"/>
      <c r="N446" s="116"/>
      <c r="O446" s="22"/>
      <c r="P446" s="22"/>
      <c r="Q446" s="22"/>
      <c r="R446" s="22"/>
      <c r="S446" s="22"/>
      <c r="T446" s="41"/>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row>
    <row r="447">
      <c r="A447" s="41"/>
      <c r="B447" s="116"/>
      <c r="C447" s="22"/>
      <c r="D447" s="22"/>
      <c r="E447" s="22"/>
      <c r="F447" s="41"/>
      <c r="G447" s="41"/>
      <c r="H447" s="22"/>
      <c r="I447" s="41"/>
      <c r="J447" s="41"/>
      <c r="K447" s="117"/>
      <c r="L447" s="99"/>
      <c r="M447" s="41"/>
      <c r="N447" s="116"/>
      <c r="O447" s="22"/>
      <c r="P447" s="22"/>
      <c r="Q447" s="22"/>
      <c r="R447" s="22"/>
      <c r="S447" s="22"/>
      <c r="T447" s="41"/>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row>
    <row r="448">
      <c r="A448" s="41"/>
      <c r="B448" s="116"/>
      <c r="C448" s="22"/>
      <c r="D448" s="22"/>
      <c r="E448" s="22"/>
      <c r="F448" s="41"/>
      <c r="G448" s="41"/>
      <c r="H448" s="22"/>
      <c r="I448" s="41"/>
      <c r="J448" s="41"/>
      <c r="K448" s="117"/>
      <c r="L448" s="99"/>
      <c r="M448" s="41"/>
      <c r="N448" s="116"/>
      <c r="O448" s="22"/>
      <c r="P448" s="22"/>
      <c r="Q448" s="22"/>
      <c r="R448" s="22"/>
      <c r="S448" s="22"/>
      <c r="T448" s="41"/>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row>
    <row r="449">
      <c r="A449" s="41"/>
      <c r="B449" s="116"/>
      <c r="C449" s="22"/>
      <c r="D449" s="22"/>
      <c r="E449" s="22"/>
      <c r="F449" s="41"/>
      <c r="G449" s="41"/>
      <c r="H449" s="22"/>
      <c r="I449" s="41"/>
      <c r="J449" s="41"/>
      <c r="K449" s="117"/>
      <c r="L449" s="99"/>
      <c r="M449" s="41"/>
      <c r="N449" s="116"/>
      <c r="O449" s="22"/>
      <c r="P449" s="22"/>
      <c r="Q449" s="22"/>
      <c r="R449" s="22"/>
      <c r="S449" s="22"/>
      <c r="T449" s="41"/>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row>
    <row r="450">
      <c r="A450" s="41"/>
      <c r="B450" s="116"/>
      <c r="C450" s="22"/>
      <c r="D450" s="22"/>
      <c r="E450" s="22"/>
      <c r="F450" s="41"/>
      <c r="G450" s="41"/>
      <c r="H450" s="22"/>
      <c r="I450" s="41"/>
      <c r="J450" s="41"/>
      <c r="K450" s="117"/>
      <c r="L450" s="99"/>
      <c r="M450" s="41"/>
      <c r="N450" s="116"/>
      <c r="O450" s="22"/>
      <c r="P450" s="22"/>
      <c r="Q450" s="22"/>
      <c r="R450" s="22"/>
      <c r="S450" s="22"/>
      <c r="T450" s="41"/>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row>
    <row r="451">
      <c r="A451" s="41"/>
      <c r="B451" s="116"/>
      <c r="C451" s="22"/>
      <c r="D451" s="22"/>
      <c r="E451" s="22"/>
      <c r="F451" s="41"/>
      <c r="G451" s="41"/>
      <c r="H451" s="22"/>
      <c r="I451" s="41"/>
      <c r="J451" s="41"/>
      <c r="K451" s="117"/>
      <c r="L451" s="99"/>
      <c r="M451" s="41"/>
      <c r="N451" s="116"/>
      <c r="O451" s="22"/>
      <c r="P451" s="22"/>
      <c r="Q451" s="22"/>
      <c r="R451" s="22"/>
      <c r="S451" s="22"/>
      <c r="T451" s="41"/>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row>
    <row r="452">
      <c r="A452" s="41"/>
      <c r="B452" s="116"/>
      <c r="C452" s="22"/>
      <c r="D452" s="22"/>
      <c r="E452" s="22"/>
      <c r="F452" s="41"/>
      <c r="G452" s="41"/>
      <c r="H452" s="22"/>
      <c r="I452" s="41"/>
      <c r="J452" s="41"/>
      <c r="K452" s="117"/>
      <c r="L452" s="99"/>
      <c r="M452" s="41"/>
      <c r="N452" s="116"/>
      <c r="O452" s="22"/>
      <c r="P452" s="22"/>
      <c r="Q452" s="22"/>
      <c r="R452" s="22"/>
      <c r="S452" s="22"/>
      <c r="T452" s="41"/>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row>
    <row r="453">
      <c r="A453" s="41"/>
      <c r="B453" s="116"/>
      <c r="C453" s="22"/>
      <c r="D453" s="22"/>
      <c r="E453" s="22"/>
      <c r="F453" s="41"/>
      <c r="G453" s="41"/>
      <c r="H453" s="22"/>
      <c r="I453" s="41"/>
      <c r="J453" s="41"/>
      <c r="K453" s="117"/>
      <c r="L453" s="99"/>
      <c r="M453" s="41"/>
      <c r="N453" s="116"/>
      <c r="O453" s="22"/>
      <c r="P453" s="22"/>
      <c r="Q453" s="22"/>
      <c r="R453" s="22"/>
      <c r="S453" s="22"/>
      <c r="T453" s="41"/>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row>
    <row r="454">
      <c r="A454" s="41"/>
      <c r="B454" s="116"/>
      <c r="C454" s="22"/>
      <c r="D454" s="22"/>
      <c r="E454" s="22"/>
      <c r="F454" s="41"/>
      <c r="G454" s="41"/>
      <c r="H454" s="22"/>
      <c r="I454" s="41"/>
      <c r="J454" s="41"/>
      <c r="K454" s="117"/>
      <c r="L454" s="99"/>
      <c r="M454" s="41"/>
      <c r="N454" s="116"/>
      <c r="O454" s="22"/>
      <c r="P454" s="22"/>
      <c r="Q454" s="22"/>
      <c r="R454" s="22"/>
      <c r="S454" s="22"/>
      <c r="T454" s="41"/>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row>
    <row r="455">
      <c r="A455" s="41"/>
      <c r="B455" s="116"/>
      <c r="C455" s="22"/>
      <c r="D455" s="22"/>
      <c r="E455" s="22"/>
      <c r="F455" s="41"/>
      <c r="G455" s="41"/>
      <c r="H455" s="22"/>
      <c r="I455" s="41"/>
      <c r="J455" s="41"/>
      <c r="K455" s="117"/>
      <c r="L455" s="99"/>
      <c r="M455" s="41"/>
      <c r="N455" s="116"/>
      <c r="O455" s="22"/>
      <c r="P455" s="22"/>
      <c r="Q455" s="22"/>
      <c r="R455" s="22"/>
      <c r="S455" s="22"/>
      <c r="T455" s="41"/>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row>
    <row r="456">
      <c r="A456" s="41"/>
      <c r="B456" s="116"/>
      <c r="C456" s="22"/>
      <c r="D456" s="22"/>
      <c r="E456" s="22"/>
      <c r="F456" s="41"/>
      <c r="G456" s="41"/>
      <c r="H456" s="22"/>
      <c r="I456" s="41"/>
      <c r="J456" s="41"/>
      <c r="K456" s="117"/>
      <c r="L456" s="99"/>
      <c r="M456" s="41"/>
      <c r="N456" s="116"/>
      <c r="O456" s="22"/>
      <c r="P456" s="22"/>
      <c r="Q456" s="22"/>
      <c r="R456" s="22"/>
      <c r="S456" s="22"/>
      <c r="T456" s="41"/>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row>
    <row r="457">
      <c r="A457" s="41"/>
      <c r="B457" s="116"/>
      <c r="C457" s="22"/>
      <c r="D457" s="22"/>
      <c r="E457" s="22"/>
      <c r="F457" s="41"/>
      <c r="G457" s="41"/>
      <c r="H457" s="22"/>
      <c r="I457" s="41"/>
      <c r="J457" s="41"/>
      <c r="K457" s="117"/>
      <c r="L457" s="99"/>
      <c r="M457" s="41"/>
      <c r="N457" s="116"/>
      <c r="O457" s="22"/>
      <c r="P457" s="22"/>
      <c r="Q457" s="22"/>
      <c r="R457" s="22"/>
      <c r="S457" s="22"/>
      <c r="T457" s="41"/>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row>
    <row r="458">
      <c r="A458" s="41"/>
      <c r="B458" s="116"/>
      <c r="C458" s="22"/>
      <c r="D458" s="22"/>
      <c r="E458" s="22"/>
      <c r="F458" s="41"/>
      <c r="G458" s="41"/>
      <c r="H458" s="22"/>
      <c r="I458" s="41"/>
      <c r="J458" s="41"/>
      <c r="K458" s="117"/>
      <c r="L458" s="99"/>
      <c r="M458" s="41"/>
      <c r="N458" s="116"/>
      <c r="O458" s="22"/>
      <c r="P458" s="22"/>
      <c r="Q458" s="22"/>
      <c r="R458" s="22"/>
      <c r="S458" s="22"/>
      <c r="T458" s="41"/>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row>
    <row r="459">
      <c r="A459" s="41"/>
      <c r="B459" s="116"/>
      <c r="C459" s="22"/>
      <c r="D459" s="22"/>
      <c r="E459" s="22"/>
      <c r="F459" s="41"/>
      <c r="G459" s="41"/>
      <c r="H459" s="22"/>
      <c r="I459" s="41"/>
      <c r="J459" s="41"/>
      <c r="K459" s="117"/>
      <c r="L459" s="99"/>
      <c r="M459" s="41"/>
      <c r="N459" s="116"/>
      <c r="O459" s="22"/>
      <c r="P459" s="22"/>
      <c r="Q459" s="22"/>
      <c r="R459" s="22"/>
      <c r="S459" s="22"/>
      <c r="T459" s="41"/>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row>
    <row r="460">
      <c r="A460" s="41"/>
      <c r="B460" s="116"/>
      <c r="C460" s="22"/>
      <c r="D460" s="22"/>
      <c r="E460" s="22"/>
      <c r="F460" s="41"/>
      <c r="G460" s="41"/>
      <c r="H460" s="22"/>
      <c r="I460" s="41"/>
      <c r="J460" s="41"/>
      <c r="K460" s="117"/>
      <c r="L460" s="99"/>
      <c r="M460" s="41"/>
      <c r="N460" s="116"/>
      <c r="O460" s="22"/>
      <c r="P460" s="22"/>
      <c r="Q460" s="22"/>
      <c r="R460" s="22"/>
      <c r="S460" s="22"/>
      <c r="T460" s="41"/>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row>
    <row r="461">
      <c r="A461" s="41"/>
      <c r="B461" s="116"/>
      <c r="C461" s="22"/>
      <c r="D461" s="22"/>
      <c r="E461" s="22"/>
      <c r="F461" s="41"/>
      <c r="G461" s="41"/>
      <c r="H461" s="22"/>
      <c r="I461" s="41"/>
      <c r="J461" s="41"/>
      <c r="K461" s="117"/>
      <c r="L461" s="99"/>
      <c r="M461" s="41"/>
      <c r="N461" s="116"/>
      <c r="O461" s="22"/>
      <c r="P461" s="22"/>
      <c r="Q461" s="22"/>
      <c r="R461" s="22"/>
      <c r="S461" s="22"/>
      <c r="T461" s="41"/>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row>
    <row r="462">
      <c r="A462" s="41"/>
      <c r="B462" s="116"/>
      <c r="C462" s="22"/>
      <c r="D462" s="22"/>
      <c r="E462" s="22"/>
      <c r="F462" s="41"/>
      <c r="G462" s="41"/>
      <c r="H462" s="22"/>
      <c r="I462" s="41"/>
      <c r="J462" s="41"/>
      <c r="K462" s="117"/>
      <c r="L462" s="99"/>
      <c r="M462" s="41"/>
      <c r="N462" s="116"/>
      <c r="O462" s="22"/>
      <c r="P462" s="22"/>
      <c r="Q462" s="22"/>
      <c r="R462" s="22"/>
      <c r="S462" s="22"/>
      <c r="T462" s="41"/>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row>
    <row r="463">
      <c r="A463" s="41"/>
      <c r="B463" s="116"/>
      <c r="C463" s="22"/>
      <c r="D463" s="22"/>
      <c r="E463" s="22"/>
      <c r="F463" s="41"/>
      <c r="G463" s="41"/>
      <c r="H463" s="22"/>
      <c r="I463" s="41"/>
      <c r="J463" s="41"/>
      <c r="K463" s="117"/>
      <c r="L463" s="99"/>
      <c r="M463" s="41"/>
      <c r="N463" s="116"/>
      <c r="O463" s="22"/>
      <c r="P463" s="22"/>
      <c r="Q463" s="22"/>
      <c r="R463" s="22"/>
      <c r="S463" s="22"/>
      <c r="T463" s="41"/>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row>
    <row r="464">
      <c r="A464" s="41"/>
      <c r="B464" s="116"/>
      <c r="C464" s="22"/>
      <c r="D464" s="22"/>
      <c r="E464" s="22"/>
      <c r="F464" s="41"/>
      <c r="G464" s="41"/>
      <c r="H464" s="22"/>
      <c r="I464" s="41"/>
      <c r="J464" s="41"/>
      <c r="K464" s="117"/>
      <c r="L464" s="99"/>
      <c r="M464" s="41"/>
      <c r="N464" s="116"/>
      <c r="O464" s="22"/>
      <c r="P464" s="22"/>
      <c r="Q464" s="22"/>
      <c r="R464" s="22"/>
      <c r="S464" s="22"/>
      <c r="T464" s="41"/>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row>
    <row r="465">
      <c r="A465" s="41"/>
      <c r="B465" s="116"/>
      <c r="C465" s="22"/>
      <c r="D465" s="22"/>
      <c r="E465" s="22"/>
      <c r="F465" s="41"/>
      <c r="G465" s="41"/>
      <c r="H465" s="22"/>
      <c r="I465" s="41"/>
      <c r="J465" s="41"/>
      <c r="K465" s="117"/>
      <c r="L465" s="99"/>
      <c r="M465" s="41"/>
      <c r="N465" s="116"/>
      <c r="O465" s="22"/>
      <c r="P465" s="22"/>
      <c r="Q465" s="22"/>
      <c r="R465" s="22"/>
      <c r="S465" s="22"/>
      <c r="T465" s="41"/>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row>
    <row r="466">
      <c r="A466" s="41"/>
      <c r="B466" s="116"/>
      <c r="C466" s="22"/>
      <c r="D466" s="22"/>
      <c r="E466" s="22"/>
      <c r="F466" s="41"/>
      <c r="G466" s="41"/>
      <c r="H466" s="22"/>
      <c r="I466" s="41"/>
      <c r="J466" s="41"/>
      <c r="K466" s="117"/>
      <c r="L466" s="99"/>
      <c r="M466" s="41"/>
      <c r="N466" s="116"/>
      <c r="O466" s="22"/>
      <c r="P466" s="22"/>
      <c r="Q466" s="22"/>
      <c r="R466" s="22"/>
      <c r="S466" s="22"/>
      <c r="T466" s="41"/>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row>
    <row r="467">
      <c r="A467" s="41"/>
      <c r="B467" s="116"/>
      <c r="C467" s="22"/>
      <c r="D467" s="22"/>
      <c r="E467" s="22"/>
      <c r="F467" s="41"/>
      <c r="G467" s="41"/>
      <c r="H467" s="22"/>
      <c r="I467" s="41"/>
      <c r="J467" s="41"/>
      <c r="K467" s="117"/>
      <c r="L467" s="99"/>
      <c r="M467" s="41"/>
      <c r="N467" s="116"/>
      <c r="O467" s="22"/>
      <c r="P467" s="22"/>
      <c r="Q467" s="22"/>
      <c r="R467" s="22"/>
      <c r="S467" s="22"/>
      <c r="T467" s="41"/>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row>
    <row r="468">
      <c r="A468" s="41"/>
      <c r="B468" s="116"/>
      <c r="C468" s="22"/>
      <c r="D468" s="22"/>
      <c r="E468" s="22"/>
      <c r="F468" s="41"/>
      <c r="G468" s="41"/>
      <c r="H468" s="22"/>
      <c r="I468" s="41"/>
      <c r="J468" s="41"/>
      <c r="K468" s="117"/>
      <c r="L468" s="99"/>
      <c r="M468" s="41"/>
      <c r="N468" s="116"/>
      <c r="O468" s="22"/>
      <c r="P468" s="22"/>
      <c r="Q468" s="22"/>
      <c r="R468" s="22"/>
      <c r="S468" s="22"/>
      <c r="T468" s="41"/>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row>
    <row r="469">
      <c r="A469" s="41"/>
      <c r="B469" s="116"/>
      <c r="C469" s="22"/>
      <c r="D469" s="22"/>
      <c r="E469" s="22"/>
      <c r="F469" s="41"/>
      <c r="G469" s="41"/>
      <c r="H469" s="22"/>
      <c r="I469" s="41"/>
      <c r="J469" s="41"/>
      <c r="K469" s="117"/>
      <c r="L469" s="99"/>
      <c r="M469" s="41"/>
      <c r="N469" s="116"/>
      <c r="O469" s="22"/>
      <c r="P469" s="22"/>
      <c r="Q469" s="22"/>
      <c r="R469" s="22"/>
      <c r="S469" s="22"/>
      <c r="T469" s="41"/>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row>
    <row r="470">
      <c r="A470" s="41"/>
      <c r="B470" s="116"/>
      <c r="C470" s="22"/>
      <c r="D470" s="22"/>
      <c r="E470" s="22"/>
      <c r="F470" s="41"/>
      <c r="G470" s="41"/>
      <c r="H470" s="22"/>
      <c r="I470" s="41"/>
      <c r="J470" s="41"/>
      <c r="K470" s="117"/>
      <c r="L470" s="99"/>
      <c r="M470" s="41"/>
      <c r="N470" s="116"/>
      <c r="O470" s="22"/>
      <c r="P470" s="22"/>
      <c r="Q470" s="22"/>
      <c r="R470" s="22"/>
      <c r="S470" s="22"/>
      <c r="T470" s="41"/>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row>
    <row r="471">
      <c r="A471" s="41"/>
      <c r="B471" s="116"/>
      <c r="C471" s="22"/>
      <c r="D471" s="22"/>
      <c r="E471" s="22"/>
      <c r="F471" s="41"/>
      <c r="G471" s="41"/>
      <c r="H471" s="22"/>
      <c r="I471" s="41"/>
      <c r="J471" s="41"/>
      <c r="K471" s="117"/>
      <c r="L471" s="99"/>
      <c r="M471" s="41"/>
      <c r="N471" s="116"/>
      <c r="O471" s="22"/>
      <c r="P471" s="22"/>
      <c r="Q471" s="22"/>
      <c r="R471" s="22"/>
      <c r="S471" s="22"/>
      <c r="T471" s="41"/>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row>
    <row r="472">
      <c r="A472" s="41"/>
      <c r="B472" s="116"/>
      <c r="C472" s="22"/>
      <c r="D472" s="22"/>
      <c r="E472" s="22"/>
      <c r="F472" s="41"/>
      <c r="G472" s="41"/>
      <c r="H472" s="22"/>
      <c r="I472" s="41"/>
      <c r="J472" s="41"/>
      <c r="K472" s="117"/>
      <c r="L472" s="99"/>
      <c r="M472" s="41"/>
      <c r="N472" s="116"/>
      <c r="O472" s="22"/>
      <c r="P472" s="22"/>
      <c r="Q472" s="22"/>
      <c r="R472" s="22"/>
      <c r="S472" s="22"/>
      <c r="T472" s="41"/>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row>
    <row r="473">
      <c r="A473" s="41"/>
      <c r="B473" s="116"/>
      <c r="C473" s="22"/>
      <c r="D473" s="22"/>
      <c r="E473" s="22"/>
      <c r="F473" s="41"/>
      <c r="G473" s="41"/>
      <c r="H473" s="22"/>
      <c r="I473" s="41"/>
      <c r="J473" s="41"/>
      <c r="K473" s="117"/>
      <c r="L473" s="99"/>
      <c r="M473" s="41"/>
      <c r="N473" s="116"/>
      <c r="O473" s="22"/>
      <c r="P473" s="22"/>
      <c r="Q473" s="22"/>
      <c r="R473" s="22"/>
      <c r="S473" s="22"/>
      <c r="T473" s="41"/>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row>
    <row r="474">
      <c r="A474" s="41"/>
      <c r="B474" s="116"/>
      <c r="C474" s="22"/>
      <c r="D474" s="22"/>
      <c r="E474" s="22"/>
      <c r="F474" s="41"/>
      <c r="G474" s="41"/>
      <c r="H474" s="22"/>
      <c r="I474" s="41"/>
      <c r="J474" s="41"/>
      <c r="K474" s="117"/>
      <c r="L474" s="99"/>
      <c r="M474" s="41"/>
      <c r="N474" s="116"/>
      <c r="O474" s="22"/>
      <c r="P474" s="22"/>
      <c r="Q474" s="22"/>
      <c r="R474" s="22"/>
      <c r="S474" s="22"/>
      <c r="T474" s="41"/>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row>
    <row r="475">
      <c r="A475" s="41"/>
      <c r="B475" s="116"/>
      <c r="C475" s="22"/>
      <c r="D475" s="22"/>
      <c r="E475" s="22"/>
      <c r="F475" s="41"/>
      <c r="G475" s="41"/>
      <c r="H475" s="22"/>
      <c r="I475" s="41"/>
      <c r="J475" s="41"/>
      <c r="K475" s="117"/>
      <c r="L475" s="99"/>
      <c r="M475" s="41"/>
      <c r="N475" s="116"/>
      <c r="O475" s="22"/>
      <c r="P475" s="22"/>
      <c r="Q475" s="22"/>
      <c r="R475" s="22"/>
      <c r="S475" s="22"/>
      <c r="T475" s="41"/>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row>
    <row r="476">
      <c r="A476" s="41"/>
      <c r="B476" s="116"/>
      <c r="C476" s="22"/>
      <c r="D476" s="22"/>
      <c r="E476" s="22"/>
      <c r="F476" s="41"/>
      <c r="G476" s="41"/>
      <c r="H476" s="22"/>
      <c r="I476" s="41"/>
      <c r="J476" s="41"/>
      <c r="K476" s="117"/>
      <c r="L476" s="99"/>
      <c r="M476" s="41"/>
      <c r="N476" s="116"/>
      <c r="O476" s="22"/>
      <c r="P476" s="22"/>
      <c r="Q476" s="22"/>
      <c r="R476" s="22"/>
      <c r="S476" s="22"/>
      <c r="T476" s="41"/>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row>
    <row r="477">
      <c r="A477" s="41"/>
      <c r="B477" s="116"/>
      <c r="C477" s="22"/>
      <c r="D477" s="22"/>
      <c r="E477" s="22"/>
      <c r="F477" s="41"/>
      <c r="G477" s="41"/>
      <c r="H477" s="22"/>
      <c r="I477" s="41"/>
      <c r="J477" s="41"/>
      <c r="K477" s="117"/>
      <c r="L477" s="99"/>
      <c r="M477" s="41"/>
      <c r="N477" s="116"/>
      <c r="O477" s="22"/>
      <c r="P477" s="22"/>
      <c r="Q477" s="22"/>
      <c r="R477" s="22"/>
      <c r="S477" s="22"/>
      <c r="T477" s="41"/>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row>
    <row r="478">
      <c r="A478" s="41"/>
      <c r="B478" s="116"/>
      <c r="C478" s="22"/>
      <c r="D478" s="22"/>
      <c r="E478" s="22"/>
      <c r="F478" s="41"/>
      <c r="G478" s="41"/>
      <c r="H478" s="22"/>
      <c r="I478" s="41"/>
      <c r="J478" s="41"/>
      <c r="K478" s="117"/>
      <c r="L478" s="99"/>
      <c r="M478" s="41"/>
      <c r="N478" s="116"/>
      <c r="O478" s="22"/>
      <c r="P478" s="22"/>
      <c r="Q478" s="22"/>
      <c r="R478" s="22"/>
      <c r="S478" s="22"/>
      <c r="T478" s="41"/>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row>
    <row r="479">
      <c r="A479" s="41"/>
      <c r="B479" s="116"/>
      <c r="C479" s="22"/>
      <c r="D479" s="22"/>
      <c r="E479" s="22"/>
      <c r="F479" s="41"/>
      <c r="G479" s="41"/>
      <c r="H479" s="22"/>
      <c r="I479" s="41"/>
      <c r="J479" s="41"/>
      <c r="K479" s="117"/>
      <c r="L479" s="99"/>
      <c r="M479" s="41"/>
      <c r="N479" s="116"/>
      <c r="O479" s="22"/>
      <c r="P479" s="22"/>
      <c r="Q479" s="22"/>
      <c r="R479" s="22"/>
      <c r="S479" s="22"/>
      <c r="T479" s="41"/>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row>
    <row r="480">
      <c r="A480" s="41"/>
      <c r="B480" s="116"/>
      <c r="C480" s="22"/>
      <c r="D480" s="22"/>
      <c r="E480" s="22"/>
      <c r="F480" s="41"/>
      <c r="G480" s="41"/>
      <c r="H480" s="22"/>
      <c r="I480" s="41"/>
      <c r="J480" s="41"/>
      <c r="K480" s="117"/>
      <c r="L480" s="99"/>
      <c r="M480" s="41"/>
      <c r="N480" s="116"/>
      <c r="O480" s="22"/>
      <c r="P480" s="22"/>
      <c r="Q480" s="22"/>
      <c r="R480" s="22"/>
      <c r="S480" s="22"/>
      <c r="T480" s="41"/>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row>
    <row r="481">
      <c r="A481" s="41"/>
      <c r="B481" s="116"/>
      <c r="C481" s="22"/>
      <c r="D481" s="22"/>
      <c r="E481" s="22"/>
      <c r="F481" s="41"/>
      <c r="G481" s="41"/>
      <c r="H481" s="22"/>
      <c r="I481" s="41"/>
      <c r="J481" s="41"/>
      <c r="K481" s="117"/>
      <c r="L481" s="99"/>
      <c r="M481" s="41"/>
      <c r="N481" s="116"/>
      <c r="O481" s="22"/>
      <c r="P481" s="22"/>
      <c r="Q481" s="22"/>
      <c r="R481" s="22"/>
      <c r="S481" s="22"/>
      <c r="T481" s="41"/>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row>
    <row r="482">
      <c r="A482" s="41"/>
      <c r="B482" s="116"/>
      <c r="C482" s="22"/>
      <c r="D482" s="22"/>
      <c r="E482" s="22"/>
      <c r="F482" s="41"/>
      <c r="G482" s="41"/>
      <c r="H482" s="22"/>
      <c r="I482" s="41"/>
      <c r="J482" s="41"/>
      <c r="K482" s="117"/>
      <c r="L482" s="99"/>
      <c r="M482" s="41"/>
      <c r="N482" s="116"/>
      <c r="O482" s="22"/>
      <c r="P482" s="22"/>
      <c r="Q482" s="22"/>
      <c r="R482" s="22"/>
      <c r="S482" s="22"/>
      <c r="T482" s="41"/>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row>
    <row r="483">
      <c r="A483" s="41"/>
      <c r="B483" s="116"/>
      <c r="C483" s="22"/>
      <c r="D483" s="22"/>
      <c r="E483" s="22"/>
      <c r="F483" s="41"/>
      <c r="G483" s="41"/>
      <c r="H483" s="22"/>
      <c r="I483" s="41"/>
      <c r="J483" s="41"/>
      <c r="K483" s="117"/>
      <c r="L483" s="99"/>
      <c r="M483" s="41"/>
      <c r="N483" s="116"/>
      <c r="O483" s="22"/>
      <c r="P483" s="22"/>
      <c r="Q483" s="22"/>
      <c r="R483" s="22"/>
      <c r="S483" s="22"/>
      <c r="T483" s="41"/>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row>
    <row r="484">
      <c r="A484" s="41"/>
      <c r="B484" s="116"/>
      <c r="C484" s="22"/>
      <c r="D484" s="22"/>
      <c r="E484" s="22"/>
      <c r="F484" s="41"/>
      <c r="G484" s="41"/>
      <c r="H484" s="22"/>
      <c r="I484" s="41"/>
      <c r="J484" s="41"/>
      <c r="K484" s="117"/>
      <c r="L484" s="99"/>
      <c r="M484" s="41"/>
      <c r="N484" s="116"/>
      <c r="O484" s="22"/>
      <c r="P484" s="22"/>
      <c r="Q484" s="22"/>
      <c r="R484" s="22"/>
      <c r="S484" s="22"/>
      <c r="T484" s="41"/>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row>
    <row r="485">
      <c r="A485" s="41"/>
      <c r="B485" s="116"/>
      <c r="C485" s="22"/>
      <c r="D485" s="22"/>
      <c r="E485" s="22"/>
      <c r="F485" s="41"/>
      <c r="G485" s="41"/>
      <c r="H485" s="22"/>
      <c r="I485" s="41"/>
      <c r="J485" s="41"/>
      <c r="K485" s="117"/>
      <c r="L485" s="99"/>
      <c r="M485" s="41"/>
      <c r="N485" s="116"/>
      <c r="O485" s="22"/>
      <c r="P485" s="22"/>
      <c r="Q485" s="22"/>
      <c r="R485" s="22"/>
      <c r="S485" s="22"/>
      <c r="T485" s="41"/>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row>
    <row r="486">
      <c r="A486" s="41"/>
      <c r="B486" s="116"/>
      <c r="C486" s="22"/>
      <c r="D486" s="22"/>
      <c r="E486" s="22"/>
      <c r="F486" s="41"/>
      <c r="G486" s="41"/>
      <c r="H486" s="22"/>
      <c r="I486" s="41"/>
      <c r="J486" s="41"/>
      <c r="K486" s="117"/>
      <c r="L486" s="99"/>
      <c r="M486" s="41"/>
      <c r="N486" s="116"/>
      <c r="O486" s="22"/>
      <c r="P486" s="22"/>
      <c r="Q486" s="22"/>
      <c r="R486" s="22"/>
      <c r="S486" s="22"/>
      <c r="T486" s="41"/>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row>
    <row r="487">
      <c r="A487" s="41"/>
      <c r="B487" s="116"/>
      <c r="C487" s="22"/>
      <c r="D487" s="22"/>
      <c r="E487" s="22"/>
      <c r="F487" s="41"/>
      <c r="G487" s="41"/>
      <c r="H487" s="22"/>
      <c r="I487" s="41"/>
      <c r="J487" s="41"/>
      <c r="K487" s="117"/>
      <c r="L487" s="99"/>
      <c r="M487" s="41"/>
      <c r="N487" s="116"/>
      <c r="O487" s="22"/>
      <c r="P487" s="22"/>
      <c r="Q487" s="22"/>
      <c r="R487" s="22"/>
      <c r="S487" s="22"/>
      <c r="T487" s="41"/>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row>
    <row r="488">
      <c r="A488" s="41"/>
      <c r="B488" s="116"/>
      <c r="C488" s="22"/>
      <c r="D488" s="22"/>
      <c r="E488" s="22"/>
      <c r="F488" s="41"/>
      <c r="G488" s="41"/>
      <c r="H488" s="22"/>
      <c r="I488" s="41"/>
      <c r="J488" s="41"/>
      <c r="K488" s="117"/>
      <c r="L488" s="99"/>
      <c r="M488" s="41"/>
      <c r="N488" s="116"/>
      <c r="O488" s="22"/>
      <c r="P488" s="22"/>
      <c r="Q488" s="22"/>
      <c r="R488" s="22"/>
      <c r="S488" s="22"/>
      <c r="T488" s="41"/>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row>
    <row r="489">
      <c r="A489" s="41"/>
      <c r="B489" s="116"/>
      <c r="C489" s="22"/>
      <c r="D489" s="22"/>
      <c r="E489" s="22"/>
      <c r="F489" s="41"/>
      <c r="G489" s="41"/>
      <c r="H489" s="22"/>
      <c r="I489" s="41"/>
      <c r="J489" s="41"/>
      <c r="K489" s="117"/>
      <c r="L489" s="99"/>
      <c r="M489" s="41"/>
      <c r="N489" s="116"/>
      <c r="O489" s="22"/>
      <c r="P489" s="22"/>
      <c r="Q489" s="22"/>
      <c r="R489" s="22"/>
      <c r="S489" s="22"/>
      <c r="T489" s="41"/>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row>
    <row r="490">
      <c r="A490" s="41"/>
      <c r="B490" s="116"/>
      <c r="C490" s="22"/>
      <c r="D490" s="22"/>
      <c r="E490" s="22"/>
      <c r="F490" s="41"/>
      <c r="G490" s="41"/>
      <c r="H490" s="22"/>
      <c r="I490" s="41"/>
      <c r="J490" s="41"/>
      <c r="K490" s="117"/>
      <c r="L490" s="99"/>
      <c r="M490" s="41"/>
      <c r="N490" s="116"/>
      <c r="O490" s="22"/>
      <c r="P490" s="22"/>
      <c r="Q490" s="22"/>
      <c r="R490" s="22"/>
      <c r="S490" s="22"/>
      <c r="T490" s="41"/>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row>
    <row r="491">
      <c r="A491" s="41"/>
      <c r="B491" s="116"/>
      <c r="C491" s="22"/>
      <c r="D491" s="22"/>
      <c r="E491" s="22"/>
      <c r="F491" s="41"/>
      <c r="G491" s="41"/>
      <c r="H491" s="22"/>
      <c r="I491" s="41"/>
      <c r="J491" s="41"/>
      <c r="K491" s="117"/>
      <c r="L491" s="99"/>
      <c r="M491" s="41"/>
      <c r="N491" s="116"/>
      <c r="O491" s="22"/>
      <c r="P491" s="22"/>
      <c r="Q491" s="22"/>
      <c r="R491" s="22"/>
      <c r="S491" s="22"/>
      <c r="T491" s="41"/>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row>
    <row r="492">
      <c r="A492" s="41"/>
      <c r="B492" s="116"/>
      <c r="C492" s="22"/>
      <c r="D492" s="22"/>
      <c r="E492" s="22"/>
      <c r="F492" s="41"/>
      <c r="G492" s="41"/>
      <c r="H492" s="22"/>
      <c r="I492" s="41"/>
      <c r="J492" s="41"/>
      <c r="K492" s="117"/>
      <c r="L492" s="99"/>
      <c r="M492" s="41"/>
      <c r="N492" s="116"/>
      <c r="O492" s="22"/>
      <c r="P492" s="22"/>
      <c r="Q492" s="22"/>
      <c r="R492" s="22"/>
      <c r="S492" s="22"/>
      <c r="T492" s="41"/>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row>
    <row r="493">
      <c r="A493" s="41"/>
      <c r="B493" s="116"/>
      <c r="C493" s="22"/>
      <c r="D493" s="22"/>
      <c r="E493" s="22"/>
      <c r="F493" s="41"/>
      <c r="G493" s="41"/>
      <c r="H493" s="22"/>
      <c r="I493" s="41"/>
      <c r="J493" s="41"/>
      <c r="K493" s="117"/>
      <c r="L493" s="99"/>
      <c r="M493" s="41"/>
      <c r="N493" s="116"/>
      <c r="O493" s="22"/>
      <c r="P493" s="22"/>
      <c r="Q493" s="22"/>
      <c r="R493" s="22"/>
      <c r="S493" s="22"/>
      <c r="T493" s="41"/>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row>
    <row r="494">
      <c r="A494" s="41"/>
      <c r="B494" s="116"/>
      <c r="C494" s="22"/>
      <c r="D494" s="22"/>
      <c r="E494" s="22"/>
      <c r="F494" s="41"/>
      <c r="G494" s="41"/>
      <c r="H494" s="22"/>
      <c r="I494" s="41"/>
      <c r="J494" s="41"/>
      <c r="K494" s="117"/>
      <c r="L494" s="99"/>
      <c r="M494" s="41"/>
      <c r="N494" s="116"/>
      <c r="O494" s="22"/>
      <c r="P494" s="22"/>
      <c r="Q494" s="22"/>
      <c r="R494" s="22"/>
      <c r="S494" s="22"/>
      <c r="T494" s="41"/>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row>
    <row r="495">
      <c r="A495" s="41"/>
      <c r="B495" s="116"/>
      <c r="C495" s="22"/>
      <c r="D495" s="22"/>
      <c r="E495" s="22"/>
      <c r="F495" s="41"/>
      <c r="G495" s="41"/>
      <c r="H495" s="22"/>
      <c r="I495" s="41"/>
      <c r="J495" s="41"/>
      <c r="K495" s="117"/>
      <c r="L495" s="99"/>
      <c r="M495" s="41"/>
      <c r="N495" s="116"/>
      <c r="O495" s="22"/>
      <c r="P495" s="22"/>
      <c r="Q495" s="22"/>
      <c r="R495" s="22"/>
      <c r="S495" s="22"/>
      <c r="T495" s="41"/>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row>
    <row r="496">
      <c r="A496" s="41"/>
      <c r="B496" s="116"/>
      <c r="C496" s="22"/>
      <c r="D496" s="22"/>
      <c r="E496" s="22"/>
      <c r="F496" s="41"/>
      <c r="G496" s="41"/>
      <c r="H496" s="22"/>
      <c r="I496" s="41"/>
      <c r="J496" s="41"/>
      <c r="K496" s="117"/>
      <c r="L496" s="99"/>
      <c r="M496" s="41"/>
      <c r="N496" s="116"/>
      <c r="O496" s="22"/>
      <c r="P496" s="22"/>
      <c r="Q496" s="22"/>
      <c r="R496" s="22"/>
      <c r="S496" s="22"/>
      <c r="T496" s="41"/>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row>
    <row r="497">
      <c r="A497" s="41"/>
      <c r="B497" s="116"/>
      <c r="C497" s="22"/>
      <c r="D497" s="22"/>
      <c r="E497" s="22"/>
      <c r="F497" s="41"/>
      <c r="G497" s="41"/>
      <c r="H497" s="22"/>
      <c r="I497" s="41"/>
      <c r="J497" s="41"/>
      <c r="K497" s="117"/>
      <c r="L497" s="99"/>
      <c r="M497" s="41"/>
      <c r="N497" s="116"/>
      <c r="O497" s="22"/>
      <c r="P497" s="22"/>
      <c r="Q497" s="22"/>
      <c r="R497" s="22"/>
      <c r="S497" s="22"/>
      <c r="T497" s="41"/>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row>
    <row r="498">
      <c r="A498" s="41"/>
      <c r="B498" s="116"/>
      <c r="C498" s="22"/>
      <c r="D498" s="22"/>
      <c r="E498" s="22"/>
      <c r="F498" s="41"/>
      <c r="G498" s="41"/>
      <c r="H498" s="22"/>
      <c r="I498" s="41"/>
      <c r="J498" s="41"/>
      <c r="K498" s="117"/>
      <c r="L498" s="99"/>
      <c r="M498" s="41"/>
      <c r="N498" s="116"/>
      <c r="O498" s="22"/>
      <c r="P498" s="22"/>
      <c r="Q498" s="22"/>
      <c r="R498" s="22"/>
      <c r="S498" s="22"/>
      <c r="T498" s="41"/>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row>
    <row r="499">
      <c r="A499" s="41"/>
      <c r="B499" s="116"/>
      <c r="C499" s="22"/>
      <c r="D499" s="22"/>
      <c r="E499" s="22"/>
      <c r="F499" s="41"/>
      <c r="G499" s="41"/>
      <c r="H499" s="22"/>
      <c r="I499" s="41"/>
      <c r="J499" s="41"/>
      <c r="K499" s="117"/>
      <c r="L499" s="99"/>
      <c r="M499" s="41"/>
      <c r="N499" s="116"/>
      <c r="O499" s="22"/>
      <c r="P499" s="22"/>
      <c r="Q499" s="22"/>
      <c r="R499" s="22"/>
      <c r="S499" s="22"/>
      <c r="T499" s="41"/>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row>
    <row r="500">
      <c r="A500" s="41"/>
      <c r="B500" s="116"/>
      <c r="C500" s="22"/>
      <c r="D500" s="22"/>
      <c r="E500" s="22"/>
      <c r="F500" s="41"/>
      <c r="G500" s="41"/>
      <c r="H500" s="22"/>
      <c r="I500" s="41"/>
      <c r="J500" s="41"/>
      <c r="K500" s="117"/>
      <c r="L500" s="99"/>
      <c r="M500" s="41"/>
      <c r="N500" s="116"/>
      <c r="O500" s="22"/>
      <c r="P500" s="22"/>
      <c r="Q500" s="22"/>
      <c r="R500" s="22"/>
      <c r="S500" s="22"/>
      <c r="T500" s="41"/>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row>
    <row r="501">
      <c r="A501" s="41"/>
      <c r="B501" s="116"/>
      <c r="C501" s="22"/>
      <c r="D501" s="22"/>
      <c r="E501" s="22"/>
      <c r="F501" s="41"/>
      <c r="G501" s="41"/>
      <c r="H501" s="22"/>
      <c r="I501" s="41"/>
      <c r="J501" s="41"/>
      <c r="K501" s="117"/>
      <c r="L501" s="99"/>
      <c r="M501" s="41"/>
      <c r="N501" s="116"/>
      <c r="O501" s="22"/>
      <c r="P501" s="22"/>
      <c r="Q501" s="22"/>
      <c r="R501" s="22"/>
      <c r="S501" s="22"/>
      <c r="T501" s="41"/>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row>
    <row r="502">
      <c r="A502" s="41"/>
      <c r="B502" s="116"/>
      <c r="C502" s="22"/>
      <c r="D502" s="22"/>
      <c r="E502" s="22"/>
      <c r="F502" s="41"/>
      <c r="G502" s="41"/>
      <c r="H502" s="22"/>
      <c r="I502" s="41"/>
      <c r="J502" s="41"/>
      <c r="K502" s="117"/>
      <c r="L502" s="99"/>
      <c r="M502" s="41"/>
      <c r="N502" s="116"/>
      <c r="O502" s="22"/>
      <c r="P502" s="22"/>
      <c r="Q502" s="22"/>
      <c r="R502" s="22"/>
      <c r="S502" s="22"/>
      <c r="T502" s="41"/>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row>
    <row r="503">
      <c r="A503" s="41"/>
      <c r="B503" s="116"/>
      <c r="C503" s="22"/>
      <c r="D503" s="22"/>
      <c r="E503" s="22"/>
      <c r="F503" s="41"/>
      <c r="G503" s="41"/>
      <c r="H503" s="22"/>
      <c r="I503" s="41"/>
      <c r="J503" s="41"/>
      <c r="K503" s="117"/>
      <c r="L503" s="99"/>
      <c r="M503" s="41"/>
      <c r="N503" s="116"/>
      <c r="O503" s="22"/>
      <c r="P503" s="22"/>
      <c r="Q503" s="22"/>
      <c r="R503" s="22"/>
      <c r="S503" s="22"/>
      <c r="T503" s="41"/>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row>
    <row r="504">
      <c r="A504" s="41"/>
      <c r="B504" s="116"/>
      <c r="C504" s="22"/>
      <c r="D504" s="22"/>
      <c r="E504" s="22"/>
      <c r="F504" s="41"/>
      <c r="G504" s="41"/>
      <c r="H504" s="22"/>
      <c r="I504" s="41"/>
      <c r="J504" s="41"/>
      <c r="K504" s="117"/>
      <c r="L504" s="99"/>
      <c r="M504" s="41"/>
      <c r="N504" s="116"/>
      <c r="O504" s="22"/>
      <c r="P504" s="22"/>
      <c r="Q504" s="22"/>
      <c r="R504" s="22"/>
      <c r="S504" s="22"/>
      <c r="T504" s="41"/>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row>
    <row r="505">
      <c r="A505" s="41"/>
      <c r="B505" s="116"/>
      <c r="C505" s="22"/>
      <c r="D505" s="22"/>
      <c r="E505" s="22"/>
      <c r="F505" s="41"/>
      <c r="G505" s="41"/>
      <c r="H505" s="22"/>
      <c r="I505" s="41"/>
      <c r="J505" s="41"/>
      <c r="K505" s="117"/>
      <c r="L505" s="99"/>
      <c r="M505" s="41"/>
      <c r="N505" s="116"/>
      <c r="O505" s="22"/>
      <c r="P505" s="22"/>
      <c r="Q505" s="22"/>
      <c r="R505" s="22"/>
      <c r="S505" s="22"/>
      <c r="T505" s="41"/>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row>
    <row r="506">
      <c r="A506" s="41"/>
      <c r="B506" s="116"/>
      <c r="C506" s="22"/>
      <c r="D506" s="22"/>
      <c r="E506" s="22"/>
      <c r="F506" s="41"/>
      <c r="G506" s="41"/>
      <c r="H506" s="22"/>
      <c r="I506" s="41"/>
      <c r="J506" s="41"/>
      <c r="K506" s="117"/>
      <c r="L506" s="99"/>
      <c r="M506" s="41"/>
      <c r="N506" s="116"/>
      <c r="O506" s="22"/>
      <c r="P506" s="22"/>
      <c r="Q506" s="22"/>
      <c r="R506" s="22"/>
      <c r="S506" s="22"/>
      <c r="T506" s="41"/>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row>
    <row r="507">
      <c r="A507" s="41"/>
      <c r="B507" s="116"/>
      <c r="C507" s="22"/>
      <c r="D507" s="22"/>
      <c r="E507" s="22"/>
      <c r="F507" s="41"/>
      <c r="G507" s="41"/>
      <c r="H507" s="22"/>
      <c r="I507" s="41"/>
      <c r="J507" s="41"/>
      <c r="K507" s="117"/>
      <c r="L507" s="99"/>
      <c r="M507" s="41"/>
      <c r="N507" s="116"/>
      <c r="O507" s="22"/>
      <c r="P507" s="22"/>
      <c r="Q507" s="22"/>
      <c r="R507" s="22"/>
      <c r="S507" s="22"/>
      <c r="T507" s="41"/>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row>
    <row r="508">
      <c r="A508" s="41"/>
      <c r="B508" s="116"/>
      <c r="C508" s="22"/>
      <c r="D508" s="22"/>
      <c r="E508" s="22"/>
      <c r="F508" s="41"/>
      <c r="G508" s="41"/>
      <c r="H508" s="22"/>
      <c r="I508" s="41"/>
      <c r="J508" s="41"/>
      <c r="K508" s="117"/>
      <c r="L508" s="99"/>
      <c r="M508" s="41"/>
      <c r="N508" s="116"/>
      <c r="O508" s="22"/>
      <c r="P508" s="22"/>
      <c r="Q508" s="22"/>
      <c r="R508" s="22"/>
      <c r="S508" s="22"/>
      <c r="T508" s="41"/>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row>
    <row r="509">
      <c r="A509" s="41"/>
      <c r="B509" s="116"/>
      <c r="C509" s="22"/>
      <c r="D509" s="22"/>
      <c r="E509" s="22"/>
      <c r="F509" s="41"/>
      <c r="G509" s="41"/>
      <c r="H509" s="22"/>
      <c r="I509" s="41"/>
      <c r="J509" s="41"/>
      <c r="K509" s="117"/>
      <c r="L509" s="99"/>
      <c r="M509" s="41"/>
      <c r="N509" s="116"/>
      <c r="O509" s="22"/>
      <c r="P509" s="22"/>
      <c r="Q509" s="22"/>
      <c r="R509" s="22"/>
      <c r="S509" s="22"/>
      <c r="T509" s="41"/>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row>
    <row r="510">
      <c r="A510" s="41"/>
      <c r="B510" s="116"/>
      <c r="C510" s="22"/>
      <c r="D510" s="22"/>
      <c r="E510" s="22"/>
      <c r="F510" s="41"/>
      <c r="G510" s="41"/>
      <c r="H510" s="22"/>
      <c r="I510" s="41"/>
      <c r="J510" s="41"/>
      <c r="K510" s="117"/>
      <c r="L510" s="99"/>
      <c r="M510" s="41"/>
      <c r="N510" s="116"/>
      <c r="O510" s="22"/>
      <c r="P510" s="22"/>
      <c r="Q510" s="22"/>
      <c r="R510" s="22"/>
      <c r="S510" s="22"/>
      <c r="T510" s="41"/>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row>
    <row r="511">
      <c r="A511" s="41"/>
      <c r="B511" s="116"/>
      <c r="C511" s="22"/>
      <c r="D511" s="22"/>
      <c r="E511" s="22"/>
      <c r="F511" s="41"/>
      <c r="G511" s="41"/>
      <c r="H511" s="22"/>
      <c r="I511" s="41"/>
      <c r="J511" s="41"/>
      <c r="K511" s="117"/>
      <c r="L511" s="99"/>
      <c r="M511" s="41"/>
      <c r="N511" s="116"/>
      <c r="O511" s="22"/>
      <c r="P511" s="22"/>
      <c r="Q511" s="22"/>
      <c r="R511" s="22"/>
      <c r="S511" s="22"/>
      <c r="T511" s="41"/>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row>
    <row r="512">
      <c r="A512" s="41"/>
      <c r="B512" s="116"/>
      <c r="C512" s="22"/>
      <c r="D512" s="22"/>
      <c r="E512" s="22"/>
      <c r="F512" s="41"/>
      <c r="G512" s="41"/>
      <c r="H512" s="22"/>
      <c r="I512" s="41"/>
      <c r="J512" s="41"/>
      <c r="K512" s="117"/>
      <c r="L512" s="99"/>
      <c r="M512" s="41"/>
      <c r="N512" s="116"/>
      <c r="O512" s="22"/>
      <c r="P512" s="22"/>
      <c r="Q512" s="22"/>
      <c r="R512" s="22"/>
      <c r="S512" s="22"/>
      <c r="T512" s="41"/>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row>
    <row r="513">
      <c r="A513" s="41"/>
      <c r="B513" s="116"/>
      <c r="C513" s="22"/>
      <c r="D513" s="22"/>
      <c r="E513" s="22"/>
      <c r="F513" s="41"/>
      <c r="G513" s="41"/>
      <c r="H513" s="22"/>
      <c r="I513" s="41"/>
      <c r="J513" s="41"/>
      <c r="K513" s="117"/>
      <c r="L513" s="99"/>
      <c r="M513" s="41"/>
      <c r="N513" s="116"/>
      <c r="O513" s="22"/>
      <c r="P513" s="22"/>
      <c r="Q513" s="22"/>
      <c r="R513" s="22"/>
      <c r="S513" s="22"/>
      <c r="T513" s="41"/>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row>
    <row r="514">
      <c r="A514" s="41"/>
      <c r="B514" s="116"/>
      <c r="C514" s="22"/>
      <c r="D514" s="22"/>
      <c r="E514" s="22"/>
      <c r="F514" s="41"/>
      <c r="G514" s="41"/>
      <c r="H514" s="22"/>
      <c r="I514" s="41"/>
      <c r="J514" s="41"/>
      <c r="K514" s="117"/>
      <c r="L514" s="99"/>
      <c r="M514" s="41"/>
      <c r="N514" s="116"/>
      <c r="O514" s="22"/>
      <c r="P514" s="22"/>
      <c r="Q514" s="22"/>
      <c r="R514" s="22"/>
      <c r="S514" s="22"/>
      <c r="T514" s="41"/>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row>
    <row r="515">
      <c r="A515" s="41"/>
      <c r="B515" s="116"/>
      <c r="C515" s="22"/>
      <c r="D515" s="22"/>
      <c r="E515" s="22"/>
      <c r="F515" s="41"/>
      <c r="G515" s="41"/>
      <c r="H515" s="22"/>
      <c r="I515" s="41"/>
      <c r="J515" s="41"/>
      <c r="K515" s="117"/>
      <c r="L515" s="99"/>
      <c r="M515" s="41"/>
      <c r="N515" s="116"/>
      <c r="O515" s="22"/>
      <c r="P515" s="22"/>
      <c r="Q515" s="22"/>
      <c r="R515" s="22"/>
      <c r="S515" s="22"/>
      <c r="T515" s="41"/>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row>
    <row r="516">
      <c r="A516" s="41"/>
      <c r="B516" s="116"/>
      <c r="C516" s="22"/>
      <c r="D516" s="22"/>
      <c r="E516" s="22"/>
      <c r="F516" s="41"/>
      <c r="G516" s="41"/>
      <c r="H516" s="22"/>
      <c r="I516" s="41"/>
      <c r="J516" s="41"/>
      <c r="K516" s="117"/>
      <c r="L516" s="99"/>
      <c r="M516" s="41"/>
      <c r="N516" s="116"/>
      <c r="O516" s="22"/>
      <c r="P516" s="22"/>
      <c r="Q516" s="22"/>
      <c r="R516" s="22"/>
      <c r="S516" s="22"/>
      <c r="T516" s="41"/>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row>
    <row r="517">
      <c r="A517" s="41"/>
      <c r="B517" s="116"/>
      <c r="C517" s="22"/>
      <c r="D517" s="22"/>
      <c r="E517" s="22"/>
      <c r="F517" s="41"/>
      <c r="G517" s="41"/>
      <c r="H517" s="22"/>
      <c r="I517" s="41"/>
      <c r="J517" s="41"/>
      <c r="K517" s="117"/>
      <c r="L517" s="99"/>
      <c r="M517" s="41"/>
      <c r="N517" s="116"/>
      <c r="O517" s="22"/>
      <c r="P517" s="22"/>
      <c r="Q517" s="22"/>
      <c r="R517" s="22"/>
      <c r="S517" s="22"/>
      <c r="T517" s="41"/>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row>
    <row r="518">
      <c r="A518" s="41"/>
      <c r="B518" s="116"/>
      <c r="C518" s="22"/>
      <c r="D518" s="22"/>
      <c r="E518" s="22"/>
      <c r="F518" s="41"/>
      <c r="G518" s="41"/>
      <c r="H518" s="22"/>
      <c r="I518" s="41"/>
      <c r="J518" s="41"/>
      <c r="K518" s="117"/>
      <c r="L518" s="99"/>
      <c r="M518" s="41"/>
      <c r="N518" s="116"/>
      <c r="O518" s="22"/>
      <c r="P518" s="22"/>
      <c r="Q518" s="22"/>
      <c r="R518" s="22"/>
      <c r="S518" s="22"/>
      <c r="T518" s="41"/>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row>
    <row r="519">
      <c r="A519" s="41"/>
      <c r="B519" s="116"/>
      <c r="C519" s="22"/>
      <c r="D519" s="22"/>
      <c r="E519" s="22"/>
      <c r="F519" s="41"/>
      <c r="G519" s="41"/>
      <c r="H519" s="22"/>
      <c r="I519" s="41"/>
      <c r="J519" s="41"/>
      <c r="K519" s="117"/>
      <c r="L519" s="99"/>
      <c r="M519" s="41"/>
      <c r="N519" s="116"/>
      <c r="O519" s="22"/>
      <c r="P519" s="22"/>
      <c r="Q519" s="22"/>
      <c r="R519" s="22"/>
      <c r="S519" s="22"/>
      <c r="T519" s="41"/>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row>
    <row r="520">
      <c r="A520" s="41"/>
      <c r="B520" s="116"/>
      <c r="C520" s="22"/>
      <c r="D520" s="22"/>
      <c r="E520" s="22"/>
      <c r="F520" s="41"/>
      <c r="G520" s="41"/>
      <c r="H520" s="22"/>
      <c r="I520" s="41"/>
      <c r="J520" s="41"/>
      <c r="K520" s="117"/>
      <c r="L520" s="99"/>
      <c r="M520" s="41"/>
      <c r="N520" s="116"/>
      <c r="O520" s="22"/>
      <c r="P520" s="22"/>
      <c r="Q520" s="22"/>
      <c r="R520" s="22"/>
      <c r="S520" s="22"/>
      <c r="T520" s="41"/>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row>
    <row r="521">
      <c r="A521" s="41"/>
      <c r="B521" s="116"/>
      <c r="C521" s="22"/>
      <c r="D521" s="22"/>
      <c r="E521" s="22"/>
      <c r="F521" s="41"/>
      <c r="G521" s="41"/>
      <c r="H521" s="22"/>
      <c r="I521" s="41"/>
      <c r="J521" s="41"/>
      <c r="K521" s="117"/>
      <c r="L521" s="99"/>
      <c r="M521" s="41"/>
      <c r="N521" s="116"/>
      <c r="O521" s="22"/>
      <c r="P521" s="22"/>
      <c r="Q521" s="22"/>
      <c r="R521" s="22"/>
      <c r="S521" s="22"/>
      <c r="T521" s="41"/>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row>
    <row r="522">
      <c r="A522" s="41"/>
      <c r="B522" s="116"/>
      <c r="C522" s="22"/>
      <c r="D522" s="22"/>
      <c r="E522" s="22"/>
      <c r="F522" s="41"/>
      <c r="G522" s="41"/>
      <c r="H522" s="22"/>
      <c r="I522" s="41"/>
      <c r="J522" s="41"/>
      <c r="K522" s="117"/>
      <c r="L522" s="99"/>
      <c r="M522" s="41"/>
      <c r="N522" s="116"/>
      <c r="O522" s="22"/>
      <c r="P522" s="22"/>
      <c r="Q522" s="22"/>
      <c r="R522" s="22"/>
      <c r="S522" s="22"/>
      <c r="T522" s="41"/>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row>
    <row r="523">
      <c r="A523" s="41"/>
      <c r="B523" s="116"/>
      <c r="C523" s="22"/>
      <c r="D523" s="22"/>
      <c r="E523" s="22"/>
      <c r="F523" s="41"/>
      <c r="G523" s="41"/>
      <c r="H523" s="22"/>
      <c r="I523" s="41"/>
      <c r="J523" s="41"/>
      <c r="K523" s="117"/>
      <c r="L523" s="99"/>
      <c r="M523" s="41"/>
      <c r="N523" s="116"/>
      <c r="O523" s="22"/>
      <c r="P523" s="22"/>
      <c r="Q523" s="22"/>
      <c r="R523" s="22"/>
      <c r="S523" s="22"/>
      <c r="T523" s="41"/>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row>
    <row r="524">
      <c r="A524" s="41"/>
      <c r="B524" s="116"/>
      <c r="C524" s="22"/>
      <c r="D524" s="22"/>
      <c r="E524" s="22"/>
      <c r="F524" s="41"/>
      <c r="G524" s="41"/>
      <c r="H524" s="22"/>
      <c r="I524" s="41"/>
      <c r="J524" s="41"/>
      <c r="K524" s="117"/>
      <c r="L524" s="99"/>
      <c r="M524" s="41"/>
      <c r="N524" s="116"/>
      <c r="O524" s="22"/>
      <c r="P524" s="22"/>
      <c r="Q524" s="22"/>
      <c r="R524" s="22"/>
      <c r="S524" s="22"/>
      <c r="T524" s="41"/>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row>
    <row r="525">
      <c r="A525" s="41"/>
      <c r="B525" s="116"/>
      <c r="C525" s="22"/>
      <c r="D525" s="22"/>
      <c r="E525" s="22"/>
      <c r="F525" s="41"/>
      <c r="G525" s="41"/>
      <c r="H525" s="22"/>
      <c r="I525" s="41"/>
      <c r="J525" s="41"/>
      <c r="K525" s="117"/>
      <c r="L525" s="99"/>
      <c r="M525" s="41"/>
      <c r="N525" s="116"/>
      <c r="O525" s="22"/>
      <c r="P525" s="22"/>
      <c r="Q525" s="22"/>
      <c r="R525" s="22"/>
      <c r="S525" s="22"/>
      <c r="T525" s="41"/>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row>
    <row r="526">
      <c r="A526" s="41"/>
      <c r="B526" s="116"/>
      <c r="C526" s="22"/>
      <c r="D526" s="22"/>
      <c r="E526" s="22"/>
      <c r="F526" s="41"/>
      <c r="G526" s="41"/>
      <c r="H526" s="22"/>
      <c r="I526" s="41"/>
      <c r="J526" s="41"/>
      <c r="K526" s="117"/>
      <c r="L526" s="99"/>
      <c r="M526" s="41"/>
      <c r="N526" s="116"/>
      <c r="O526" s="22"/>
      <c r="P526" s="22"/>
      <c r="Q526" s="22"/>
      <c r="R526" s="22"/>
      <c r="S526" s="22"/>
      <c r="T526" s="41"/>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row>
    <row r="527">
      <c r="A527" s="41"/>
      <c r="B527" s="116"/>
      <c r="C527" s="22"/>
      <c r="D527" s="22"/>
      <c r="E527" s="22"/>
      <c r="F527" s="41"/>
      <c r="G527" s="41"/>
      <c r="H527" s="22"/>
      <c r="I527" s="41"/>
      <c r="J527" s="41"/>
      <c r="K527" s="117"/>
      <c r="L527" s="99"/>
      <c r="M527" s="41"/>
      <c r="N527" s="116"/>
      <c r="O527" s="22"/>
      <c r="P527" s="22"/>
      <c r="Q527" s="22"/>
      <c r="R527" s="22"/>
      <c r="S527" s="22"/>
      <c r="T527" s="41"/>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row>
    <row r="528">
      <c r="A528" s="41"/>
      <c r="B528" s="116"/>
      <c r="C528" s="22"/>
      <c r="D528" s="22"/>
      <c r="E528" s="22"/>
      <c r="F528" s="41"/>
      <c r="G528" s="41"/>
      <c r="H528" s="22"/>
      <c r="I528" s="41"/>
      <c r="J528" s="41"/>
      <c r="K528" s="117"/>
      <c r="L528" s="99"/>
      <c r="M528" s="41"/>
      <c r="N528" s="116"/>
      <c r="O528" s="22"/>
      <c r="P528" s="22"/>
      <c r="Q528" s="22"/>
      <c r="R528" s="22"/>
      <c r="S528" s="22"/>
      <c r="T528" s="41"/>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row>
    <row r="529">
      <c r="A529" s="41"/>
      <c r="B529" s="116"/>
      <c r="C529" s="22"/>
      <c r="D529" s="22"/>
      <c r="E529" s="22"/>
      <c r="F529" s="41"/>
      <c r="G529" s="41"/>
      <c r="H529" s="22"/>
      <c r="I529" s="41"/>
      <c r="J529" s="41"/>
      <c r="K529" s="117"/>
      <c r="L529" s="99"/>
      <c r="M529" s="41"/>
      <c r="N529" s="116"/>
      <c r="O529" s="22"/>
      <c r="P529" s="22"/>
      <c r="Q529" s="22"/>
      <c r="R529" s="22"/>
      <c r="S529" s="22"/>
      <c r="T529" s="41"/>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row>
    <row r="530">
      <c r="A530" s="41"/>
      <c r="B530" s="116"/>
      <c r="C530" s="22"/>
      <c r="D530" s="22"/>
      <c r="E530" s="22"/>
      <c r="F530" s="41"/>
      <c r="G530" s="41"/>
      <c r="H530" s="22"/>
      <c r="I530" s="41"/>
      <c r="J530" s="41"/>
      <c r="K530" s="117"/>
      <c r="L530" s="99"/>
      <c r="M530" s="41"/>
      <c r="N530" s="116"/>
      <c r="O530" s="22"/>
      <c r="P530" s="22"/>
      <c r="Q530" s="22"/>
      <c r="R530" s="22"/>
      <c r="S530" s="22"/>
      <c r="T530" s="41"/>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row>
    <row r="531">
      <c r="A531" s="41"/>
      <c r="B531" s="116"/>
      <c r="C531" s="22"/>
      <c r="D531" s="22"/>
      <c r="E531" s="22"/>
      <c r="F531" s="41"/>
      <c r="G531" s="41"/>
      <c r="H531" s="22"/>
      <c r="I531" s="41"/>
      <c r="J531" s="41"/>
      <c r="K531" s="117"/>
      <c r="L531" s="99"/>
      <c r="M531" s="41"/>
      <c r="N531" s="116"/>
      <c r="O531" s="22"/>
      <c r="P531" s="22"/>
      <c r="Q531" s="22"/>
      <c r="R531" s="22"/>
      <c r="S531" s="22"/>
      <c r="T531" s="41"/>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row>
    <row r="532">
      <c r="A532" s="41"/>
      <c r="B532" s="116"/>
      <c r="C532" s="22"/>
      <c r="D532" s="22"/>
      <c r="E532" s="22"/>
      <c r="F532" s="41"/>
      <c r="G532" s="41"/>
      <c r="H532" s="22"/>
      <c r="I532" s="41"/>
      <c r="J532" s="41"/>
      <c r="K532" s="117"/>
      <c r="L532" s="99"/>
      <c r="M532" s="41"/>
      <c r="N532" s="116"/>
      <c r="O532" s="22"/>
      <c r="P532" s="22"/>
      <c r="Q532" s="22"/>
      <c r="R532" s="22"/>
      <c r="S532" s="22"/>
      <c r="T532" s="41"/>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row>
    <row r="533">
      <c r="A533" s="41"/>
      <c r="B533" s="116"/>
      <c r="C533" s="22"/>
      <c r="D533" s="22"/>
      <c r="E533" s="22"/>
      <c r="F533" s="41"/>
      <c r="G533" s="41"/>
      <c r="H533" s="22"/>
      <c r="I533" s="41"/>
      <c r="J533" s="41"/>
      <c r="K533" s="117"/>
      <c r="L533" s="99"/>
      <c r="M533" s="41"/>
      <c r="N533" s="116"/>
      <c r="O533" s="22"/>
      <c r="P533" s="22"/>
      <c r="Q533" s="22"/>
      <c r="R533" s="22"/>
      <c r="S533" s="22"/>
      <c r="T533" s="41"/>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row>
    <row r="534">
      <c r="A534" s="41"/>
      <c r="B534" s="116"/>
      <c r="C534" s="22"/>
      <c r="D534" s="22"/>
      <c r="E534" s="22"/>
      <c r="F534" s="41"/>
      <c r="G534" s="41"/>
      <c r="H534" s="22"/>
      <c r="I534" s="41"/>
      <c r="J534" s="41"/>
      <c r="K534" s="117"/>
      <c r="L534" s="99"/>
      <c r="M534" s="41"/>
      <c r="N534" s="116"/>
      <c r="O534" s="22"/>
      <c r="P534" s="22"/>
      <c r="Q534" s="22"/>
      <c r="R534" s="22"/>
      <c r="S534" s="22"/>
      <c r="T534" s="41"/>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row>
    <row r="535">
      <c r="A535" s="41"/>
      <c r="B535" s="116"/>
      <c r="C535" s="22"/>
      <c r="D535" s="22"/>
      <c r="E535" s="22"/>
      <c r="F535" s="41"/>
      <c r="G535" s="41"/>
      <c r="H535" s="22"/>
      <c r="I535" s="41"/>
      <c r="J535" s="41"/>
      <c r="K535" s="117"/>
      <c r="L535" s="99"/>
      <c r="M535" s="41"/>
      <c r="N535" s="116"/>
      <c r="O535" s="22"/>
      <c r="P535" s="22"/>
      <c r="Q535" s="22"/>
      <c r="R535" s="22"/>
      <c r="S535" s="22"/>
      <c r="T535" s="41"/>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row>
    <row r="536">
      <c r="A536" s="41"/>
      <c r="B536" s="116"/>
      <c r="C536" s="22"/>
      <c r="D536" s="22"/>
      <c r="E536" s="22"/>
      <c r="F536" s="41"/>
      <c r="G536" s="41"/>
      <c r="H536" s="22"/>
      <c r="I536" s="41"/>
      <c r="J536" s="41"/>
      <c r="K536" s="117"/>
      <c r="L536" s="99"/>
      <c r="M536" s="41"/>
      <c r="N536" s="116"/>
      <c r="O536" s="22"/>
      <c r="P536" s="22"/>
      <c r="Q536" s="22"/>
      <c r="R536" s="22"/>
      <c r="S536" s="22"/>
      <c r="T536" s="41"/>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row>
    <row r="537">
      <c r="A537" s="41"/>
      <c r="B537" s="116"/>
      <c r="C537" s="22"/>
      <c r="D537" s="22"/>
      <c r="E537" s="22"/>
      <c r="F537" s="41"/>
      <c r="G537" s="41"/>
      <c r="H537" s="22"/>
      <c r="I537" s="41"/>
      <c r="J537" s="41"/>
      <c r="K537" s="117"/>
      <c r="L537" s="99"/>
      <c r="M537" s="41"/>
      <c r="N537" s="116"/>
      <c r="O537" s="22"/>
      <c r="P537" s="22"/>
      <c r="Q537" s="22"/>
      <c r="R537" s="22"/>
      <c r="S537" s="22"/>
      <c r="T537" s="41"/>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row>
    <row r="538">
      <c r="A538" s="41"/>
      <c r="B538" s="116"/>
      <c r="C538" s="22"/>
      <c r="D538" s="22"/>
      <c r="E538" s="22"/>
      <c r="F538" s="41"/>
      <c r="G538" s="41"/>
      <c r="H538" s="22"/>
      <c r="I538" s="41"/>
      <c r="J538" s="41"/>
      <c r="K538" s="117"/>
      <c r="L538" s="99"/>
      <c r="M538" s="41"/>
      <c r="N538" s="116"/>
      <c r="O538" s="22"/>
      <c r="P538" s="22"/>
      <c r="Q538" s="22"/>
      <c r="R538" s="22"/>
      <c r="S538" s="22"/>
      <c r="T538" s="41"/>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row>
    <row r="539">
      <c r="A539" s="41"/>
      <c r="B539" s="116"/>
      <c r="C539" s="22"/>
      <c r="D539" s="22"/>
      <c r="E539" s="22"/>
      <c r="F539" s="41"/>
      <c r="G539" s="41"/>
      <c r="H539" s="22"/>
      <c r="I539" s="41"/>
      <c r="J539" s="41"/>
      <c r="K539" s="117"/>
      <c r="L539" s="99"/>
      <c r="M539" s="41"/>
      <c r="N539" s="116"/>
      <c r="O539" s="22"/>
      <c r="P539" s="22"/>
      <c r="Q539" s="22"/>
      <c r="R539" s="22"/>
      <c r="S539" s="22"/>
      <c r="T539" s="41"/>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row>
    <row r="540">
      <c r="A540" s="41"/>
      <c r="B540" s="116"/>
      <c r="C540" s="22"/>
      <c r="D540" s="22"/>
      <c r="E540" s="22"/>
      <c r="F540" s="41"/>
      <c r="G540" s="41"/>
      <c r="H540" s="22"/>
      <c r="I540" s="41"/>
      <c r="J540" s="41"/>
      <c r="K540" s="117"/>
      <c r="L540" s="99"/>
      <c r="M540" s="41"/>
      <c r="N540" s="116"/>
      <c r="O540" s="22"/>
      <c r="P540" s="22"/>
      <c r="Q540" s="22"/>
      <c r="R540" s="22"/>
      <c r="S540" s="22"/>
      <c r="T540" s="41"/>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row>
    <row r="541">
      <c r="A541" s="41"/>
      <c r="B541" s="116"/>
      <c r="C541" s="22"/>
      <c r="D541" s="22"/>
      <c r="E541" s="22"/>
      <c r="F541" s="41"/>
      <c r="G541" s="41"/>
      <c r="H541" s="22"/>
      <c r="I541" s="41"/>
      <c r="J541" s="41"/>
      <c r="K541" s="117"/>
      <c r="L541" s="99"/>
      <c r="M541" s="41"/>
      <c r="N541" s="116"/>
      <c r="O541" s="22"/>
      <c r="P541" s="22"/>
      <c r="Q541" s="22"/>
      <c r="R541" s="22"/>
      <c r="S541" s="22"/>
      <c r="T541" s="41"/>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row>
    <row r="542">
      <c r="A542" s="41"/>
      <c r="B542" s="116"/>
      <c r="C542" s="22"/>
      <c r="D542" s="22"/>
      <c r="E542" s="22"/>
      <c r="F542" s="41"/>
      <c r="G542" s="41"/>
      <c r="H542" s="22"/>
      <c r="I542" s="41"/>
      <c r="J542" s="41"/>
      <c r="K542" s="117"/>
      <c r="L542" s="99"/>
      <c r="M542" s="41"/>
      <c r="N542" s="116"/>
      <c r="O542" s="22"/>
      <c r="P542" s="22"/>
      <c r="Q542" s="22"/>
      <c r="R542" s="22"/>
      <c r="S542" s="22"/>
      <c r="T542" s="41"/>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row>
    <row r="543">
      <c r="A543" s="41"/>
      <c r="B543" s="116"/>
      <c r="C543" s="22"/>
      <c r="D543" s="22"/>
      <c r="E543" s="22"/>
      <c r="F543" s="41"/>
      <c r="G543" s="41"/>
      <c r="H543" s="22"/>
      <c r="I543" s="41"/>
      <c r="J543" s="41"/>
      <c r="K543" s="117"/>
      <c r="L543" s="99"/>
      <c r="M543" s="41"/>
      <c r="N543" s="116"/>
      <c r="O543" s="22"/>
      <c r="P543" s="22"/>
      <c r="Q543" s="22"/>
      <c r="R543" s="22"/>
      <c r="S543" s="22"/>
      <c r="T543" s="41"/>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row>
    <row r="544">
      <c r="A544" s="41"/>
      <c r="B544" s="116"/>
      <c r="C544" s="22"/>
      <c r="D544" s="22"/>
      <c r="E544" s="22"/>
      <c r="F544" s="41"/>
      <c r="G544" s="41"/>
      <c r="H544" s="22"/>
      <c r="I544" s="41"/>
      <c r="J544" s="41"/>
      <c r="K544" s="117"/>
      <c r="L544" s="99"/>
      <c r="M544" s="41"/>
      <c r="N544" s="116"/>
      <c r="O544" s="22"/>
      <c r="P544" s="22"/>
      <c r="Q544" s="22"/>
      <c r="R544" s="22"/>
      <c r="S544" s="22"/>
      <c r="T544" s="41"/>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row>
    <row r="545">
      <c r="A545" s="41"/>
      <c r="B545" s="116"/>
      <c r="C545" s="22"/>
      <c r="D545" s="22"/>
      <c r="E545" s="22"/>
      <c r="F545" s="41"/>
      <c r="G545" s="41"/>
      <c r="H545" s="22"/>
      <c r="I545" s="41"/>
      <c r="J545" s="41"/>
      <c r="K545" s="117"/>
      <c r="L545" s="99"/>
      <c r="M545" s="41"/>
      <c r="N545" s="116"/>
      <c r="O545" s="22"/>
      <c r="P545" s="22"/>
      <c r="Q545" s="22"/>
      <c r="R545" s="22"/>
      <c r="S545" s="22"/>
      <c r="T545" s="41"/>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row>
    <row r="546">
      <c r="A546" s="41"/>
      <c r="B546" s="116"/>
      <c r="C546" s="22"/>
      <c r="D546" s="22"/>
      <c r="E546" s="22"/>
      <c r="F546" s="41"/>
      <c r="G546" s="41"/>
      <c r="H546" s="22"/>
      <c r="I546" s="41"/>
      <c r="J546" s="41"/>
      <c r="K546" s="117"/>
      <c r="L546" s="99"/>
      <c r="M546" s="41"/>
      <c r="N546" s="116"/>
      <c r="O546" s="22"/>
      <c r="P546" s="22"/>
      <c r="Q546" s="22"/>
      <c r="R546" s="22"/>
      <c r="S546" s="22"/>
      <c r="T546" s="41"/>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row>
    <row r="547">
      <c r="A547" s="41"/>
      <c r="B547" s="116"/>
      <c r="C547" s="22"/>
      <c r="D547" s="22"/>
      <c r="E547" s="22"/>
      <c r="F547" s="41"/>
      <c r="G547" s="41"/>
      <c r="H547" s="22"/>
      <c r="I547" s="41"/>
      <c r="J547" s="41"/>
      <c r="K547" s="117"/>
      <c r="L547" s="99"/>
      <c r="M547" s="41"/>
      <c r="N547" s="116"/>
      <c r="O547" s="22"/>
      <c r="P547" s="22"/>
      <c r="Q547" s="22"/>
      <c r="R547" s="22"/>
      <c r="S547" s="22"/>
      <c r="T547" s="41"/>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row>
    <row r="548">
      <c r="A548" s="41"/>
      <c r="B548" s="116"/>
      <c r="C548" s="22"/>
      <c r="D548" s="22"/>
      <c r="E548" s="22"/>
      <c r="F548" s="41"/>
      <c r="G548" s="41"/>
      <c r="H548" s="22"/>
      <c r="I548" s="41"/>
      <c r="J548" s="41"/>
      <c r="K548" s="117"/>
      <c r="L548" s="99"/>
      <c r="M548" s="41"/>
      <c r="N548" s="116"/>
      <c r="O548" s="22"/>
      <c r="P548" s="22"/>
      <c r="Q548" s="22"/>
      <c r="R548" s="22"/>
      <c r="S548" s="22"/>
      <c r="T548" s="41"/>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row>
    <row r="549">
      <c r="A549" s="41"/>
      <c r="B549" s="116"/>
      <c r="C549" s="22"/>
      <c r="D549" s="22"/>
      <c r="E549" s="22"/>
      <c r="F549" s="41"/>
      <c r="G549" s="41"/>
      <c r="H549" s="22"/>
      <c r="I549" s="41"/>
      <c r="J549" s="41"/>
      <c r="K549" s="117"/>
      <c r="L549" s="99"/>
      <c r="M549" s="41"/>
      <c r="N549" s="116"/>
      <c r="O549" s="22"/>
      <c r="P549" s="22"/>
      <c r="Q549" s="22"/>
      <c r="R549" s="22"/>
      <c r="S549" s="22"/>
      <c r="T549" s="41"/>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row>
    <row r="550">
      <c r="A550" s="41"/>
      <c r="B550" s="116"/>
      <c r="C550" s="22"/>
      <c r="D550" s="22"/>
      <c r="E550" s="22"/>
      <c r="F550" s="41"/>
      <c r="G550" s="41"/>
      <c r="H550" s="22"/>
      <c r="I550" s="41"/>
      <c r="J550" s="41"/>
      <c r="K550" s="117"/>
      <c r="L550" s="99"/>
      <c r="M550" s="41"/>
      <c r="N550" s="116"/>
      <c r="O550" s="22"/>
      <c r="P550" s="22"/>
      <c r="Q550" s="22"/>
      <c r="R550" s="22"/>
      <c r="S550" s="22"/>
      <c r="T550" s="41"/>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row>
    <row r="551">
      <c r="A551" s="41"/>
      <c r="B551" s="116"/>
      <c r="C551" s="22"/>
      <c r="D551" s="22"/>
      <c r="E551" s="22"/>
      <c r="F551" s="41"/>
      <c r="G551" s="41"/>
      <c r="H551" s="22"/>
      <c r="I551" s="41"/>
      <c r="J551" s="41"/>
      <c r="K551" s="117"/>
      <c r="L551" s="99"/>
      <c r="M551" s="41"/>
      <c r="N551" s="116"/>
      <c r="O551" s="22"/>
      <c r="P551" s="22"/>
      <c r="Q551" s="22"/>
      <c r="R551" s="22"/>
      <c r="S551" s="22"/>
      <c r="T551" s="41"/>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row>
    <row r="552">
      <c r="A552" s="41"/>
      <c r="B552" s="116"/>
      <c r="C552" s="22"/>
      <c r="D552" s="22"/>
      <c r="E552" s="22"/>
      <c r="F552" s="41"/>
      <c r="G552" s="41"/>
      <c r="H552" s="22"/>
      <c r="I552" s="41"/>
      <c r="J552" s="41"/>
      <c r="K552" s="117"/>
      <c r="L552" s="99"/>
      <c r="M552" s="41"/>
      <c r="N552" s="116"/>
      <c r="O552" s="22"/>
      <c r="P552" s="22"/>
      <c r="Q552" s="22"/>
      <c r="R552" s="22"/>
      <c r="S552" s="22"/>
      <c r="T552" s="41"/>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row>
    <row r="553">
      <c r="A553" s="41"/>
      <c r="B553" s="116"/>
      <c r="C553" s="22"/>
      <c r="D553" s="22"/>
      <c r="E553" s="22"/>
      <c r="F553" s="41"/>
      <c r="G553" s="41"/>
      <c r="H553" s="22"/>
      <c r="I553" s="41"/>
      <c r="J553" s="41"/>
      <c r="K553" s="117"/>
      <c r="L553" s="99"/>
      <c r="M553" s="41"/>
      <c r="N553" s="116"/>
      <c r="O553" s="22"/>
      <c r="P553" s="22"/>
      <c r="Q553" s="22"/>
      <c r="R553" s="22"/>
      <c r="S553" s="22"/>
      <c r="T553" s="41"/>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row>
    <row r="554">
      <c r="A554" s="41"/>
      <c r="B554" s="116"/>
      <c r="C554" s="22"/>
      <c r="D554" s="22"/>
      <c r="E554" s="22"/>
      <c r="F554" s="41"/>
      <c r="G554" s="41"/>
      <c r="H554" s="22"/>
      <c r="I554" s="41"/>
      <c r="J554" s="41"/>
      <c r="K554" s="117"/>
      <c r="L554" s="99"/>
      <c r="M554" s="41"/>
      <c r="N554" s="116"/>
      <c r="O554" s="22"/>
      <c r="P554" s="22"/>
      <c r="Q554" s="22"/>
      <c r="R554" s="22"/>
      <c r="S554" s="22"/>
      <c r="T554" s="41"/>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row>
    <row r="555">
      <c r="A555" s="41"/>
      <c r="B555" s="116"/>
      <c r="C555" s="22"/>
      <c r="D555" s="22"/>
      <c r="E555" s="22"/>
      <c r="F555" s="41"/>
      <c r="G555" s="41"/>
      <c r="H555" s="22"/>
      <c r="I555" s="41"/>
      <c r="J555" s="41"/>
      <c r="K555" s="117"/>
      <c r="L555" s="99"/>
      <c r="M555" s="41"/>
      <c r="N555" s="116"/>
      <c r="O555" s="22"/>
      <c r="P555" s="22"/>
      <c r="Q555" s="22"/>
      <c r="R555" s="22"/>
      <c r="S555" s="22"/>
      <c r="T555" s="41"/>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row>
    <row r="556">
      <c r="A556" s="41"/>
      <c r="B556" s="116"/>
      <c r="C556" s="22"/>
      <c r="D556" s="22"/>
      <c r="E556" s="22"/>
      <c r="F556" s="41"/>
      <c r="G556" s="41"/>
      <c r="H556" s="22"/>
      <c r="I556" s="41"/>
      <c r="J556" s="41"/>
      <c r="K556" s="117"/>
      <c r="L556" s="99"/>
      <c r="M556" s="41"/>
      <c r="N556" s="116"/>
      <c r="O556" s="22"/>
      <c r="P556" s="22"/>
      <c r="Q556" s="22"/>
      <c r="R556" s="22"/>
      <c r="S556" s="22"/>
      <c r="T556" s="41"/>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row>
    <row r="557">
      <c r="A557" s="41"/>
      <c r="B557" s="116"/>
      <c r="C557" s="22"/>
      <c r="D557" s="22"/>
      <c r="E557" s="22"/>
      <c r="F557" s="41"/>
      <c r="G557" s="41"/>
      <c r="H557" s="22"/>
      <c r="I557" s="41"/>
      <c r="J557" s="41"/>
      <c r="K557" s="117"/>
      <c r="L557" s="99"/>
      <c r="M557" s="41"/>
      <c r="N557" s="116"/>
      <c r="O557" s="22"/>
      <c r="P557" s="22"/>
      <c r="Q557" s="22"/>
      <c r="R557" s="22"/>
      <c r="S557" s="22"/>
      <c r="T557" s="41"/>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row>
    <row r="558">
      <c r="A558" s="41"/>
      <c r="B558" s="116"/>
      <c r="C558" s="22"/>
      <c r="D558" s="22"/>
      <c r="E558" s="22"/>
      <c r="F558" s="41"/>
      <c r="G558" s="41"/>
      <c r="H558" s="22"/>
      <c r="I558" s="41"/>
      <c r="J558" s="41"/>
      <c r="K558" s="117"/>
      <c r="L558" s="99"/>
      <c r="M558" s="41"/>
      <c r="N558" s="116"/>
      <c r="O558" s="22"/>
      <c r="P558" s="22"/>
      <c r="Q558" s="22"/>
      <c r="R558" s="22"/>
      <c r="S558" s="22"/>
      <c r="T558" s="41"/>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row>
    <row r="559">
      <c r="A559" s="41"/>
      <c r="B559" s="116"/>
      <c r="C559" s="22"/>
      <c r="D559" s="22"/>
      <c r="E559" s="22"/>
      <c r="F559" s="41"/>
      <c r="G559" s="41"/>
      <c r="H559" s="22"/>
      <c r="I559" s="41"/>
      <c r="J559" s="41"/>
      <c r="K559" s="117"/>
      <c r="L559" s="99"/>
      <c r="M559" s="41"/>
      <c r="N559" s="116"/>
      <c r="O559" s="22"/>
      <c r="P559" s="22"/>
      <c r="Q559" s="22"/>
      <c r="R559" s="22"/>
      <c r="S559" s="22"/>
      <c r="T559" s="41"/>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row>
    <row r="560">
      <c r="A560" s="41"/>
      <c r="B560" s="116"/>
      <c r="C560" s="22"/>
      <c r="D560" s="22"/>
      <c r="E560" s="22"/>
      <c r="F560" s="41"/>
      <c r="G560" s="41"/>
      <c r="H560" s="22"/>
      <c r="I560" s="41"/>
      <c r="J560" s="41"/>
      <c r="K560" s="117"/>
      <c r="L560" s="99"/>
      <c r="M560" s="41"/>
      <c r="N560" s="116"/>
      <c r="O560" s="22"/>
      <c r="P560" s="22"/>
      <c r="Q560" s="22"/>
      <c r="R560" s="22"/>
      <c r="S560" s="22"/>
      <c r="T560" s="41"/>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row>
    <row r="561">
      <c r="A561" s="41"/>
      <c r="B561" s="116"/>
      <c r="C561" s="22"/>
      <c r="D561" s="22"/>
      <c r="E561" s="22"/>
      <c r="F561" s="41"/>
      <c r="G561" s="41"/>
      <c r="H561" s="22"/>
      <c r="I561" s="41"/>
      <c r="J561" s="41"/>
      <c r="K561" s="117"/>
      <c r="L561" s="99"/>
      <c r="M561" s="41"/>
      <c r="N561" s="116"/>
      <c r="O561" s="22"/>
      <c r="P561" s="22"/>
      <c r="Q561" s="22"/>
      <c r="R561" s="22"/>
      <c r="S561" s="22"/>
      <c r="T561" s="41"/>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row>
    <row r="562">
      <c r="A562" s="41"/>
      <c r="B562" s="116"/>
      <c r="C562" s="22"/>
      <c r="D562" s="22"/>
      <c r="E562" s="22"/>
      <c r="F562" s="41"/>
      <c r="G562" s="41"/>
      <c r="H562" s="22"/>
      <c r="I562" s="41"/>
      <c r="J562" s="41"/>
      <c r="K562" s="117"/>
      <c r="L562" s="99"/>
      <c r="M562" s="41"/>
      <c r="N562" s="116"/>
      <c r="O562" s="22"/>
      <c r="P562" s="22"/>
      <c r="Q562" s="22"/>
      <c r="R562" s="22"/>
      <c r="S562" s="22"/>
      <c r="T562" s="41"/>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row>
    <row r="563">
      <c r="A563" s="41"/>
      <c r="B563" s="116"/>
      <c r="C563" s="22"/>
      <c r="D563" s="22"/>
      <c r="E563" s="22"/>
      <c r="F563" s="41"/>
      <c r="G563" s="41"/>
      <c r="H563" s="22"/>
      <c r="I563" s="41"/>
      <c r="J563" s="41"/>
      <c r="K563" s="117"/>
      <c r="L563" s="99"/>
      <c r="M563" s="41"/>
      <c r="N563" s="116"/>
      <c r="O563" s="22"/>
      <c r="P563" s="22"/>
      <c r="Q563" s="22"/>
      <c r="R563" s="22"/>
      <c r="S563" s="22"/>
      <c r="T563" s="41"/>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row>
    <row r="564">
      <c r="A564" s="41"/>
      <c r="B564" s="116"/>
      <c r="C564" s="22"/>
      <c r="D564" s="22"/>
      <c r="E564" s="22"/>
      <c r="F564" s="41"/>
      <c r="G564" s="41"/>
      <c r="H564" s="22"/>
      <c r="I564" s="41"/>
      <c r="J564" s="41"/>
      <c r="K564" s="117"/>
      <c r="L564" s="99"/>
      <c r="M564" s="41"/>
      <c r="N564" s="116"/>
      <c r="O564" s="22"/>
      <c r="P564" s="22"/>
      <c r="Q564" s="22"/>
      <c r="R564" s="22"/>
      <c r="S564" s="22"/>
      <c r="T564" s="41"/>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row>
    <row r="565">
      <c r="A565" s="41"/>
      <c r="B565" s="116"/>
      <c r="C565" s="22"/>
      <c r="D565" s="22"/>
      <c r="E565" s="22"/>
      <c r="F565" s="41"/>
      <c r="G565" s="41"/>
      <c r="H565" s="22"/>
      <c r="I565" s="41"/>
      <c r="J565" s="41"/>
      <c r="K565" s="117"/>
      <c r="L565" s="99"/>
      <c r="M565" s="41"/>
      <c r="N565" s="116"/>
      <c r="O565" s="22"/>
      <c r="P565" s="22"/>
      <c r="Q565" s="22"/>
      <c r="R565" s="22"/>
      <c r="S565" s="22"/>
      <c r="T565" s="41"/>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row>
    <row r="566">
      <c r="A566" s="41"/>
      <c r="B566" s="116"/>
      <c r="C566" s="22"/>
      <c r="D566" s="22"/>
      <c r="E566" s="22"/>
      <c r="F566" s="41"/>
      <c r="G566" s="41"/>
      <c r="H566" s="22"/>
      <c r="I566" s="41"/>
      <c r="J566" s="41"/>
      <c r="K566" s="117"/>
      <c r="L566" s="99"/>
      <c r="M566" s="41"/>
      <c r="N566" s="116"/>
      <c r="O566" s="22"/>
      <c r="P566" s="22"/>
      <c r="Q566" s="22"/>
      <c r="R566" s="22"/>
      <c r="S566" s="22"/>
      <c r="T566" s="41"/>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row>
    <row r="567">
      <c r="A567" s="41"/>
      <c r="B567" s="116"/>
      <c r="C567" s="22"/>
      <c r="D567" s="22"/>
      <c r="E567" s="22"/>
      <c r="F567" s="41"/>
      <c r="G567" s="41"/>
      <c r="H567" s="22"/>
      <c r="I567" s="41"/>
      <c r="J567" s="41"/>
      <c r="K567" s="117"/>
      <c r="L567" s="99"/>
      <c r="M567" s="41"/>
      <c r="N567" s="116"/>
      <c r="O567" s="22"/>
      <c r="P567" s="22"/>
      <c r="Q567" s="22"/>
      <c r="R567" s="22"/>
      <c r="S567" s="22"/>
      <c r="T567" s="41"/>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row>
    <row r="568">
      <c r="A568" s="41"/>
      <c r="B568" s="116"/>
      <c r="C568" s="22"/>
      <c r="D568" s="22"/>
      <c r="E568" s="22"/>
      <c r="F568" s="41"/>
      <c r="G568" s="41"/>
      <c r="H568" s="22"/>
      <c r="I568" s="41"/>
      <c r="J568" s="41"/>
      <c r="K568" s="117"/>
      <c r="L568" s="99"/>
      <c r="M568" s="41"/>
      <c r="N568" s="116"/>
      <c r="O568" s="22"/>
      <c r="P568" s="22"/>
      <c r="Q568" s="22"/>
      <c r="R568" s="22"/>
      <c r="S568" s="22"/>
      <c r="T568" s="41"/>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row>
    <row r="569">
      <c r="A569" s="41"/>
      <c r="B569" s="116"/>
      <c r="C569" s="22"/>
      <c r="D569" s="22"/>
      <c r="E569" s="22"/>
      <c r="F569" s="41"/>
      <c r="G569" s="41"/>
      <c r="H569" s="22"/>
      <c r="I569" s="41"/>
      <c r="J569" s="41"/>
      <c r="K569" s="117"/>
      <c r="L569" s="99"/>
      <c r="M569" s="41"/>
      <c r="N569" s="116"/>
      <c r="O569" s="22"/>
      <c r="P569" s="22"/>
      <c r="Q569" s="22"/>
      <c r="R569" s="22"/>
      <c r="S569" s="22"/>
      <c r="T569" s="41"/>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row>
    <row r="570">
      <c r="A570" s="41"/>
      <c r="B570" s="116"/>
      <c r="C570" s="22"/>
      <c r="D570" s="22"/>
      <c r="E570" s="22"/>
      <c r="F570" s="41"/>
      <c r="G570" s="41"/>
      <c r="H570" s="22"/>
      <c r="I570" s="41"/>
      <c r="J570" s="41"/>
      <c r="K570" s="117"/>
      <c r="L570" s="99"/>
      <c r="M570" s="41"/>
      <c r="N570" s="116"/>
      <c r="O570" s="22"/>
      <c r="P570" s="22"/>
      <c r="Q570" s="22"/>
      <c r="R570" s="22"/>
      <c r="S570" s="22"/>
      <c r="T570" s="41"/>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row>
    <row r="571">
      <c r="A571" s="41"/>
      <c r="B571" s="116"/>
      <c r="C571" s="22"/>
      <c r="D571" s="22"/>
      <c r="E571" s="22"/>
      <c r="F571" s="41"/>
      <c r="G571" s="41"/>
      <c r="H571" s="22"/>
      <c r="I571" s="41"/>
      <c r="J571" s="41"/>
      <c r="K571" s="117"/>
      <c r="L571" s="99"/>
      <c r="M571" s="41"/>
      <c r="N571" s="116"/>
      <c r="O571" s="22"/>
      <c r="P571" s="22"/>
      <c r="Q571" s="22"/>
      <c r="R571" s="22"/>
      <c r="S571" s="22"/>
      <c r="T571" s="41"/>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row>
    <row r="572">
      <c r="A572" s="41"/>
      <c r="B572" s="116"/>
      <c r="C572" s="22"/>
      <c r="D572" s="22"/>
      <c r="E572" s="22"/>
      <c r="F572" s="41"/>
      <c r="G572" s="41"/>
      <c r="H572" s="22"/>
      <c r="I572" s="41"/>
      <c r="J572" s="41"/>
      <c r="K572" s="117"/>
      <c r="L572" s="99"/>
      <c r="M572" s="41"/>
      <c r="N572" s="116"/>
      <c r="O572" s="22"/>
      <c r="P572" s="22"/>
      <c r="Q572" s="22"/>
      <c r="R572" s="22"/>
      <c r="S572" s="22"/>
      <c r="T572" s="41"/>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row>
    <row r="573">
      <c r="A573" s="41"/>
      <c r="B573" s="116"/>
      <c r="C573" s="22"/>
      <c r="D573" s="22"/>
      <c r="E573" s="22"/>
      <c r="F573" s="41"/>
      <c r="G573" s="41"/>
      <c r="H573" s="22"/>
      <c r="I573" s="41"/>
      <c r="J573" s="41"/>
      <c r="K573" s="117"/>
      <c r="L573" s="99"/>
      <c r="M573" s="41"/>
      <c r="N573" s="116"/>
      <c r="O573" s="22"/>
      <c r="P573" s="22"/>
      <c r="Q573" s="22"/>
      <c r="R573" s="22"/>
      <c r="S573" s="22"/>
      <c r="T573" s="41"/>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row>
    <row r="574">
      <c r="A574" s="41"/>
      <c r="B574" s="116"/>
      <c r="C574" s="22"/>
      <c r="D574" s="22"/>
      <c r="E574" s="22"/>
      <c r="F574" s="41"/>
      <c r="G574" s="41"/>
      <c r="H574" s="22"/>
      <c r="I574" s="41"/>
      <c r="J574" s="41"/>
      <c r="K574" s="117"/>
      <c r="L574" s="99"/>
      <c r="M574" s="41"/>
      <c r="N574" s="116"/>
      <c r="O574" s="22"/>
      <c r="P574" s="22"/>
      <c r="Q574" s="22"/>
      <c r="R574" s="22"/>
      <c r="S574" s="22"/>
      <c r="T574" s="41"/>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row>
    <row r="575">
      <c r="A575" s="41"/>
      <c r="B575" s="116"/>
      <c r="C575" s="22"/>
      <c r="D575" s="22"/>
      <c r="E575" s="22"/>
      <c r="F575" s="41"/>
      <c r="G575" s="41"/>
      <c r="H575" s="22"/>
      <c r="I575" s="41"/>
      <c r="J575" s="41"/>
      <c r="K575" s="117"/>
      <c r="L575" s="99"/>
      <c r="M575" s="41"/>
      <c r="N575" s="116"/>
      <c r="O575" s="22"/>
      <c r="P575" s="22"/>
      <c r="Q575" s="22"/>
      <c r="R575" s="22"/>
      <c r="S575" s="22"/>
      <c r="T575" s="41"/>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row>
    <row r="576">
      <c r="A576" s="41"/>
      <c r="B576" s="116"/>
      <c r="C576" s="22"/>
      <c r="D576" s="22"/>
      <c r="E576" s="22"/>
      <c r="F576" s="41"/>
      <c r="G576" s="41"/>
      <c r="H576" s="22"/>
      <c r="I576" s="41"/>
      <c r="J576" s="41"/>
      <c r="K576" s="117"/>
      <c r="L576" s="99"/>
      <c r="M576" s="41"/>
      <c r="N576" s="116"/>
      <c r="O576" s="22"/>
      <c r="P576" s="22"/>
      <c r="Q576" s="22"/>
      <c r="R576" s="22"/>
      <c r="S576" s="22"/>
      <c r="T576" s="41"/>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row>
    <row r="577">
      <c r="A577" s="41"/>
      <c r="B577" s="116"/>
      <c r="C577" s="22"/>
      <c r="D577" s="22"/>
      <c r="E577" s="22"/>
      <c r="F577" s="41"/>
      <c r="G577" s="41"/>
      <c r="H577" s="22"/>
      <c r="I577" s="41"/>
      <c r="J577" s="41"/>
      <c r="K577" s="117"/>
      <c r="L577" s="99"/>
      <c r="M577" s="41"/>
      <c r="N577" s="116"/>
      <c r="O577" s="22"/>
      <c r="P577" s="22"/>
      <c r="Q577" s="22"/>
      <c r="R577" s="22"/>
      <c r="S577" s="22"/>
      <c r="T577" s="41"/>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row>
    <row r="578">
      <c r="A578" s="41"/>
      <c r="B578" s="116"/>
      <c r="C578" s="22"/>
      <c r="D578" s="22"/>
      <c r="E578" s="22"/>
      <c r="F578" s="41"/>
      <c r="G578" s="41"/>
      <c r="H578" s="22"/>
      <c r="I578" s="41"/>
      <c r="J578" s="41"/>
      <c r="K578" s="117"/>
      <c r="L578" s="99"/>
      <c r="M578" s="41"/>
      <c r="N578" s="116"/>
      <c r="O578" s="22"/>
      <c r="P578" s="22"/>
      <c r="Q578" s="22"/>
      <c r="R578" s="22"/>
      <c r="S578" s="22"/>
      <c r="T578" s="41"/>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row>
    <row r="579">
      <c r="A579" s="41"/>
      <c r="B579" s="116"/>
      <c r="C579" s="22"/>
      <c r="D579" s="22"/>
      <c r="E579" s="22"/>
      <c r="F579" s="41"/>
      <c r="G579" s="41"/>
      <c r="H579" s="22"/>
      <c r="I579" s="41"/>
      <c r="J579" s="41"/>
      <c r="K579" s="117"/>
      <c r="L579" s="99"/>
      <c r="M579" s="41"/>
      <c r="N579" s="116"/>
      <c r="O579" s="22"/>
      <c r="P579" s="22"/>
      <c r="Q579" s="22"/>
      <c r="R579" s="22"/>
      <c r="S579" s="22"/>
      <c r="T579" s="41"/>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row>
    <row r="580">
      <c r="A580" s="41"/>
      <c r="B580" s="116"/>
      <c r="C580" s="22"/>
      <c r="D580" s="22"/>
      <c r="E580" s="22"/>
      <c r="F580" s="41"/>
      <c r="G580" s="41"/>
      <c r="H580" s="22"/>
      <c r="I580" s="41"/>
      <c r="J580" s="41"/>
      <c r="K580" s="117"/>
      <c r="L580" s="99"/>
      <c r="M580" s="41"/>
      <c r="N580" s="116"/>
      <c r="O580" s="22"/>
      <c r="P580" s="22"/>
      <c r="Q580" s="22"/>
      <c r="R580" s="22"/>
      <c r="S580" s="22"/>
      <c r="T580" s="41"/>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row>
    <row r="581">
      <c r="A581" s="41"/>
      <c r="B581" s="116"/>
      <c r="C581" s="22"/>
      <c r="D581" s="22"/>
      <c r="E581" s="22"/>
      <c r="F581" s="41"/>
      <c r="G581" s="41"/>
      <c r="H581" s="22"/>
      <c r="I581" s="41"/>
      <c r="J581" s="41"/>
      <c r="K581" s="117"/>
      <c r="L581" s="99"/>
      <c r="M581" s="41"/>
      <c r="N581" s="116"/>
      <c r="O581" s="22"/>
      <c r="P581" s="22"/>
      <c r="Q581" s="22"/>
      <c r="R581" s="22"/>
      <c r="S581" s="22"/>
      <c r="T581" s="41"/>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row>
    <row r="582">
      <c r="A582" s="41"/>
      <c r="B582" s="116"/>
      <c r="C582" s="22"/>
      <c r="D582" s="22"/>
      <c r="E582" s="22"/>
      <c r="F582" s="41"/>
      <c r="G582" s="41"/>
      <c r="H582" s="22"/>
      <c r="I582" s="41"/>
      <c r="J582" s="41"/>
      <c r="K582" s="117"/>
      <c r="L582" s="99"/>
      <c r="M582" s="41"/>
      <c r="N582" s="116"/>
      <c r="O582" s="22"/>
      <c r="P582" s="22"/>
      <c r="Q582" s="22"/>
      <c r="R582" s="22"/>
      <c r="S582" s="22"/>
      <c r="T582" s="41"/>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row>
    <row r="583">
      <c r="A583" s="41"/>
      <c r="B583" s="116"/>
      <c r="C583" s="22"/>
      <c r="D583" s="22"/>
      <c r="E583" s="22"/>
      <c r="F583" s="41"/>
      <c r="G583" s="41"/>
      <c r="H583" s="22"/>
      <c r="I583" s="41"/>
      <c r="J583" s="41"/>
      <c r="K583" s="117"/>
      <c r="L583" s="99"/>
      <c r="M583" s="41"/>
      <c r="N583" s="116"/>
      <c r="O583" s="22"/>
      <c r="P583" s="22"/>
      <c r="Q583" s="22"/>
      <c r="R583" s="22"/>
      <c r="S583" s="22"/>
      <c r="T583" s="41"/>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row>
    <row r="584">
      <c r="A584" s="41"/>
      <c r="B584" s="116"/>
      <c r="C584" s="22"/>
      <c r="D584" s="22"/>
      <c r="E584" s="22"/>
      <c r="F584" s="41"/>
      <c r="G584" s="41"/>
      <c r="H584" s="22"/>
      <c r="I584" s="41"/>
      <c r="J584" s="41"/>
      <c r="K584" s="117"/>
      <c r="L584" s="99"/>
      <c r="M584" s="41"/>
      <c r="N584" s="116"/>
      <c r="O584" s="22"/>
      <c r="P584" s="22"/>
      <c r="Q584" s="22"/>
      <c r="R584" s="22"/>
      <c r="S584" s="22"/>
      <c r="T584" s="41"/>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row>
    <row r="585">
      <c r="A585" s="41"/>
      <c r="B585" s="116"/>
      <c r="C585" s="22"/>
      <c r="D585" s="22"/>
      <c r="E585" s="22"/>
      <c r="F585" s="41"/>
      <c r="G585" s="41"/>
      <c r="H585" s="22"/>
      <c r="I585" s="41"/>
      <c r="J585" s="41"/>
      <c r="K585" s="117"/>
      <c r="L585" s="99"/>
      <c r="M585" s="41"/>
      <c r="N585" s="116"/>
      <c r="O585" s="22"/>
      <c r="P585" s="22"/>
      <c r="Q585" s="22"/>
      <c r="R585" s="22"/>
      <c r="S585" s="22"/>
      <c r="T585" s="41"/>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row>
    <row r="586">
      <c r="A586" s="41"/>
      <c r="B586" s="116"/>
      <c r="C586" s="22"/>
      <c r="D586" s="22"/>
      <c r="E586" s="22"/>
      <c r="F586" s="41"/>
      <c r="G586" s="41"/>
      <c r="H586" s="22"/>
      <c r="I586" s="41"/>
      <c r="J586" s="41"/>
      <c r="K586" s="117"/>
      <c r="L586" s="99"/>
      <c r="M586" s="41"/>
      <c r="N586" s="116"/>
      <c r="O586" s="22"/>
      <c r="P586" s="22"/>
      <c r="Q586" s="22"/>
      <c r="R586" s="22"/>
      <c r="S586" s="22"/>
      <c r="T586" s="41"/>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row>
    <row r="587">
      <c r="A587" s="41"/>
      <c r="B587" s="116"/>
      <c r="C587" s="22"/>
      <c r="D587" s="22"/>
      <c r="E587" s="22"/>
      <c r="F587" s="41"/>
      <c r="G587" s="41"/>
      <c r="H587" s="22"/>
      <c r="I587" s="41"/>
      <c r="J587" s="41"/>
      <c r="K587" s="117"/>
      <c r="L587" s="99"/>
      <c r="M587" s="41"/>
      <c r="N587" s="116"/>
      <c r="O587" s="22"/>
      <c r="P587" s="22"/>
      <c r="Q587" s="22"/>
      <c r="R587" s="22"/>
      <c r="S587" s="22"/>
      <c r="T587" s="41"/>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row>
    <row r="588">
      <c r="A588" s="41"/>
      <c r="B588" s="116"/>
      <c r="C588" s="22"/>
      <c r="D588" s="22"/>
      <c r="E588" s="22"/>
      <c r="F588" s="41"/>
      <c r="G588" s="41"/>
      <c r="H588" s="22"/>
      <c r="I588" s="41"/>
      <c r="J588" s="41"/>
      <c r="K588" s="117"/>
      <c r="L588" s="99"/>
      <c r="M588" s="41"/>
      <c r="N588" s="116"/>
      <c r="O588" s="22"/>
      <c r="P588" s="22"/>
      <c r="Q588" s="22"/>
      <c r="R588" s="22"/>
      <c r="S588" s="22"/>
      <c r="T588" s="41"/>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row>
    <row r="589">
      <c r="A589" s="41"/>
      <c r="B589" s="116"/>
      <c r="C589" s="22"/>
      <c r="D589" s="22"/>
      <c r="E589" s="22"/>
      <c r="F589" s="41"/>
      <c r="G589" s="41"/>
      <c r="H589" s="22"/>
      <c r="I589" s="41"/>
      <c r="J589" s="41"/>
      <c r="K589" s="117"/>
      <c r="L589" s="99"/>
      <c r="M589" s="41"/>
      <c r="N589" s="116"/>
      <c r="O589" s="22"/>
      <c r="P589" s="22"/>
      <c r="Q589" s="22"/>
      <c r="R589" s="22"/>
      <c r="S589" s="22"/>
      <c r="T589" s="41"/>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row>
    <row r="590">
      <c r="A590" s="41"/>
      <c r="B590" s="116"/>
      <c r="C590" s="22"/>
      <c r="D590" s="22"/>
      <c r="E590" s="22"/>
      <c r="F590" s="41"/>
      <c r="G590" s="41"/>
      <c r="H590" s="22"/>
      <c r="I590" s="41"/>
      <c r="J590" s="41"/>
      <c r="K590" s="117"/>
      <c r="L590" s="99"/>
      <c r="M590" s="41"/>
      <c r="N590" s="116"/>
      <c r="O590" s="22"/>
      <c r="P590" s="22"/>
      <c r="Q590" s="22"/>
      <c r="R590" s="22"/>
      <c r="S590" s="22"/>
      <c r="T590" s="41"/>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row>
    <row r="591">
      <c r="A591" s="41"/>
      <c r="B591" s="116"/>
      <c r="C591" s="22"/>
      <c r="D591" s="22"/>
      <c r="E591" s="22"/>
      <c r="F591" s="41"/>
      <c r="G591" s="41"/>
      <c r="H591" s="22"/>
      <c r="I591" s="41"/>
      <c r="J591" s="41"/>
      <c r="K591" s="117"/>
      <c r="L591" s="99"/>
      <c r="M591" s="41"/>
      <c r="N591" s="116"/>
      <c r="O591" s="22"/>
      <c r="P591" s="22"/>
      <c r="Q591" s="22"/>
      <c r="R591" s="22"/>
      <c r="S591" s="22"/>
      <c r="T591" s="41"/>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row>
    <row r="592">
      <c r="A592" s="41"/>
      <c r="B592" s="116"/>
      <c r="C592" s="22"/>
      <c r="D592" s="22"/>
      <c r="E592" s="22"/>
      <c r="F592" s="41"/>
      <c r="G592" s="41"/>
      <c r="H592" s="22"/>
      <c r="I592" s="41"/>
      <c r="J592" s="41"/>
      <c r="K592" s="117"/>
      <c r="L592" s="99"/>
      <c r="M592" s="41"/>
      <c r="N592" s="116"/>
      <c r="O592" s="22"/>
      <c r="P592" s="22"/>
      <c r="Q592" s="22"/>
      <c r="R592" s="22"/>
      <c r="S592" s="22"/>
      <c r="T592" s="41"/>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row>
    <row r="593">
      <c r="A593" s="41"/>
      <c r="B593" s="116"/>
      <c r="C593" s="22"/>
      <c r="D593" s="22"/>
      <c r="E593" s="22"/>
      <c r="F593" s="41"/>
      <c r="G593" s="41"/>
      <c r="H593" s="22"/>
      <c r="I593" s="41"/>
      <c r="J593" s="41"/>
      <c r="K593" s="117"/>
      <c r="L593" s="99"/>
      <c r="M593" s="41"/>
      <c r="N593" s="116"/>
      <c r="O593" s="22"/>
      <c r="P593" s="22"/>
      <c r="Q593" s="22"/>
      <c r="R593" s="22"/>
      <c r="S593" s="22"/>
      <c r="T593" s="41"/>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row>
    <row r="594">
      <c r="A594" s="41"/>
      <c r="B594" s="116"/>
      <c r="C594" s="22"/>
      <c r="D594" s="22"/>
      <c r="E594" s="22"/>
      <c r="F594" s="41"/>
      <c r="G594" s="41"/>
      <c r="H594" s="22"/>
      <c r="I594" s="41"/>
      <c r="J594" s="41"/>
      <c r="K594" s="117"/>
      <c r="L594" s="99"/>
      <c r="M594" s="41"/>
      <c r="N594" s="116"/>
      <c r="O594" s="22"/>
      <c r="P594" s="22"/>
      <c r="Q594" s="22"/>
      <c r="R594" s="22"/>
      <c r="S594" s="22"/>
      <c r="T594" s="41"/>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row>
    <row r="595">
      <c r="A595" s="41"/>
      <c r="B595" s="116"/>
      <c r="C595" s="22"/>
      <c r="D595" s="22"/>
      <c r="E595" s="22"/>
      <c r="F595" s="41"/>
      <c r="G595" s="41"/>
      <c r="H595" s="22"/>
      <c r="I595" s="41"/>
      <c r="J595" s="41"/>
      <c r="K595" s="117"/>
      <c r="L595" s="99"/>
      <c r="M595" s="41"/>
      <c r="N595" s="116"/>
      <c r="O595" s="22"/>
      <c r="P595" s="22"/>
      <c r="Q595" s="22"/>
      <c r="R595" s="22"/>
      <c r="S595" s="22"/>
      <c r="T595" s="41"/>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row>
    <row r="596">
      <c r="A596" s="41"/>
      <c r="B596" s="116"/>
      <c r="C596" s="22"/>
      <c r="D596" s="22"/>
      <c r="E596" s="22"/>
      <c r="F596" s="41"/>
      <c r="G596" s="41"/>
      <c r="H596" s="22"/>
      <c r="I596" s="41"/>
      <c r="J596" s="41"/>
      <c r="K596" s="117"/>
      <c r="L596" s="99"/>
      <c r="M596" s="41"/>
      <c r="N596" s="116"/>
      <c r="O596" s="22"/>
      <c r="P596" s="22"/>
      <c r="Q596" s="22"/>
      <c r="R596" s="22"/>
      <c r="S596" s="22"/>
      <c r="T596" s="41"/>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row>
    <row r="597">
      <c r="A597" s="41"/>
      <c r="B597" s="116"/>
      <c r="C597" s="22"/>
      <c r="D597" s="22"/>
      <c r="E597" s="22"/>
      <c r="F597" s="41"/>
      <c r="G597" s="41"/>
      <c r="H597" s="22"/>
      <c r="I597" s="41"/>
      <c r="J597" s="41"/>
      <c r="K597" s="117"/>
      <c r="L597" s="99"/>
      <c r="M597" s="41"/>
      <c r="N597" s="116"/>
      <c r="O597" s="22"/>
      <c r="P597" s="22"/>
      <c r="Q597" s="22"/>
      <c r="R597" s="22"/>
      <c r="S597" s="22"/>
      <c r="T597" s="41"/>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row>
    <row r="598">
      <c r="A598" s="41"/>
      <c r="B598" s="116"/>
      <c r="C598" s="22"/>
      <c r="D598" s="22"/>
      <c r="E598" s="22"/>
      <c r="F598" s="41"/>
      <c r="G598" s="41"/>
      <c r="H598" s="22"/>
      <c r="I598" s="41"/>
      <c r="J598" s="41"/>
      <c r="K598" s="117"/>
      <c r="L598" s="99"/>
      <c r="M598" s="41"/>
      <c r="N598" s="116"/>
      <c r="O598" s="22"/>
      <c r="P598" s="22"/>
      <c r="Q598" s="22"/>
      <c r="R598" s="22"/>
      <c r="S598" s="22"/>
      <c r="T598" s="41"/>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row>
    <row r="599">
      <c r="A599" s="41"/>
      <c r="B599" s="116"/>
      <c r="C599" s="22"/>
      <c r="D599" s="22"/>
      <c r="E599" s="22"/>
      <c r="F599" s="41"/>
      <c r="G599" s="41"/>
      <c r="H599" s="22"/>
      <c r="I599" s="41"/>
      <c r="J599" s="41"/>
      <c r="K599" s="117"/>
      <c r="L599" s="99"/>
      <c r="M599" s="41"/>
      <c r="N599" s="116"/>
      <c r="O599" s="22"/>
      <c r="P599" s="22"/>
      <c r="Q599" s="22"/>
      <c r="R599" s="22"/>
      <c r="S599" s="22"/>
      <c r="T599" s="41"/>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row>
    <row r="600">
      <c r="A600" s="41"/>
      <c r="B600" s="116"/>
      <c r="C600" s="22"/>
      <c r="D600" s="22"/>
      <c r="E600" s="22"/>
      <c r="F600" s="41"/>
      <c r="G600" s="41"/>
      <c r="H600" s="22"/>
      <c r="I600" s="41"/>
      <c r="J600" s="41"/>
      <c r="K600" s="117"/>
      <c r="L600" s="99"/>
      <c r="M600" s="41"/>
      <c r="N600" s="116"/>
      <c r="O600" s="22"/>
      <c r="P600" s="22"/>
      <c r="Q600" s="22"/>
      <c r="R600" s="22"/>
      <c r="S600" s="22"/>
      <c r="T600" s="41"/>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row>
    <row r="601">
      <c r="A601" s="41"/>
      <c r="B601" s="116"/>
      <c r="C601" s="22"/>
      <c r="D601" s="22"/>
      <c r="E601" s="22"/>
      <c r="F601" s="41"/>
      <c r="G601" s="41"/>
      <c r="H601" s="22"/>
      <c r="I601" s="41"/>
      <c r="J601" s="41"/>
      <c r="K601" s="117"/>
      <c r="L601" s="99"/>
      <c r="M601" s="41"/>
      <c r="N601" s="116"/>
      <c r="O601" s="22"/>
      <c r="P601" s="22"/>
      <c r="Q601" s="22"/>
      <c r="R601" s="22"/>
      <c r="S601" s="22"/>
      <c r="T601" s="41"/>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row>
    <row r="602">
      <c r="A602" s="41"/>
      <c r="B602" s="116"/>
      <c r="C602" s="22"/>
      <c r="D602" s="22"/>
      <c r="E602" s="22"/>
      <c r="F602" s="41"/>
      <c r="G602" s="41"/>
      <c r="H602" s="22"/>
      <c r="I602" s="41"/>
      <c r="J602" s="41"/>
      <c r="K602" s="117"/>
      <c r="L602" s="99"/>
      <c r="M602" s="41"/>
      <c r="N602" s="116"/>
      <c r="O602" s="22"/>
      <c r="P602" s="22"/>
      <c r="Q602" s="22"/>
      <c r="R602" s="22"/>
      <c r="S602" s="22"/>
      <c r="T602" s="41"/>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row>
    <row r="603">
      <c r="A603" s="41"/>
      <c r="B603" s="116"/>
      <c r="C603" s="22"/>
      <c r="D603" s="22"/>
      <c r="E603" s="22"/>
      <c r="F603" s="41"/>
      <c r="G603" s="41"/>
      <c r="H603" s="22"/>
      <c r="I603" s="41"/>
      <c r="J603" s="41"/>
      <c r="K603" s="117"/>
      <c r="L603" s="99"/>
      <c r="M603" s="41"/>
      <c r="N603" s="116"/>
      <c r="O603" s="22"/>
      <c r="P603" s="22"/>
      <c r="Q603" s="22"/>
      <c r="R603" s="22"/>
      <c r="S603" s="22"/>
      <c r="T603" s="41"/>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row>
    <row r="604">
      <c r="A604" s="41"/>
      <c r="B604" s="116"/>
      <c r="C604" s="22"/>
      <c r="D604" s="22"/>
      <c r="E604" s="22"/>
      <c r="F604" s="41"/>
      <c r="G604" s="41"/>
      <c r="H604" s="22"/>
      <c r="I604" s="41"/>
      <c r="J604" s="41"/>
      <c r="K604" s="117"/>
      <c r="L604" s="99"/>
      <c r="M604" s="41"/>
      <c r="N604" s="116"/>
      <c r="O604" s="22"/>
      <c r="P604" s="22"/>
      <c r="Q604" s="22"/>
      <c r="R604" s="22"/>
      <c r="S604" s="22"/>
      <c r="T604" s="41"/>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row>
    <row r="605">
      <c r="A605" s="41"/>
      <c r="B605" s="116"/>
      <c r="C605" s="22"/>
      <c r="D605" s="22"/>
      <c r="E605" s="22"/>
      <c r="F605" s="41"/>
      <c r="G605" s="41"/>
      <c r="H605" s="22"/>
      <c r="I605" s="41"/>
      <c r="J605" s="41"/>
      <c r="K605" s="117"/>
      <c r="L605" s="99"/>
      <c r="M605" s="41"/>
      <c r="N605" s="116"/>
      <c r="O605" s="22"/>
      <c r="P605" s="22"/>
      <c r="Q605" s="22"/>
      <c r="R605" s="22"/>
      <c r="S605" s="22"/>
      <c r="T605" s="41"/>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row>
    <row r="606">
      <c r="A606" s="41"/>
      <c r="B606" s="116"/>
      <c r="C606" s="22"/>
      <c r="D606" s="22"/>
      <c r="E606" s="22"/>
      <c r="F606" s="41"/>
      <c r="G606" s="41"/>
      <c r="H606" s="22"/>
      <c r="I606" s="41"/>
      <c r="J606" s="41"/>
      <c r="K606" s="117"/>
      <c r="L606" s="99"/>
      <c r="M606" s="41"/>
      <c r="N606" s="116"/>
      <c r="O606" s="22"/>
      <c r="P606" s="22"/>
      <c r="Q606" s="22"/>
      <c r="R606" s="22"/>
      <c r="S606" s="22"/>
      <c r="T606" s="41"/>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row>
    <row r="607">
      <c r="A607" s="41"/>
      <c r="B607" s="116"/>
      <c r="C607" s="22"/>
      <c r="D607" s="22"/>
      <c r="E607" s="22"/>
      <c r="F607" s="41"/>
      <c r="G607" s="41"/>
      <c r="H607" s="22"/>
      <c r="I607" s="41"/>
      <c r="J607" s="41"/>
      <c r="K607" s="117"/>
      <c r="L607" s="99"/>
      <c r="M607" s="41"/>
      <c r="N607" s="116"/>
      <c r="O607" s="22"/>
      <c r="P607" s="22"/>
      <c r="Q607" s="22"/>
      <c r="R607" s="22"/>
      <c r="S607" s="22"/>
      <c r="T607" s="41"/>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row>
    <row r="608">
      <c r="A608" s="41"/>
      <c r="B608" s="116"/>
      <c r="C608" s="22"/>
      <c r="D608" s="22"/>
      <c r="E608" s="22"/>
      <c r="F608" s="41"/>
      <c r="G608" s="41"/>
      <c r="H608" s="22"/>
      <c r="I608" s="41"/>
      <c r="J608" s="41"/>
      <c r="K608" s="117"/>
      <c r="L608" s="99"/>
      <c r="M608" s="41"/>
      <c r="N608" s="116"/>
      <c r="O608" s="22"/>
      <c r="P608" s="22"/>
      <c r="Q608" s="22"/>
      <c r="R608" s="22"/>
      <c r="S608" s="22"/>
      <c r="T608" s="41"/>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row>
    <row r="609">
      <c r="A609" s="41"/>
      <c r="B609" s="116"/>
      <c r="C609" s="22"/>
      <c r="D609" s="22"/>
      <c r="E609" s="22"/>
      <c r="F609" s="41"/>
      <c r="G609" s="41"/>
      <c r="H609" s="22"/>
      <c r="I609" s="41"/>
      <c r="J609" s="41"/>
      <c r="K609" s="117"/>
      <c r="L609" s="99"/>
      <c r="M609" s="41"/>
      <c r="N609" s="116"/>
      <c r="O609" s="22"/>
      <c r="P609" s="22"/>
      <c r="Q609" s="22"/>
      <c r="R609" s="22"/>
      <c r="S609" s="22"/>
      <c r="T609" s="41"/>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row>
    <row r="610">
      <c r="A610" s="41"/>
      <c r="B610" s="116"/>
      <c r="C610" s="22"/>
      <c r="D610" s="22"/>
      <c r="E610" s="22"/>
      <c r="F610" s="41"/>
      <c r="G610" s="41"/>
      <c r="H610" s="22"/>
      <c r="I610" s="41"/>
      <c r="J610" s="41"/>
      <c r="K610" s="117"/>
      <c r="L610" s="99"/>
      <c r="M610" s="41"/>
      <c r="N610" s="116"/>
      <c r="O610" s="22"/>
      <c r="P610" s="22"/>
      <c r="Q610" s="22"/>
      <c r="R610" s="22"/>
      <c r="S610" s="22"/>
      <c r="T610" s="41"/>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row>
    <row r="611">
      <c r="A611" s="41"/>
      <c r="B611" s="116"/>
      <c r="C611" s="22"/>
      <c r="D611" s="22"/>
      <c r="E611" s="22"/>
      <c r="F611" s="41"/>
      <c r="G611" s="41"/>
      <c r="H611" s="22"/>
      <c r="I611" s="41"/>
      <c r="J611" s="41"/>
      <c r="K611" s="117"/>
      <c r="L611" s="99"/>
      <c r="M611" s="41"/>
      <c r="N611" s="116"/>
      <c r="O611" s="22"/>
      <c r="P611" s="22"/>
      <c r="Q611" s="22"/>
      <c r="R611" s="22"/>
      <c r="S611" s="22"/>
      <c r="T611" s="41"/>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row>
    <row r="612">
      <c r="A612" s="41"/>
      <c r="B612" s="116"/>
      <c r="C612" s="22"/>
      <c r="D612" s="22"/>
      <c r="E612" s="22"/>
      <c r="F612" s="41"/>
      <c r="G612" s="41"/>
      <c r="H612" s="22"/>
      <c r="I612" s="41"/>
      <c r="J612" s="41"/>
      <c r="K612" s="117"/>
      <c r="L612" s="99"/>
      <c r="M612" s="41"/>
      <c r="N612" s="116"/>
      <c r="O612" s="22"/>
      <c r="P612" s="22"/>
      <c r="Q612" s="22"/>
      <c r="R612" s="22"/>
      <c r="S612" s="22"/>
      <c r="T612" s="41"/>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row>
    <row r="613">
      <c r="A613" s="41"/>
      <c r="B613" s="116"/>
      <c r="C613" s="22"/>
      <c r="D613" s="22"/>
      <c r="E613" s="22"/>
      <c r="F613" s="41"/>
      <c r="G613" s="41"/>
      <c r="H613" s="22"/>
      <c r="I613" s="41"/>
      <c r="J613" s="41"/>
      <c r="K613" s="117"/>
      <c r="L613" s="99"/>
      <c r="M613" s="41"/>
      <c r="N613" s="116"/>
      <c r="O613" s="22"/>
      <c r="P613" s="22"/>
      <c r="Q613" s="22"/>
      <c r="R613" s="22"/>
      <c r="S613" s="22"/>
      <c r="T613" s="41"/>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row>
    <row r="614">
      <c r="A614" s="41"/>
      <c r="B614" s="116"/>
      <c r="C614" s="22"/>
      <c r="D614" s="22"/>
      <c r="E614" s="22"/>
      <c r="F614" s="41"/>
      <c r="G614" s="41"/>
      <c r="H614" s="22"/>
      <c r="I614" s="41"/>
      <c r="J614" s="41"/>
      <c r="K614" s="117"/>
      <c r="L614" s="99"/>
      <c r="M614" s="41"/>
      <c r="N614" s="116"/>
      <c r="O614" s="22"/>
      <c r="P614" s="22"/>
      <c r="Q614" s="22"/>
      <c r="R614" s="22"/>
      <c r="S614" s="22"/>
      <c r="T614" s="41"/>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row>
    <row r="615">
      <c r="A615" s="41"/>
      <c r="B615" s="116"/>
      <c r="C615" s="22"/>
      <c r="D615" s="22"/>
      <c r="E615" s="22"/>
      <c r="F615" s="41"/>
      <c r="G615" s="41"/>
      <c r="H615" s="22"/>
      <c r="I615" s="41"/>
      <c r="J615" s="41"/>
      <c r="K615" s="117"/>
      <c r="L615" s="99"/>
      <c r="M615" s="41"/>
      <c r="N615" s="116"/>
      <c r="O615" s="22"/>
      <c r="P615" s="22"/>
      <c r="Q615" s="22"/>
      <c r="R615" s="22"/>
      <c r="S615" s="22"/>
      <c r="T615" s="41"/>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row>
    <row r="616">
      <c r="A616" s="41"/>
      <c r="B616" s="116"/>
      <c r="C616" s="22"/>
      <c r="D616" s="22"/>
      <c r="E616" s="22"/>
      <c r="F616" s="41"/>
      <c r="G616" s="41"/>
      <c r="H616" s="22"/>
      <c r="I616" s="41"/>
      <c r="J616" s="41"/>
      <c r="K616" s="117"/>
      <c r="L616" s="99"/>
      <c r="M616" s="41"/>
      <c r="N616" s="116"/>
      <c r="O616" s="22"/>
      <c r="P616" s="22"/>
      <c r="Q616" s="22"/>
      <c r="R616" s="22"/>
      <c r="S616" s="22"/>
      <c r="T616" s="41"/>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row>
    <row r="617">
      <c r="A617" s="41"/>
      <c r="B617" s="116"/>
      <c r="C617" s="22"/>
      <c r="D617" s="22"/>
      <c r="E617" s="22"/>
      <c r="F617" s="41"/>
      <c r="G617" s="41"/>
      <c r="H617" s="22"/>
      <c r="I617" s="41"/>
      <c r="J617" s="41"/>
      <c r="K617" s="117"/>
      <c r="L617" s="99"/>
      <c r="M617" s="41"/>
      <c r="N617" s="116"/>
      <c r="O617" s="22"/>
      <c r="P617" s="22"/>
      <c r="Q617" s="22"/>
      <c r="R617" s="22"/>
      <c r="S617" s="22"/>
      <c r="T617" s="41"/>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row>
    <row r="618">
      <c r="A618" s="41"/>
      <c r="B618" s="116"/>
      <c r="C618" s="22"/>
      <c r="D618" s="22"/>
      <c r="E618" s="22"/>
      <c r="F618" s="41"/>
      <c r="G618" s="41"/>
      <c r="H618" s="22"/>
      <c r="I618" s="41"/>
      <c r="J618" s="41"/>
      <c r="K618" s="117"/>
      <c r="L618" s="99"/>
      <c r="M618" s="41"/>
      <c r="N618" s="116"/>
      <c r="O618" s="22"/>
      <c r="P618" s="22"/>
      <c r="Q618" s="22"/>
      <c r="R618" s="22"/>
      <c r="S618" s="22"/>
      <c r="T618" s="41"/>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row>
    <row r="619">
      <c r="A619" s="41"/>
      <c r="B619" s="116"/>
      <c r="C619" s="22"/>
      <c r="D619" s="22"/>
      <c r="E619" s="22"/>
      <c r="F619" s="41"/>
      <c r="G619" s="41"/>
      <c r="H619" s="22"/>
      <c r="I619" s="41"/>
      <c r="J619" s="41"/>
      <c r="K619" s="117"/>
      <c r="L619" s="99"/>
      <c r="M619" s="41"/>
      <c r="N619" s="116"/>
      <c r="O619" s="22"/>
      <c r="P619" s="22"/>
      <c r="Q619" s="22"/>
      <c r="R619" s="22"/>
      <c r="S619" s="22"/>
      <c r="T619" s="41"/>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row>
    <row r="620">
      <c r="A620" s="41"/>
      <c r="B620" s="116"/>
      <c r="C620" s="22"/>
      <c r="D620" s="22"/>
      <c r="E620" s="22"/>
      <c r="F620" s="41"/>
      <c r="G620" s="41"/>
      <c r="H620" s="22"/>
      <c r="I620" s="41"/>
      <c r="J620" s="41"/>
      <c r="K620" s="117"/>
      <c r="L620" s="99"/>
      <c r="M620" s="41"/>
      <c r="N620" s="116"/>
      <c r="O620" s="22"/>
      <c r="P620" s="22"/>
      <c r="Q620" s="22"/>
      <c r="R620" s="22"/>
      <c r="S620" s="22"/>
      <c r="T620" s="41"/>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row>
    <row r="621">
      <c r="A621" s="41"/>
      <c r="B621" s="116"/>
      <c r="C621" s="22"/>
      <c r="D621" s="22"/>
      <c r="E621" s="22"/>
      <c r="F621" s="41"/>
      <c r="G621" s="41"/>
      <c r="H621" s="22"/>
      <c r="I621" s="41"/>
      <c r="J621" s="41"/>
      <c r="K621" s="117"/>
      <c r="L621" s="99"/>
      <c r="M621" s="41"/>
      <c r="N621" s="116"/>
      <c r="O621" s="22"/>
      <c r="P621" s="22"/>
      <c r="Q621" s="22"/>
      <c r="R621" s="22"/>
      <c r="S621" s="22"/>
      <c r="T621" s="41"/>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row>
    <row r="622">
      <c r="A622" s="41"/>
      <c r="B622" s="116"/>
      <c r="C622" s="22"/>
      <c r="D622" s="22"/>
      <c r="E622" s="22"/>
      <c r="F622" s="41"/>
      <c r="G622" s="41"/>
      <c r="H622" s="22"/>
      <c r="I622" s="41"/>
      <c r="J622" s="41"/>
      <c r="K622" s="117"/>
      <c r="L622" s="99"/>
      <c r="M622" s="41"/>
      <c r="N622" s="116"/>
      <c r="O622" s="22"/>
      <c r="P622" s="22"/>
      <c r="Q622" s="22"/>
      <c r="R622" s="22"/>
      <c r="S622" s="22"/>
      <c r="T622" s="41"/>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row>
    <row r="623">
      <c r="A623" s="41"/>
      <c r="B623" s="116"/>
      <c r="C623" s="22"/>
      <c r="D623" s="22"/>
      <c r="E623" s="22"/>
      <c r="F623" s="41"/>
      <c r="G623" s="41"/>
      <c r="H623" s="22"/>
      <c r="I623" s="41"/>
      <c r="J623" s="41"/>
      <c r="K623" s="117"/>
      <c r="L623" s="99"/>
      <c r="M623" s="41"/>
      <c r="N623" s="116"/>
      <c r="O623" s="22"/>
      <c r="P623" s="22"/>
      <c r="Q623" s="22"/>
      <c r="R623" s="22"/>
      <c r="S623" s="22"/>
      <c r="T623" s="41"/>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row>
    <row r="624">
      <c r="A624" s="41"/>
      <c r="B624" s="116"/>
      <c r="C624" s="22"/>
      <c r="D624" s="22"/>
      <c r="E624" s="22"/>
      <c r="F624" s="41"/>
      <c r="G624" s="41"/>
      <c r="H624" s="22"/>
      <c r="I624" s="41"/>
      <c r="J624" s="41"/>
      <c r="K624" s="117"/>
      <c r="L624" s="99"/>
      <c r="M624" s="41"/>
      <c r="N624" s="116"/>
      <c r="O624" s="22"/>
      <c r="P624" s="22"/>
      <c r="Q624" s="22"/>
      <c r="R624" s="22"/>
      <c r="S624" s="22"/>
      <c r="T624" s="41"/>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row>
    <row r="625">
      <c r="A625" s="41"/>
      <c r="B625" s="116"/>
      <c r="C625" s="22"/>
      <c r="D625" s="22"/>
      <c r="E625" s="22"/>
      <c r="F625" s="41"/>
      <c r="G625" s="41"/>
      <c r="H625" s="22"/>
      <c r="I625" s="41"/>
      <c r="J625" s="41"/>
      <c r="K625" s="117"/>
      <c r="L625" s="99"/>
      <c r="M625" s="41"/>
      <c r="N625" s="116"/>
      <c r="O625" s="22"/>
      <c r="P625" s="22"/>
      <c r="Q625" s="22"/>
      <c r="R625" s="22"/>
      <c r="S625" s="22"/>
      <c r="T625" s="41"/>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row>
    <row r="626">
      <c r="A626" s="41"/>
      <c r="B626" s="116"/>
      <c r="C626" s="22"/>
      <c r="D626" s="22"/>
      <c r="E626" s="22"/>
      <c r="F626" s="41"/>
      <c r="G626" s="41"/>
      <c r="H626" s="22"/>
      <c r="I626" s="41"/>
      <c r="J626" s="41"/>
      <c r="K626" s="117"/>
      <c r="L626" s="99"/>
      <c r="M626" s="41"/>
      <c r="N626" s="116"/>
      <c r="O626" s="22"/>
      <c r="P626" s="22"/>
      <c r="Q626" s="22"/>
      <c r="R626" s="22"/>
      <c r="S626" s="22"/>
      <c r="T626" s="41"/>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row>
    <row r="627">
      <c r="A627" s="41"/>
      <c r="B627" s="116"/>
      <c r="C627" s="22"/>
      <c r="D627" s="22"/>
      <c r="E627" s="22"/>
      <c r="F627" s="41"/>
      <c r="G627" s="41"/>
      <c r="H627" s="22"/>
      <c r="I627" s="41"/>
      <c r="J627" s="41"/>
      <c r="K627" s="117"/>
      <c r="L627" s="99"/>
      <c r="M627" s="41"/>
      <c r="N627" s="116"/>
      <c r="O627" s="22"/>
      <c r="P627" s="22"/>
      <c r="Q627" s="22"/>
      <c r="R627" s="22"/>
      <c r="S627" s="22"/>
      <c r="T627" s="41"/>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row>
    <row r="628">
      <c r="A628" s="41"/>
      <c r="B628" s="116"/>
      <c r="C628" s="22"/>
      <c r="D628" s="22"/>
      <c r="E628" s="22"/>
      <c r="F628" s="41"/>
      <c r="G628" s="41"/>
      <c r="H628" s="22"/>
      <c r="I628" s="41"/>
      <c r="J628" s="41"/>
      <c r="K628" s="117"/>
      <c r="L628" s="99"/>
      <c r="M628" s="41"/>
      <c r="N628" s="116"/>
      <c r="O628" s="22"/>
      <c r="P628" s="22"/>
      <c r="Q628" s="22"/>
      <c r="R628" s="22"/>
      <c r="S628" s="22"/>
      <c r="T628" s="41"/>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row>
    <row r="629">
      <c r="A629" s="41"/>
      <c r="B629" s="116"/>
      <c r="C629" s="22"/>
      <c r="D629" s="22"/>
      <c r="E629" s="22"/>
      <c r="F629" s="41"/>
      <c r="G629" s="41"/>
      <c r="H629" s="22"/>
      <c r="I629" s="41"/>
      <c r="J629" s="41"/>
      <c r="K629" s="117"/>
      <c r="L629" s="99"/>
      <c r="M629" s="41"/>
      <c r="N629" s="116"/>
      <c r="O629" s="22"/>
      <c r="P629" s="22"/>
      <c r="Q629" s="22"/>
      <c r="R629" s="22"/>
      <c r="S629" s="22"/>
      <c r="T629" s="41"/>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row>
    <row r="630">
      <c r="A630" s="41"/>
      <c r="B630" s="116"/>
      <c r="C630" s="22"/>
      <c r="D630" s="22"/>
      <c r="E630" s="22"/>
      <c r="F630" s="41"/>
      <c r="G630" s="41"/>
      <c r="H630" s="22"/>
      <c r="I630" s="41"/>
      <c r="J630" s="41"/>
      <c r="K630" s="117"/>
      <c r="L630" s="99"/>
      <c r="M630" s="41"/>
      <c r="N630" s="116"/>
      <c r="O630" s="22"/>
      <c r="P630" s="22"/>
      <c r="Q630" s="22"/>
      <c r="R630" s="22"/>
      <c r="S630" s="22"/>
      <c r="T630" s="41"/>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row>
    <row r="631">
      <c r="A631" s="41"/>
      <c r="B631" s="116"/>
      <c r="C631" s="22"/>
      <c r="D631" s="22"/>
      <c r="E631" s="22"/>
      <c r="F631" s="41"/>
      <c r="G631" s="41"/>
      <c r="H631" s="22"/>
      <c r="I631" s="41"/>
      <c r="J631" s="41"/>
      <c r="K631" s="117"/>
      <c r="L631" s="99"/>
      <c r="M631" s="41"/>
      <c r="N631" s="116"/>
      <c r="O631" s="22"/>
      <c r="P631" s="22"/>
      <c r="Q631" s="22"/>
      <c r="R631" s="22"/>
      <c r="S631" s="22"/>
      <c r="T631" s="41"/>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row>
    <row r="632">
      <c r="A632" s="41"/>
      <c r="B632" s="116"/>
      <c r="C632" s="22"/>
      <c r="D632" s="22"/>
      <c r="E632" s="22"/>
      <c r="F632" s="41"/>
      <c r="G632" s="41"/>
      <c r="H632" s="22"/>
      <c r="I632" s="41"/>
      <c r="J632" s="41"/>
      <c r="K632" s="117"/>
      <c r="L632" s="99"/>
      <c r="M632" s="41"/>
      <c r="N632" s="116"/>
      <c r="O632" s="22"/>
      <c r="P632" s="22"/>
      <c r="Q632" s="22"/>
      <c r="R632" s="22"/>
      <c r="S632" s="22"/>
      <c r="T632" s="41"/>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row>
    <row r="633">
      <c r="A633" s="41"/>
      <c r="B633" s="116"/>
      <c r="C633" s="22"/>
      <c r="D633" s="22"/>
      <c r="E633" s="22"/>
      <c r="F633" s="41"/>
      <c r="G633" s="41"/>
      <c r="H633" s="22"/>
      <c r="I633" s="41"/>
      <c r="J633" s="41"/>
      <c r="K633" s="117"/>
      <c r="L633" s="99"/>
      <c r="M633" s="41"/>
      <c r="N633" s="116"/>
      <c r="O633" s="22"/>
      <c r="P633" s="22"/>
      <c r="Q633" s="22"/>
      <c r="R633" s="22"/>
      <c r="S633" s="22"/>
      <c r="T633" s="41"/>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row>
    <row r="634">
      <c r="A634" s="41"/>
      <c r="B634" s="116"/>
      <c r="C634" s="22"/>
      <c r="D634" s="22"/>
      <c r="E634" s="22"/>
      <c r="F634" s="41"/>
      <c r="G634" s="41"/>
      <c r="H634" s="22"/>
      <c r="I634" s="41"/>
      <c r="J634" s="41"/>
      <c r="K634" s="117"/>
      <c r="L634" s="99"/>
      <c r="M634" s="41"/>
      <c r="N634" s="116"/>
      <c r="O634" s="22"/>
      <c r="P634" s="22"/>
      <c r="Q634" s="22"/>
      <c r="R634" s="22"/>
      <c r="S634" s="22"/>
      <c r="T634" s="41"/>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row>
    <row r="635">
      <c r="A635" s="41"/>
      <c r="B635" s="116"/>
      <c r="C635" s="22"/>
      <c r="D635" s="22"/>
      <c r="E635" s="22"/>
      <c r="F635" s="41"/>
      <c r="G635" s="41"/>
      <c r="H635" s="22"/>
      <c r="I635" s="41"/>
      <c r="J635" s="41"/>
      <c r="K635" s="117"/>
      <c r="L635" s="99"/>
      <c r="M635" s="41"/>
      <c r="N635" s="116"/>
      <c r="O635" s="22"/>
      <c r="P635" s="22"/>
      <c r="Q635" s="22"/>
      <c r="R635" s="22"/>
      <c r="S635" s="22"/>
      <c r="T635" s="41"/>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row>
    <row r="636">
      <c r="A636" s="41"/>
      <c r="B636" s="116"/>
      <c r="C636" s="22"/>
      <c r="D636" s="22"/>
      <c r="E636" s="22"/>
      <c r="F636" s="41"/>
      <c r="G636" s="41"/>
      <c r="H636" s="22"/>
      <c r="I636" s="41"/>
      <c r="J636" s="41"/>
      <c r="K636" s="117"/>
      <c r="L636" s="99"/>
      <c r="M636" s="41"/>
      <c r="N636" s="116"/>
      <c r="O636" s="22"/>
      <c r="P636" s="22"/>
      <c r="Q636" s="22"/>
      <c r="R636" s="22"/>
      <c r="S636" s="22"/>
      <c r="T636" s="41"/>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row>
    <row r="637">
      <c r="A637" s="41"/>
      <c r="B637" s="116"/>
      <c r="C637" s="22"/>
      <c r="D637" s="22"/>
      <c r="E637" s="22"/>
      <c r="F637" s="41"/>
      <c r="G637" s="41"/>
      <c r="H637" s="22"/>
      <c r="I637" s="41"/>
      <c r="J637" s="41"/>
      <c r="K637" s="117"/>
      <c r="L637" s="99"/>
      <c r="M637" s="41"/>
      <c r="N637" s="116"/>
      <c r="O637" s="22"/>
      <c r="P637" s="22"/>
      <c r="Q637" s="22"/>
      <c r="R637" s="22"/>
      <c r="S637" s="22"/>
      <c r="T637" s="41"/>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row>
    <row r="638">
      <c r="A638" s="41"/>
      <c r="B638" s="116"/>
      <c r="C638" s="22"/>
      <c r="D638" s="22"/>
      <c r="E638" s="22"/>
      <c r="F638" s="41"/>
      <c r="G638" s="41"/>
      <c r="H638" s="22"/>
      <c r="I638" s="41"/>
      <c r="J638" s="41"/>
      <c r="K638" s="117"/>
      <c r="L638" s="99"/>
      <c r="M638" s="41"/>
      <c r="N638" s="116"/>
      <c r="O638" s="22"/>
      <c r="P638" s="22"/>
      <c r="Q638" s="22"/>
      <c r="R638" s="22"/>
      <c r="S638" s="22"/>
      <c r="T638" s="41"/>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row>
    <row r="639">
      <c r="A639" s="41"/>
      <c r="B639" s="116"/>
      <c r="C639" s="22"/>
      <c r="D639" s="22"/>
      <c r="E639" s="22"/>
      <c r="F639" s="41"/>
      <c r="G639" s="41"/>
      <c r="H639" s="22"/>
      <c r="I639" s="41"/>
      <c r="J639" s="41"/>
      <c r="K639" s="117"/>
      <c r="L639" s="99"/>
      <c r="M639" s="41"/>
      <c r="N639" s="116"/>
      <c r="O639" s="22"/>
      <c r="P639" s="22"/>
      <c r="Q639" s="22"/>
      <c r="R639" s="22"/>
      <c r="S639" s="22"/>
      <c r="T639" s="41"/>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row>
    <row r="640">
      <c r="A640" s="41"/>
      <c r="B640" s="116"/>
      <c r="C640" s="22"/>
      <c r="D640" s="22"/>
      <c r="E640" s="22"/>
      <c r="F640" s="41"/>
      <c r="G640" s="41"/>
      <c r="H640" s="22"/>
      <c r="I640" s="41"/>
      <c r="J640" s="41"/>
      <c r="K640" s="117"/>
      <c r="L640" s="99"/>
      <c r="M640" s="41"/>
      <c r="N640" s="116"/>
      <c r="O640" s="22"/>
      <c r="P640" s="22"/>
      <c r="Q640" s="22"/>
      <c r="R640" s="22"/>
      <c r="S640" s="22"/>
      <c r="T640" s="41"/>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row>
    <row r="641">
      <c r="A641" s="41"/>
      <c r="B641" s="116"/>
      <c r="C641" s="22"/>
      <c r="D641" s="22"/>
      <c r="E641" s="22"/>
      <c r="F641" s="41"/>
      <c r="G641" s="41"/>
      <c r="H641" s="22"/>
      <c r="I641" s="41"/>
      <c r="J641" s="41"/>
      <c r="K641" s="117"/>
      <c r="L641" s="99"/>
      <c r="M641" s="41"/>
      <c r="N641" s="116"/>
      <c r="O641" s="22"/>
      <c r="P641" s="22"/>
      <c r="Q641" s="22"/>
      <c r="R641" s="22"/>
      <c r="S641" s="22"/>
      <c r="T641" s="41"/>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row>
    <row r="642">
      <c r="A642" s="41"/>
      <c r="B642" s="116"/>
      <c r="C642" s="22"/>
      <c r="D642" s="22"/>
      <c r="E642" s="22"/>
      <c r="F642" s="41"/>
      <c r="G642" s="41"/>
      <c r="H642" s="22"/>
      <c r="I642" s="41"/>
      <c r="J642" s="41"/>
      <c r="K642" s="117"/>
      <c r="L642" s="99"/>
      <c r="M642" s="41"/>
      <c r="N642" s="116"/>
      <c r="O642" s="22"/>
      <c r="P642" s="22"/>
      <c r="Q642" s="22"/>
      <c r="R642" s="22"/>
      <c r="S642" s="22"/>
      <c r="T642" s="41"/>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row>
    <row r="643">
      <c r="A643" s="41"/>
      <c r="B643" s="116"/>
      <c r="C643" s="22"/>
      <c r="D643" s="22"/>
      <c r="E643" s="22"/>
      <c r="F643" s="41"/>
      <c r="G643" s="41"/>
      <c r="H643" s="22"/>
      <c r="I643" s="41"/>
      <c r="J643" s="41"/>
      <c r="K643" s="117"/>
      <c r="L643" s="99"/>
      <c r="M643" s="41"/>
      <c r="N643" s="116"/>
      <c r="O643" s="22"/>
      <c r="P643" s="22"/>
      <c r="Q643" s="22"/>
      <c r="R643" s="22"/>
      <c r="S643" s="22"/>
      <c r="T643" s="41"/>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row>
    <row r="644">
      <c r="A644" s="41"/>
      <c r="B644" s="116"/>
      <c r="C644" s="22"/>
      <c r="D644" s="22"/>
      <c r="E644" s="22"/>
      <c r="F644" s="41"/>
      <c r="G644" s="41"/>
      <c r="H644" s="22"/>
      <c r="I644" s="41"/>
      <c r="J644" s="41"/>
      <c r="K644" s="117"/>
      <c r="L644" s="99"/>
      <c r="M644" s="41"/>
      <c r="N644" s="116"/>
      <c r="O644" s="22"/>
      <c r="P644" s="22"/>
      <c r="Q644" s="22"/>
      <c r="R644" s="22"/>
      <c r="S644" s="22"/>
      <c r="T644" s="41"/>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row>
    <row r="645">
      <c r="A645" s="41"/>
      <c r="B645" s="116"/>
      <c r="C645" s="22"/>
      <c r="D645" s="22"/>
      <c r="E645" s="22"/>
      <c r="F645" s="41"/>
      <c r="G645" s="41"/>
      <c r="H645" s="22"/>
      <c r="I645" s="41"/>
      <c r="J645" s="41"/>
      <c r="K645" s="117"/>
      <c r="L645" s="99"/>
      <c r="M645" s="41"/>
      <c r="N645" s="116"/>
      <c r="O645" s="22"/>
      <c r="P645" s="22"/>
      <c r="Q645" s="22"/>
      <c r="R645" s="22"/>
      <c r="S645" s="22"/>
      <c r="T645" s="41"/>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row>
    <row r="646">
      <c r="A646" s="41"/>
      <c r="B646" s="116"/>
      <c r="C646" s="22"/>
      <c r="D646" s="22"/>
      <c r="E646" s="22"/>
      <c r="F646" s="41"/>
      <c r="G646" s="41"/>
      <c r="H646" s="22"/>
      <c r="I646" s="41"/>
      <c r="J646" s="41"/>
      <c r="K646" s="117"/>
      <c r="L646" s="99"/>
      <c r="M646" s="41"/>
      <c r="N646" s="116"/>
      <c r="O646" s="22"/>
      <c r="P646" s="22"/>
      <c r="Q646" s="22"/>
      <c r="R646" s="22"/>
      <c r="S646" s="22"/>
      <c r="T646" s="41"/>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row>
    <row r="647">
      <c r="A647" s="41"/>
      <c r="B647" s="116"/>
      <c r="C647" s="22"/>
      <c r="D647" s="22"/>
      <c r="E647" s="22"/>
      <c r="F647" s="41"/>
      <c r="G647" s="41"/>
      <c r="H647" s="22"/>
      <c r="I647" s="41"/>
      <c r="J647" s="41"/>
      <c r="K647" s="117"/>
      <c r="L647" s="99"/>
      <c r="M647" s="41"/>
      <c r="N647" s="116"/>
      <c r="O647" s="22"/>
      <c r="P647" s="22"/>
      <c r="Q647" s="22"/>
      <c r="R647" s="22"/>
      <c r="S647" s="22"/>
      <c r="T647" s="41"/>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row>
    <row r="648">
      <c r="A648" s="41"/>
      <c r="B648" s="116"/>
      <c r="C648" s="22"/>
      <c r="D648" s="22"/>
      <c r="E648" s="22"/>
      <c r="F648" s="41"/>
      <c r="G648" s="41"/>
      <c r="H648" s="22"/>
      <c r="I648" s="41"/>
      <c r="J648" s="41"/>
      <c r="K648" s="117"/>
      <c r="L648" s="99"/>
      <c r="M648" s="41"/>
      <c r="N648" s="116"/>
      <c r="O648" s="22"/>
      <c r="P648" s="22"/>
      <c r="Q648" s="22"/>
      <c r="R648" s="22"/>
      <c r="S648" s="22"/>
      <c r="T648" s="41"/>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row>
    <row r="649">
      <c r="A649" s="41"/>
      <c r="B649" s="116"/>
      <c r="C649" s="22"/>
      <c r="D649" s="22"/>
      <c r="E649" s="22"/>
      <c r="F649" s="41"/>
      <c r="G649" s="41"/>
      <c r="H649" s="22"/>
      <c r="I649" s="41"/>
      <c r="J649" s="41"/>
      <c r="K649" s="117"/>
      <c r="L649" s="99"/>
      <c r="M649" s="41"/>
      <c r="N649" s="116"/>
      <c r="O649" s="22"/>
      <c r="P649" s="22"/>
      <c r="Q649" s="22"/>
      <c r="R649" s="22"/>
      <c r="S649" s="22"/>
      <c r="T649" s="41"/>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row>
    <row r="650">
      <c r="A650" s="41"/>
      <c r="B650" s="116"/>
      <c r="C650" s="22"/>
      <c r="D650" s="22"/>
      <c r="E650" s="22"/>
      <c r="F650" s="41"/>
      <c r="G650" s="41"/>
      <c r="H650" s="22"/>
      <c r="I650" s="41"/>
      <c r="J650" s="41"/>
      <c r="K650" s="117"/>
      <c r="L650" s="99"/>
      <c r="M650" s="41"/>
      <c r="N650" s="116"/>
      <c r="O650" s="22"/>
      <c r="P650" s="22"/>
      <c r="Q650" s="22"/>
      <c r="R650" s="22"/>
      <c r="S650" s="22"/>
      <c r="T650" s="41"/>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row>
    <row r="651">
      <c r="A651" s="41"/>
      <c r="B651" s="116"/>
      <c r="C651" s="22"/>
      <c r="D651" s="22"/>
      <c r="E651" s="22"/>
      <c r="F651" s="41"/>
      <c r="G651" s="41"/>
      <c r="H651" s="22"/>
      <c r="I651" s="41"/>
      <c r="J651" s="41"/>
      <c r="K651" s="117"/>
      <c r="L651" s="99"/>
      <c r="M651" s="41"/>
      <c r="N651" s="116"/>
      <c r="O651" s="22"/>
      <c r="P651" s="22"/>
      <c r="Q651" s="22"/>
      <c r="R651" s="22"/>
      <c r="S651" s="22"/>
      <c r="T651" s="41"/>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row>
    <row r="652">
      <c r="A652" s="41"/>
      <c r="B652" s="116"/>
      <c r="C652" s="22"/>
      <c r="D652" s="22"/>
      <c r="E652" s="22"/>
      <c r="F652" s="41"/>
      <c r="G652" s="41"/>
      <c r="H652" s="22"/>
      <c r="I652" s="41"/>
      <c r="J652" s="41"/>
      <c r="K652" s="117"/>
      <c r="L652" s="99"/>
      <c r="M652" s="41"/>
      <c r="N652" s="116"/>
      <c r="O652" s="22"/>
      <c r="P652" s="22"/>
      <c r="Q652" s="22"/>
      <c r="R652" s="22"/>
      <c r="S652" s="22"/>
      <c r="T652" s="41"/>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row>
    <row r="653">
      <c r="A653" s="41"/>
      <c r="B653" s="116"/>
      <c r="C653" s="22"/>
      <c r="D653" s="22"/>
      <c r="E653" s="22"/>
      <c r="F653" s="41"/>
      <c r="G653" s="41"/>
      <c r="H653" s="22"/>
      <c r="I653" s="41"/>
      <c r="J653" s="41"/>
      <c r="K653" s="117"/>
      <c r="L653" s="99"/>
      <c r="M653" s="41"/>
      <c r="N653" s="116"/>
      <c r="O653" s="22"/>
      <c r="P653" s="22"/>
      <c r="Q653" s="22"/>
      <c r="R653" s="22"/>
      <c r="S653" s="22"/>
      <c r="T653" s="41"/>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row>
    <row r="654">
      <c r="A654" s="41"/>
      <c r="B654" s="116"/>
      <c r="C654" s="22"/>
      <c r="D654" s="22"/>
      <c r="E654" s="22"/>
      <c r="F654" s="41"/>
      <c r="G654" s="41"/>
      <c r="H654" s="22"/>
      <c r="I654" s="41"/>
      <c r="J654" s="41"/>
      <c r="K654" s="117"/>
      <c r="L654" s="99"/>
      <c r="M654" s="41"/>
      <c r="N654" s="116"/>
      <c r="O654" s="22"/>
      <c r="P654" s="22"/>
      <c r="Q654" s="22"/>
      <c r="R654" s="22"/>
      <c r="S654" s="22"/>
      <c r="T654" s="41"/>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row>
    <row r="655">
      <c r="A655" s="41"/>
      <c r="B655" s="116"/>
      <c r="C655" s="22"/>
      <c r="D655" s="22"/>
      <c r="E655" s="22"/>
      <c r="F655" s="41"/>
      <c r="G655" s="41"/>
      <c r="H655" s="22"/>
      <c r="I655" s="41"/>
      <c r="J655" s="41"/>
      <c r="K655" s="117"/>
      <c r="L655" s="99"/>
      <c r="M655" s="41"/>
      <c r="N655" s="116"/>
      <c r="O655" s="22"/>
      <c r="P655" s="22"/>
      <c r="Q655" s="22"/>
      <c r="R655" s="22"/>
      <c r="S655" s="22"/>
      <c r="T655" s="41"/>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row>
    <row r="656">
      <c r="A656" s="41"/>
      <c r="B656" s="116"/>
      <c r="C656" s="22"/>
      <c r="D656" s="22"/>
      <c r="E656" s="22"/>
      <c r="F656" s="41"/>
      <c r="G656" s="41"/>
      <c r="H656" s="22"/>
      <c r="I656" s="41"/>
      <c r="J656" s="41"/>
      <c r="K656" s="117"/>
      <c r="L656" s="99"/>
      <c r="M656" s="41"/>
      <c r="N656" s="116"/>
      <c r="O656" s="22"/>
      <c r="P656" s="22"/>
      <c r="Q656" s="22"/>
      <c r="R656" s="22"/>
      <c r="S656" s="22"/>
      <c r="T656" s="41"/>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row>
    <row r="657">
      <c r="A657" s="41"/>
      <c r="B657" s="116"/>
      <c r="C657" s="22"/>
      <c r="D657" s="22"/>
      <c r="E657" s="22"/>
      <c r="F657" s="41"/>
      <c r="G657" s="41"/>
      <c r="H657" s="22"/>
      <c r="I657" s="41"/>
      <c r="J657" s="41"/>
      <c r="K657" s="117"/>
      <c r="L657" s="99"/>
      <c r="M657" s="41"/>
      <c r="N657" s="116"/>
      <c r="O657" s="22"/>
      <c r="P657" s="22"/>
      <c r="Q657" s="22"/>
      <c r="R657" s="22"/>
      <c r="S657" s="22"/>
      <c r="T657" s="41"/>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row>
    <row r="658">
      <c r="A658" s="41"/>
      <c r="B658" s="116"/>
      <c r="C658" s="22"/>
      <c r="D658" s="22"/>
      <c r="E658" s="22"/>
      <c r="F658" s="41"/>
      <c r="G658" s="41"/>
      <c r="H658" s="22"/>
      <c r="I658" s="41"/>
      <c r="J658" s="41"/>
      <c r="K658" s="117"/>
      <c r="L658" s="99"/>
      <c r="M658" s="41"/>
      <c r="N658" s="116"/>
      <c r="O658" s="22"/>
      <c r="P658" s="22"/>
      <c r="Q658" s="22"/>
      <c r="R658" s="22"/>
      <c r="S658" s="22"/>
      <c r="T658" s="41"/>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row>
    <row r="659">
      <c r="A659" s="41"/>
      <c r="B659" s="116"/>
      <c r="C659" s="22"/>
      <c r="D659" s="22"/>
      <c r="E659" s="22"/>
      <c r="F659" s="41"/>
      <c r="G659" s="41"/>
      <c r="H659" s="22"/>
      <c r="I659" s="41"/>
      <c r="J659" s="41"/>
      <c r="K659" s="117"/>
      <c r="L659" s="99"/>
      <c r="M659" s="41"/>
      <c r="N659" s="116"/>
      <c r="O659" s="22"/>
      <c r="P659" s="22"/>
      <c r="Q659" s="22"/>
      <c r="R659" s="22"/>
      <c r="S659" s="22"/>
      <c r="T659" s="41"/>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row>
    <row r="660">
      <c r="A660" s="41"/>
      <c r="B660" s="116"/>
      <c r="C660" s="22"/>
      <c r="D660" s="22"/>
      <c r="E660" s="22"/>
      <c r="F660" s="41"/>
      <c r="G660" s="41"/>
      <c r="H660" s="22"/>
      <c r="I660" s="41"/>
      <c r="J660" s="41"/>
      <c r="K660" s="117"/>
      <c r="L660" s="99"/>
      <c r="M660" s="41"/>
      <c r="N660" s="116"/>
      <c r="O660" s="22"/>
      <c r="P660" s="22"/>
      <c r="Q660" s="22"/>
      <c r="R660" s="22"/>
      <c r="S660" s="22"/>
      <c r="T660" s="41"/>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row>
    <row r="661">
      <c r="A661" s="41"/>
      <c r="B661" s="116"/>
      <c r="C661" s="22"/>
      <c r="D661" s="22"/>
      <c r="E661" s="22"/>
      <c r="F661" s="41"/>
      <c r="G661" s="41"/>
      <c r="H661" s="22"/>
      <c r="I661" s="41"/>
      <c r="J661" s="41"/>
      <c r="K661" s="117"/>
      <c r="L661" s="99"/>
      <c r="M661" s="41"/>
      <c r="N661" s="116"/>
      <c r="O661" s="22"/>
      <c r="P661" s="22"/>
      <c r="Q661" s="22"/>
      <c r="R661" s="22"/>
      <c r="S661" s="22"/>
      <c r="T661" s="41"/>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row>
    <row r="662">
      <c r="A662" s="41"/>
      <c r="B662" s="116"/>
      <c r="C662" s="22"/>
      <c r="D662" s="22"/>
      <c r="E662" s="22"/>
      <c r="F662" s="41"/>
      <c r="G662" s="41"/>
      <c r="H662" s="22"/>
      <c r="I662" s="41"/>
      <c r="J662" s="41"/>
      <c r="K662" s="117"/>
      <c r="L662" s="99"/>
      <c r="M662" s="41"/>
      <c r="N662" s="116"/>
      <c r="O662" s="22"/>
      <c r="P662" s="22"/>
      <c r="Q662" s="22"/>
      <c r="R662" s="22"/>
      <c r="S662" s="22"/>
      <c r="T662" s="41"/>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row>
    <row r="663">
      <c r="A663" s="41"/>
      <c r="B663" s="116"/>
      <c r="C663" s="22"/>
      <c r="D663" s="22"/>
      <c r="E663" s="22"/>
      <c r="F663" s="41"/>
      <c r="G663" s="41"/>
      <c r="H663" s="22"/>
      <c r="I663" s="41"/>
      <c r="J663" s="41"/>
      <c r="K663" s="117"/>
      <c r="L663" s="99"/>
      <c r="M663" s="41"/>
      <c r="N663" s="116"/>
      <c r="O663" s="22"/>
      <c r="P663" s="22"/>
      <c r="Q663" s="22"/>
      <c r="R663" s="22"/>
      <c r="S663" s="22"/>
      <c r="T663" s="41"/>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row>
    <row r="664">
      <c r="A664" s="41"/>
      <c r="B664" s="116"/>
      <c r="C664" s="22"/>
      <c r="D664" s="22"/>
      <c r="E664" s="22"/>
      <c r="F664" s="41"/>
      <c r="G664" s="41"/>
      <c r="H664" s="22"/>
      <c r="I664" s="41"/>
      <c r="J664" s="41"/>
      <c r="K664" s="117"/>
      <c r="L664" s="99"/>
      <c r="M664" s="41"/>
      <c r="N664" s="116"/>
      <c r="O664" s="22"/>
      <c r="P664" s="22"/>
      <c r="Q664" s="22"/>
      <c r="R664" s="22"/>
      <c r="S664" s="22"/>
      <c r="T664" s="41"/>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row>
    <row r="665">
      <c r="A665" s="41"/>
      <c r="B665" s="116"/>
      <c r="C665" s="22"/>
      <c r="D665" s="22"/>
      <c r="E665" s="22"/>
      <c r="F665" s="41"/>
      <c r="G665" s="41"/>
      <c r="H665" s="22"/>
      <c r="I665" s="41"/>
      <c r="J665" s="41"/>
      <c r="K665" s="117"/>
      <c r="L665" s="99"/>
      <c r="M665" s="41"/>
      <c r="N665" s="116"/>
      <c r="O665" s="22"/>
      <c r="P665" s="22"/>
      <c r="Q665" s="22"/>
      <c r="R665" s="22"/>
      <c r="S665" s="22"/>
      <c r="T665" s="41"/>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row>
    <row r="666">
      <c r="A666" s="41"/>
      <c r="B666" s="116"/>
      <c r="C666" s="22"/>
      <c r="D666" s="22"/>
      <c r="E666" s="22"/>
      <c r="F666" s="41"/>
      <c r="G666" s="41"/>
      <c r="H666" s="22"/>
      <c r="I666" s="41"/>
      <c r="J666" s="41"/>
      <c r="K666" s="117"/>
      <c r="L666" s="99"/>
      <c r="M666" s="41"/>
      <c r="N666" s="116"/>
      <c r="O666" s="22"/>
      <c r="P666" s="22"/>
      <c r="Q666" s="22"/>
      <c r="R666" s="22"/>
      <c r="S666" s="22"/>
      <c r="T666" s="41"/>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row>
    <row r="667">
      <c r="A667" s="41"/>
      <c r="B667" s="116"/>
      <c r="C667" s="22"/>
      <c r="D667" s="22"/>
      <c r="E667" s="22"/>
      <c r="F667" s="41"/>
      <c r="G667" s="41"/>
      <c r="H667" s="22"/>
      <c r="I667" s="41"/>
      <c r="J667" s="41"/>
      <c r="K667" s="117"/>
      <c r="L667" s="99"/>
      <c r="M667" s="41"/>
      <c r="N667" s="116"/>
      <c r="O667" s="22"/>
      <c r="P667" s="22"/>
      <c r="Q667" s="22"/>
      <c r="R667" s="22"/>
      <c r="S667" s="22"/>
      <c r="T667" s="41"/>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row>
    <row r="668">
      <c r="A668" s="41"/>
      <c r="B668" s="116"/>
      <c r="C668" s="22"/>
      <c r="D668" s="22"/>
      <c r="E668" s="22"/>
      <c r="F668" s="41"/>
      <c r="G668" s="41"/>
      <c r="H668" s="22"/>
      <c r="I668" s="41"/>
      <c r="J668" s="41"/>
      <c r="K668" s="117"/>
      <c r="L668" s="99"/>
      <c r="M668" s="41"/>
      <c r="N668" s="116"/>
      <c r="O668" s="22"/>
      <c r="P668" s="22"/>
      <c r="Q668" s="22"/>
      <c r="R668" s="22"/>
      <c r="S668" s="22"/>
      <c r="T668" s="41"/>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row>
    <row r="669">
      <c r="A669" s="41"/>
      <c r="B669" s="116"/>
      <c r="C669" s="22"/>
      <c r="D669" s="22"/>
      <c r="E669" s="22"/>
      <c r="F669" s="41"/>
      <c r="G669" s="41"/>
      <c r="H669" s="22"/>
      <c r="I669" s="41"/>
      <c r="J669" s="41"/>
      <c r="K669" s="117"/>
      <c r="L669" s="99"/>
      <c r="M669" s="41"/>
      <c r="N669" s="116"/>
      <c r="O669" s="22"/>
      <c r="P669" s="22"/>
      <c r="Q669" s="22"/>
      <c r="R669" s="22"/>
      <c r="S669" s="22"/>
      <c r="T669" s="41"/>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row>
    <row r="670">
      <c r="A670" s="41"/>
      <c r="B670" s="116"/>
      <c r="C670" s="22"/>
      <c r="D670" s="22"/>
      <c r="E670" s="22"/>
      <c r="F670" s="41"/>
      <c r="G670" s="41"/>
      <c r="H670" s="22"/>
      <c r="I670" s="41"/>
      <c r="J670" s="41"/>
      <c r="K670" s="117"/>
      <c r="L670" s="99"/>
      <c r="M670" s="41"/>
      <c r="N670" s="116"/>
      <c r="O670" s="22"/>
      <c r="P670" s="22"/>
      <c r="Q670" s="22"/>
      <c r="R670" s="22"/>
      <c r="S670" s="22"/>
      <c r="T670" s="41"/>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row>
    <row r="671">
      <c r="A671" s="41"/>
      <c r="B671" s="116"/>
      <c r="C671" s="22"/>
      <c r="D671" s="22"/>
      <c r="E671" s="22"/>
      <c r="F671" s="41"/>
      <c r="G671" s="41"/>
      <c r="H671" s="22"/>
      <c r="I671" s="41"/>
      <c r="J671" s="41"/>
      <c r="K671" s="117"/>
      <c r="L671" s="99"/>
      <c r="M671" s="41"/>
      <c r="N671" s="116"/>
      <c r="O671" s="22"/>
      <c r="P671" s="22"/>
      <c r="Q671" s="22"/>
      <c r="R671" s="22"/>
      <c r="S671" s="22"/>
      <c r="T671" s="41"/>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row>
    <row r="672">
      <c r="A672" s="41"/>
      <c r="B672" s="116"/>
      <c r="C672" s="22"/>
      <c r="D672" s="22"/>
      <c r="E672" s="22"/>
      <c r="F672" s="41"/>
      <c r="G672" s="41"/>
      <c r="H672" s="22"/>
      <c r="I672" s="41"/>
      <c r="J672" s="41"/>
      <c r="K672" s="117"/>
      <c r="L672" s="99"/>
      <c r="M672" s="41"/>
      <c r="N672" s="116"/>
      <c r="O672" s="22"/>
      <c r="P672" s="22"/>
      <c r="Q672" s="22"/>
      <c r="R672" s="22"/>
      <c r="S672" s="22"/>
      <c r="T672" s="41"/>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row>
    <row r="673">
      <c r="A673" s="41"/>
      <c r="B673" s="116"/>
      <c r="C673" s="22"/>
      <c r="D673" s="22"/>
      <c r="E673" s="22"/>
      <c r="F673" s="41"/>
      <c r="G673" s="41"/>
      <c r="H673" s="22"/>
      <c r="I673" s="41"/>
      <c r="J673" s="41"/>
      <c r="K673" s="117"/>
      <c r="L673" s="99"/>
      <c r="M673" s="41"/>
      <c r="N673" s="116"/>
      <c r="O673" s="22"/>
      <c r="P673" s="22"/>
      <c r="Q673" s="22"/>
      <c r="R673" s="22"/>
      <c r="S673" s="22"/>
      <c r="T673" s="41"/>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row>
    <row r="674">
      <c r="A674" s="41"/>
      <c r="B674" s="116"/>
      <c r="C674" s="22"/>
      <c r="D674" s="22"/>
      <c r="E674" s="22"/>
      <c r="F674" s="41"/>
      <c r="G674" s="41"/>
      <c r="H674" s="22"/>
      <c r="I674" s="41"/>
      <c r="J674" s="41"/>
      <c r="K674" s="117"/>
      <c r="L674" s="99"/>
      <c r="M674" s="41"/>
      <c r="N674" s="116"/>
      <c r="O674" s="22"/>
      <c r="P674" s="22"/>
      <c r="Q674" s="22"/>
      <c r="R674" s="22"/>
      <c r="S674" s="22"/>
      <c r="T674" s="41"/>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row>
    <row r="675">
      <c r="A675" s="41"/>
      <c r="B675" s="116"/>
      <c r="C675" s="22"/>
      <c r="D675" s="22"/>
      <c r="E675" s="22"/>
      <c r="F675" s="41"/>
      <c r="G675" s="41"/>
      <c r="H675" s="22"/>
      <c r="I675" s="41"/>
      <c r="J675" s="41"/>
      <c r="K675" s="117"/>
      <c r="L675" s="99"/>
      <c r="M675" s="41"/>
      <c r="N675" s="116"/>
      <c r="O675" s="22"/>
      <c r="P675" s="22"/>
      <c r="Q675" s="22"/>
      <c r="R675" s="22"/>
      <c r="S675" s="22"/>
      <c r="T675" s="41"/>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row>
    <row r="676">
      <c r="A676" s="41"/>
      <c r="B676" s="116"/>
      <c r="C676" s="22"/>
      <c r="D676" s="22"/>
      <c r="E676" s="22"/>
      <c r="F676" s="41"/>
      <c r="G676" s="41"/>
      <c r="H676" s="22"/>
      <c r="I676" s="41"/>
      <c r="J676" s="41"/>
      <c r="K676" s="117"/>
      <c r="L676" s="99"/>
      <c r="M676" s="41"/>
      <c r="N676" s="116"/>
      <c r="O676" s="22"/>
      <c r="P676" s="22"/>
      <c r="Q676" s="22"/>
      <c r="R676" s="22"/>
      <c r="S676" s="22"/>
      <c r="T676" s="41"/>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row>
    <row r="677">
      <c r="A677" s="41"/>
      <c r="B677" s="116"/>
      <c r="C677" s="22"/>
      <c r="D677" s="22"/>
      <c r="E677" s="22"/>
      <c r="F677" s="41"/>
      <c r="G677" s="41"/>
      <c r="H677" s="22"/>
      <c r="I677" s="41"/>
      <c r="J677" s="41"/>
      <c r="K677" s="117"/>
      <c r="L677" s="99"/>
      <c r="M677" s="41"/>
      <c r="N677" s="116"/>
      <c r="O677" s="22"/>
      <c r="P677" s="22"/>
      <c r="Q677" s="22"/>
      <c r="R677" s="22"/>
      <c r="S677" s="22"/>
      <c r="T677" s="41"/>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row>
    <row r="678">
      <c r="A678" s="41"/>
      <c r="B678" s="116"/>
      <c r="C678" s="22"/>
      <c r="D678" s="22"/>
      <c r="E678" s="22"/>
      <c r="F678" s="41"/>
      <c r="G678" s="41"/>
      <c r="H678" s="22"/>
      <c r="I678" s="41"/>
      <c r="J678" s="41"/>
      <c r="K678" s="117"/>
      <c r="L678" s="99"/>
      <c r="M678" s="41"/>
      <c r="N678" s="116"/>
      <c r="O678" s="22"/>
      <c r="P678" s="22"/>
      <c r="Q678" s="22"/>
      <c r="R678" s="22"/>
      <c r="S678" s="22"/>
      <c r="T678" s="41"/>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row>
    <row r="679">
      <c r="A679" s="41"/>
      <c r="B679" s="116"/>
      <c r="C679" s="22"/>
      <c r="D679" s="22"/>
      <c r="E679" s="22"/>
      <c r="F679" s="41"/>
      <c r="G679" s="41"/>
      <c r="H679" s="22"/>
      <c r="I679" s="41"/>
      <c r="J679" s="41"/>
      <c r="K679" s="117"/>
      <c r="L679" s="99"/>
      <c r="M679" s="41"/>
      <c r="N679" s="116"/>
      <c r="O679" s="22"/>
      <c r="P679" s="22"/>
      <c r="Q679" s="22"/>
      <c r="R679" s="22"/>
      <c r="S679" s="22"/>
      <c r="T679" s="41"/>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row>
    <row r="680">
      <c r="A680" s="41"/>
      <c r="B680" s="116"/>
      <c r="C680" s="22"/>
      <c r="D680" s="22"/>
      <c r="E680" s="22"/>
      <c r="F680" s="41"/>
      <c r="G680" s="41"/>
      <c r="H680" s="22"/>
      <c r="I680" s="41"/>
      <c r="J680" s="41"/>
      <c r="K680" s="117"/>
      <c r="L680" s="99"/>
      <c r="M680" s="41"/>
      <c r="N680" s="116"/>
      <c r="O680" s="22"/>
      <c r="P680" s="22"/>
      <c r="Q680" s="22"/>
      <c r="R680" s="22"/>
      <c r="S680" s="22"/>
      <c r="T680" s="41"/>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row>
    <row r="681">
      <c r="A681" s="41"/>
      <c r="B681" s="116"/>
      <c r="C681" s="22"/>
      <c r="D681" s="22"/>
      <c r="E681" s="22"/>
      <c r="F681" s="41"/>
      <c r="G681" s="41"/>
      <c r="H681" s="22"/>
      <c r="I681" s="41"/>
      <c r="J681" s="41"/>
      <c r="K681" s="117"/>
      <c r="L681" s="99"/>
      <c r="M681" s="41"/>
      <c r="N681" s="116"/>
      <c r="O681" s="22"/>
      <c r="P681" s="22"/>
      <c r="Q681" s="22"/>
      <c r="R681" s="22"/>
      <c r="S681" s="22"/>
      <c r="T681" s="41"/>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row>
    <row r="682">
      <c r="A682" s="41"/>
      <c r="B682" s="116"/>
      <c r="C682" s="22"/>
      <c r="D682" s="22"/>
      <c r="E682" s="22"/>
      <c r="F682" s="41"/>
      <c r="G682" s="41"/>
      <c r="H682" s="22"/>
      <c r="I682" s="41"/>
      <c r="J682" s="41"/>
      <c r="K682" s="117"/>
      <c r="L682" s="99"/>
      <c r="M682" s="41"/>
      <c r="N682" s="116"/>
      <c r="O682" s="22"/>
      <c r="P682" s="22"/>
      <c r="Q682" s="22"/>
      <c r="R682" s="22"/>
      <c r="S682" s="22"/>
      <c r="T682" s="41"/>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row>
    <row r="683">
      <c r="A683" s="41"/>
      <c r="B683" s="116"/>
      <c r="C683" s="22"/>
      <c r="D683" s="22"/>
      <c r="E683" s="22"/>
      <c r="F683" s="41"/>
      <c r="G683" s="41"/>
      <c r="H683" s="22"/>
      <c r="I683" s="41"/>
      <c r="J683" s="41"/>
      <c r="K683" s="117"/>
      <c r="L683" s="99"/>
      <c r="M683" s="41"/>
      <c r="N683" s="116"/>
      <c r="O683" s="22"/>
      <c r="P683" s="22"/>
      <c r="Q683" s="22"/>
      <c r="R683" s="22"/>
      <c r="S683" s="22"/>
      <c r="T683" s="41"/>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row>
    <row r="684">
      <c r="A684" s="41"/>
      <c r="B684" s="116"/>
      <c r="C684" s="22"/>
      <c r="D684" s="22"/>
      <c r="E684" s="22"/>
      <c r="F684" s="41"/>
      <c r="G684" s="41"/>
      <c r="H684" s="22"/>
      <c r="I684" s="41"/>
      <c r="J684" s="41"/>
      <c r="K684" s="117"/>
      <c r="L684" s="99"/>
      <c r="M684" s="41"/>
      <c r="N684" s="116"/>
      <c r="O684" s="22"/>
      <c r="P684" s="22"/>
      <c r="Q684" s="22"/>
      <c r="R684" s="22"/>
      <c r="S684" s="22"/>
      <c r="T684" s="41"/>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row>
    <row r="685">
      <c r="A685" s="41"/>
      <c r="B685" s="116"/>
      <c r="C685" s="22"/>
      <c r="D685" s="22"/>
      <c r="E685" s="22"/>
      <c r="F685" s="41"/>
      <c r="G685" s="41"/>
      <c r="H685" s="22"/>
      <c r="I685" s="41"/>
      <c r="J685" s="41"/>
      <c r="K685" s="117"/>
      <c r="L685" s="99"/>
      <c r="M685" s="41"/>
      <c r="N685" s="116"/>
      <c r="O685" s="22"/>
      <c r="P685" s="22"/>
      <c r="Q685" s="22"/>
      <c r="R685" s="22"/>
      <c r="S685" s="22"/>
      <c r="T685" s="41"/>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row>
    <row r="686">
      <c r="A686" s="41"/>
      <c r="B686" s="116"/>
      <c r="C686" s="22"/>
      <c r="D686" s="22"/>
      <c r="E686" s="22"/>
      <c r="F686" s="41"/>
      <c r="G686" s="41"/>
      <c r="H686" s="22"/>
      <c r="I686" s="41"/>
      <c r="J686" s="41"/>
      <c r="K686" s="117"/>
      <c r="L686" s="99"/>
      <c r="M686" s="41"/>
      <c r="N686" s="116"/>
      <c r="O686" s="22"/>
      <c r="P686" s="22"/>
      <c r="Q686" s="22"/>
      <c r="R686" s="22"/>
      <c r="S686" s="22"/>
      <c r="T686" s="41"/>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row>
    <row r="687">
      <c r="A687" s="41"/>
      <c r="B687" s="116"/>
      <c r="C687" s="22"/>
      <c r="D687" s="22"/>
      <c r="E687" s="22"/>
      <c r="F687" s="41"/>
      <c r="G687" s="41"/>
      <c r="H687" s="22"/>
      <c r="I687" s="41"/>
      <c r="J687" s="41"/>
      <c r="K687" s="117"/>
      <c r="L687" s="99"/>
      <c r="M687" s="41"/>
      <c r="N687" s="116"/>
      <c r="O687" s="22"/>
      <c r="P687" s="22"/>
      <c r="Q687" s="22"/>
      <c r="R687" s="22"/>
      <c r="S687" s="22"/>
      <c r="T687" s="41"/>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row>
    <row r="688">
      <c r="A688" s="41"/>
      <c r="B688" s="116"/>
      <c r="C688" s="22"/>
      <c r="D688" s="22"/>
      <c r="E688" s="22"/>
      <c r="F688" s="41"/>
      <c r="G688" s="41"/>
      <c r="H688" s="22"/>
      <c r="I688" s="41"/>
      <c r="J688" s="41"/>
      <c r="K688" s="117"/>
      <c r="L688" s="99"/>
      <c r="M688" s="41"/>
      <c r="N688" s="116"/>
      <c r="O688" s="22"/>
      <c r="P688" s="22"/>
      <c r="Q688" s="22"/>
      <c r="R688" s="22"/>
      <c r="S688" s="22"/>
      <c r="T688" s="41"/>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row>
    <row r="689">
      <c r="A689" s="41"/>
      <c r="B689" s="116"/>
      <c r="C689" s="22"/>
      <c r="D689" s="22"/>
      <c r="E689" s="22"/>
      <c r="F689" s="41"/>
      <c r="G689" s="41"/>
      <c r="H689" s="22"/>
      <c r="I689" s="41"/>
      <c r="J689" s="41"/>
      <c r="K689" s="117"/>
      <c r="L689" s="99"/>
      <c r="M689" s="41"/>
      <c r="N689" s="116"/>
      <c r="O689" s="22"/>
      <c r="P689" s="22"/>
      <c r="Q689" s="22"/>
      <c r="R689" s="22"/>
      <c r="S689" s="22"/>
      <c r="T689" s="41"/>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row>
    <row r="690">
      <c r="A690" s="41"/>
      <c r="B690" s="116"/>
      <c r="C690" s="22"/>
      <c r="D690" s="22"/>
      <c r="E690" s="22"/>
      <c r="F690" s="41"/>
      <c r="G690" s="41"/>
      <c r="H690" s="22"/>
      <c r="I690" s="41"/>
      <c r="J690" s="41"/>
      <c r="K690" s="117"/>
      <c r="L690" s="99"/>
      <c r="M690" s="41"/>
      <c r="N690" s="116"/>
      <c r="O690" s="22"/>
      <c r="P690" s="22"/>
      <c r="Q690" s="22"/>
      <c r="R690" s="22"/>
      <c r="S690" s="22"/>
      <c r="T690" s="41"/>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row>
    <row r="691">
      <c r="A691" s="41"/>
      <c r="B691" s="116"/>
      <c r="C691" s="22"/>
      <c r="D691" s="22"/>
      <c r="E691" s="22"/>
      <c r="F691" s="41"/>
      <c r="G691" s="41"/>
      <c r="H691" s="22"/>
      <c r="I691" s="41"/>
      <c r="J691" s="41"/>
      <c r="K691" s="117"/>
      <c r="L691" s="99"/>
      <c r="M691" s="41"/>
      <c r="N691" s="116"/>
      <c r="O691" s="22"/>
      <c r="P691" s="22"/>
      <c r="Q691" s="22"/>
      <c r="R691" s="22"/>
      <c r="S691" s="22"/>
      <c r="T691" s="41"/>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row>
    <row r="692">
      <c r="A692" s="41"/>
      <c r="B692" s="116"/>
      <c r="C692" s="22"/>
      <c r="D692" s="22"/>
      <c r="E692" s="22"/>
      <c r="F692" s="41"/>
      <c r="G692" s="41"/>
      <c r="H692" s="22"/>
      <c r="I692" s="41"/>
      <c r="J692" s="41"/>
      <c r="K692" s="117"/>
      <c r="L692" s="99"/>
      <c r="M692" s="41"/>
      <c r="N692" s="116"/>
      <c r="O692" s="22"/>
      <c r="P692" s="22"/>
      <c r="Q692" s="22"/>
      <c r="R692" s="22"/>
      <c r="S692" s="22"/>
      <c r="T692" s="41"/>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row>
    <row r="693">
      <c r="A693" s="41"/>
      <c r="B693" s="116"/>
      <c r="C693" s="22"/>
      <c r="D693" s="22"/>
      <c r="E693" s="22"/>
      <c r="F693" s="41"/>
      <c r="G693" s="41"/>
      <c r="H693" s="22"/>
      <c r="I693" s="41"/>
      <c r="J693" s="41"/>
      <c r="K693" s="117"/>
      <c r="L693" s="99"/>
      <c r="M693" s="41"/>
      <c r="N693" s="116"/>
      <c r="O693" s="22"/>
      <c r="P693" s="22"/>
      <c r="Q693" s="22"/>
      <c r="R693" s="22"/>
      <c r="S693" s="22"/>
      <c r="T693" s="41"/>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row>
    <row r="694">
      <c r="A694" s="41"/>
      <c r="B694" s="116"/>
      <c r="C694" s="22"/>
      <c r="D694" s="22"/>
      <c r="E694" s="22"/>
      <c r="F694" s="41"/>
      <c r="G694" s="41"/>
      <c r="H694" s="22"/>
      <c r="I694" s="41"/>
      <c r="J694" s="41"/>
      <c r="K694" s="117"/>
      <c r="L694" s="99"/>
      <c r="M694" s="41"/>
      <c r="N694" s="116"/>
      <c r="O694" s="22"/>
      <c r="P694" s="22"/>
      <c r="Q694" s="22"/>
      <c r="R694" s="22"/>
      <c r="S694" s="22"/>
      <c r="T694" s="41"/>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row>
    <row r="695">
      <c r="A695" s="41"/>
      <c r="B695" s="116"/>
      <c r="C695" s="22"/>
      <c r="D695" s="22"/>
      <c r="E695" s="22"/>
      <c r="F695" s="41"/>
      <c r="G695" s="41"/>
      <c r="H695" s="22"/>
      <c r="I695" s="41"/>
      <c r="J695" s="41"/>
      <c r="K695" s="117"/>
      <c r="L695" s="99"/>
      <c r="M695" s="41"/>
      <c r="N695" s="116"/>
      <c r="O695" s="22"/>
      <c r="P695" s="22"/>
      <c r="Q695" s="22"/>
      <c r="R695" s="22"/>
      <c r="S695" s="22"/>
      <c r="T695" s="41"/>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row>
    <row r="696">
      <c r="A696" s="41"/>
      <c r="B696" s="116"/>
      <c r="C696" s="22"/>
      <c r="D696" s="22"/>
      <c r="E696" s="22"/>
      <c r="F696" s="41"/>
      <c r="G696" s="41"/>
      <c r="H696" s="22"/>
      <c r="I696" s="41"/>
      <c r="J696" s="41"/>
      <c r="K696" s="117"/>
      <c r="L696" s="99"/>
      <c r="M696" s="41"/>
      <c r="N696" s="116"/>
      <c r="O696" s="22"/>
      <c r="P696" s="22"/>
      <c r="Q696" s="22"/>
      <c r="R696" s="22"/>
      <c r="S696" s="22"/>
      <c r="T696" s="41"/>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row>
    <row r="697">
      <c r="A697" s="41"/>
      <c r="B697" s="116"/>
      <c r="C697" s="22"/>
      <c r="D697" s="22"/>
      <c r="E697" s="22"/>
      <c r="F697" s="41"/>
      <c r="G697" s="41"/>
      <c r="H697" s="22"/>
      <c r="I697" s="41"/>
      <c r="J697" s="41"/>
      <c r="K697" s="117"/>
      <c r="L697" s="99"/>
      <c r="M697" s="41"/>
      <c r="N697" s="116"/>
      <c r="O697" s="22"/>
      <c r="P697" s="22"/>
      <c r="Q697" s="22"/>
      <c r="R697" s="22"/>
      <c r="S697" s="22"/>
      <c r="T697" s="41"/>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row>
    <row r="698">
      <c r="A698" s="41"/>
      <c r="B698" s="116"/>
      <c r="C698" s="22"/>
      <c r="D698" s="22"/>
      <c r="E698" s="22"/>
      <c r="F698" s="41"/>
      <c r="G698" s="41"/>
      <c r="H698" s="22"/>
      <c r="I698" s="41"/>
      <c r="J698" s="41"/>
      <c r="K698" s="117"/>
      <c r="L698" s="99"/>
      <c r="M698" s="41"/>
      <c r="N698" s="116"/>
      <c r="O698" s="22"/>
      <c r="P698" s="22"/>
      <c r="Q698" s="22"/>
      <c r="R698" s="22"/>
      <c r="S698" s="22"/>
      <c r="T698" s="41"/>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row>
    <row r="699">
      <c r="A699" s="41"/>
      <c r="B699" s="116"/>
      <c r="C699" s="22"/>
      <c r="D699" s="22"/>
      <c r="E699" s="22"/>
      <c r="F699" s="41"/>
      <c r="G699" s="41"/>
      <c r="H699" s="22"/>
      <c r="I699" s="41"/>
      <c r="J699" s="41"/>
      <c r="K699" s="117"/>
      <c r="L699" s="99"/>
      <c r="M699" s="41"/>
      <c r="N699" s="116"/>
      <c r="O699" s="22"/>
      <c r="P699" s="22"/>
      <c r="Q699" s="22"/>
      <c r="R699" s="22"/>
      <c r="S699" s="22"/>
      <c r="T699" s="41"/>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row>
    <row r="700">
      <c r="A700" s="41"/>
      <c r="B700" s="116"/>
      <c r="C700" s="22"/>
      <c r="D700" s="22"/>
      <c r="E700" s="22"/>
      <c r="F700" s="41"/>
      <c r="G700" s="41"/>
      <c r="H700" s="22"/>
      <c r="I700" s="41"/>
      <c r="J700" s="41"/>
      <c r="K700" s="117"/>
      <c r="L700" s="99"/>
      <c r="M700" s="41"/>
      <c r="N700" s="116"/>
      <c r="O700" s="22"/>
      <c r="P700" s="22"/>
      <c r="Q700" s="22"/>
      <c r="R700" s="22"/>
      <c r="S700" s="22"/>
      <c r="T700" s="41"/>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row>
    <row r="701">
      <c r="A701" s="41"/>
      <c r="B701" s="116"/>
      <c r="C701" s="22"/>
      <c r="D701" s="22"/>
      <c r="E701" s="22"/>
      <c r="F701" s="41"/>
      <c r="G701" s="41"/>
      <c r="H701" s="22"/>
      <c r="I701" s="41"/>
      <c r="J701" s="41"/>
      <c r="K701" s="117"/>
      <c r="L701" s="99"/>
      <c r="M701" s="41"/>
      <c r="N701" s="116"/>
      <c r="O701" s="22"/>
      <c r="P701" s="22"/>
      <c r="Q701" s="22"/>
      <c r="R701" s="22"/>
      <c r="S701" s="22"/>
      <c r="T701" s="41"/>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row>
    <row r="702">
      <c r="A702" s="41"/>
      <c r="B702" s="116"/>
      <c r="C702" s="22"/>
      <c r="D702" s="22"/>
      <c r="E702" s="22"/>
      <c r="F702" s="41"/>
      <c r="G702" s="41"/>
      <c r="H702" s="22"/>
      <c r="I702" s="41"/>
      <c r="J702" s="41"/>
      <c r="K702" s="117"/>
      <c r="L702" s="99"/>
      <c r="M702" s="41"/>
      <c r="N702" s="116"/>
      <c r="O702" s="22"/>
      <c r="P702" s="22"/>
      <c r="Q702" s="22"/>
      <c r="R702" s="22"/>
      <c r="S702" s="22"/>
      <c r="T702" s="41"/>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row>
    <row r="703">
      <c r="A703" s="41"/>
      <c r="B703" s="116"/>
      <c r="C703" s="22"/>
      <c r="D703" s="22"/>
      <c r="E703" s="22"/>
      <c r="F703" s="41"/>
      <c r="G703" s="41"/>
      <c r="H703" s="22"/>
      <c r="I703" s="41"/>
      <c r="J703" s="41"/>
      <c r="K703" s="117"/>
      <c r="L703" s="99"/>
      <c r="M703" s="41"/>
      <c r="N703" s="116"/>
      <c r="O703" s="22"/>
      <c r="P703" s="22"/>
      <c r="Q703" s="22"/>
      <c r="R703" s="22"/>
      <c r="S703" s="22"/>
      <c r="T703" s="41"/>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row>
    <row r="704">
      <c r="A704" s="41"/>
      <c r="B704" s="116"/>
      <c r="C704" s="22"/>
      <c r="D704" s="22"/>
      <c r="E704" s="22"/>
      <c r="F704" s="41"/>
      <c r="G704" s="41"/>
      <c r="H704" s="22"/>
      <c r="I704" s="41"/>
      <c r="J704" s="41"/>
      <c r="K704" s="117"/>
      <c r="L704" s="99"/>
      <c r="M704" s="41"/>
      <c r="N704" s="116"/>
      <c r="O704" s="22"/>
      <c r="P704" s="22"/>
      <c r="Q704" s="22"/>
      <c r="R704" s="22"/>
      <c r="S704" s="22"/>
      <c r="T704" s="41"/>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row>
    <row r="705">
      <c r="A705" s="41"/>
      <c r="B705" s="116"/>
      <c r="C705" s="22"/>
      <c r="D705" s="22"/>
      <c r="E705" s="22"/>
      <c r="F705" s="41"/>
      <c r="G705" s="41"/>
      <c r="H705" s="22"/>
      <c r="I705" s="41"/>
      <c r="J705" s="41"/>
      <c r="K705" s="117"/>
      <c r="L705" s="99"/>
      <c r="M705" s="41"/>
      <c r="N705" s="116"/>
      <c r="O705" s="22"/>
      <c r="P705" s="22"/>
      <c r="Q705" s="22"/>
      <c r="R705" s="22"/>
      <c r="S705" s="22"/>
      <c r="T705" s="41"/>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row>
    <row r="706">
      <c r="A706" s="41"/>
      <c r="B706" s="116"/>
      <c r="C706" s="22"/>
      <c r="D706" s="22"/>
      <c r="E706" s="22"/>
      <c r="F706" s="41"/>
      <c r="G706" s="41"/>
      <c r="H706" s="22"/>
      <c r="I706" s="41"/>
      <c r="J706" s="41"/>
      <c r="K706" s="117"/>
      <c r="L706" s="99"/>
      <c r="M706" s="41"/>
      <c r="N706" s="116"/>
      <c r="O706" s="22"/>
      <c r="P706" s="22"/>
      <c r="Q706" s="22"/>
      <c r="R706" s="22"/>
      <c r="S706" s="22"/>
      <c r="T706" s="41"/>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row>
    <row r="707">
      <c r="A707" s="41"/>
      <c r="B707" s="116"/>
      <c r="C707" s="22"/>
      <c r="D707" s="22"/>
      <c r="E707" s="22"/>
      <c r="F707" s="41"/>
      <c r="G707" s="41"/>
      <c r="H707" s="22"/>
      <c r="I707" s="41"/>
      <c r="J707" s="41"/>
      <c r="K707" s="117"/>
      <c r="L707" s="99"/>
      <c r="M707" s="41"/>
      <c r="N707" s="116"/>
      <c r="O707" s="22"/>
      <c r="P707" s="22"/>
      <c r="Q707" s="22"/>
      <c r="R707" s="22"/>
      <c r="S707" s="22"/>
      <c r="T707" s="41"/>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row>
    <row r="708">
      <c r="A708" s="41"/>
      <c r="B708" s="116"/>
      <c r="C708" s="22"/>
      <c r="D708" s="22"/>
      <c r="E708" s="22"/>
      <c r="F708" s="41"/>
      <c r="G708" s="41"/>
      <c r="H708" s="22"/>
      <c r="I708" s="41"/>
      <c r="J708" s="41"/>
      <c r="K708" s="117"/>
      <c r="L708" s="99"/>
      <c r="M708" s="41"/>
      <c r="N708" s="116"/>
      <c r="O708" s="22"/>
      <c r="P708" s="22"/>
      <c r="Q708" s="22"/>
      <c r="R708" s="22"/>
      <c r="S708" s="22"/>
      <c r="T708" s="41"/>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row>
    <row r="709">
      <c r="A709" s="41"/>
      <c r="B709" s="116"/>
      <c r="C709" s="22"/>
      <c r="D709" s="22"/>
      <c r="E709" s="22"/>
      <c r="F709" s="41"/>
      <c r="G709" s="41"/>
      <c r="H709" s="22"/>
      <c r="I709" s="41"/>
      <c r="J709" s="41"/>
      <c r="K709" s="117"/>
      <c r="L709" s="99"/>
      <c r="M709" s="41"/>
      <c r="N709" s="116"/>
      <c r="O709" s="22"/>
      <c r="P709" s="22"/>
      <c r="Q709" s="22"/>
      <c r="R709" s="22"/>
      <c r="S709" s="22"/>
      <c r="T709" s="41"/>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row>
    <row r="710">
      <c r="A710" s="41"/>
      <c r="B710" s="116"/>
      <c r="C710" s="22"/>
      <c r="D710" s="22"/>
      <c r="E710" s="22"/>
      <c r="F710" s="41"/>
      <c r="G710" s="41"/>
      <c r="H710" s="22"/>
      <c r="I710" s="41"/>
      <c r="J710" s="41"/>
      <c r="K710" s="117"/>
      <c r="L710" s="99"/>
      <c r="M710" s="41"/>
      <c r="N710" s="116"/>
      <c r="O710" s="22"/>
      <c r="P710" s="22"/>
      <c r="Q710" s="22"/>
      <c r="R710" s="22"/>
      <c r="S710" s="22"/>
      <c r="T710" s="41"/>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row>
    <row r="711">
      <c r="A711" s="41"/>
      <c r="B711" s="116"/>
      <c r="C711" s="22"/>
      <c r="D711" s="22"/>
      <c r="E711" s="22"/>
      <c r="F711" s="41"/>
      <c r="G711" s="41"/>
      <c r="H711" s="22"/>
      <c r="I711" s="41"/>
      <c r="J711" s="41"/>
      <c r="K711" s="117"/>
      <c r="L711" s="99"/>
      <c r="M711" s="41"/>
      <c r="N711" s="116"/>
      <c r="O711" s="22"/>
      <c r="P711" s="22"/>
      <c r="Q711" s="22"/>
      <c r="R711" s="22"/>
      <c r="S711" s="22"/>
      <c r="T711" s="41"/>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row>
    <row r="712">
      <c r="A712" s="41"/>
      <c r="B712" s="116"/>
      <c r="C712" s="22"/>
      <c r="D712" s="22"/>
      <c r="E712" s="22"/>
      <c r="F712" s="41"/>
      <c r="G712" s="41"/>
      <c r="H712" s="22"/>
      <c r="I712" s="41"/>
      <c r="J712" s="41"/>
      <c r="K712" s="117"/>
      <c r="L712" s="99"/>
      <c r="M712" s="41"/>
      <c r="N712" s="116"/>
      <c r="O712" s="22"/>
      <c r="P712" s="22"/>
      <c r="Q712" s="22"/>
      <c r="R712" s="22"/>
      <c r="S712" s="22"/>
      <c r="T712" s="41"/>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row>
    <row r="713">
      <c r="A713" s="41"/>
      <c r="B713" s="116"/>
      <c r="C713" s="22"/>
      <c r="D713" s="22"/>
      <c r="E713" s="22"/>
      <c r="F713" s="41"/>
      <c r="G713" s="41"/>
      <c r="H713" s="22"/>
      <c r="I713" s="41"/>
      <c r="J713" s="41"/>
      <c r="K713" s="117"/>
      <c r="L713" s="99"/>
      <c r="M713" s="41"/>
      <c r="N713" s="116"/>
      <c r="O713" s="22"/>
      <c r="P713" s="22"/>
      <c r="Q713" s="22"/>
      <c r="R713" s="22"/>
      <c r="S713" s="22"/>
      <c r="T713" s="41"/>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row>
    <row r="714">
      <c r="A714" s="41"/>
      <c r="B714" s="116"/>
      <c r="C714" s="22"/>
      <c r="D714" s="22"/>
      <c r="E714" s="22"/>
      <c r="F714" s="41"/>
      <c r="G714" s="41"/>
      <c r="H714" s="22"/>
      <c r="I714" s="41"/>
      <c r="J714" s="41"/>
      <c r="K714" s="117"/>
      <c r="L714" s="99"/>
      <c r="M714" s="41"/>
      <c r="N714" s="116"/>
      <c r="O714" s="22"/>
      <c r="P714" s="22"/>
      <c r="Q714" s="22"/>
      <c r="R714" s="22"/>
      <c r="S714" s="22"/>
      <c r="T714" s="41"/>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row>
    <row r="715">
      <c r="A715" s="41"/>
      <c r="B715" s="116"/>
      <c r="C715" s="22"/>
      <c r="D715" s="22"/>
      <c r="E715" s="22"/>
      <c r="F715" s="41"/>
      <c r="G715" s="41"/>
      <c r="H715" s="22"/>
      <c r="I715" s="41"/>
      <c r="J715" s="41"/>
      <c r="K715" s="117"/>
      <c r="L715" s="99"/>
      <c r="M715" s="41"/>
      <c r="N715" s="116"/>
      <c r="O715" s="22"/>
      <c r="P715" s="22"/>
      <c r="Q715" s="22"/>
      <c r="R715" s="22"/>
      <c r="S715" s="22"/>
      <c r="T715" s="41"/>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row>
    <row r="716">
      <c r="A716" s="41"/>
      <c r="B716" s="116"/>
      <c r="C716" s="22"/>
      <c r="D716" s="22"/>
      <c r="E716" s="22"/>
      <c r="F716" s="41"/>
      <c r="G716" s="41"/>
      <c r="H716" s="22"/>
      <c r="I716" s="41"/>
      <c r="J716" s="41"/>
      <c r="K716" s="117"/>
      <c r="L716" s="99"/>
      <c r="M716" s="41"/>
      <c r="N716" s="116"/>
      <c r="O716" s="22"/>
      <c r="P716" s="22"/>
      <c r="Q716" s="22"/>
      <c r="R716" s="22"/>
      <c r="S716" s="22"/>
      <c r="T716" s="41"/>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row>
    <row r="717">
      <c r="A717" s="41"/>
      <c r="B717" s="116"/>
      <c r="C717" s="22"/>
      <c r="D717" s="22"/>
      <c r="E717" s="22"/>
      <c r="F717" s="41"/>
      <c r="G717" s="41"/>
      <c r="H717" s="22"/>
      <c r="I717" s="41"/>
      <c r="J717" s="41"/>
      <c r="K717" s="117"/>
      <c r="L717" s="99"/>
      <c r="M717" s="41"/>
      <c r="N717" s="116"/>
      <c r="O717" s="22"/>
      <c r="P717" s="22"/>
      <c r="Q717" s="22"/>
      <c r="R717" s="22"/>
      <c r="S717" s="22"/>
      <c r="T717" s="41"/>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row>
    <row r="718">
      <c r="A718" s="41"/>
      <c r="B718" s="116"/>
      <c r="C718" s="22"/>
      <c r="D718" s="22"/>
      <c r="E718" s="22"/>
      <c r="F718" s="41"/>
      <c r="G718" s="41"/>
      <c r="H718" s="22"/>
      <c r="I718" s="41"/>
      <c r="J718" s="41"/>
      <c r="K718" s="117"/>
      <c r="L718" s="99"/>
      <c r="M718" s="41"/>
      <c r="N718" s="116"/>
      <c r="O718" s="22"/>
      <c r="P718" s="22"/>
      <c r="Q718" s="22"/>
      <c r="R718" s="22"/>
      <c r="S718" s="22"/>
      <c r="T718" s="41"/>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row>
    <row r="719">
      <c r="A719" s="41"/>
      <c r="B719" s="116"/>
      <c r="C719" s="22"/>
      <c r="D719" s="22"/>
      <c r="E719" s="22"/>
      <c r="F719" s="41"/>
      <c r="G719" s="41"/>
      <c r="H719" s="22"/>
      <c r="I719" s="41"/>
      <c r="J719" s="41"/>
      <c r="K719" s="117"/>
      <c r="L719" s="99"/>
      <c r="M719" s="41"/>
      <c r="N719" s="116"/>
      <c r="O719" s="22"/>
      <c r="P719" s="22"/>
      <c r="Q719" s="22"/>
      <c r="R719" s="22"/>
      <c r="S719" s="22"/>
      <c r="T719" s="41"/>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row>
    <row r="720">
      <c r="A720" s="41"/>
      <c r="B720" s="116"/>
      <c r="C720" s="22"/>
      <c r="D720" s="22"/>
      <c r="E720" s="22"/>
      <c r="F720" s="41"/>
      <c r="G720" s="41"/>
      <c r="H720" s="22"/>
      <c r="I720" s="41"/>
      <c r="J720" s="41"/>
      <c r="K720" s="117"/>
      <c r="L720" s="99"/>
      <c r="M720" s="41"/>
      <c r="N720" s="116"/>
      <c r="O720" s="22"/>
      <c r="P720" s="22"/>
      <c r="Q720" s="22"/>
      <c r="R720" s="22"/>
      <c r="S720" s="22"/>
      <c r="T720" s="41"/>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row>
    <row r="721">
      <c r="A721" s="41"/>
      <c r="B721" s="116"/>
      <c r="C721" s="22"/>
      <c r="D721" s="22"/>
      <c r="E721" s="22"/>
      <c r="F721" s="41"/>
      <c r="G721" s="41"/>
      <c r="H721" s="22"/>
      <c r="I721" s="41"/>
      <c r="J721" s="41"/>
      <c r="K721" s="117"/>
      <c r="L721" s="99"/>
      <c r="M721" s="41"/>
      <c r="N721" s="116"/>
      <c r="O721" s="22"/>
      <c r="P721" s="22"/>
      <c r="Q721" s="22"/>
      <c r="R721" s="22"/>
      <c r="S721" s="22"/>
      <c r="T721" s="41"/>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row>
    <row r="722">
      <c r="A722" s="41"/>
      <c r="B722" s="116"/>
      <c r="C722" s="22"/>
      <c r="D722" s="22"/>
      <c r="E722" s="22"/>
      <c r="F722" s="41"/>
      <c r="G722" s="41"/>
      <c r="H722" s="22"/>
      <c r="I722" s="41"/>
      <c r="J722" s="41"/>
      <c r="K722" s="117"/>
      <c r="L722" s="99"/>
      <c r="M722" s="41"/>
      <c r="N722" s="116"/>
      <c r="O722" s="22"/>
      <c r="P722" s="22"/>
      <c r="Q722" s="22"/>
      <c r="R722" s="22"/>
      <c r="S722" s="22"/>
      <c r="T722" s="41"/>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row>
    <row r="723">
      <c r="A723" s="41"/>
      <c r="B723" s="116"/>
      <c r="C723" s="22"/>
      <c r="D723" s="22"/>
      <c r="E723" s="22"/>
      <c r="F723" s="41"/>
      <c r="G723" s="41"/>
      <c r="H723" s="22"/>
      <c r="I723" s="41"/>
      <c r="J723" s="41"/>
      <c r="K723" s="117"/>
      <c r="L723" s="99"/>
      <c r="M723" s="41"/>
      <c r="N723" s="116"/>
      <c r="O723" s="22"/>
      <c r="P723" s="22"/>
      <c r="Q723" s="22"/>
      <c r="R723" s="22"/>
      <c r="S723" s="22"/>
      <c r="T723" s="41"/>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row>
    <row r="724">
      <c r="A724" s="41"/>
      <c r="B724" s="116"/>
      <c r="C724" s="22"/>
      <c r="D724" s="22"/>
      <c r="E724" s="22"/>
      <c r="F724" s="41"/>
      <c r="G724" s="41"/>
      <c r="H724" s="22"/>
      <c r="I724" s="41"/>
      <c r="J724" s="41"/>
      <c r="K724" s="117"/>
      <c r="L724" s="99"/>
      <c r="M724" s="41"/>
      <c r="N724" s="116"/>
      <c r="O724" s="22"/>
      <c r="P724" s="22"/>
      <c r="Q724" s="22"/>
      <c r="R724" s="22"/>
      <c r="S724" s="22"/>
      <c r="T724" s="41"/>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row>
    <row r="725">
      <c r="A725" s="41"/>
      <c r="B725" s="116"/>
      <c r="C725" s="22"/>
      <c r="D725" s="22"/>
      <c r="E725" s="22"/>
      <c r="F725" s="41"/>
      <c r="G725" s="41"/>
      <c r="H725" s="22"/>
      <c r="I725" s="41"/>
      <c r="J725" s="41"/>
      <c r="K725" s="117"/>
      <c r="L725" s="99"/>
      <c r="M725" s="41"/>
      <c r="N725" s="116"/>
      <c r="O725" s="22"/>
      <c r="P725" s="22"/>
      <c r="Q725" s="22"/>
      <c r="R725" s="22"/>
      <c r="S725" s="22"/>
      <c r="T725" s="41"/>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row>
    <row r="726">
      <c r="A726" s="41"/>
      <c r="B726" s="116"/>
      <c r="C726" s="22"/>
      <c r="D726" s="22"/>
      <c r="E726" s="22"/>
      <c r="F726" s="41"/>
      <c r="G726" s="41"/>
      <c r="H726" s="22"/>
      <c r="I726" s="41"/>
      <c r="J726" s="41"/>
      <c r="K726" s="117"/>
      <c r="L726" s="99"/>
      <c r="M726" s="41"/>
      <c r="N726" s="116"/>
      <c r="O726" s="22"/>
      <c r="P726" s="22"/>
      <c r="Q726" s="22"/>
      <c r="R726" s="22"/>
      <c r="S726" s="22"/>
      <c r="T726" s="41"/>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row>
    <row r="727">
      <c r="A727" s="41"/>
      <c r="B727" s="116"/>
      <c r="C727" s="22"/>
      <c r="D727" s="22"/>
      <c r="E727" s="22"/>
      <c r="F727" s="41"/>
      <c r="G727" s="41"/>
      <c r="H727" s="22"/>
      <c r="I727" s="41"/>
      <c r="J727" s="41"/>
      <c r="K727" s="117"/>
      <c r="L727" s="99"/>
      <c r="M727" s="41"/>
      <c r="N727" s="116"/>
      <c r="O727" s="22"/>
      <c r="P727" s="22"/>
      <c r="Q727" s="22"/>
      <c r="R727" s="22"/>
      <c r="S727" s="22"/>
      <c r="T727" s="41"/>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row>
    <row r="728">
      <c r="A728" s="41"/>
      <c r="B728" s="116"/>
      <c r="C728" s="22"/>
      <c r="D728" s="22"/>
      <c r="E728" s="22"/>
      <c r="F728" s="41"/>
      <c r="G728" s="41"/>
      <c r="H728" s="22"/>
      <c r="I728" s="41"/>
      <c r="J728" s="41"/>
      <c r="K728" s="117"/>
      <c r="L728" s="99"/>
      <c r="M728" s="41"/>
      <c r="N728" s="116"/>
      <c r="O728" s="22"/>
      <c r="P728" s="22"/>
      <c r="Q728" s="22"/>
      <c r="R728" s="22"/>
      <c r="S728" s="22"/>
      <c r="T728" s="41"/>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row>
    <row r="729">
      <c r="A729" s="41"/>
      <c r="B729" s="116"/>
      <c r="C729" s="22"/>
      <c r="D729" s="22"/>
      <c r="E729" s="22"/>
      <c r="F729" s="41"/>
      <c r="G729" s="41"/>
      <c r="H729" s="22"/>
      <c r="I729" s="41"/>
      <c r="J729" s="41"/>
      <c r="K729" s="117"/>
      <c r="L729" s="99"/>
      <c r="M729" s="41"/>
      <c r="N729" s="116"/>
      <c r="O729" s="22"/>
      <c r="P729" s="22"/>
      <c r="Q729" s="22"/>
      <c r="R729" s="22"/>
      <c r="S729" s="22"/>
      <c r="T729" s="41"/>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row>
    <row r="730">
      <c r="A730" s="41"/>
      <c r="B730" s="116"/>
      <c r="C730" s="22"/>
      <c r="D730" s="22"/>
      <c r="E730" s="22"/>
      <c r="F730" s="41"/>
      <c r="G730" s="41"/>
      <c r="H730" s="22"/>
      <c r="I730" s="41"/>
      <c r="J730" s="41"/>
      <c r="K730" s="117"/>
      <c r="L730" s="99"/>
      <c r="M730" s="41"/>
      <c r="N730" s="116"/>
      <c r="O730" s="22"/>
      <c r="P730" s="22"/>
      <c r="Q730" s="22"/>
      <c r="R730" s="22"/>
      <c r="S730" s="22"/>
      <c r="T730" s="41"/>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row>
    <row r="731">
      <c r="A731" s="41"/>
      <c r="B731" s="116"/>
      <c r="C731" s="22"/>
      <c r="D731" s="22"/>
      <c r="E731" s="22"/>
      <c r="F731" s="41"/>
      <c r="G731" s="41"/>
      <c r="H731" s="22"/>
      <c r="I731" s="41"/>
      <c r="J731" s="41"/>
      <c r="K731" s="117"/>
      <c r="L731" s="99"/>
      <c r="M731" s="41"/>
      <c r="N731" s="116"/>
      <c r="O731" s="22"/>
      <c r="P731" s="22"/>
      <c r="Q731" s="22"/>
      <c r="R731" s="22"/>
      <c r="S731" s="22"/>
      <c r="T731" s="41"/>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row>
    <row r="732">
      <c r="A732" s="41"/>
      <c r="B732" s="116"/>
      <c r="C732" s="22"/>
      <c r="D732" s="22"/>
      <c r="E732" s="22"/>
      <c r="F732" s="41"/>
      <c r="G732" s="41"/>
      <c r="H732" s="22"/>
      <c r="I732" s="41"/>
      <c r="J732" s="41"/>
      <c r="K732" s="117"/>
      <c r="L732" s="99"/>
      <c r="M732" s="41"/>
      <c r="N732" s="116"/>
      <c r="O732" s="22"/>
      <c r="P732" s="22"/>
      <c r="Q732" s="22"/>
      <c r="R732" s="22"/>
      <c r="S732" s="22"/>
      <c r="T732" s="41"/>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row>
    <row r="733">
      <c r="A733" s="41"/>
      <c r="B733" s="116"/>
      <c r="C733" s="22"/>
      <c r="D733" s="22"/>
      <c r="E733" s="22"/>
      <c r="F733" s="41"/>
      <c r="G733" s="41"/>
      <c r="H733" s="22"/>
      <c r="I733" s="41"/>
      <c r="J733" s="41"/>
      <c r="K733" s="117"/>
      <c r="L733" s="99"/>
      <c r="M733" s="41"/>
      <c r="N733" s="116"/>
      <c r="O733" s="22"/>
      <c r="P733" s="22"/>
      <c r="Q733" s="22"/>
      <c r="R733" s="22"/>
      <c r="S733" s="22"/>
      <c r="T733" s="41"/>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row>
    <row r="734">
      <c r="A734" s="41"/>
      <c r="B734" s="116"/>
      <c r="C734" s="22"/>
      <c r="D734" s="22"/>
      <c r="E734" s="22"/>
      <c r="F734" s="41"/>
      <c r="G734" s="41"/>
      <c r="H734" s="22"/>
      <c r="I734" s="41"/>
      <c r="J734" s="41"/>
      <c r="K734" s="117"/>
      <c r="L734" s="99"/>
      <c r="M734" s="41"/>
      <c r="N734" s="116"/>
      <c r="O734" s="22"/>
      <c r="P734" s="22"/>
      <c r="Q734" s="22"/>
      <c r="R734" s="22"/>
      <c r="S734" s="22"/>
      <c r="T734" s="41"/>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row>
    <row r="735">
      <c r="A735" s="41"/>
      <c r="B735" s="116"/>
      <c r="C735" s="22"/>
      <c r="D735" s="22"/>
      <c r="E735" s="22"/>
      <c r="F735" s="41"/>
      <c r="G735" s="41"/>
      <c r="H735" s="22"/>
      <c r="I735" s="41"/>
      <c r="J735" s="41"/>
      <c r="K735" s="117"/>
      <c r="L735" s="99"/>
      <c r="M735" s="41"/>
      <c r="N735" s="116"/>
      <c r="O735" s="22"/>
      <c r="P735" s="22"/>
      <c r="Q735" s="22"/>
      <c r="R735" s="22"/>
      <c r="S735" s="22"/>
      <c r="T735" s="41"/>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row>
    <row r="736">
      <c r="A736" s="41"/>
      <c r="B736" s="116"/>
      <c r="C736" s="22"/>
      <c r="D736" s="22"/>
      <c r="E736" s="22"/>
      <c r="F736" s="41"/>
      <c r="G736" s="41"/>
      <c r="H736" s="22"/>
      <c r="I736" s="41"/>
      <c r="J736" s="41"/>
      <c r="K736" s="117"/>
      <c r="L736" s="99"/>
      <c r="M736" s="41"/>
      <c r="N736" s="116"/>
      <c r="O736" s="22"/>
      <c r="P736" s="22"/>
      <c r="Q736" s="22"/>
      <c r="R736" s="22"/>
      <c r="S736" s="22"/>
      <c r="T736" s="41"/>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row>
    <row r="737">
      <c r="A737" s="41"/>
      <c r="B737" s="116"/>
      <c r="C737" s="22"/>
      <c r="D737" s="22"/>
      <c r="E737" s="22"/>
      <c r="F737" s="41"/>
      <c r="G737" s="41"/>
      <c r="H737" s="22"/>
      <c r="I737" s="41"/>
      <c r="J737" s="41"/>
      <c r="K737" s="117"/>
      <c r="L737" s="99"/>
      <c r="M737" s="41"/>
      <c r="N737" s="116"/>
      <c r="O737" s="22"/>
      <c r="P737" s="22"/>
      <c r="Q737" s="22"/>
      <c r="R737" s="22"/>
      <c r="S737" s="22"/>
      <c r="T737" s="41"/>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row>
    <row r="738">
      <c r="A738" s="41"/>
      <c r="B738" s="116"/>
      <c r="C738" s="22"/>
      <c r="D738" s="22"/>
      <c r="E738" s="22"/>
      <c r="F738" s="41"/>
      <c r="G738" s="41"/>
      <c r="H738" s="22"/>
      <c r="I738" s="41"/>
      <c r="J738" s="41"/>
      <c r="K738" s="117"/>
      <c r="L738" s="99"/>
      <c r="M738" s="41"/>
      <c r="N738" s="116"/>
      <c r="O738" s="22"/>
      <c r="P738" s="22"/>
      <c r="Q738" s="22"/>
      <c r="R738" s="22"/>
      <c r="S738" s="22"/>
      <c r="T738" s="41"/>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row>
    <row r="739">
      <c r="A739" s="41"/>
      <c r="B739" s="116"/>
      <c r="C739" s="22"/>
      <c r="D739" s="22"/>
      <c r="E739" s="22"/>
      <c r="F739" s="41"/>
      <c r="G739" s="41"/>
      <c r="H739" s="22"/>
      <c r="I739" s="41"/>
      <c r="J739" s="41"/>
      <c r="K739" s="117"/>
      <c r="L739" s="99"/>
      <c r="M739" s="41"/>
      <c r="N739" s="116"/>
      <c r="O739" s="22"/>
      <c r="P739" s="22"/>
      <c r="Q739" s="22"/>
      <c r="R739" s="22"/>
      <c r="S739" s="22"/>
      <c r="T739" s="41"/>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row>
    <row r="740">
      <c r="A740" s="41"/>
      <c r="B740" s="116"/>
      <c r="C740" s="22"/>
      <c r="D740" s="22"/>
      <c r="E740" s="22"/>
      <c r="F740" s="41"/>
      <c r="G740" s="41"/>
      <c r="H740" s="22"/>
      <c r="I740" s="41"/>
      <c r="J740" s="41"/>
      <c r="K740" s="117"/>
      <c r="L740" s="99"/>
      <c r="M740" s="41"/>
      <c r="N740" s="116"/>
      <c r="O740" s="22"/>
      <c r="P740" s="22"/>
      <c r="Q740" s="22"/>
      <c r="R740" s="22"/>
      <c r="S740" s="22"/>
      <c r="T740" s="41"/>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row>
    <row r="741">
      <c r="A741" s="41"/>
      <c r="B741" s="116"/>
      <c r="C741" s="22"/>
      <c r="D741" s="22"/>
      <c r="E741" s="22"/>
      <c r="F741" s="41"/>
      <c r="G741" s="41"/>
      <c r="H741" s="22"/>
      <c r="I741" s="41"/>
      <c r="J741" s="41"/>
      <c r="K741" s="117"/>
      <c r="L741" s="99"/>
      <c r="M741" s="41"/>
      <c r="N741" s="116"/>
      <c r="O741" s="22"/>
      <c r="P741" s="22"/>
      <c r="Q741" s="22"/>
      <c r="R741" s="22"/>
      <c r="S741" s="22"/>
      <c r="T741" s="41"/>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row>
    <row r="742">
      <c r="A742" s="41"/>
      <c r="B742" s="116"/>
      <c r="C742" s="22"/>
      <c r="D742" s="22"/>
      <c r="E742" s="22"/>
      <c r="F742" s="41"/>
      <c r="G742" s="41"/>
      <c r="H742" s="22"/>
      <c r="I742" s="41"/>
      <c r="J742" s="41"/>
      <c r="K742" s="117"/>
      <c r="L742" s="99"/>
      <c r="M742" s="41"/>
      <c r="N742" s="116"/>
      <c r="O742" s="22"/>
      <c r="P742" s="22"/>
      <c r="Q742" s="22"/>
      <c r="R742" s="22"/>
      <c r="S742" s="22"/>
      <c r="T742" s="41"/>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row>
    <row r="743">
      <c r="A743" s="41"/>
      <c r="B743" s="116"/>
      <c r="C743" s="22"/>
      <c r="D743" s="22"/>
      <c r="E743" s="22"/>
      <c r="F743" s="41"/>
      <c r="G743" s="41"/>
      <c r="H743" s="22"/>
      <c r="I743" s="41"/>
      <c r="J743" s="41"/>
      <c r="K743" s="117"/>
      <c r="L743" s="99"/>
      <c r="M743" s="41"/>
      <c r="N743" s="116"/>
      <c r="O743" s="22"/>
      <c r="P743" s="22"/>
      <c r="Q743" s="22"/>
      <c r="R743" s="22"/>
      <c r="S743" s="22"/>
      <c r="T743" s="41"/>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row>
    <row r="744">
      <c r="A744" s="41"/>
      <c r="B744" s="116"/>
      <c r="C744" s="22"/>
      <c r="D744" s="22"/>
      <c r="E744" s="22"/>
      <c r="F744" s="41"/>
      <c r="G744" s="41"/>
      <c r="H744" s="22"/>
      <c r="I744" s="41"/>
      <c r="J744" s="41"/>
      <c r="K744" s="117"/>
      <c r="L744" s="99"/>
      <c r="M744" s="41"/>
      <c r="N744" s="116"/>
      <c r="O744" s="22"/>
      <c r="P744" s="22"/>
      <c r="Q744" s="22"/>
      <c r="R744" s="22"/>
      <c r="S744" s="22"/>
      <c r="T744" s="41"/>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row>
    <row r="745">
      <c r="A745" s="41"/>
      <c r="B745" s="116"/>
      <c r="C745" s="22"/>
      <c r="D745" s="22"/>
      <c r="E745" s="22"/>
      <c r="F745" s="41"/>
      <c r="G745" s="41"/>
      <c r="H745" s="22"/>
      <c r="I745" s="41"/>
      <c r="J745" s="41"/>
      <c r="K745" s="117"/>
      <c r="L745" s="99"/>
      <c r="M745" s="41"/>
      <c r="N745" s="116"/>
      <c r="O745" s="22"/>
      <c r="P745" s="22"/>
      <c r="Q745" s="22"/>
      <c r="R745" s="22"/>
      <c r="S745" s="22"/>
      <c r="T745" s="41"/>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row>
    <row r="746">
      <c r="A746" s="41"/>
      <c r="B746" s="116"/>
      <c r="C746" s="22"/>
      <c r="D746" s="22"/>
      <c r="E746" s="22"/>
      <c r="F746" s="41"/>
      <c r="G746" s="41"/>
      <c r="H746" s="22"/>
      <c r="I746" s="41"/>
      <c r="J746" s="41"/>
      <c r="K746" s="117"/>
      <c r="L746" s="99"/>
      <c r="M746" s="41"/>
      <c r="N746" s="116"/>
      <c r="O746" s="22"/>
      <c r="P746" s="22"/>
      <c r="Q746" s="22"/>
      <c r="R746" s="22"/>
      <c r="S746" s="22"/>
      <c r="T746" s="41"/>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row>
    <row r="747">
      <c r="A747" s="41"/>
      <c r="B747" s="116"/>
      <c r="C747" s="22"/>
      <c r="D747" s="22"/>
      <c r="E747" s="22"/>
      <c r="F747" s="41"/>
      <c r="G747" s="41"/>
      <c r="H747" s="22"/>
      <c r="I747" s="41"/>
      <c r="J747" s="41"/>
      <c r="K747" s="117"/>
      <c r="L747" s="99"/>
      <c r="M747" s="41"/>
      <c r="N747" s="116"/>
      <c r="O747" s="22"/>
      <c r="P747" s="22"/>
      <c r="Q747" s="22"/>
      <c r="R747" s="22"/>
      <c r="S747" s="22"/>
      <c r="T747" s="41"/>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row>
    <row r="748">
      <c r="A748" s="41"/>
      <c r="B748" s="116"/>
      <c r="C748" s="22"/>
      <c r="D748" s="22"/>
      <c r="E748" s="22"/>
      <c r="F748" s="41"/>
      <c r="G748" s="41"/>
      <c r="H748" s="22"/>
      <c r="I748" s="41"/>
      <c r="J748" s="41"/>
      <c r="K748" s="117"/>
      <c r="L748" s="99"/>
      <c r="M748" s="41"/>
      <c r="N748" s="116"/>
      <c r="O748" s="22"/>
      <c r="P748" s="22"/>
      <c r="Q748" s="22"/>
      <c r="R748" s="22"/>
      <c r="S748" s="22"/>
      <c r="T748" s="41"/>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row>
    <row r="749">
      <c r="A749" s="41"/>
      <c r="B749" s="116"/>
      <c r="C749" s="22"/>
      <c r="D749" s="22"/>
      <c r="E749" s="22"/>
      <c r="F749" s="41"/>
      <c r="G749" s="41"/>
      <c r="H749" s="22"/>
      <c r="I749" s="41"/>
      <c r="J749" s="41"/>
      <c r="K749" s="117"/>
      <c r="L749" s="99"/>
      <c r="M749" s="41"/>
      <c r="N749" s="116"/>
      <c r="O749" s="22"/>
      <c r="P749" s="22"/>
      <c r="Q749" s="22"/>
      <c r="R749" s="22"/>
      <c r="S749" s="22"/>
      <c r="T749" s="41"/>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row>
    <row r="750">
      <c r="A750" s="41"/>
      <c r="B750" s="116"/>
      <c r="C750" s="22"/>
      <c r="D750" s="22"/>
      <c r="E750" s="22"/>
      <c r="F750" s="41"/>
      <c r="G750" s="41"/>
      <c r="H750" s="22"/>
      <c r="I750" s="41"/>
      <c r="J750" s="41"/>
      <c r="K750" s="117"/>
      <c r="L750" s="99"/>
      <c r="M750" s="41"/>
      <c r="N750" s="116"/>
      <c r="O750" s="22"/>
      <c r="P750" s="22"/>
      <c r="Q750" s="22"/>
      <c r="R750" s="22"/>
      <c r="S750" s="22"/>
      <c r="T750" s="41"/>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row>
    <row r="751">
      <c r="A751" s="41"/>
      <c r="B751" s="116"/>
      <c r="C751" s="22"/>
      <c r="D751" s="22"/>
      <c r="E751" s="22"/>
      <c r="F751" s="41"/>
      <c r="G751" s="41"/>
      <c r="H751" s="22"/>
      <c r="I751" s="41"/>
      <c r="J751" s="41"/>
      <c r="K751" s="117"/>
      <c r="L751" s="99"/>
      <c r="M751" s="41"/>
      <c r="N751" s="116"/>
      <c r="O751" s="22"/>
      <c r="P751" s="22"/>
      <c r="Q751" s="22"/>
      <c r="R751" s="22"/>
      <c r="S751" s="22"/>
      <c r="T751" s="41"/>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row>
    <row r="752">
      <c r="A752" s="41"/>
      <c r="B752" s="116"/>
      <c r="C752" s="22"/>
      <c r="D752" s="22"/>
      <c r="E752" s="22"/>
      <c r="F752" s="41"/>
      <c r="G752" s="41"/>
      <c r="H752" s="22"/>
      <c r="I752" s="41"/>
      <c r="J752" s="41"/>
      <c r="K752" s="117"/>
      <c r="L752" s="99"/>
      <c r="M752" s="41"/>
      <c r="N752" s="116"/>
      <c r="O752" s="22"/>
      <c r="P752" s="22"/>
      <c r="Q752" s="22"/>
      <c r="R752" s="22"/>
      <c r="S752" s="22"/>
      <c r="T752" s="41"/>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row>
    <row r="753">
      <c r="A753" s="41"/>
      <c r="B753" s="116"/>
      <c r="C753" s="22"/>
      <c r="D753" s="22"/>
      <c r="E753" s="22"/>
      <c r="F753" s="41"/>
      <c r="G753" s="41"/>
      <c r="H753" s="22"/>
      <c r="I753" s="41"/>
      <c r="J753" s="41"/>
      <c r="K753" s="117"/>
      <c r="L753" s="99"/>
      <c r="M753" s="41"/>
      <c r="N753" s="116"/>
      <c r="O753" s="22"/>
      <c r="P753" s="22"/>
      <c r="Q753" s="22"/>
      <c r="R753" s="22"/>
      <c r="S753" s="22"/>
      <c r="T753" s="41"/>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row>
    <row r="754">
      <c r="A754" s="41"/>
      <c r="B754" s="116"/>
      <c r="C754" s="22"/>
      <c r="D754" s="22"/>
      <c r="E754" s="22"/>
      <c r="F754" s="41"/>
      <c r="G754" s="41"/>
      <c r="H754" s="22"/>
      <c r="I754" s="41"/>
      <c r="J754" s="41"/>
      <c r="K754" s="117"/>
      <c r="L754" s="99"/>
      <c r="M754" s="41"/>
      <c r="N754" s="116"/>
      <c r="O754" s="22"/>
      <c r="P754" s="22"/>
      <c r="Q754" s="22"/>
      <c r="R754" s="22"/>
      <c r="S754" s="22"/>
      <c r="T754" s="41"/>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row>
    <row r="755">
      <c r="A755" s="41"/>
      <c r="B755" s="116"/>
      <c r="C755" s="22"/>
      <c r="D755" s="22"/>
      <c r="E755" s="22"/>
      <c r="F755" s="41"/>
      <c r="G755" s="41"/>
      <c r="H755" s="22"/>
      <c r="I755" s="41"/>
      <c r="J755" s="41"/>
      <c r="K755" s="117"/>
      <c r="L755" s="99"/>
      <c r="M755" s="41"/>
      <c r="N755" s="116"/>
      <c r="O755" s="22"/>
      <c r="P755" s="22"/>
      <c r="Q755" s="22"/>
      <c r="R755" s="22"/>
      <c r="S755" s="22"/>
      <c r="T755" s="41"/>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row>
    <row r="756">
      <c r="A756" s="41"/>
      <c r="B756" s="116"/>
      <c r="C756" s="22"/>
      <c r="D756" s="22"/>
      <c r="E756" s="22"/>
      <c r="F756" s="41"/>
      <c r="G756" s="41"/>
      <c r="H756" s="22"/>
      <c r="I756" s="41"/>
      <c r="J756" s="41"/>
      <c r="K756" s="117"/>
      <c r="L756" s="99"/>
      <c r="M756" s="41"/>
      <c r="N756" s="116"/>
      <c r="O756" s="22"/>
      <c r="P756" s="22"/>
      <c r="Q756" s="22"/>
      <c r="R756" s="22"/>
      <c r="S756" s="22"/>
      <c r="T756" s="41"/>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row>
    <row r="757">
      <c r="A757" s="41"/>
      <c r="B757" s="116"/>
      <c r="C757" s="22"/>
      <c r="D757" s="22"/>
      <c r="E757" s="22"/>
      <c r="F757" s="41"/>
      <c r="G757" s="41"/>
      <c r="H757" s="22"/>
      <c r="I757" s="41"/>
      <c r="J757" s="41"/>
      <c r="K757" s="117"/>
      <c r="L757" s="99"/>
      <c r="M757" s="41"/>
      <c r="N757" s="116"/>
      <c r="O757" s="22"/>
      <c r="P757" s="22"/>
      <c r="Q757" s="22"/>
      <c r="R757" s="22"/>
      <c r="S757" s="22"/>
      <c r="T757" s="41"/>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row>
    <row r="758">
      <c r="A758" s="41"/>
      <c r="B758" s="116"/>
      <c r="C758" s="22"/>
      <c r="D758" s="22"/>
      <c r="E758" s="22"/>
      <c r="F758" s="41"/>
      <c r="G758" s="41"/>
      <c r="H758" s="22"/>
      <c r="I758" s="41"/>
      <c r="J758" s="41"/>
      <c r="K758" s="117"/>
      <c r="L758" s="99"/>
      <c r="M758" s="41"/>
      <c r="N758" s="116"/>
      <c r="O758" s="22"/>
      <c r="P758" s="22"/>
      <c r="Q758" s="22"/>
      <c r="R758" s="22"/>
      <c r="S758" s="22"/>
      <c r="T758" s="41"/>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row>
    <row r="759">
      <c r="A759" s="41"/>
      <c r="B759" s="116"/>
      <c r="C759" s="22"/>
      <c r="D759" s="22"/>
      <c r="E759" s="22"/>
      <c r="F759" s="41"/>
      <c r="G759" s="41"/>
      <c r="H759" s="22"/>
      <c r="I759" s="41"/>
      <c r="J759" s="41"/>
      <c r="K759" s="117"/>
      <c r="L759" s="99"/>
      <c r="M759" s="41"/>
      <c r="N759" s="116"/>
      <c r="O759" s="22"/>
      <c r="P759" s="22"/>
      <c r="Q759" s="22"/>
      <c r="R759" s="22"/>
      <c r="S759" s="22"/>
      <c r="T759" s="41"/>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row>
    <row r="760">
      <c r="A760" s="41"/>
      <c r="B760" s="116"/>
      <c r="C760" s="22"/>
      <c r="D760" s="22"/>
      <c r="E760" s="22"/>
      <c r="F760" s="41"/>
      <c r="G760" s="41"/>
      <c r="H760" s="22"/>
      <c r="I760" s="41"/>
      <c r="J760" s="41"/>
      <c r="K760" s="117"/>
      <c r="L760" s="99"/>
      <c r="M760" s="41"/>
      <c r="N760" s="116"/>
      <c r="O760" s="22"/>
      <c r="P760" s="22"/>
      <c r="Q760" s="22"/>
      <c r="R760" s="22"/>
      <c r="S760" s="22"/>
      <c r="T760" s="41"/>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row>
    <row r="761">
      <c r="A761" s="41"/>
      <c r="B761" s="116"/>
      <c r="C761" s="22"/>
      <c r="D761" s="22"/>
      <c r="E761" s="22"/>
      <c r="F761" s="41"/>
      <c r="G761" s="41"/>
      <c r="H761" s="22"/>
      <c r="I761" s="41"/>
      <c r="J761" s="41"/>
      <c r="K761" s="117"/>
      <c r="L761" s="99"/>
      <c r="M761" s="41"/>
      <c r="N761" s="116"/>
      <c r="O761" s="22"/>
      <c r="P761" s="22"/>
      <c r="Q761" s="22"/>
      <c r="R761" s="22"/>
      <c r="S761" s="22"/>
      <c r="T761" s="41"/>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row>
    <row r="762">
      <c r="A762" s="41"/>
      <c r="B762" s="116"/>
      <c r="C762" s="22"/>
      <c r="D762" s="22"/>
      <c r="E762" s="22"/>
      <c r="F762" s="41"/>
      <c r="G762" s="41"/>
      <c r="H762" s="22"/>
      <c r="I762" s="41"/>
      <c r="J762" s="41"/>
      <c r="K762" s="117"/>
      <c r="L762" s="99"/>
      <c r="M762" s="41"/>
      <c r="N762" s="116"/>
      <c r="O762" s="22"/>
      <c r="P762" s="22"/>
      <c r="Q762" s="22"/>
      <c r="R762" s="22"/>
      <c r="S762" s="22"/>
      <c r="T762" s="41"/>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row>
    <row r="763">
      <c r="A763" s="41"/>
      <c r="B763" s="116"/>
      <c r="C763" s="22"/>
      <c r="D763" s="22"/>
      <c r="E763" s="22"/>
      <c r="F763" s="41"/>
      <c r="G763" s="41"/>
      <c r="H763" s="22"/>
      <c r="I763" s="41"/>
      <c r="J763" s="41"/>
      <c r="K763" s="117"/>
      <c r="L763" s="99"/>
      <c r="M763" s="41"/>
      <c r="N763" s="116"/>
      <c r="O763" s="22"/>
      <c r="P763" s="22"/>
      <c r="Q763" s="22"/>
      <c r="R763" s="22"/>
      <c r="S763" s="22"/>
      <c r="T763" s="41"/>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row>
    <row r="764">
      <c r="A764" s="41"/>
      <c r="B764" s="116"/>
      <c r="C764" s="22"/>
      <c r="D764" s="22"/>
      <c r="E764" s="22"/>
      <c r="F764" s="41"/>
      <c r="G764" s="41"/>
      <c r="H764" s="22"/>
      <c r="I764" s="41"/>
      <c r="J764" s="41"/>
      <c r="K764" s="117"/>
      <c r="L764" s="99"/>
      <c r="M764" s="41"/>
      <c r="N764" s="116"/>
      <c r="O764" s="22"/>
      <c r="P764" s="22"/>
      <c r="Q764" s="22"/>
      <c r="R764" s="22"/>
      <c r="S764" s="22"/>
      <c r="T764" s="41"/>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row>
    <row r="765">
      <c r="A765" s="41"/>
      <c r="B765" s="116"/>
      <c r="C765" s="22"/>
      <c r="D765" s="22"/>
      <c r="E765" s="22"/>
      <c r="F765" s="41"/>
      <c r="G765" s="41"/>
      <c r="H765" s="22"/>
      <c r="I765" s="41"/>
      <c r="J765" s="41"/>
      <c r="K765" s="117"/>
      <c r="L765" s="99"/>
      <c r="M765" s="41"/>
      <c r="N765" s="116"/>
      <c r="O765" s="22"/>
      <c r="P765" s="22"/>
      <c r="Q765" s="22"/>
      <c r="R765" s="22"/>
      <c r="S765" s="22"/>
      <c r="T765" s="41"/>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row>
    <row r="766">
      <c r="A766" s="41"/>
      <c r="B766" s="116"/>
      <c r="C766" s="22"/>
      <c r="D766" s="22"/>
      <c r="E766" s="22"/>
      <c r="F766" s="41"/>
      <c r="G766" s="41"/>
      <c r="H766" s="22"/>
      <c r="I766" s="41"/>
      <c r="J766" s="41"/>
      <c r="K766" s="117"/>
      <c r="L766" s="99"/>
      <c r="M766" s="41"/>
      <c r="N766" s="116"/>
      <c r="O766" s="22"/>
      <c r="P766" s="22"/>
      <c r="Q766" s="22"/>
      <c r="R766" s="22"/>
      <c r="S766" s="22"/>
      <c r="T766" s="41"/>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row>
    <row r="767">
      <c r="A767" s="41"/>
      <c r="B767" s="116"/>
      <c r="C767" s="22"/>
      <c r="D767" s="22"/>
      <c r="E767" s="22"/>
      <c r="F767" s="41"/>
      <c r="G767" s="41"/>
      <c r="H767" s="22"/>
      <c r="I767" s="41"/>
      <c r="J767" s="41"/>
      <c r="K767" s="117"/>
      <c r="L767" s="99"/>
      <c r="M767" s="41"/>
      <c r="N767" s="116"/>
      <c r="O767" s="22"/>
      <c r="P767" s="22"/>
      <c r="Q767" s="22"/>
      <c r="R767" s="22"/>
      <c r="S767" s="22"/>
      <c r="T767" s="41"/>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row>
    <row r="768">
      <c r="A768" s="41"/>
      <c r="B768" s="116"/>
      <c r="C768" s="22"/>
      <c r="D768" s="22"/>
      <c r="E768" s="22"/>
      <c r="F768" s="41"/>
      <c r="G768" s="41"/>
      <c r="H768" s="22"/>
      <c r="I768" s="41"/>
      <c r="J768" s="41"/>
      <c r="K768" s="117"/>
      <c r="L768" s="99"/>
      <c r="M768" s="41"/>
      <c r="N768" s="116"/>
      <c r="O768" s="22"/>
      <c r="P768" s="22"/>
      <c r="Q768" s="22"/>
      <c r="R768" s="22"/>
      <c r="S768" s="22"/>
      <c r="T768" s="41"/>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row>
    <row r="769">
      <c r="A769" s="41"/>
      <c r="B769" s="116"/>
      <c r="C769" s="22"/>
      <c r="D769" s="22"/>
      <c r="E769" s="22"/>
      <c r="F769" s="41"/>
      <c r="G769" s="41"/>
      <c r="H769" s="22"/>
      <c r="I769" s="41"/>
      <c r="J769" s="41"/>
      <c r="K769" s="117"/>
      <c r="L769" s="99"/>
      <c r="M769" s="41"/>
      <c r="N769" s="116"/>
      <c r="O769" s="22"/>
      <c r="P769" s="22"/>
      <c r="Q769" s="22"/>
      <c r="R769" s="22"/>
      <c r="S769" s="22"/>
      <c r="T769" s="41"/>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row>
    <row r="770">
      <c r="A770" s="41"/>
      <c r="B770" s="116"/>
      <c r="C770" s="22"/>
      <c r="D770" s="22"/>
      <c r="E770" s="22"/>
      <c r="F770" s="41"/>
      <c r="G770" s="41"/>
      <c r="H770" s="22"/>
      <c r="I770" s="41"/>
      <c r="J770" s="41"/>
      <c r="K770" s="117"/>
      <c r="L770" s="99"/>
      <c r="M770" s="41"/>
      <c r="N770" s="116"/>
      <c r="O770" s="22"/>
      <c r="P770" s="22"/>
      <c r="Q770" s="22"/>
      <c r="R770" s="22"/>
      <c r="S770" s="22"/>
      <c r="T770" s="41"/>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row>
    <row r="771">
      <c r="A771" s="41"/>
      <c r="B771" s="116"/>
      <c r="C771" s="22"/>
      <c r="D771" s="22"/>
      <c r="E771" s="22"/>
      <c r="F771" s="41"/>
      <c r="G771" s="41"/>
      <c r="H771" s="22"/>
      <c r="I771" s="41"/>
      <c r="J771" s="41"/>
      <c r="K771" s="117"/>
      <c r="L771" s="99"/>
      <c r="M771" s="41"/>
      <c r="N771" s="116"/>
      <c r="O771" s="22"/>
      <c r="P771" s="22"/>
      <c r="Q771" s="22"/>
      <c r="R771" s="22"/>
      <c r="S771" s="22"/>
      <c r="T771" s="41"/>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row>
    <row r="772">
      <c r="A772" s="41"/>
      <c r="B772" s="116"/>
      <c r="C772" s="22"/>
      <c r="D772" s="22"/>
      <c r="E772" s="22"/>
      <c r="F772" s="41"/>
      <c r="G772" s="41"/>
      <c r="H772" s="22"/>
      <c r="I772" s="41"/>
      <c r="J772" s="41"/>
      <c r="K772" s="117"/>
      <c r="L772" s="99"/>
      <c r="M772" s="41"/>
      <c r="N772" s="116"/>
      <c r="O772" s="22"/>
      <c r="P772" s="22"/>
      <c r="Q772" s="22"/>
      <c r="R772" s="22"/>
      <c r="S772" s="22"/>
      <c r="T772" s="41"/>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row>
    <row r="773">
      <c r="A773" s="41"/>
      <c r="B773" s="116"/>
      <c r="C773" s="22"/>
      <c r="D773" s="22"/>
      <c r="E773" s="22"/>
      <c r="F773" s="41"/>
      <c r="G773" s="41"/>
      <c r="H773" s="22"/>
      <c r="I773" s="41"/>
      <c r="J773" s="41"/>
      <c r="K773" s="117"/>
      <c r="L773" s="99"/>
      <c r="M773" s="41"/>
      <c r="N773" s="116"/>
      <c r="O773" s="22"/>
      <c r="P773" s="22"/>
      <c r="Q773" s="22"/>
      <c r="R773" s="22"/>
      <c r="S773" s="22"/>
      <c r="T773" s="41"/>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row>
    <row r="774">
      <c r="A774" s="41"/>
      <c r="B774" s="116"/>
      <c r="C774" s="22"/>
      <c r="D774" s="22"/>
      <c r="E774" s="22"/>
      <c r="F774" s="41"/>
      <c r="G774" s="41"/>
      <c r="H774" s="22"/>
      <c r="I774" s="41"/>
      <c r="J774" s="41"/>
      <c r="K774" s="117"/>
      <c r="L774" s="99"/>
      <c r="M774" s="41"/>
      <c r="N774" s="116"/>
      <c r="O774" s="22"/>
      <c r="P774" s="22"/>
      <c r="Q774" s="22"/>
      <c r="R774" s="22"/>
      <c r="S774" s="22"/>
      <c r="T774" s="41"/>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row>
    <row r="775">
      <c r="A775" s="41"/>
      <c r="B775" s="116"/>
      <c r="C775" s="22"/>
      <c r="D775" s="22"/>
      <c r="E775" s="22"/>
      <c r="F775" s="41"/>
      <c r="G775" s="41"/>
      <c r="H775" s="22"/>
      <c r="I775" s="41"/>
      <c r="J775" s="41"/>
      <c r="K775" s="117"/>
      <c r="L775" s="99"/>
      <c r="M775" s="41"/>
      <c r="N775" s="116"/>
      <c r="O775" s="22"/>
      <c r="P775" s="22"/>
      <c r="Q775" s="22"/>
      <c r="R775" s="22"/>
      <c r="S775" s="22"/>
      <c r="T775" s="41"/>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row>
    <row r="776">
      <c r="A776" s="41"/>
      <c r="B776" s="116"/>
      <c r="C776" s="22"/>
      <c r="D776" s="22"/>
      <c r="E776" s="22"/>
      <c r="F776" s="41"/>
      <c r="G776" s="41"/>
      <c r="H776" s="22"/>
      <c r="I776" s="41"/>
      <c r="J776" s="41"/>
      <c r="K776" s="117"/>
      <c r="L776" s="99"/>
      <c r="M776" s="41"/>
      <c r="N776" s="116"/>
      <c r="O776" s="22"/>
      <c r="P776" s="22"/>
      <c r="Q776" s="22"/>
      <c r="R776" s="22"/>
      <c r="S776" s="22"/>
      <c r="T776" s="41"/>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row>
    <row r="777">
      <c r="A777" s="41"/>
      <c r="B777" s="116"/>
      <c r="C777" s="22"/>
      <c r="D777" s="22"/>
      <c r="E777" s="22"/>
      <c r="F777" s="41"/>
      <c r="G777" s="41"/>
      <c r="H777" s="22"/>
      <c r="I777" s="41"/>
      <c r="J777" s="41"/>
      <c r="K777" s="117"/>
      <c r="L777" s="99"/>
      <c r="M777" s="41"/>
      <c r="N777" s="116"/>
      <c r="O777" s="22"/>
      <c r="P777" s="22"/>
      <c r="Q777" s="22"/>
      <c r="R777" s="22"/>
      <c r="S777" s="22"/>
      <c r="T777" s="41"/>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row>
    <row r="778">
      <c r="A778" s="41"/>
      <c r="B778" s="116"/>
      <c r="C778" s="22"/>
      <c r="D778" s="22"/>
      <c r="E778" s="22"/>
      <c r="F778" s="41"/>
      <c r="G778" s="41"/>
      <c r="H778" s="22"/>
      <c r="I778" s="41"/>
      <c r="J778" s="41"/>
      <c r="K778" s="117"/>
      <c r="L778" s="99"/>
      <c r="M778" s="41"/>
      <c r="N778" s="116"/>
      <c r="O778" s="22"/>
      <c r="P778" s="22"/>
      <c r="Q778" s="22"/>
      <c r="R778" s="22"/>
      <c r="S778" s="22"/>
      <c r="T778" s="41"/>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row>
    <row r="779">
      <c r="A779" s="41"/>
      <c r="B779" s="116"/>
      <c r="C779" s="22"/>
      <c r="D779" s="22"/>
      <c r="E779" s="22"/>
      <c r="F779" s="41"/>
      <c r="G779" s="41"/>
      <c r="H779" s="22"/>
      <c r="I779" s="41"/>
      <c r="J779" s="41"/>
      <c r="K779" s="117"/>
      <c r="L779" s="99"/>
      <c r="M779" s="41"/>
      <c r="N779" s="116"/>
      <c r="O779" s="22"/>
      <c r="P779" s="22"/>
      <c r="Q779" s="22"/>
      <c r="R779" s="22"/>
      <c r="S779" s="22"/>
      <c r="T779" s="41"/>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row>
    <row r="780">
      <c r="A780" s="41"/>
      <c r="B780" s="116"/>
      <c r="C780" s="22"/>
      <c r="D780" s="22"/>
      <c r="E780" s="22"/>
      <c r="F780" s="41"/>
      <c r="G780" s="41"/>
      <c r="H780" s="22"/>
      <c r="I780" s="41"/>
      <c r="J780" s="41"/>
      <c r="K780" s="117"/>
      <c r="L780" s="99"/>
      <c r="M780" s="41"/>
      <c r="N780" s="116"/>
      <c r="O780" s="22"/>
      <c r="P780" s="22"/>
      <c r="Q780" s="22"/>
      <c r="R780" s="22"/>
      <c r="S780" s="22"/>
      <c r="T780" s="41"/>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row>
    <row r="781">
      <c r="A781" s="41"/>
      <c r="B781" s="116"/>
      <c r="C781" s="22"/>
      <c r="D781" s="22"/>
      <c r="E781" s="22"/>
      <c r="F781" s="41"/>
      <c r="G781" s="41"/>
      <c r="H781" s="22"/>
      <c r="I781" s="41"/>
      <c r="J781" s="41"/>
      <c r="K781" s="117"/>
      <c r="L781" s="99"/>
      <c r="M781" s="41"/>
      <c r="N781" s="116"/>
      <c r="O781" s="22"/>
      <c r="P781" s="22"/>
      <c r="Q781" s="22"/>
      <c r="R781" s="22"/>
      <c r="S781" s="22"/>
      <c r="T781" s="41"/>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row>
    <row r="782">
      <c r="A782" s="41"/>
      <c r="B782" s="116"/>
      <c r="C782" s="22"/>
      <c r="D782" s="22"/>
      <c r="E782" s="22"/>
      <c r="F782" s="41"/>
      <c r="G782" s="41"/>
      <c r="H782" s="22"/>
      <c r="I782" s="41"/>
      <c r="J782" s="41"/>
      <c r="K782" s="117"/>
      <c r="L782" s="99"/>
      <c r="M782" s="41"/>
      <c r="N782" s="116"/>
      <c r="O782" s="22"/>
      <c r="P782" s="22"/>
      <c r="Q782" s="22"/>
      <c r="R782" s="22"/>
      <c r="S782" s="22"/>
      <c r="T782" s="41"/>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row>
    <row r="783">
      <c r="A783" s="41"/>
      <c r="B783" s="116"/>
      <c r="C783" s="22"/>
      <c r="D783" s="22"/>
      <c r="E783" s="22"/>
      <c r="F783" s="41"/>
      <c r="G783" s="41"/>
      <c r="H783" s="22"/>
      <c r="I783" s="41"/>
      <c r="J783" s="41"/>
      <c r="K783" s="117"/>
      <c r="L783" s="99"/>
      <c r="M783" s="41"/>
      <c r="N783" s="116"/>
      <c r="O783" s="22"/>
      <c r="P783" s="22"/>
      <c r="Q783" s="22"/>
      <c r="R783" s="22"/>
      <c r="S783" s="22"/>
      <c r="T783" s="41"/>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row>
    <row r="784">
      <c r="A784" s="41"/>
      <c r="B784" s="116"/>
      <c r="C784" s="22"/>
      <c r="D784" s="22"/>
      <c r="E784" s="22"/>
      <c r="F784" s="41"/>
      <c r="G784" s="41"/>
      <c r="H784" s="22"/>
      <c r="I784" s="41"/>
      <c r="J784" s="41"/>
      <c r="K784" s="117"/>
      <c r="L784" s="99"/>
      <c r="M784" s="41"/>
      <c r="N784" s="116"/>
      <c r="O784" s="22"/>
      <c r="P784" s="22"/>
      <c r="Q784" s="22"/>
      <c r="R784" s="22"/>
      <c r="S784" s="22"/>
      <c r="T784" s="41"/>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row>
    <row r="785">
      <c r="A785" s="41"/>
      <c r="B785" s="116"/>
      <c r="C785" s="22"/>
      <c r="D785" s="22"/>
      <c r="E785" s="22"/>
      <c r="F785" s="41"/>
      <c r="G785" s="41"/>
      <c r="H785" s="22"/>
      <c r="I785" s="41"/>
      <c r="J785" s="41"/>
      <c r="K785" s="117"/>
      <c r="L785" s="99"/>
      <c r="M785" s="41"/>
      <c r="N785" s="116"/>
      <c r="O785" s="22"/>
      <c r="P785" s="22"/>
      <c r="Q785" s="22"/>
      <c r="R785" s="22"/>
      <c r="S785" s="22"/>
      <c r="T785" s="41"/>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row>
    <row r="786">
      <c r="A786" s="41"/>
      <c r="B786" s="116"/>
      <c r="C786" s="22"/>
      <c r="D786" s="22"/>
      <c r="E786" s="22"/>
      <c r="F786" s="41"/>
      <c r="G786" s="41"/>
      <c r="H786" s="22"/>
      <c r="I786" s="41"/>
      <c r="J786" s="41"/>
      <c r="K786" s="117"/>
      <c r="L786" s="99"/>
      <c r="M786" s="41"/>
      <c r="N786" s="116"/>
      <c r="O786" s="22"/>
      <c r="P786" s="22"/>
      <c r="Q786" s="22"/>
      <c r="R786" s="22"/>
      <c r="S786" s="22"/>
      <c r="T786" s="41"/>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row>
    <row r="787">
      <c r="A787" s="41"/>
      <c r="B787" s="116"/>
      <c r="C787" s="22"/>
      <c r="D787" s="22"/>
      <c r="E787" s="22"/>
      <c r="F787" s="41"/>
      <c r="G787" s="41"/>
      <c r="H787" s="22"/>
      <c r="I787" s="41"/>
      <c r="J787" s="41"/>
      <c r="K787" s="117"/>
      <c r="L787" s="99"/>
      <c r="M787" s="41"/>
      <c r="N787" s="116"/>
      <c r="O787" s="22"/>
      <c r="P787" s="22"/>
      <c r="Q787" s="22"/>
      <c r="R787" s="22"/>
      <c r="S787" s="22"/>
      <c r="T787" s="41"/>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row>
    <row r="788">
      <c r="A788" s="41"/>
      <c r="B788" s="116"/>
      <c r="C788" s="22"/>
      <c r="D788" s="22"/>
      <c r="E788" s="22"/>
      <c r="F788" s="41"/>
      <c r="G788" s="41"/>
      <c r="H788" s="22"/>
      <c r="I788" s="41"/>
      <c r="J788" s="41"/>
      <c r="K788" s="117"/>
      <c r="L788" s="99"/>
      <c r="M788" s="41"/>
      <c r="N788" s="116"/>
      <c r="O788" s="22"/>
      <c r="P788" s="22"/>
      <c r="Q788" s="22"/>
      <c r="R788" s="22"/>
      <c r="S788" s="22"/>
      <c r="T788" s="41"/>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row>
    <row r="789">
      <c r="A789" s="41"/>
      <c r="B789" s="116"/>
      <c r="C789" s="22"/>
      <c r="D789" s="22"/>
      <c r="E789" s="22"/>
      <c r="F789" s="41"/>
      <c r="G789" s="41"/>
      <c r="H789" s="22"/>
      <c r="I789" s="41"/>
      <c r="J789" s="41"/>
      <c r="K789" s="117"/>
      <c r="L789" s="99"/>
      <c r="M789" s="41"/>
      <c r="N789" s="116"/>
      <c r="O789" s="22"/>
      <c r="P789" s="22"/>
      <c r="Q789" s="22"/>
      <c r="R789" s="22"/>
      <c r="S789" s="22"/>
      <c r="T789" s="41"/>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row>
    <row r="790">
      <c r="A790" s="41"/>
      <c r="B790" s="116"/>
      <c r="C790" s="22"/>
      <c r="D790" s="22"/>
      <c r="E790" s="22"/>
      <c r="F790" s="41"/>
      <c r="G790" s="41"/>
      <c r="H790" s="22"/>
      <c r="I790" s="41"/>
      <c r="J790" s="41"/>
      <c r="K790" s="117"/>
      <c r="L790" s="99"/>
      <c r="M790" s="41"/>
      <c r="N790" s="116"/>
      <c r="O790" s="22"/>
      <c r="P790" s="22"/>
      <c r="Q790" s="22"/>
      <c r="R790" s="22"/>
      <c r="S790" s="22"/>
      <c r="T790" s="41"/>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row>
    <row r="791">
      <c r="A791" s="41"/>
      <c r="B791" s="116"/>
      <c r="C791" s="22"/>
      <c r="D791" s="22"/>
      <c r="E791" s="22"/>
      <c r="F791" s="41"/>
      <c r="G791" s="41"/>
      <c r="H791" s="22"/>
      <c r="I791" s="41"/>
      <c r="J791" s="41"/>
      <c r="K791" s="117"/>
      <c r="L791" s="99"/>
      <c r="M791" s="41"/>
      <c r="N791" s="116"/>
      <c r="O791" s="22"/>
      <c r="P791" s="22"/>
      <c r="Q791" s="22"/>
      <c r="R791" s="22"/>
      <c r="S791" s="22"/>
      <c r="T791" s="41"/>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row>
    <row r="792">
      <c r="A792" s="41"/>
      <c r="B792" s="116"/>
      <c r="C792" s="22"/>
      <c r="D792" s="22"/>
      <c r="E792" s="22"/>
      <c r="F792" s="41"/>
      <c r="G792" s="41"/>
      <c r="H792" s="22"/>
      <c r="I792" s="41"/>
      <c r="J792" s="41"/>
      <c r="K792" s="117"/>
      <c r="L792" s="99"/>
      <c r="M792" s="41"/>
      <c r="N792" s="116"/>
      <c r="O792" s="22"/>
      <c r="P792" s="22"/>
      <c r="Q792" s="22"/>
      <c r="R792" s="22"/>
      <c r="S792" s="22"/>
      <c r="T792" s="41"/>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row>
    <row r="793">
      <c r="A793" s="41"/>
      <c r="B793" s="116"/>
      <c r="C793" s="22"/>
      <c r="D793" s="22"/>
      <c r="E793" s="22"/>
      <c r="F793" s="41"/>
      <c r="G793" s="41"/>
      <c r="H793" s="22"/>
      <c r="I793" s="41"/>
      <c r="J793" s="41"/>
      <c r="K793" s="117"/>
      <c r="L793" s="99"/>
      <c r="M793" s="41"/>
      <c r="N793" s="116"/>
      <c r="O793" s="22"/>
      <c r="P793" s="22"/>
      <c r="Q793" s="22"/>
      <c r="R793" s="22"/>
      <c r="S793" s="22"/>
      <c r="T793" s="41"/>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row>
    <row r="794">
      <c r="A794" s="41"/>
      <c r="B794" s="116"/>
      <c r="C794" s="22"/>
      <c r="D794" s="22"/>
      <c r="E794" s="22"/>
      <c r="F794" s="41"/>
      <c r="G794" s="41"/>
      <c r="H794" s="22"/>
      <c r="I794" s="41"/>
      <c r="J794" s="41"/>
      <c r="K794" s="117"/>
      <c r="L794" s="99"/>
      <c r="M794" s="41"/>
      <c r="N794" s="116"/>
      <c r="O794" s="22"/>
      <c r="P794" s="22"/>
      <c r="Q794" s="22"/>
      <c r="R794" s="22"/>
      <c r="S794" s="22"/>
      <c r="T794" s="41"/>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row>
    <row r="795">
      <c r="A795" s="41"/>
      <c r="B795" s="116"/>
      <c r="C795" s="22"/>
      <c r="D795" s="22"/>
      <c r="E795" s="22"/>
      <c r="F795" s="41"/>
      <c r="G795" s="41"/>
      <c r="H795" s="22"/>
      <c r="I795" s="41"/>
      <c r="J795" s="41"/>
      <c r="K795" s="117"/>
      <c r="L795" s="99"/>
      <c r="M795" s="41"/>
      <c r="N795" s="116"/>
      <c r="O795" s="22"/>
      <c r="P795" s="22"/>
      <c r="Q795" s="22"/>
      <c r="R795" s="22"/>
      <c r="S795" s="22"/>
      <c r="T795" s="41"/>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row>
    <row r="796">
      <c r="A796" s="41"/>
      <c r="B796" s="116"/>
      <c r="C796" s="22"/>
      <c r="D796" s="22"/>
      <c r="E796" s="22"/>
      <c r="F796" s="41"/>
      <c r="G796" s="41"/>
      <c r="H796" s="22"/>
      <c r="I796" s="41"/>
      <c r="J796" s="41"/>
      <c r="K796" s="117"/>
      <c r="L796" s="99"/>
      <c r="M796" s="41"/>
      <c r="N796" s="116"/>
      <c r="O796" s="22"/>
      <c r="P796" s="22"/>
      <c r="Q796" s="22"/>
      <c r="R796" s="22"/>
      <c r="S796" s="22"/>
      <c r="T796" s="41"/>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row>
    <row r="797">
      <c r="A797" s="41"/>
      <c r="B797" s="116"/>
      <c r="C797" s="22"/>
      <c r="D797" s="22"/>
      <c r="E797" s="22"/>
      <c r="F797" s="41"/>
      <c r="G797" s="41"/>
      <c r="H797" s="22"/>
      <c r="I797" s="41"/>
      <c r="J797" s="41"/>
      <c r="K797" s="117"/>
      <c r="L797" s="99"/>
      <c r="M797" s="41"/>
      <c r="N797" s="116"/>
      <c r="O797" s="22"/>
      <c r="P797" s="22"/>
      <c r="Q797" s="22"/>
      <c r="R797" s="22"/>
      <c r="S797" s="22"/>
      <c r="T797" s="41"/>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row>
    <row r="798">
      <c r="A798" s="41"/>
      <c r="B798" s="116"/>
      <c r="C798" s="22"/>
      <c r="D798" s="22"/>
      <c r="E798" s="22"/>
      <c r="F798" s="41"/>
      <c r="G798" s="41"/>
      <c r="H798" s="22"/>
      <c r="I798" s="41"/>
      <c r="J798" s="41"/>
      <c r="K798" s="117"/>
      <c r="L798" s="99"/>
      <c r="M798" s="41"/>
      <c r="N798" s="116"/>
      <c r="O798" s="22"/>
      <c r="P798" s="22"/>
      <c r="Q798" s="22"/>
      <c r="R798" s="22"/>
      <c r="S798" s="22"/>
      <c r="T798" s="41"/>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row>
    <row r="799">
      <c r="A799" s="41"/>
      <c r="B799" s="116"/>
      <c r="C799" s="22"/>
      <c r="D799" s="22"/>
      <c r="E799" s="22"/>
      <c r="F799" s="41"/>
      <c r="G799" s="41"/>
      <c r="H799" s="22"/>
      <c r="I799" s="41"/>
      <c r="J799" s="41"/>
      <c r="K799" s="117"/>
      <c r="L799" s="99"/>
      <c r="M799" s="41"/>
      <c r="N799" s="116"/>
      <c r="O799" s="22"/>
      <c r="P799" s="22"/>
      <c r="Q799" s="22"/>
      <c r="R799" s="22"/>
      <c r="S799" s="22"/>
      <c r="T799" s="41"/>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row>
    <row r="800">
      <c r="A800" s="41"/>
      <c r="B800" s="116"/>
      <c r="C800" s="22"/>
      <c r="D800" s="22"/>
      <c r="E800" s="22"/>
      <c r="F800" s="41"/>
      <c r="G800" s="41"/>
      <c r="H800" s="22"/>
      <c r="I800" s="41"/>
      <c r="J800" s="41"/>
      <c r="K800" s="117"/>
      <c r="L800" s="99"/>
      <c r="M800" s="41"/>
      <c r="N800" s="116"/>
      <c r="O800" s="22"/>
      <c r="P800" s="22"/>
      <c r="Q800" s="22"/>
      <c r="R800" s="22"/>
      <c r="S800" s="22"/>
      <c r="T800" s="41"/>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row>
    <row r="801">
      <c r="A801" s="41"/>
      <c r="B801" s="116"/>
      <c r="C801" s="22"/>
      <c r="D801" s="22"/>
      <c r="E801" s="22"/>
      <c r="F801" s="41"/>
      <c r="G801" s="41"/>
      <c r="H801" s="22"/>
      <c r="I801" s="41"/>
      <c r="J801" s="41"/>
      <c r="K801" s="117"/>
      <c r="L801" s="99"/>
      <c r="M801" s="41"/>
      <c r="N801" s="116"/>
      <c r="O801" s="22"/>
      <c r="P801" s="22"/>
      <c r="Q801" s="22"/>
      <c r="R801" s="22"/>
      <c r="S801" s="22"/>
      <c r="T801" s="41"/>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row>
    <row r="802">
      <c r="A802" s="41"/>
      <c r="B802" s="116"/>
      <c r="C802" s="22"/>
      <c r="D802" s="22"/>
      <c r="E802" s="22"/>
      <c r="F802" s="41"/>
      <c r="G802" s="41"/>
      <c r="H802" s="22"/>
      <c r="I802" s="41"/>
      <c r="J802" s="41"/>
      <c r="K802" s="117"/>
      <c r="L802" s="99"/>
      <c r="M802" s="41"/>
      <c r="N802" s="116"/>
      <c r="O802" s="22"/>
      <c r="P802" s="22"/>
      <c r="Q802" s="22"/>
      <c r="R802" s="22"/>
      <c r="S802" s="22"/>
      <c r="T802" s="41"/>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row>
    <row r="803">
      <c r="A803" s="41"/>
      <c r="B803" s="116"/>
      <c r="C803" s="22"/>
      <c r="D803" s="22"/>
      <c r="E803" s="22"/>
      <c r="F803" s="41"/>
      <c r="G803" s="41"/>
      <c r="H803" s="22"/>
      <c r="I803" s="41"/>
      <c r="J803" s="41"/>
      <c r="K803" s="117"/>
      <c r="L803" s="99"/>
      <c r="M803" s="41"/>
      <c r="N803" s="116"/>
      <c r="O803" s="22"/>
      <c r="P803" s="22"/>
      <c r="Q803" s="22"/>
      <c r="R803" s="22"/>
      <c r="S803" s="22"/>
      <c r="T803" s="41"/>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row>
    <row r="804">
      <c r="A804" s="41"/>
      <c r="B804" s="116"/>
      <c r="C804" s="22"/>
      <c r="D804" s="22"/>
      <c r="E804" s="22"/>
      <c r="F804" s="41"/>
      <c r="G804" s="41"/>
      <c r="H804" s="22"/>
      <c r="I804" s="41"/>
      <c r="J804" s="41"/>
      <c r="K804" s="117"/>
      <c r="L804" s="99"/>
      <c r="M804" s="41"/>
      <c r="N804" s="116"/>
      <c r="O804" s="22"/>
      <c r="P804" s="22"/>
      <c r="Q804" s="22"/>
      <c r="R804" s="22"/>
      <c r="S804" s="22"/>
      <c r="T804" s="41"/>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row>
    <row r="805">
      <c r="A805" s="41"/>
      <c r="B805" s="116"/>
      <c r="C805" s="22"/>
      <c r="D805" s="22"/>
      <c r="E805" s="22"/>
      <c r="F805" s="41"/>
      <c r="G805" s="41"/>
      <c r="H805" s="22"/>
      <c r="I805" s="41"/>
      <c r="J805" s="41"/>
      <c r="K805" s="117"/>
      <c r="L805" s="99"/>
      <c r="M805" s="41"/>
      <c r="N805" s="116"/>
      <c r="O805" s="22"/>
      <c r="P805" s="22"/>
      <c r="Q805" s="22"/>
      <c r="R805" s="22"/>
      <c r="S805" s="22"/>
      <c r="T805" s="41"/>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row>
    <row r="806">
      <c r="A806" s="41"/>
      <c r="B806" s="116"/>
      <c r="C806" s="22"/>
      <c r="D806" s="22"/>
      <c r="E806" s="22"/>
      <c r="F806" s="41"/>
      <c r="G806" s="41"/>
      <c r="H806" s="22"/>
      <c r="I806" s="41"/>
      <c r="J806" s="41"/>
      <c r="K806" s="117"/>
      <c r="L806" s="99"/>
      <c r="M806" s="41"/>
      <c r="N806" s="116"/>
      <c r="O806" s="22"/>
      <c r="P806" s="22"/>
      <c r="Q806" s="22"/>
      <c r="R806" s="22"/>
      <c r="S806" s="22"/>
      <c r="T806" s="41"/>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row>
    <row r="807">
      <c r="A807" s="41"/>
      <c r="B807" s="116"/>
      <c r="C807" s="22"/>
      <c r="D807" s="22"/>
      <c r="E807" s="22"/>
      <c r="F807" s="41"/>
      <c r="G807" s="41"/>
      <c r="H807" s="22"/>
      <c r="I807" s="41"/>
      <c r="J807" s="41"/>
      <c r="K807" s="117"/>
      <c r="L807" s="99"/>
      <c r="M807" s="41"/>
      <c r="N807" s="116"/>
      <c r="O807" s="22"/>
      <c r="P807" s="22"/>
      <c r="Q807" s="22"/>
      <c r="R807" s="22"/>
      <c r="S807" s="22"/>
      <c r="T807" s="41"/>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row>
    <row r="808">
      <c r="A808" s="41"/>
      <c r="B808" s="116"/>
      <c r="C808" s="22"/>
      <c r="D808" s="22"/>
      <c r="E808" s="22"/>
      <c r="F808" s="41"/>
      <c r="G808" s="41"/>
      <c r="H808" s="22"/>
      <c r="I808" s="41"/>
      <c r="J808" s="41"/>
      <c r="K808" s="117"/>
      <c r="L808" s="99"/>
      <c r="M808" s="41"/>
      <c r="N808" s="116"/>
      <c r="O808" s="22"/>
      <c r="P808" s="22"/>
      <c r="Q808" s="22"/>
      <c r="R808" s="22"/>
      <c r="S808" s="22"/>
      <c r="T808" s="41"/>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row>
    <row r="809">
      <c r="A809" s="41"/>
      <c r="B809" s="116"/>
      <c r="C809" s="22"/>
      <c r="D809" s="22"/>
      <c r="E809" s="22"/>
      <c r="F809" s="41"/>
      <c r="G809" s="41"/>
      <c r="H809" s="22"/>
      <c r="I809" s="41"/>
      <c r="J809" s="41"/>
      <c r="K809" s="117"/>
      <c r="L809" s="99"/>
      <c r="M809" s="41"/>
      <c r="N809" s="116"/>
      <c r="O809" s="22"/>
      <c r="P809" s="22"/>
      <c r="Q809" s="22"/>
      <c r="R809" s="22"/>
      <c r="S809" s="22"/>
      <c r="T809" s="41"/>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row>
    <row r="810">
      <c r="A810" s="41"/>
      <c r="B810" s="116"/>
      <c r="C810" s="22"/>
      <c r="D810" s="22"/>
      <c r="E810" s="22"/>
      <c r="F810" s="41"/>
      <c r="G810" s="41"/>
      <c r="H810" s="22"/>
      <c r="I810" s="41"/>
      <c r="J810" s="41"/>
      <c r="K810" s="117"/>
      <c r="L810" s="99"/>
      <c r="M810" s="41"/>
      <c r="N810" s="116"/>
      <c r="O810" s="22"/>
      <c r="P810" s="22"/>
      <c r="Q810" s="22"/>
      <c r="R810" s="22"/>
      <c r="S810" s="22"/>
      <c r="T810" s="41"/>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row>
    <row r="811">
      <c r="A811" s="41"/>
      <c r="B811" s="116"/>
      <c r="C811" s="22"/>
      <c r="D811" s="22"/>
      <c r="E811" s="22"/>
      <c r="F811" s="41"/>
      <c r="G811" s="41"/>
      <c r="H811" s="22"/>
      <c r="I811" s="41"/>
      <c r="J811" s="41"/>
      <c r="K811" s="117"/>
      <c r="L811" s="99"/>
      <c r="M811" s="41"/>
      <c r="N811" s="116"/>
      <c r="O811" s="22"/>
      <c r="P811" s="22"/>
      <c r="Q811" s="22"/>
      <c r="R811" s="22"/>
      <c r="S811" s="22"/>
      <c r="T811" s="41"/>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row>
    <row r="812">
      <c r="A812" s="41"/>
      <c r="B812" s="116"/>
      <c r="C812" s="22"/>
      <c r="D812" s="22"/>
      <c r="E812" s="22"/>
      <c r="F812" s="41"/>
      <c r="G812" s="41"/>
      <c r="H812" s="22"/>
      <c r="I812" s="41"/>
      <c r="J812" s="41"/>
      <c r="K812" s="117"/>
      <c r="L812" s="99"/>
      <c r="M812" s="41"/>
      <c r="N812" s="116"/>
      <c r="O812" s="22"/>
      <c r="P812" s="22"/>
      <c r="Q812" s="22"/>
      <c r="R812" s="22"/>
      <c r="S812" s="22"/>
      <c r="T812" s="41"/>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row>
    <row r="813">
      <c r="A813" s="41"/>
      <c r="B813" s="116"/>
      <c r="C813" s="22"/>
      <c r="D813" s="22"/>
      <c r="E813" s="22"/>
      <c r="F813" s="41"/>
      <c r="G813" s="41"/>
      <c r="H813" s="22"/>
      <c r="I813" s="41"/>
      <c r="J813" s="41"/>
      <c r="K813" s="117"/>
      <c r="L813" s="99"/>
      <c r="M813" s="41"/>
      <c r="N813" s="116"/>
      <c r="O813" s="22"/>
      <c r="P813" s="22"/>
      <c r="Q813" s="22"/>
      <c r="R813" s="22"/>
      <c r="S813" s="22"/>
      <c r="T813" s="41"/>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row>
    <row r="814">
      <c r="A814" s="41"/>
      <c r="B814" s="116"/>
      <c r="C814" s="22"/>
      <c r="D814" s="22"/>
      <c r="E814" s="22"/>
      <c r="F814" s="41"/>
      <c r="G814" s="41"/>
      <c r="H814" s="22"/>
      <c r="I814" s="41"/>
      <c r="J814" s="41"/>
      <c r="K814" s="117"/>
      <c r="L814" s="99"/>
      <c r="M814" s="41"/>
      <c r="N814" s="116"/>
      <c r="O814" s="22"/>
      <c r="P814" s="22"/>
      <c r="Q814" s="22"/>
      <c r="R814" s="22"/>
      <c r="S814" s="22"/>
      <c r="T814" s="41"/>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row>
    <row r="815">
      <c r="A815" s="41"/>
      <c r="B815" s="116"/>
      <c r="C815" s="22"/>
      <c r="D815" s="22"/>
      <c r="E815" s="22"/>
      <c r="F815" s="41"/>
      <c r="G815" s="41"/>
      <c r="H815" s="22"/>
      <c r="I815" s="41"/>
      <c r="J815" s="41"/>
      <c r="K815" s="117"/>
      <c r="L815" s="99"/>
      <c r="M815" s="41"/>
      <c r="N815" s="116"/>
      <c r="O815" s="22"/>
      <c r="P815" s="22"/>
      <c r="Q815" s="22"/>
      <c r="R815" s="22"/>
      <c r="S815" s="22"/>
      <c r="T815" s="41"/>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row>
    <row r="816">
      <c r="A816" s="41"/>
      <c r="B816" s="116"/>
      <c r="C816" s="22"/>
      <c r="D816" s="22"/>
      <c r="E816" s="22"/>
      <c r="F816" s="41"/>
      <c r="G816" s="41"/>
      <c r="H816" s="22"/>
      <c r="I816" s="41"/>
      <c r="J816" s="41"/>
      <c r="K816" s="117"/>
      <c r="L816" s="99"/>
      <c r="M816" s="41"/>
      <c r="N816" s="116"/>
      <c r="O816" s="22"/>
      <c r="P816" s="22"/>
      <c r="Q816" s="22"/>
      <c r="R816" s="22"/>
      <c r="S816" s="22"/>
      <c r="T816" s="41"/>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row>
    <row r="817">
      <c r="A817" s="41"/>
      <c r="B817" s="116"/>
      <c r="C817" s="22"/>
      <c r="D817" s="22"/>
      <c r="E817" s="22"/>
      <c r="F817" s="41"/>
      <c r="G817" s="41"/>
      <c r="H817" s="22"/>
      <c r="I817" s="41"/>
      <c r="J817" s="41"/>
      <c r="K817" s="117"/>
      <c r="L817" s="99"/>
      <c r="M817" s="41"/>
      <c r="N817" s="116"/>
      <c r="O817" s="22"/>
      <c r="P817" s="22"/>
      <c r="Q817" s="22"/>
      <c r="R817" s="22"/>
      <c r="S817" s="22"/>
      <c r="T817" s="41"/>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row>
    <row r="818">
      <c r="A818" s="41"/>
      <c r="B818" s="116"/>
      <c r="C818" s="22"/>
      <c r="D818" s="22"/>
      <c r="E818" s="22"/>
      <c r="F818" s="41"/>
      <c r="G818" s="41"/>
      <c r="H818" s="22"/>
      <c r="I818" s="41"/>
      <c r="J818" s="41"/>
      <c r="K818" s="117"/>
      <c r="L818" s="99"/>
      <c r="M818" s="41"/>
      <c r="N818" s="116"/>
      <c r="O818" s="22"/>
      <c r="P818" s="22"/>
      <c r="Q818" s="22"/>
      <c r="R818" s="22"/>
      <c r="S818" s="22"/>
      <c r="T818" s="41"/>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row>
    <row r="819">
      <c r="A819" s="41"/>
      <c r="B819" s="116"/>
      <c r="C819" s="22"/>
      <c r="D819" s="22"/>
      <c r="E819" s="22"/>
      <c r="F819" s="41"/>
      <c r="G819" s="41"/>
      <c r="H819" s="22"/>
      <c r="I819" s="41"/>
      <c r="J819" s="41"/>
      <c r="K819" s="117"/>
      <c r="L819" s="99"/>
      <c r="M819" s="41"/>
      <c r="N819" s="116"/>
      <c r="O819" s="22"/>
      <c r="P819" s="22"/>
      <c r="Q819" s="22"/>
      <c r="R819" s="22"/>
      <c r="S819" s="22"/>
      <c r="T819" s="41"/>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row>
    <row r="820">
      <c r="A820" s="41"/>
      <c r="B820" s="116"/>
      <c r="C820" s="22"/>
      <c r="D820" s="22"/>
      <c r="E820" s="22"/>
      <c r="F820" s="41"/>
      <c r="G820" s="41"/>
      <c r="H820" s="22"/>
      <c r="I820" s="41"/>
      <c r="J820" s="41"/>
      <c r="K820" s="117"/>
      <c r="L820" s="99"/>
      <c r="M820" s="41"/>
      <c r="N820" s="116"/>
      <c r="O820" s="22"/>
      <c r="P820" s="22"/>
      <c r="Q820" s="22"/>
      <c r="R820" s="22"/>
      <c r="S820" s="22"/>
      <c r="T820" s="41"/>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row>
    <row r="821">
      <c r="A821" s="41"/>
      <c r="B821" s="116"/>
      <c r="C821" s="22"/>
      <c r="D821" s="22"/>
      <c r="E821" s="22"/>
      <c r="F821" s="41"/>
      <c r="G821" s="41"/>
      <c r="H821" s="22"/>
      <c r="I821" s="41"/>
      <c r="J821" s="41"/>
      <c r="K821" s="117"/>
      <c r="L821" s="99"/>
      <c r="M821" s="41"/>
      <c r="N821" s="116"/>
      <c r="O821" s="22"/>
      <c r="P821" s="22"/>
      <c r="Q821" s="22"/>
      <c r="R821" s="22"/>
      <c r="S821" s="22"/>
      <c r="T821" s="41"/>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row>
    <row r="822">
      <c r="A822" s="41"/>
      <c r="B822" s="116"/>
      <c r="C822" s="22"/>
      <c r="D822" s="22"/>
      <c r="E822" s="22"/>
      <c r="F822" s="41"/>
      <c r="G822" s="41"/>
      <c r="H822" s="22"/>
      <c r="I822" s="41"/>
      <c r="J822" s="41"/>
      <c r="K822" s="117"/>
      <c r="L822" s="99"/>
      <c r="M822" s="41"/>
      <c r="N822" s="116"/>
      <c r="O822" s="22"/>
      <c r="P822" s="22"/>
      <c r="Q822" s="22"/>
      <c r="R822" s="22"/>
      <c r="S822" s="22"/>
      <c r="T822" s="41"/>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row>
    <row r="823">
      <c r="A823" s="41"/>
      <c r="B823" s="116"/>
      <c r="C823" s="22"/>
      <c r="D823" s="22"/>
      <c r="E823" s="22"/>
      <c r="F823" s="41"/>
      <c r="G823" s="41"/>
      <c r="H823" s="22"/>
      <c r="I823" s="41"/>
      <c r="J823" s="41"/>
      <c r="K823" s="117"/>
      <c r="L823" s="99"/>
      <c r="M823" s="41"/>
      <c r="N823" s="116"/>
      <c r="O823" s="22"/>
      <c r="P823" s="22"/>
      <c r="Q823" s="22"/>
      <c r="R823" s="22"/>
      <c r="S823" s="22"/>
      <c r="T823" s="41"/>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row>
    <row r="824">
      <c r="A824" s="41"/>
      <c r="B824" s="116"/>
      <c r="C824" s="22"/>
      <c r="D824" s="22"/>
      <c r="E824" s="22"/>
      <c r="F824" s="41"/>
      <c r="G824" s="41"/>
      <c r="H824" s="22"/>
      <c r="I824" s="41"/>
      <c r="J824" s="41"/>
      <c r="K824" s="117"/>
      <c r="L824" s="99"/>
      <c r="M824" s="41"/>
      <c r="N824" s="116"/>
      <c r="O824" s="22"/>
      <c r="P824" s="22"/>
      <c r="Q824" s="22"/>
      <c r="R824" s="22"/>
      <c r="S824" s="22"/>
      <c r="T824" s="41"/>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row>
    <row r="825">
      <c r="A825" s="41"/>
      <c r="B825" s="116"/>
      <c r="C825" s="22"/>
      <c r="D825" s="22"/>
      <c r="E825" s="22"/>
      <c r="F825" s="41"/>
      <c r="G825" s="41"/>
      <c r="H825" s="22"/>
      <c r="I825" s="41"/>
      <c r="J825" s="41"/>
      <c r="K825" s="117"/>
      <c r="L825" s="99"/>
      <c r="M825" s="41"/>
      <c r="N825" s="116"/>
      <c r="O825" s="22"/>
      <c r="P825" s="22"/>
      <c r="Q825" s="22"/>
      <c r="R825" s="22"/>
      <c r="S825" s="22"/>
      <c r="T825" s="41"/>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row>
    <row r="826">
      <c r="A826" s="41"/>
      <c r="B826" s="116"/>
      <c r="C826" s="22"/>
      <c r="D826" s="22"/>
      <c r="E826" s="22"/>
      <c r="F826" s="41"/>
      <c r="G826" s="41"/>
      <c r="H826" s="22"/>
      <c r="I826" s="41"/>
      <c r="J826" s="41"/>
      <c r="K826" s="117"/>
      <c r="L826" s="99"/>
      <c r="M826" s="41"/>
      <c r="N826" s="116"/>
      <c r="O826" s="22"/>
      <c r="P826" s="22"/>
      <c r="Q826" s="22"/>
      <c r="R826" s="22"/>
      <c r="S826" s="22"/>
      <c r="T826" s="41"/>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row>
    <row r="827">
      <c r="A827" s="41"/>
      <c r="B827" s="116"/>
      <c r="C827" s="22"/>
      <c r="D827" s="22"/>
      <c r="E827" s="22"/>
      <c r="F827" s="41"/>
      <c r="G827" s="41"/>
      <c r="H827" s="22"/>
      <c r="I827" s="41"/>
      <c r="J827" s="41"/>
      <c r="K827" s="117"/>
      <c r="L827" s="99"/>
      <c r="M827" s="41"/>
      <c r="N827" s="116"/>
      <c r="O827" s="22"/>
      <c r="P827" s="22"/>
      <c r="Q827" s="22"/>
      <c r="R827" s="22"/>
      <c r="S827" s="22"/>
      <c r="T827" s="41"/>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row>
    <row r="828">
      <c r="A828" s="41"/>
      <c r="B828" s="116"/>
      <c r="C828" s="22"/>
      <c r="D828" s="22"/>
      <c r="E828" s="22"/>
      <c r="F828" s="41"/>
      <c r="G828" s="41"/>
      <c r="H828" s="22"/>
      <c r="I828" s="41"/>
      <c r="J828" s="41"/>
      <c r="K828" s="117"/>
      <c r="L828" s="99"/>
      <c r="M828" s="41"/>
      <c r="N828" s="116"/>
      <c r="O828" s="22"/>
      <c r="P828" s="22"/>
      <c r="Q828" s="22"/>
      <c r="R828" s="22"/>
      <c r="S828" s="22"/>
      <c r="T828" s="41"/>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row>
    <row r="829">
      <c r="A829" s="41"/>
      <c r="B829" s="116"/>
      <c r="C829" s="22"/>
      <c r="D829" s="22"/>
      <c r="E829" s="22"/>
      <c r="F829" s="41"/>
      <c r="G829" s="41"/>
      <c r="H829" s="22"/>
      <c r="I829" s="41"/>
      <c r="J829" s="41"/>
      <c r="K829" s="117"/>
      <c r="L829" s="99"/>
      <c r="M829" s="41"/>
      <c r="N829" s="116"/>
      <c r="O829" s="22"/>
      <c r="P829" s="22"/>
      <c r="Q829" s="22"/>
      <c r="R829" s="22"/>
      <c r="S829" s="22"/>
      <c r="T829" s="41"/>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row>
    <row r="830">
      <c r="A830" s="41"/>
      <c r="B830" s="116"/>
      <c r="C830" s="22"/>
      <c r="D830" s="22"/>
      <c r="E830" s="22"/>
      <c r="F830" s="41"/>
      <c r="G830" s="41"/>
      <c r="H830" s="22"/>
      <c r="I830" s="41"/>
      <c r="J830" s="41"/>
      <c r="K830" s="117"/>
      <c r="L830" s="99"/>
      <c r="M830" s="41"/>
      <c r="N830" s="116"/>
      <c r="O830" s="22"/>
      <c r="P830" s="22"/>
      <c r="Q830" s="22"/>
      <c r="R830" s="22"/>
      <c r="S830" s="22"/>
      <c r="T830" s="41"/>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row>
    <row r="831">
      <c r="A831" s="41"/>
      <c r="B831" s="116"/>
      <c r="C831" s="22"/>
      <c r="D831" s="22"/>
      <c r="E831" s="22"/>
      <c r="F831" s="41"/>
      <c r="G831" s="41"/>
      <c r="H831" s="22"/>
      <c r="I831" s="41"/>
      <c r="J831" s="41"/>
      <c r="K831" s="117"/>
      <c r="L831" s="99"/>
      <c r="M831" s="41"/>
      <c r="N831" s="116"/>
      <c r="O831" s="22"/>
      <c r="P831" s="22"/>
      <c r="Q831" s="22"/>
      <c r="R831" s="22"/>
      <c r="S831" s="22"/>
      <c r="T831" s="41"/>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row>
    <row r="832">
      <c r="A832" s="41"/>
      <c r="B832" s="116"/>
      <c r="C832" s="22"/>
      <c r="D832" s="22"/>
      <c r="E832" s="22"/>
      <c r="F832" s="41"/>
      <c r="G832" s="41"/>
      <c r="H832" s="22"/>
      <c r="I832" s="41"/>
      <c r="J832" s="41"/>
      <c r="K832" s="117"/>
      <c r="L832" s="99"/>
      <c r="M832" s="41"/>
      <c r="N832" s="116"/>
      <c r="O832" s="22"/>
      <c r="P832" s="22"/>
      <c r="Q832" s="22"/>
      <c r="R832" s="22"/>
      <c r="S832" s="22"/>
      <c r="T832" s="41"/>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row>
    <row r="833">
      <c r="A833" s="41"/>
      <c r="B833" s="116"/>
      <c r="C833" s="22"/>
      <c r="D833" s="22"/>
      <c r="E833" s="22"/>
      <c r="F833" s="41"/>
      <c r="G833" s="41"/>
      <c r="H833" s="22"/>
      <c r="I833" s="41"/>
      <c r="J833" s="41"/>
      <c r="K833" s="117"/>
      <c r="L833" s="99"/>
      <c r="M833" s="41"/>
      <c r="N833" s="116"/>
      <c r="O833" s="22"/>
      <c r="P833" s="22"/>
      <c r="Q833" s="22"/>
      <c r="R833" s="22"/>
      <c r="S833" s="22"/>
      <c r="T833" s="41"/>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row>
    <row r="834">
      <c r="A834" s="41"/>
      <c r="B834" s="116"/>
      <c r="C834" s="22"/>
      <c r="D834" s="22"/>
      <c r="E834" s="22"/>
      <c r="F834" s="41"/>
      <c r="G834" s="41"/>
      <c r="H834" s="22"/>
      <c r="I834" s="41"/>
      <c r="J834" s="41"/>
      <c r="K834" s="117"/>
      <c r="L834" s="99"/>
      <c r="M834" s="41"/>
      <c r="N834" s="116"/>
      <c r="O834" s="22"/>
      <c r="P834" s="22"/>
      <c r="Q834" s="22"/>
      <c r="R834" s="22"/>
      <c r="S834" s="22"/>
      <c r="T834" s="41"/>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row>
    <row r="835">
      <c r="A835" s="41"/>
      <c r="B835" s="116"/>
      <c r="C835" s="22"/>
      <c r="D835" s="22"/>
      <c r="E835" s="22"/>
      <c r="F835" s="41"/>
      <c r="G835" s="41"/>
      <c r="H835" s="22"/>
      <c r="I835" s="41"/>
      <c r="J835" s="41"/>
      <c r="K835" s="117"/>
      <c r="L835" s="99"/>
      <c r="M835" s="41"/>
      <c r="N835" s="116"/>
      <c r="O835" s="22"/>
      <c r="P835" s="22"/>
      <c r="Q835" s="22"/>
      <c r="R835" s="22"/>
      <c r="S835" s="22"/>
      <c r="T835" s="41"/>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row>
    <row r="836">
      <c r="A836" s="41"/>
      <c r="B836" s="116"/>
      <c r="C836" s="22"/>
      <c r="D836" s="22"/>
      <c r="E836" s="22"/>
      <c r="F836" s="41"/>
      <c r="G836" s="41"/>
      <c r="H836" s="22"/>
      <c r="I836" s="41"/>
      <c r="J836" s="41"/>
      <c r="K836" s="117"/>
      <c r="L836" s="99"/>
      <c r="M836" s="41"/>
      <c r="N836" s="116"/>
      <c r="O836" s="22"/>
      <c r="P836" s="22"/>
      <c r="Q836" s="22"/>
      <c r="R836" s="22"/>
      <c r="S836" s="22"/>
      <c r="T836" s="41"/>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row>
    <row r="837">
      <c r="A837" s="41"/>
      <c r="B837" s="116"/>
      <c r="C837" s="22"/>
      <c r="D837" s="22"/>
      <c r="E837" s="22"/>
      <c r="F837" s="41"/>
      <c r="G837" s="41"/>
      <c r="H837" s="22"/>
      <c r="I837" s="41"/>
      <c r="J837" s="41"/>
      <c r="K837" s="117"/>
      <c r="L837" s="99"/>
      <c r="M837" s="41"/>
      <c r="N837" s="116"/>
      <c r="O837" s="22"/>
      <c r="P837" s="22"/>
      <c r="Q837" s="22"/>
      <c r="R837" s="22"/>
      <c r="S837" s="22"/>
      <c r="T837" s="41"/>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row>
    <row r="838">
      <c r="A838" s="41"/>
      <c r="B838" s="116"/>
      <c r="C838" s="22"/>
      <c r="D838" s="22"/>
      <c r="E838" s="22"/>
      <c r="F838" s="41"/>
      <c r="G838" s="41"/>
      <c r="H838" s="22"/>
      <c r="I838" s="41"/>
      <c r="J838" s="41"/>
      <c r="K838" s="117"/>
      <c r="L838" s="99"/>
      <c r="M838" s="41"/>
      <c r="N838" s="116"/>
      <c r="O838" s="22"/>
      <c r="P838" s="22"/>
      <c r="Q838" s="22"/>
      <c r="R838" s="22"/>
      <c r="S838" s="22"/>
      <c r="T838" s="41"/>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row>
    <row r="839">
      <c r="A839" s="41"/>
      <c r="B839" s="116"/>
      <c r="C839" s="22"/>
      <c r="D839" s="22"/>
      <c r="E839" s="22"/>
      <c r="F839" s="41"/>
      <c r="G839" s="41"/>
      <c r="H839" s="22"/>
      <c r="I839" s="41"/>
      <c r="J839" s="41"/>
      <c r="K839" s="117"/>
      <c r="L839" s="99"/>
      <c r="M839" s="41"/>
      <c r="N839" s="116"/>
      <c r="O839" s="22"/>
      <c r="P839" s="22"/>
      <c r="Q839" s="22"/>
      <c r="R839" s="22"/>
      <c r="S839" s="22"/>
      <c r="T839" s="41"/>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row>
    <row r="840">
      <c r="A840" s="41"/>
      <c r="B840" s="116"/>
      <c r="C840" s="22"/>
      <c r="D840" s="22"/>
      <c r="E840" s="22"/>
      <c r="F840" s="41"/>
      <c r="G840" s="41"/>
      <c r="H840" s="22"/>
      <c r="I840" s="41"/>
      <c r="J840" s="41"/>
      <c r="K840" s="117"/>
      <c r="L840" s="99"/>
      <c r="M840" s="41"/>
      <c r="N840" s="116"/>
      <c r="O840" s="22"/>
      <c r="P840" s="22"/>
      <c r="Q840" s="22"/>
      <c r="R840" s="22"/>
      <c r="S840" s="22"/>
      <c r="T840" s="41"/>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row>
    <row r="841">
      <c r="A841" s="41"/>
      <c r="B841" s="116"/>
      <c r="C841" s="22"/>
      <c r="D841" s="22"/>
      <c r="E841" s="22"/>
      <c r="F841" s="41"/>
      <c r="G841" s="41"/>
      <c r="H841" s="22"/>
      <c r="I841" s="41"/>
      <c r="J841" s="41"/>
      <c r="K841" s="117"/>
      <c r="L841" s="99"/>
      <c r="M841" s="41"/>
      <c r="N841" s="116"/>
      <c r="O841" s="22"/>
      <c r="P841" s="22"/>
      <c r="Q841" s="22"/>
      <c r="R841" s="22"/>
      <c r="S841" s="22"/>
      <c r="T841" s="41"/>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row>
    <row r="842">
      <c r="A842" s="41"/>
      <c r="B842" s="116"/>
      <c r="C842" s="22"/>
      <c r="D842" s="22"/>
      <c r="E842" s="22"/>
      <c r="F842" s="41"/>
      <c r="G842" s="41"/>
      <c r="H842" s="22"/>
      <c r="I842" s="41"/>
      <c r="J842" s="41"/>
      <c r="K842" s="117"/>
      <c r="L842" s="99"/>
      <c r="M842" s="41"/>
      <c r="N842" s="116"/>
      <c r="O842" s="22"/>
      <c r="P842" s="22"/>
      <c r="Q842" s="22"/>
      <c r="R842" s="22"/>
      <c r="S842" s="22"/>
      <c r="T842" s="41"/>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row>
    <row r="843">
      <c r="A843" s="41"/>
      <c r="B843" s="116"/>
      <c r="C843" s="22"/>
      <c r="D843" s="22"/>
      <c r="E843" s="22"/>
      <c r="F843" s="41"/>
      <c r="G843" s="41"/>
      <c r="H843" s="22"/>
      <c r="I843" s="41"/>
      <c r="J843" s="41"/>
      <c r="K843" s="117"/>
      <c r="L843" s="99"/>
      <c r="M843" s="41"/>
      <c r="N843" s="116"/>
      <c r="O843" s="22"/>
      <c r="P843" s="22"/>
      <c r="Q843" s="22"/>
      <c r="R843" s="22"/>
      <c r="S843" s="22"/>
      <c r="T843" s="41"/>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row>
    <row r="844">
      <c r="A844" s="41"/>
      <c r="B844" s="116"/>
      <c r="C844" s="22"/>
      <c r="D844" s="22"/>
      <c r="E844" s="22"/>
      <c r="F844" s="41"/>
      <c r="G844" s="41"/>
      <c r="H844" s="22"/>
      <c r="I844" s="41"/>
      <c r="J844" s="41"/>
      <c r="K844" s="117"/>
      <c r="L844" s="99"/>
      <c r="M844" s="41"/>
      <c r="N844" s="116"/>
      <c r="O844" s="22"/>
      <c r="P844" s="22"/>
      <c r="Q844" s="22"/>
      <c r="R844" s="22"/>
      <c r="S844" s="22"/>
      <c r="T844" s="41"/>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row>
    <row r="845">
      <c r="A845" s="41"/>
      <c r="B845" s="116"/>
      <c r="C845" s="22"/>
      <c r="D845" s="22"/>
      <c r="E845" s="22"/>
      <c r="F845" s="41"/>
      <c r="G845" s="41"/>
      <c r="H845" s="22"/>
      <c r="I845" s="41"/>
      <c r="J845" s="41"/>
      <c r="K845" s="117"/>
      <c r="L845" s="99"/>
      <c r="M845" s="41"/>
      <c r="N845" s="116"/>
      <c r="O845" s="22"/>
      <c r="P845" s="22"/>
      <c r="Q845" s="22"/>
      <c r="R845" s="22"/>
      <c r="S845" s="22"/>
      <c r="T845" s="41"/>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row>
    <row r="846">
      <c r="A846" s="41"/>
      <c r="B846" s="116"/>
      <c r="C846" s="22"/>
      <c r="D846" s="22"/>
      <c r="E846" s="22"/>
      <c r="F846" s="41"/>
      <c r="G846" s="41"/>
      <c r="H846" s="22"/>
      <c r="I846" s="41"/>
      <c r="J846" s="41"/>
      <c r="K846" s="117"/>
      <c r="L846" s="99"/>
      <c r="M846" s="41"/>
      <c r="N846" s="116"/>
      <c r="O846" s="22"/>
      <c r="P846" s="22"/>
      <c r="Q846" s="22"/>
      <c r="R846" s="22"/>
      <c r="S846" s="22"/>
      <c r="T846" s="41"/>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row>
    <row r="847">
      <c r="A847" s="41"/>
      <c r="B847" s="116"/>
      <c r="C847" s="22"/>
      <c r="D847" s="22"/>
      <c r="E847" s="22"/>
      <c r="F847" s="41"/>
      <c r="G847" s="41"/>
      <c r="H847" s="22"/>
      <c r="I847" s="41"/>
      <c r="J847" s="41"/>
      <c r="K847" s="117"/>
      <c r="L847" s="99"/>
      <c r="M847" s="41"/>
      <c r="N847" s="116"/>
      <c r="O847" s="22"/>
      <c r="P847" s="22"/>
      <c r="Q847" s="22"/>
      <c r="R847" s="22"/>
      <c r="S847" s="22"/>
      <c r="T847" s="41"/>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row>
    <row r="848">
      <c r="A848" s="41"/>
      <c r="B848" s="116"/>
      <c r="C848" s="22"/>
      <c r="D848" s="22"/>
      <c r="E848" s="22"/>
      <c r="F848" s="41"/>
      <c r="G848" s="41"/>
      <c r="H848" s="22"/>
      <c r="I848" s="41"/>
      <c r="J848" s="41"/>
      <c r="K848" s="117"/>
      <c r="L848" s="99"/>
      <c r="M848" s="41"/>
      <c r="N848" s="116"/>
      <c r="O848" s="22"/>
      <c r="P848" s="22"/>
      <c r="Q848" s="22"/>
      <c r="R848" s="22"/>
      <c r="S848" s="22"/>
      <c r="T848" s="41"/>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row>
    <row r="849">
      <c r="A849" s="41"/>
      <c r="B849" s="116"/>
      <c r="C849" s="22"/>
      <c r="D849" s="22"/>
      <c r="E849" s="22"/>
      <c r="F849" s="41"/>
      <c r="G849" s="41"/>
      <c r="H849" s="22"/>
      <c r="I849" s="41"/>
      <c r="J849" s="41"/>
      <c r="K849" s="117"/>
      <c r="L849" s="99"/>
      <c r="M849" s="41"/>
      <c r="N849" s="116"/>
      <c r="O849" s="22"/>
      <c r="P849" s="22"/>
      <c r="Q849" s="22"/>
      <c r="R849" s="22"/>
      <c r="S849" s="22"/>
      <c r="T849" s="41"/>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row>
    <row r="850">
      <c r="A850" s="41"/>
      <c r="B850" s="116"/>
      <c r="C850" s="22"/>
      <c r="D850" s="22"/>
      <c r="E850" s="22"/>
      <c r="F850" s="41"/>
      <c r="G850" s="41"/>
      <c r="H850" s="22"/>
      <c r="I850" s="41"/>
      <c r="J850" s="41"/>
      <c r="K850" s="117"/>
      <c r="L850" s="99"/>
      <c r="M850" s="41"/>
      <c r="N850" s="116"/>
      <c r="O850" s="22"/>
      <c r="P850" s="22"/>
      <c r="Q850" s="22"/>
      <c r="R850" s="22"/>
      <c r="S850" s="22"/>
      <c r="T850" s="41"/>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row>
    <row r="851">
      <c r="A851" s="41"/>
      <c r="B851" s="116"/>
      <c r="C851" s="22"/>
      <c r="D851" s="22"/>
      <c r="E851" s="22"/>
      <c r="F851" s="41"/>
      <c r="G851" s="41"/>
      <c r="H851" s="22"/>
      <c r="I851" s="41"/>
      <c r="J851" s="41"/>
      <c r="K851" s="117"/>
      <c r="L851" s="99"/>
      <c r="M851" s="41"/>
      <c r="N851" s="116"/>
      <c r="O851" s="22"/>
      <c r="P851" s="22"/>
      <c r="Q851" s="22"/>
      <c r="R851" s="22"/>
      <c r="S851" s="22"/>
      <c r="T851" s="41"/>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row>
    <row r="852">
      <c r="A852" s="41"/>
      <c r="B852" s="116"/>
      <c r="C852" s="22"/>
      <c r="D852" s="22"/>
      <c r="E852" s="22"/>
      <c r="F852" s="41"/>
      <c r="G852" s="41"/>
      <c r="H852" s="22"/>
      <c r="I852" s="41"/>
      <c r="J852" s="41"/>
      <c r="K852" s="117"/>
      <c r="L852" s="99"/>
      <c r="M852" s="41"/>
      <c r="N852" s="116"/>
      <c r="O852" s="22"/>
      <c r="P852" s="22"/>
      <c r="Q852" s="22"/>
      <c r="R852" s="22"/>
      <c r="S852" s="22"/>
      <c r="T852" s="41"/>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row>
    <row r="853">
      <c r="A853" s="41"/>
      <c r="B853" s="116"/>
      <c r="C853" s="22"/>
      <c r="D853" s="22"/>
      <c r="E853" s="22"/>
      <c r="F853" s="41"/>
      <c r="G853" s="41"/>
      <c r="H853" s="22"/>
      <c r="I853" s="41"/>
      <c r="J853" s="41"/>
      <c r="K853" s="117"/>
      <c r="L853" s="99"/>
      <c r="M853" s="41"/>
      <c r="N853" s="116"/>
      <c r="O853" s="22"/>
      <c r="P853" s="22"/>
      <c r="Q853" s="22"/>
      <c r="R853" s="22"/>
      <c r="S853" s="22"/>
      <c r="T853" s="41"/>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row>
    <row r="854">
      <c r="A854" s="41"/>
      <c r="B854" s="116"/>
      <c r="C854" s="22"/>
      <c r="D854" s="22"/>
      <c r="E854" s="22"/>
      <c r="F854" s="41"/>
      <c r="G854" s="41"/>
      <c r="H854" s="22"/>
      <c r="I854" s="41"/>
      <c r="J854" s="41"/>
      <c r="K854" s="117"/>
      <c r="L854" s="99"/>
      <c r="M854" s="41"/>
      <c r="N854" s="116"/>
      <c r="O854" s="22"/>
      <c r="P854" s="22"/>
      <c r="Q854" s="22"/>
      <c r="R854" s="22"/>
      <c r="S854" s="22"/>
      <c r="T854" s="41"/>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row>
    <row r="855">
      <c r="A855" s="41"/>
      <c r="B855" s="116"/>
      <c r="C855" s="22"/>
      <c r="D855" s="22"/>
      <c r="E855" s="22"/>
      <c r="F855" s="41"/>
      <c r="G855" s="41"/>
      <c r="H855" s="22"/>
      <c r="I855" s="41"/>
      <c r="J855" s="41"/>
      <c r="K855" s="117"/>
      <c r="L855" s="99"/>
      <c r="M855" s="41"/>
      <c r="N855" s="116"/>
      <c r="O855" s="22"/>
      <c r="P855" s="22"/>
      <c r="Q855" s="22"/>
      <c r="R855" s="22"/>
      <c r="S855" s="22"/>
      <c r="T855" s="41"/>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row>
    <row r="856">
      <c r="A856" s="41"/>
      <c r="B856" s="116"/>
      <c r="C856" s="22"/>
      <c r="D856" s="22"/>
      <c r="E856" s="22"/>
      <c r="F856" s="41"/>
      <c r="G856" s="41"/>
      <c r="H856" s="22"/>
      <c r="I856" s="41"/>
      <c r="J856" s="41"/>
      <c r="K856" s="117"/>
      <c r="L856" s="99"/>
      <c r="M856" s="41"/>
      <c r="N856" s="116"/>
      <c r="O856" s="22"/>
      <c r="P856" s="22"/>
      <c r="Q856" s="22"/>
      <c r="R856" s="22"/>
      <c r="S856" s="22"/>
      <c r="T856" s="41"/>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row>
    <row r="857">
      <c r="A857" s="41"/>
      <c r="B857" s="116"/>
      <c r="C857" s="22"/>
      <c r="D857" s="22"/>
      <c r="E857" s="22"/>
      <c r="F857" s="41"/>
      <c r="G857" s="41"/>
      <c r="H857" s="22"/>
      <c r="I857" s="41"/>
      <c r="J857" s="41"/>
      <c r="K857" s="117"/>
      <c r="L857" s="99"/>
      <c r="M857" s="41"/>
      <c r="N857" s="116"/>
      <c r="O857" s="22"/>
      <c r="P857" s="22"/>
      <c r="Q857" s="22"/>
      <c r="R857" s="22"/>
      <c r="S857" s="22"/>
      <c r="T857" s="41"/>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row>
    <row r="858">
      <c r="A858" s="41"/>
      <c r="B858" s="116"/>
      <c r="C858" s="22"/>
      <c r="D858" s="22"/>
      <c r="E858" s="22"/>
      <c r="F858" s="41"/>
      <c r="G858" s="41"/>
      <c r="H858" s="22"/>
      <c r="I858" s="41"/>
      <c r="J858" s="41"/>
      <c r="K858" s="117"/>
      <c r="L858" s="99"/>
      <c r="M858" s="41"/>
      <c r="N858" s="116"/>
      <c r="O858" s="22"/>
      <c r="P858" s="22"/>
      <c r="Q858" s="22"/>
      <c r="R858" s="22"/>
      <c r="S858" s="22"/>
      <c r="T858" s="41"/>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row>
    <row r="859">
      <c r="A859" s="41"/>
      <c r="B859" s="116"/>
      <c r="C859" s="22"/>
      <c r="D859" s="22"/>
      <c r="E859" s="22"/>
      <c r="F859" s="41"/>
      <c r="G859" s="41"/>
      <c r="H859" s="22"/>
      <c r="I859" s="41"/>
      <c r="J859" s="41"/>
      <c r="K859" s="117"/>
      <c r="L859" s="99"/>
      <c r="M859" s="41"/>
      <c r="N859" s="116"/>
      <c r="O859" s="22"/>
      <c r="P859" s="22"/>
      <c r="Q859" s="22"/>
      <c r="R859" s="22"/>
      <c r="S859" s="22"/>
      <c r="T859" s="41"/>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row>
    <row r="860">
      <c r="A860" s="41"/>
      <c r="B860" s="116"/>
      <c r="C860" s="22"/>
      <c r="D860" s="22"/>
      <c r="E860" s="22"/>
      <c r="F860" s="41"/>
      <c r="G860" s="41"/>
      <c r="H860" s="22"/>
      <c r="I860" s="41"/>
      <c r="J860" s="41"/>
      <c r="K860" s="117"/>
      <c r="L860" s="99"/>
      <c r="M860" s="41"/>
      <c r="N860" s="116"/>
      <c r="O860" s="22"/>
      <c r="P860" s="22"/>
      <c r="Q860" s="22"/>
      <c r="R860" s="22"/>
      <c r="S860" s="22"/>
      <c r="T860" s="41"/>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row>
    <row r="861">
      <c r="A861" s="41"/>
      <c r="B861" s="116"/>
      <c r="C861" s="22"/>
      <c r="D861" s="22"/>
      <c r="E861" s="22"/>
      <c r="F861" s="41"/>
      <c r="G861" s="41"/>
      <c r="H861" s="22"/>
      <c r="I861" s="41"/>
      <c r="J861" s="41"/>
      <c r="K861" s="117"/>
      <c r="L861" s="99"/>
      <c r="M861" s="41"/>
      <c r="N861" s="116"/>
      <c r="O861" s="22"/>
      <c r="P861" s="22"/>
      <c r="Q861" s="22"/>
      <c r="R861" s="22"/>
      <c r="S861" s="22"/>
      <c r="T861" s="41"/>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row>
    <row r="862">
      <c r="A862" s="41"/>
      <c r="B862" s="116"/>
      <c r="C862" s="22"/>
      <c r="D862" s="22"/>
      <c r="E862" s="22"/>
      <c r="F862" s="41"/>
      <c r="G862" s="41"/>
      <c r="H862" s="22"/>
      <c r="I862" s="41"/>
      <c r="J862" s="41"/>
      <c r="K862" s="117"/>
      <c r="L862" s="99"/>
      <c r="M862" s="41"/>
      <c r="N862" s="116"/>
      <c r="O862" s="22"/>
      <c r="P862" s="22"/>
      <c r="Q862" s="22"/>
      <c r="R862" s="22"/>
      <c r="S862" s="22"/>
      <c r="T862" s="41"/>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row>
    <row r="863">
      <c r="A863" s="41"/>
      <c r="B863" s="116"/>
      <c r="C863" s="22"/>
      <c r="D863" s="22"/>
      <c r="E863" s="22"/>
      <c r="F863" s="41"/>
      <c r="G863" s="41"/>
      <c r="H863" s="22"/>
      <c r="I863" s="41"/>
      <c r="J863" s="41"/>
      <c r="K863" s="117"/>
      <c r="L863" s="99"/>
      <c r="M863" s="41"/>
      <c r="N863" s="116"/>
      <c r="O863" s="22"/>
      <c r="P863" s="22"/>
      <c r="Q863" s="22"/>
      <c r="R863" s="22"/>
      <c r="S863" s="22"/>
      <c r="T863" s="41"/>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row>
    <row r="864">
      <c r="A864" s="41"/>
      <c r="B864" s="116"/>
      <c r="C864" s="22"/>
      <c r="D864" s="22"/>
      <c r="E864" s="22"/>
      <c r="F864" s="41"/>
      <c r="G864" s="41"/>
      <c r="H864" s="22"/>
      <c r="I864" s="41"/>
      <c r="J864" s="41"/>
      <c r="K864" s="117"/>
      <c r="L864" s="99"/>
      <c r="M864" s="41"/>
      <c r="N864" s="116"/>
      <c r="O864" s="22"/>
      <c r="P864" s="22"/>
      <c r="Q864" s="22"/>
      <c r="R864" s="22"/>
      <c r="S864" s="22"/>
      <c r="T864" s="41"/>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row>
    <row r="865">
      <c r="A865" s="41"/>
      <c r="B865" s="116"/>
      <c r="C865" s="22"/>
      <c r="D865" s="22"/>
      <c r="E865" s="22"/>
      <c r="F865" s="41"/>
      <c r="G865" s="41"/>
      <c r="H865" s="22"/>
      <c r="I865" s="41"/>
      <c r="J865" s="41"/>
      <c r="K865" s="117"/>
      <c r="L865" s="99"/>
      <c r="M865" s="41"/>
      <c r="N865" s="116"/>
      <c r="O865" s="22"/>
      <c r="P865" s="22"/>
      <c r="Q865" s="22"/>
      <c r="R865" s="22"/>
      <c r="S865" s="22"/>
      <c r="T865" s="41"/>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row>
    <row r="866">
      <c r="A866" s="41"/>
      <c r="B866" s="116"/>
      <c r="C866" s="22"/>
      <c r="D866" s="22"/>
      <c r="E866" s="22"/>
      <c r="F866" s="41"/>
      <c r="G866" s="41"/>
      <c r="H866" s="22"/>
      <c r="I866" s="41"/>
      <c r="J866" s="41"/>
      <c r="K866" s="117"/>
      <c r="L866" s="99"/>
      <c r="M866" s="41"/>
      <c r="N866" s="116"/>
      <c r="O866" s="22"/>
      <c r="P866" s="22"/>
      <c r="Q866" s="22"/>
      <c r="R866" s="22"/>
      <c r="S866" s="22"/>
      <c r="T866" s="41"/>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row>
    <row r="867">
      <c r="A867" s="41"/>
      <c r="B867" s="116"/>
      <c r="C867" s="22"/>
      <c r="D867" s="22"/>
      <c r="E867" s="22"/>
      <c r="F867" s="41"/>
      <c r="G867" s="41"/>
      <c r="H867" s="22"/>
      <c r="I867" s="41"/>
      <c r="J867" s="41"/>
      <c r="K867" s="117"/>
      <c r="L867" s="99"/>
      <c r="M867" s="41"/>
      <c r="N867" s="116"/>
      <c r="O867" s="22"/>
      <c r="P867" s="22"/>
      <c r="Q867" s="22"/>
      <c r="R867" s="22"/>
      <c r="S867" s="22"/>
      <c r="T867" s="41"/>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row>
    <row r="868">
      <c r="A868" s="41"/>
      <c r="B868" s="116"/>
      <c r="C868" s="22"/>
      <c r="D868" s="22"/>
      <c r="E868" s="22"/>
      <c r="F868" s="41"/>
      <c r="G868" s="41"/>
      <c r="H868" s="22"/>
      <c r="I868" s="41"/>
      <c r="J868" s="41"/>
      <c r="K868" s="117"/>
      <c r="L868" s="99"/>
      <c r="M868" s="41"/>
      <c r="N868" s="116"/>
      <c r="O868" s="22"/>
      <c r="P868" s="22"/>
      <c r="Q868" s="22"/>
      <c r="R868" s="22"/>
      <c r="S868" s="22"/>
      <c r="T868" s="41"/>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row>
    <row r="869">
      <c r="A869" s="41"/>
      <c r="B869" s="116"/>
      <c r="C869" s="22"/>
      <c r="D869" s="22"/>
      <c r="E869" s="22"/>
      <c r="F869" s="41"/>
      <c r="G869" s="41"/>
      <c r="H869" s="22"/>
      <c r="I869" s="41"/>
      <c r="J869" s="41"/>
      <c r="K869" s="117"/>
      <c r="L869" s="99"/>
      <c r="M869" s="41"/>
      <c r="N869" s="116"/>
      <c r="O869" s="22"/>
      <c r="P869" s="22"/>
      <c r="Q869" s="22"/>
      <c r="R869" s="22"/>
      <c r="S869" s="22"/>
      <c r="T869" s="41"/>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row>
    <row r="870">
      <c r="A870" s="41"/>
      <c r="B870" s="116"/>
      <c r="C870" s="22"/>
      <c r="D870" s="22"/>
      <c r="E870" s="22"/>
      <c r="F870" s="41"/>
      <c r="G870" s="41"/>
      <c r="H870" s="22"/>
      <c r="I870" s="41"/>
      <c r="J870" s="41"/>
      <c r="K870" s="117"/>
      <c r="L870" s="99"/>
      <c r="M870" s="41"/>
      <c r="N870" s="116"/>
      <c r="O870" s="22"/>
      <c r="P870" s="22"/>
      <c r="Q870" s="22"/>
      <c r="R870" s="22"/>
      <c r="S870" s="22"/>
      <c r="T870" s="41"/>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row>
    <row r="871">
      <c r="A871" s="41"/>
      <c r="B871" s="116"/>
      <c r="C871" s="22"/>
      <c r="D871" s="22"/>
      <c r="E871" s="22"/>
      <c r="F871" s="41"/>
      <c r="G871" s="41"/>
      <c r="H871" s="22"/>
      <c r="I871" s="41"/>
      <c r="J871" s="41"/>
      <c r="K871" s="117"/>
      <c r="L871" s="99"/>
      <c r="M871" s="41"/>
      <c r="N871" s="116"/>
      <c r="O871" s="22"/>
      <c r="P871" s="22"/>
      <c r="Q871" s="22"/>
      <c r="R871" s="22"/>
      <c r="S871" s="22"/>
      <c r="T871" s="41"/>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row>
    <row r="872">
      <c r="A872" s="41"/>
      <c r="B872" s="116"/>
      <c r="C872" s="22"/>
      <c r="D872" s="22"/>
      <c r="E872" s="22"/>
      <c r="F872" s="41"/>
      <c r="G872" s="41"/>
      <c r="H872" s="22"/>
      <c r="I872" s="41"/>
      <c r="J872" s="41"/>
      <c r="K872" s="117"/>
      <c r="L872" s="99"/>
      <c r="M872" s="41"/>
      <c r="N872" s="116"/>
      <c r="O872" s="22"/>
      <c r="P872" s="22"/>
      <c r="Q872" s="22"/>
      <c r="R872" s="22"/>
      <c r="S872" s="22"/>
      <c r="T872" s="41"/>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row>
    <row r="873">
      <c r="A873" s="41"/>
      <c r="B873" s="116"/>
      <c r="C873" s="22"/>
      <c r="D873" s="22"/>
      <c r="E873" s="22"/>
      <c r="F873" s="41"/>
      <c r="G873" s="41"/>
      <c r="H873" s="22"/>
      <c r="I873" s="41"/>
      <c r="J873" s="41"/>
      <c r="K873" s="117"/>
      <c r="L873" s="99"/>
      <c r="M873" s="41"/>
      <c r="N873" s="116"/>
      <c r="O873" s="22"/>
      <c r="P873" s="22"/>
      <c r="Q873" s="22"/>
      <c r="R873" s="22"/>
      <c r="S873" s="22"/>
      <c r="T873" s="41"/>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row>
    <row r="874">
      <c r="A874" s="41"/>
      <c r="B874" s="116"/>
      <c r="C874" s="22"/>
      <c r="D874" s="22"/>
      <c r="E874" s="22"/>
      <c r="F874" s="41"/>
      <c r="G874" s="41"/>
      <c r="H874" s="22"/>
      <c r="I874" s="41"/>
      <c r="J874" s="41"/>
      <c r="K874" s="117"/>
      <c r="L874" s="99"/>
      <c r="M874" s="41"/>
      <c r="N874" s="116"/>
      <c r="O874" s="22"/>
      <c r="P874" s="22"/>
      <c r="Q874" s="22"/>
      <c r="R874" s="22"/>
      <c r="S874" s="22"/>
      <c r="T874" s="41"/>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row>
    <row r="875">
      <c r="A875" s="41"/>
      <c r="B875" s="116"/>
      <c r="C875" s="22"/>
      <c r="D875" s="22"/>
      <c r="E875" s="22"/>
      <c r="F875" s="41"/>
      <c r="G875" s="41"/>
      <c r="H875" s="22"/>
      <c r="I875" s="41"/>
      <c r="J875" s="41"/>
      <c r="K875" s="117"/>
      <c r="L875" s="99"/>
      <c r="M875" s="41"/>
      <c r="N875" s="116"/>
      <c r="O875" s="22"/>
      <c r="P875" s="22"/>
      <c r="Q875" s="22"/>
      <c r="R875" s="22"/>
      <c r="S875" s="22"/>
      <c r="T875" s="41"/>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row>
    <row r="876">
      <c r="A876" s="41"/>
      <c r="B876" s="116"/>
      <c r="C876" s="22"/>
      <c r="D876" s="22"/>
      <c r="E876" s="22"/>
      <c r="F876" s="41"/>
      <c r="G876" s="41"/>
      <c r="H876" s="22"/>
      <c r="I876" s="41"/>
      <c r="J876" s="41"/>
      <c r="K876" s="117"/>
      <c r="L876" s="99"/>
      <c r="M876" s="41"/>
      <c r="N876" s="116"/>
      <c r="O876" s="22"/>
      <c r="P876" s="22"/>
      <c r="Q876" s="22"/>
      <c r="R876" s="22"/>
      <c r="S876" s="22"/>
      <c r="T876" s="41"/>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row>
    <row r="877">
      <c r="A877" s="41"/>
      <c r="B877" s="116"/>
      <c r="C877" s="22"/>
      <c r="D877" s="22"/>
      <c r="E877" s="22"/>
      <c r="F877" s="41"/>
      <c r="G877" s="41"/>
      <c r="H877" s="22"/>
      <c r="I877" s="41"/>
      <c r="J877" s="41"/>
      <c r="K877" s="117"/>
      <c r="L877" s="99"/>
      <c r="M877" s="41"/>
      <c r="N877" s="116"/>
      <c r="O877" s="22"/>
      <c r="P877" s="22"/>
      <c r="Q877" s="22"/>
      <c r="R877" s="22"/>
      <c r="S877" s="22"/>
      <c r="T877" s="41"/>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row>
    <row r="878">
      <c r="A878" s="41"/>
      <c r="B878" s="116"/>
      <c r="C878" s="22"/>
      <c r="D878" s="22"/>
      <c r="E878" s="22"/>
      <c r="F878" s="41"/>
      <c r="G878" s="41"/>
      <c r="H878" s="22"/>
      <c r="I878" s="41"/>
      <c r="J878" s="41"/>
      <c r="K878" s="117"/>
      <c r="L878" s="99"/>
      <c r="M878" s="41"/>
      <c r="N878" s="116"/>
      <c r="O878" s="22"/>
      <c r="P878" s="22"/>
      <c r="Q878" s="22"/>
      <c r="R878" s="22"/>
      <c r="S878" s="22"/>
      <c r="T878" s="41"/>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row>
    <row r="879">
      <c r="A879" s="41"/>
      <c r="B879" s="116"/>
      <c r="C879" s="22"/>
      <c r="D879" s="22"/>
      <c r="E879" s="22"/>
      <c r="F879" s="41"/>
      <c r="G879" s="41"/>
      <c r="H879" s="22"/>
      <c r="I879" s="41"/>
      <c r="J879" s="41"/>
      <c r="K879" s="117"/>
      <c r="L879" s="99"/>
      <c r="M879" s="41"/>
      <c r="N879" s="116"/>
      <c r="O879" s="22"/>
      <c r="P879" s="22"/>
      <c r="Q879" s="22"/>
      <c r="R879" s="22"/>
      <c r="S879" s="22"/>
      <c r="T879" s="41"/>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row>
    <row r="880">
      <c r="A880" s="41"/>
      <c r="B880" s="116"/>
      <c r="C880" s="22"/>
      <c r="D880" s="22"/>
      <c r="E880" s="22"/>
      <c r="F880" s="41"/>
      <c r="G880" s="41"/>
      <c r="H880" s="22"/>
      <c r="I880" s="41"/>
      <c r="J880" s="41"/>
      <c r="K880" s="117"/>
      <c r="L880" s="99"/>
      <c r="M880" s="41"/>
      <c r="N880" s="116"/>
      <c r="O880" s="22"/>
      <c r="P880" s="22"/>
      <c r="Q880" s="22"/>
      <c r="R880" s="22"/>
      <c r="S880" s="22"/>
      <c r="T880" s="41"/>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row>
    <row r="881">
      <c r="A881" s="41"/>
      <c r="B881" s="116"/>
      <c r="C881" s="22"/>
      <c r="D881" s="22"/>
      <c r="E881" s="22"/>
      <c r="F881" s="41"/>
      <c r="G881" s="41"/>
      <c r="H881" s="22"/>
      <c r="I881" s="41"/>
      <c r="J881" s="41"/>
      <c r="K881" s="117"/>
      <c r="L881" s="99"/>
      <c r="M881" s="41"/>
      <c r="N881" s="116"/>
      <c r="O881" s="22"/>
      <c r="P881" s="22"/>
      <c r="Q881" s="22"/>
      <c r="R881" s="22"/>
      <c r="S881" s="22"/>
      <c r="T881" s="41"/>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row>
    <row r="882">
      <c r="A882" s="41"/>
      <c r="B882" s="116"/>
      <c r="C882" s="22"/>
      <c r="D882" s="22"/>
      <c r="E882" s="22"/>
      <c r="F882" s="41"/>
      <c r="G882" s="41"/>
      <c r="H882" s="22"/>
      <c r="I882" s="41"/>
      <c r="J882" s="41"/>
      <c r="K882" s="117"/>
      <c r="L882" s="99"/>
      <c r="M882" s="41"/>
      <c r="N882" s="116"/>
      <c r="O882" s="22"/>
      <c r="P882" s="22"/>
      <c r="Q882" s="22"/>
      <c r="R882" s="22"/>
      <c r="S882" s="22"/>
      <c r="T882" s="41"/>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row>
    <row r="883">
      <c r="A883" s="41"/>
      <c r="B883" s="116"/>
      <c r="C883" s="22"/>
      <c r="D883" s="22"/>
      <c r="E883" s="22"/>
      <c r="F883" s="41"/>
      <c r="G883" s="41"/>
      <c r="H883" s="22"/>
      <c r="I883" s="41"/>
      <c r="J883" s="41"/>
      <c r="K883" s="117"/>
      <c r="L883" s="99"/>
      <c r="M883" s="41"/>
      <c r="N883" s="116"/>
      <c r="O883" s="22"/>
      <c r="P883" s="22"/>
      <c r="Q883" s="22"/>
      <c r="R883" s="22"/>
      <c r="S883" s="22"/>
      <c r="T883" s="41"/>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row>
    <row r="884">
      <c r="A884" s="41"/>
      <c r="B884" s="116"/>
      <c r="C884" s="22"/>
      <c r="D884" s="22"/>
      <c r="E884" s="22"/>
      <c r="F884" s="41"/>
      <c r="G884" s="41"/>
      <c r="H884" s="22"/>
      <c r="I884" s="41"/>
      <c r="J884" s="41"/>
      <c r="K884" s="117"/>
      <c r="L884" s="99"/>
      <c r="M884" s="41"/>
      <c r="N884" s="116"/>
      <c r="O884" s="22"/>
      <c r="P884" s="22"/>
      <c r="Q884" s="22"/>
      <c r="R884" s="22"/>
      <c r="S884" s="22"/>
      <c r="T884" s="41"/>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row>
    <row r="885">
      <c r="A885" s="41"/>
      <c r="B885" s="116"/>
      <c r="C885" s="22"/>
      <c r="D885" s="22"/>
      <c r="E885" s="22"/>
      <c r="F885" s="41"/>
      <c r="G885" s="41"/>
      <c r="H885" s="22"/>
      <c r="I885" s="41"/>
      <c r="J885" s="41"/>
      <c r="K885" s="117"/>
      <c r="L885" s="99"/>
      <c r="M885" s="41"/>
      <c r="N885" s="116"/>
      <c r="O885" s="22"/>
      <c r="P885" s="22"/>
      <c r="Q885" s="22"/>
      <c r="R885" s="22"/>
      <c r="S885" s="22"/>
      <c r="T885" s="41"/>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row>
    <row r="886">
      <c r="A886" s="41"/>
      <c r="B886" s="116"/>
      <c r="C886" s="22"/>
      <c r="D886" s="22"/>
      <c r="E886" s="22"/>
      <c r="F886" s="41"/>
      <c r="G886" s="41"/>
      <c r="H886" s="22"/>
      <c r="I886" s="41"/>
      <c r="J886" s="41"/>
      <c r="K886" s="117"/>
      <c r="L886" s="99"/>
      <c r="M886" s="41"/>
      <c r="N886" s="116"/>
      <c r="O886" s="22"/>
      <c r="P886" s="22"/>
      <c r="Q886" s="22"/>
      <c r="R886" s="22"/>
      <c r="S886" s="22"/>
      <c r="T886" s="41"/>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row>
    <row r="887">
      <c r="A887" s="41"/>
      <c r="B887" s="116"/>
      <c r="C887" s="22"/>
      <c r="D887" s="22"/>
      <c r="E887" s="22"/>
      <c r="F887" s="41"/>
      <c r="G887" s="41"/>
      <c r="H887" s="22"/>
      <c r="I887" s="41"/>
      <c r="J887" s="41"/>
      <c r="K887" s="117"/>
      <c r="L887" s="99"/>
      <c r="M887" s="41"/>
      <c r="N887" s="116"/>
      <c r="O887" s="22"/>
      <c r="P887" s="22"/>
      <c r="Q887" s="22"/>
      <c r="R887" s="22"/>
      <c r="S887" s="22"/>
      <c r="T887" s="41"/>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row>
    <row r="888">
      <c r="A888" s="41"/>
      <c r="B888" s="116"/>
      <c r="C888" s="22"/>
      <c r="D888" s="22"/>
      <c r="E888" s="22"/>
      <c r="F888" s="41"/>
      <c r="G888" s="41"/>
      <c r="H888" s="22"/>
      <c r="I888" s="41"/>
      <c r="J888" s="41"/>
      <c r="K888" s="117"/>
      <c r="L888" s="99"/>
      <c r="M888" s="41"/>
      <c r="N888" s="116"/>
      <c r="O888" s="22"/>
      <c r="P888" s="22"/>
      <c r="Q888" s="22"/>
      <c r="R888" s="22"/>
      <c r="S888" s="22"/>
      <c r="T888" s="41"/>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row>
    <row r="889">
      <c r="A889" s="41"/>
      <c r="B889" s="116"/>
      <c r="C889" s="22"/>
      <c r="D889" s="22"/>
      <c r="E889" s="22"/>
      <c r="F889" s="41"/>
      <c r="G889" s="41"/>
      <c r="H889" s="22"/>
      <c r="I889" s="41"/>
      <c r="J889" s="41"/>
      <c r="K889" s="117"/>
      <c r="L889" s="99"/>
      <c r="M889" s="41"/>
      <c r="N889" s="116"/>
      <c r="O889" s="22"/>
      <c r="P889" s="22"/>
      <c r="Q889" s="22"/>
      <c r="R889" s="22"/>
      <c r="S889" s="22"/>
      <c r="T889" s="41"/>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row>
    <row r="890">
      <c r="A890" s="41"/>
      <c r="B890" s="116"/>
      <c r="C890" s="22"/>
      <c r="D890" s="22"/>
      <c r="E890" s="22"/>
      <c r="F890" s="41"/>
      <c r="G890" s="41"/>
      <c r="H890" s="22"/>
      <c r="I890" s="41"/>
      <c r="J890" s="41"/>
      <c r="K890" s="117"/>
      <c r="L890" s="99"/>
      <c r="M890" s="41"/>
      <c r="N890" s="116"/>
      <c r="O890" s="22"/>
      <c r="P890" s="22"/>
      <c r="Q890" s="22"/>
      <c r="R890" s="22"/>
      <c r="S890" s="22"/>
      <c r="T890" s="41"/>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row>
    <row r="891">
      <c r="A891" s="41"/>
      <c r="B891" s="116"/>
      <c r="C891" s="22"/>
      <c r="D891" s="22"/>
      <c r="E891" s="22"/>
      <c r="F891" s="41"/>
      <c r="G891" s="41"/>
      <c r="H891" s="22"/>
      <c r="I891" s="41"/>
      <c r="J891" s="41"/>
      <c r="K891" s="117"/>
      <c r="L891" s="99"/>
      <c r="M891" s="41"/>
      <c r="N891" s="116"/>
      <c r="O891" s="22"/>
      <c r="P891" s="22"/>
      <c r="Q891" s="22"/>
      <c r="R891" s="22"/>
      <c r="S891" s="22"/>
      <c r="T891" s="41"/>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row>
    <row r="892">
      <c r="A892" s="41"/>
      <c r="B892" s="116"/>
      <c r="C892" s="22"/>
      <c r="D892" s="22"/>
      <c r="E892" s="22"/>
      <c r="F892" s="41"/>
      <c r="G892" s="41"/>
      <c r="H892" s="22"/>
      <c r="I892" s="41"/>
      <c r="J892" s="41"/>
      <c r="K892" s="117"/>
      <c r="L892" s="99"/>
      <c r="M892" s="41"/>
      <c r="N892" s="116"/>
      <c r="O892" s="22"/>
      <c r="P892" s="22"/>
      <c r="Q892" s="22"/>
      <c r="R892" s="22"/>
      <c r="S892" s="22"/>
      <c r="T892" s="41"/>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row>
    <row r="893">
      <c r="A893" s="41"/>
      <c r="B893" s="116"/>
      <c r="C893" s="22"/>
      <c r="D893" s="22"/>
      <c r="E893" s="22"/>
      <c r="F893" s="41"/>
      <c r="G893" s="41"/>
      <c r="H893" s="22"/>
      <c r="I893" s="41"/>
      <c r="J893" s="41"/>
      <c r="K893" s="117"/>
      <c r="L893" s="99"/>
      <c r="M893" s="41"/>
      <c r="N893" s="116"/>
      <c r="O893" s="22"/>
      <c r="P893" s="22"/>
      <c r="Q893" s="22"/>
      <c r="R893" s="22"/>
      <c r="S893" s="22"/>
      <c r="T893" s="41"/>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row>
    <row r="894">
      <c r="A894" s="41"/>
      <c r="B894" s="116"/>
      <c r="C894" s="22"/>
      <c r="D894" s="22"/>
      <c r="E894" s="22"/>
      <c r="F894" s="41"/>
      <c r="G894" s="41"/>
      <c r="H894" s="22"/>
      <c r="I894" s="41"/>
      <c r="J894" s="41"/>
      <c r="K894" s="117"/>
      <c r="L894" s="99"/>
      <c r="M894" s="41"/>
      <c r="N894" s="116"/>
      <c r="O894" s="22"/>
      <c r="P894" s="22"/>
      <c r="Q894" s="22"/>
      <c r="R894" s="22"/>
      <c r="S894" s="22"/>
      <c r="T894" s="41"/>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row>
    <row r="895">
      <c r="A895" s="41"/>
      <c r="B895" s="116"/>
      <c r="C895" s="22"/>
      <c r="D895" s="22"/>
      <c r="E895" s="22"/>
      <c r="F895" s="41"/>
      <c r="G895" s="41"/>
      <c r="H895" s="22"/>
      <c r="I895" s="41"/>
      <c r="J895" s="41"/>
      <c r="K895" s="117"/>
      <c r="L895" s="99"/>
      <c r="M895" s="41"/>
      <c r="N895" s="116"/>
      <c r="O895" s="22"/>
      <c r="P895" s="22"/>
      <c r="Q895" s="22"/>
      <c r="R895" s="22"/>
      <c r="S895" s="22"/>
      <c r="T895" s="41"/>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row>
    <row r="896">
      <c r="A896" s="41"/>
      <c r="B896" s="116"/>
      <c r="C896" s="22"/>
      <c r="D896" s="22"/>
      <c r="E896" s="22"/>
      <c r="F896" s="41"/>
      <c r="G896" s="41"/>
      <c r="H896" s="22"/>
      <c r="I896" s="41"/>
      <c r="J896" s="41"/>
      <c r="K896" s="117"/>
      <c r="L896" s="99"/>
      <c r="M896" s="41"/>
      <c r="N896" s="116"/>
      <c r="O896" s="22"/>
      <c r="P896" s="22"/>
      <c r="Q896" s="22"/>
      <c r="R896" s="22"/>
      <c r="S896" s="22"/>
      <c r="T896" s="41"/>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row>
    <row r="897">
      <c r="A897" s="41"/>
      <c r="B897" s="116"/>
      <c r="C897" s="22"/>
      <c r="D897" s="22"/>
      <c r="E897" s="22"/>
      <c r="F897" s="41"/>
      <c r="G897" s="41"/>
      <c r="H897" s="22"/>
      <c r="I897" s="41"/>
      <c r="J897" s="41"/>
      <c r="K897" s="117"/>
      <c r="L897" s="99"/>
      <c r="M897" s="41"/>
      <c r="N897" s="116"/>
      <c r="O897" s="22"/>
      <c r="P897" s="22"/>
      <c r="Q897" s="22"/>
      <c r="R897" s="22"/>
      <c r="S897" s="22"/>
      <c r="T897" s="41"/>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row>
    <row r="898">
      <c r="A898" s="41"/>
      <c r="B898" s="116"/>
      <c r="C898" s="22"/>
      <c r="D898" s="22"/>
      <c r="E898" s="22"/>
      <c r="F898" s="41"/>
      <c r="G898" s="41"/>
      <c r="H898" s="22"/>
      <c r="I898" s="41"/>
      <c r="J898" s="41"/>
      <c r="K898" s="117"/>
      <c r="L898" s="99"/>
      <c r="M898" s="41"/>
      <c r="N898" s="116"/>
      <c r="O898" s="22"/>
      <c r="P898" s="22"/>
      <c r="Q898" s="22"/>
      <c r="R898" s="22"/>
      <c r="S898" s="22"/>
      <c r="T898" s="41"/>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row>
    <row r="899">
      <c r="A899" s="41"/>
      <c r="B899" s="116"/>
      <c r="C899" s="22"/>
      <c r="D899" s="22"/>
      <c r="E899" s="22"/>
      <c r="F899" s="41"/>
      <c r="G899" s="41"/>
      <c r="H899" s="22"/>
      <c r="I899" s="41"/>
      <c r="J899" s="41"/>
      <c r="K899" s="117"/>
      <c r="L899" s="99"/>
      <c r="M899" s="41"/>
      <c r="N899" s="116"/>
      <c r="O899" s="22"/>
      <c r="P899" s="22"/>
      <c r="Q899" s="22"/>
      <c r="R899" s="22"/>
      <c r="S899" s="22"/>
      <c r="T899" s="41"/>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row>
    <row r="900">
      <c r="A900" s="41"/>
      <c r="B900" s="116"/>
      <c r="C900" s="22"/>
      <c r="D900" s="22"/>
      <c r="E900" s="22"/>
      <c r="F900" s="41"/>
      <c r="G900" s="41"/>
      <c r="H900" s="22"/>
      <c r="I900" s="41"/>
      <c r="J900" s="41"/>
      <c r="K900" s="117"/>
      <c r="L900" s="99"/>
      <c r="M900" s="41"/>
      <c r="N900" s="116"/>
      <c r="O900" s="22"/>
      <c r="P900" s="22"/>
      <c r="Q900" s="22"/>
      <c r="R900" s="22"/>
      <c r="S900" s="22"/>
      <c r="T900" s="41"/>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row>
    <row r="901">
      <c r="A901" s="41"/>
      <c r="B901" s="116"/>
      <c r="C901" s="22"/>
      <c r="D901" s="22"/>
      <c r="E901" s="22"/>
      <c r="F901" s="41"/>
      <c r="G901" s="41"/>
      <c r="H901" s="22"/>
      <c r="I901" s="41"/>
      <c r="J901" s="41"/>
      <c r="K901" s="117"/>
      <c r="L901" s="99"/>
      <c r="M901" s="41"/>
      <c r="N901" s="116"/>
      <c r="O901" s="22"/>
      <c r="P901" s="22"/>
      <c r="Q901" s="22"/>
      <c r="R901" s="22"/>
      <c r="S901" s="22"/>
      <c r="T901" s="41"/>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row>
    <row r="902">
      <c r="A902" s="41"/>
      <c r="B902" s="116"/>
      <c r="C902" s="22"/>
      <c r="D902" s="22"/>
      <c r="E902" s="22"/>
      <c r="F902" s="41"/>
      <c r="G902" s="41"/>
      <c r="H902" s="22"/>
      <c r="I902" s="41"/>
      <c r="J902" s="41"/>
      <c r="K902" s="117"/>
      <c r="L902" s="99"/>
      <c r="M902" s="41"/>
      <c r="N902" s="116"/>
      <c r="O902" s="22"/>
      <c r="P902" s="22"/>
      <c r="Q902" s="22"/>
      <c r="R902" s="22"/>
      <c r="S902" s="22"/>
      <c r="T902" s="41"/>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row>
    <row r="903">
      <c r="A903" s="41"/>
      <c r="B903" s="116"/>
      <c r="C903" s="22"/>
      <c r="D903" s="22"/>
      <c r="E903" s="22"/>
      <c r="F903" s="41"/>
      <c r="G903" s="41"/>
      <c r="H903" s="22"/>
      <c r="I903" s="41"/>
      <c r="J903" s="41"/>
      <c r="K903" s="117"/>
      <c r="L903" s="99"/>
      <c r="M903" s="41"/>
      <c r="N903" s="116"/>
      <c r="O903" s="22"/>
      <c r="P903" s="22"/>
      <c r="Q903" s="22"/>
      <c r="R903" s="22"/>
      <c r="S903" s="22"/>
      <c r="T903" s="41"/>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row>
    <row r="904">
      <c r="A904" s="41"/>
      <c r="B904" s="116"/>
      <c r="C904" s="22"/>
      <c r="D904" s="22"/>
      <c r="E904" s="22"/>
      <c r="F904" s="41"/>
      <c r="G904" s="41"/>
      <c r="H904" s="22"/>
      <c r="I904" s="41"/>
      <c r="J904" s="41"/>
      <c r="K904" s="117"/>
      <c r="L904" s="99"/>
      <c r="M904" s="41"/>
      <c r="N904" s="116"/>
      <c r="O904" s="22"/>
      <c r="P904" s="22"/>
      <c r="Q904" s="22"/>
      <c r="R904" s="22"/>
      <c r="S904" s="22"/>
      <c r="T904" s="41"/>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row>
    <row r="905">
      <c r="A905" s="41"/>
      <c r="B905" s="116"/>
      <c r="C905" s="22"/>
      <c r="D905" s="22"/>
      <c r="E905" s="22"/>
      <c r="F905" s="41"/>
      <c r="G905" s="41"/>
      <c r="H905" s="22"/>
      <c r="I905" s="41"/>
      <c r="J905" s="41"/>
      <c r="K905" s="117"/>
      <c r="L905" s="99"/>
      <c r="M905" s="41"/>
      <c r="N905" s="116"/>
      <c r="O905" s="22"/>
      <c r="P905" s="22"/>
      <c r="Q905" s="22"/>
      <c r="R905" s="22"/>
      <c r="S905" s="22"/>
      <c r="T905" s="41"/>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row>
    <row r="906">
      <c r="A906" s="41"/>
      <c r="B906" s="116"/>
      <c r="C906" s="22"/>
      <c r="D906" s="22"/>
      <c r="E906" s="22"/>
      <c r="F906" s="41"/>
      <c r="G906" s="41"/>
      <c r="H906" s="22"/>
      <c r="I906" s="41"/>
      <c r="J906" s="41"/>
      <c r="K906" s="117"/>
      <c r="L906" s="99"/>
      <c r="M906" s="41"/>
      <c r="N906" s="116"/>
      <c r="O906" s="22"/>
      <c r="P906" s="22"/>
      <c r="Q906" s="22"/>
      <c r="R906" s="22"/>
      <c r="S906" s="22"/>
      <c r="T906" s="41"/>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row>
    <row r="907">
      <c r="A907" s="41"/>
      <c r="B907" s="116"/>
      <c r="C907" s="22"/>
      <c r="D907" s="22"/>
      <c r="E907" s="22"/>
      <c r="F907" s="41"/>
      <c r="G907" s="41"/>
      <c r="H907" s="22"/>
      <c r="I907" s="41"/>
      <c r="J907" s="41"/>
      <c r="K907" s="117"/>
      <c r="L907" s="99"/>
      <c r="M907" s="41"/>
      <c r="N907" s="116"/>
      <c r="O907" s="22"/>
      <c r="P907" s="22"/>
      <c r="Q907" s="22"/>
      <c r="R907" s="22"/>
      <c r="S907" s="22"/>
      <c r="T907" s="41"/>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row>
    <row r="908">
      <c r="A908" s="41"/>
      <c r="B908" s="116"/>
      <c r="C908" s="22"/>
      <c r="D908" s="22"/>
      <c r="E908" s="22"/>
      <c r="F908" s="41"/>
      <c r="G908" s="41"/>
      <c r="H908" s="22"/>
      <c r="I908" s="41"/>
      <c r="J908" s="41"/>
      <c r="K908" s="117"/>
      <c r="L908" s="99"/>
      <c r="M908" s="41"/>
      <c r="N908" s="116"/>
      <c r="O908" s="22"/>
      <c r="P908" s="22"/>
      <c r="Q908" s="22"/>
      <c r="R908" s="22"/>
      <c r="S908" s="22"/>
      <c r="T908" s="41"/>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row>
    <row r="909">
      <c r="A909" s="41"/>
      <c r="B909" s="116"/>
      <c r="C909" s="22"/>
      <c r="D909" s="22"/>
      <c r="E909" s="22"/>
      <c r="F909" s="41"/>
      <c r="G909" s="41"/>
      <c r="H909" s="22"/>
      <c r="I909" s="41"/>
      <c r="J909" s="41"/>
      <c r="K909" s="117"/>
      <c r="L909" s="99"/>
      <c r="M909" s="41"/>
      <c r="N909" s="116"/>
      <c r="O909" s="22"/>
      <c r="P909" s="22"/>
      <c r="Q909" s="22"/>
      <c r="R909" s="22"/>
      <c r="S909" s="22"/>
      <c r="T909" s="41"/>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row>
    <row r="910">
      <c r="A910" s="41"/>
      <c r="B910" s="116"/>
      <c r="C910" s="22"/>
      <c r="D910" s="22"/>
      <c r="E910" s="22"/>
      <c r="F910" s="41"/>
      <c r="G910" s="41"/>
      <c r="H910" s="22"/>
      <c r="I910" s="41"/>
      <c r="J910" s="41"/>
      <c r="K910" s="117"/>
      <c r="L910" s="99"/>
      <c r="M910" s="41"/>
      <c r="N910" s="116"/>
      <c r="O910" s="22"/>
      <c r="P910" s="22"/>
      <c r="Q910" s="22"/>
      <c r="R910" s="22"/>
      <c r="S910" s="22"/>
      <c r="T910" s="41"/>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row>
    <row r="911">
      <c r="A911" s="41"/>
      <c r="B911" s="116"/>
      <c r="C911" s="22"/>
      <c r="D911" s="22"/>
      <c r="E911" s="22"/>
      <c r="F911" s="41"/>
      <c r="G911" s="41"/>
      <c r="H911" s="22"/>
      <c r="I911" s="41"/>
      <c r="J911" s="41"/>
      <c r="K911" s="117"/>
      <c r="L911" s="99"/>
      <c r="M911" s="41"/>
      <c r="N911" s="116"/>
      <c r="O911" s="22"/>
      <c r="P911" s="22"/>
      <c r="Q911" s="22"/>
      <c r="R911" s="22"/>
      <c r="S911" s="22"/>
      <c r="T911" s="41"/>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row>
    <row r="912">
      <c r="A912" s="41"/>
      <c r="B912" s="116"/>
      <c r="C912" s="22"/>
      <c r="D912" s="22"/>
      <c r="E912" s="22"/>
      <c r="F912" s="41"/>
      <c r="G912" s="41"/>
      <c r="H912" s="22"/>
      <c r="I912" s="41"/>
      <c r="J912" s="41"/>
      <c r="K912" s="117"/>
      <c r="L912" s="99"/>
      <c r="M912" s="41"/>
      <c r="N912" s="116"/>
      <c r="O912" s="22"/>
      <c r="P912" s="22"/>
      <c r="Q912" s="22"/>
      <c r="R912" s="22"/>
      <c r="S912" s="22"/>
      <c r="T912" s="41"/>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row>
    <row r="913">
      <c r="A913" s="41"/>
      <c r="B913" s="116"/>
      <c r="C913" s="22"/>
      <c r="D913" s="22"/>
      <c r="E913" s="22"/>
      <c r="F913" s="41"/>
      <c r="G913" s="41"/>
      <c r="H913" s="22"/>
      <c r="I913" s="41"/>
      <c r="J913" s="41"/>
      <c r="K913" s="117"/>
      <c r="L913" s="99"/>
      <c r="M913" s="41"/>
      <c r="N913" s="116"/>
      <c r="O913" s="22"/>
      <c r="P913" s="22"/>
      <c r="Q913" s="22"/>
      <c r="R913" s="22"/>
      <c r="S913" s="22"/>
      <c r="T913" s="41"/>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row>
    <row r="914">
      <c r="A914" s="41"/>
      <c r="B914" s="116"/>
      <c r="C914" s="22"/>
      <c r="D914" s="22"/>
      <c r="E914" s="22"/>
      <c r="F914" s="41"/>
      <c r="G914" s="41"/>
      <c r="H914" s="22"/>
      <c r="I914" s="41"/>
      <c r="J914" s="41"/>
      <c r="K914" s="117"/>
      <c r="L914" s="99"/>
      <c r="M914" s="41"/>
      <c r="N914" s="116"/>
      <c r="O914" s="22"/>
      <c r="P914" s="22"/>
      <c r="Q914" s="22"/>
      <c r="R914" s="22"/>
      <c r="S914" s="22"/>
      <c r="T914" s="41"/>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row>
    <row r="915">
      <c r="A915" s="41"/>
      <c r="B915" s="116"/>
      <c r="C915" s="22"/>
      <c r="D915" s="22"/>
      <c r="E915" s="22"/>
      <c r="F915" s="41"/>
      <c r="G915" s="41"/>
      <c r="H915" s="22"/>
      <c r="I915" s="41"/>
      <c r="J915" s="41"/>
      <c r="K915" s="117"/>
      <c r="L915" s="99"/>
      <c r="M915" s="41"/>
      <c r="N915" s="116"/>
      <c r="O915" s="22"/>
      <c r="P915" s="22"/>
      <c r="Q915" s="22"/>
      <c r="R915" s="22"/>
      <c r="S915" s="22"/>
      <c r="T915" s="41"/>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row>
    <row r="916">
      <c r="A916" s="41"/>
      <c r="B916" s="116"/>
      <c r="C916" s="22"/>
      <c r="D916" s="22"/>
      <c r="E916" s="22"/>
      <c r="F916" s="41"/>
      <c r="G916" s="41"/>
      <c r="H916" s="22"/>
      <c r="I916" s="41"/>
      <c r="J916" s="41"/>
      <c r="K916" s="117"/>
      <c r="L916" s="99"/>
      <c r="M916" s="41"/>
      <c r="N916" s="116"/>
      <c r="O916" s="22"/>
      <c r="P916" s="22"/>
      <c r="Q916" s="22"/>
      <c r="R916" s="22"/>
      <c r="S916" s="22"/>
      <c r="T916" s="41"/>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row>
    <row r="917">
      <c r="A917" s="41"/>
      <c r="B917" s="116"/>
      <c r="C917" s="22"/>
      <c r="D917" s="22"/>
      <c r="E917" s="22"/>
      <c r="F917" s="41"/>
      <c r="G917" s="41"/>
      <c r="H917" s="22"/>
      <c r="I917" s="41"/>
      <c r="J917" s="41"/>
      <c r="K917" s="117"/>
      <c r="L917" s="99"/>
      <c r="M917" s="41"/>
      <c r="N917" s="116"/>
      <c r="O917" s="22"/>
      <c r="P917" s="22"/>
      <c r="Q917" s="22"/>
      <c r="R917" s="22"/>
      <c r="S917" s="22"/>
      <c r="T917" s="41"/>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row>
    <row r="918">
      <c r="A918" s="41"/>
      <c r="B918" s="116"/>
      <c r="C918" s="22"/>
      <c r="D918" s="22"/>
      <c r="E918" s="22"/>
      <c r="F918" s="41"/>
      <c r="G918" s="41"/>
      <c r="H918" s="22"/>
      <c r="I918" s="41"/>
      <c r="J918" s="41"/>
      <c r="K918" s="117"/>
      <c r="L918" s="99"/>
      <c r="M918" s="41"/>
      <c r="N918" s="116"/>
      <c r="O918" s="22"/>
      <c r="P918" s="22"/>
      <c r="Q918" s="22"/>
      <c r="R918" s="22"/>
      <c r="S918" s="22"/>
      <c r="T918" s="41"/>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row>
    <row r="919">
      <c r="A919" s="41"/>
      <c r="B919" s="116"/>
      <c r="C919" s="22"/>
      <c r="D919" s="22"/>
      <c r="E919" s="22"/>
      <c r="F919" s="41"/>
      <c r="G919" s="41"/>
      <c r="H919" s="22"/>
      <c r="I919" s="41"/>
      <c r="J919" s="41"/>
      <c r="K919" s="117"/>
      <c r="L919" s="99"/>
      <c r="M919" s="41"/>
      <c r="N919" s="116"/>
      <c r="O919" s="22"/>
      <c r="P919" s="22"/>
      <c r="Q919" s="22"/>
      <c r="R919" s="22"/>
      <c r="S919" s="22"/>
      <c r="T919" s="41"/>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row>
    <row r="920">
      <c r="A920" s="41"/>
      <c r="B920" s="116"/>
      <c r="C920" s="22"/>
      <c r="D920" s="22"/>
      <c r="E920" s="22"/>
      <c r="F920" s="41"/>
      <c r="G920" s="41"/>
      <c r="H920" s="22"/>
      <c r="I920" s="41"/>
      <c r="J920" s="41"/>
      <c r="K920" s="117"/>
      <c r="L920" s="99"/>
      <c r="M920" s="41"/>
      <c r="N920" s="116"/>
      <c r="O920" s="22"/>
      <c r="P920" s="22"/>
      <c r="Q920" s="22"/>
      <c r="R920" s="22"/>
      <c r="S920" s="22"/>
      <c r="T920" s="41"/>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row>
    <row r="921">
      <c r="A921" s="41"/>
      <c r="B921" s="116"/>
      <c r="C921" s="22"/>
      <c r="D921" s="22"/>
      <c r="E921" s="22"/>
      <c r="F921" s="41"/>
      <c r="G921" s="41"/>
      <c r="H921" s="22"/>
      <c r="I921" s="41"/>
      <c r="J921" s="41"/>
      <c r="K921" s="117"/>
      <c r="L921" s="99"/>
      <c r="M921" s="41"/>
      <c r="N921" s="116"/>
      <c r="O921" s="22"/>
      <c r="P921" s="22"/>
      <c r="Q921" s="22"/>
      <c r="R921" s="22"/>
      <c r="S921" s="22"/>
      <c r="T921" s="41"/>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row>
    <row r="922">
      <c r="A922" s="41"/>
      <c r="B922" s="116"/>
      <c r="C922" s="22"/>
      <c r="D922" s="22"/>
      <c r="E922" s="22"/>
      <c r="F922" s="41"/>
      <c r="G922" s="41"/>
      <c r="H922" s="22"/>
      <c r="I922" s="41"/>
      <c r="J922" s="41"/>
      <c r="K922" s="117"/>
      <c r="L922" s="99"/>
      <c r="M922" s="41"/>
      <c r="N922" s="116"/>
      <c r="O922" s="22"/>
      <c r="P922" s="22"/>
      <c r="Q922" s="22"/>
      <c r="R922" s="22"/>
      <c r="S922" s="22"/>
      <c r="T922" s="41"/>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row>
    <row r="923">
      <c r="A923" s="41"/>
      <c r="B923" s="116"/>
      <c r="C923" s="22"/>
      <c r="D923" s="22"/>
      <c r="E923" s="22"/>
      <c r="F923" s="41"/>
      <c r="G923" s="41"/>
      <c r="H923" s="22"/>
      <c r="I923" s="41"/>
      <c r="J923" s="41"/>
      <c r="K923" s="117"/>
      <c r="L923" s="99"/>
      <c r="M923" s="41"/>
      <c r="N923" s="116"/>
      <c r="O923" s="22"/>
      <c r="P923" s="22"/>
      <c r="Q923" s="22"/>
      <c r="R923" s="22"/>
      <c r="S923" s="22"/>
      <c r="T923" s="41"/>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row>
    <row r="924">
      <c r="A924" s="41"/>
      <c r="B924" s="116"/>
      <c r="C924" s="22"/>
      <c r="D924" s="22"/>
      <c r="E924" s="22"/>
      <c r="F924" s="41"/>
      <c r="G924" s="41"/>
      <c r="H924" s="22"/>
      <c r="I924" s="41"/>
      <c r="J924" s="41"/>
      <c r="K924" s="117"/>
      <c r="L924" s="99"/>
      <c r="M924" s="41"/>
      <c r="N924" s="116"/>
      <c r="O924" s="22"/>
      <c r="P924" s="22"/>
      <c r="Q924" s="22"/>
      <c r="R924" s="22"/>
      <c r="S924" s="22"/>
      <c r="T924" s="41"/>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row>
    <row r="925">
      <c r="A925" s="41"/>
      <c r="B925" s="116"/>
      <c r="C925" s="22"/>
      <c r="D925" s="22"/>
      <c r="E925" s="22"/>
      <c r="F925" s="41"/>
      <c r="G925" s="41"/>
      <c r="H925" s="22"/>
      <c r="I925" s="41"/>
      <c r="J925" s="41"/>
      <c r="K925" s="117"/>
      <c r="L925" s="99"/>
      <c r="M925" s="41"/>
      <c r="N925" s="116"/>
      <c r="O925" s="22"/>
      <c r="P925" s="22"/>
      <c r="Q925" s="22"/>
      <c r="R925" s="22"/>
      <c r="S925" s="22"/>
      <c r="T925" s="41"/>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row>
    <row r="926">
      <c r="A926" s="41"/>
      <c r="B926" s="116"/>
      <c r="C926" s="22"/>
      <c r="D926" s="22"/>
      <c r="E926" s="22"/>
      <c r="F926" s="41"/>
      <c r="G926" s="41"/>
      <c r="H926" s="22"/>
      <c r="I926" s="41"/>
      <c r="J926" s="41"/>
      <c r="K926" s="117"/>
      <c r="L926" s="99"/>
      <c r="M926" s="41"/>
      <c r="N926" s="116"/>
      <c r="O926" s="22"/>
      <c r="P926" s="22"/>
      <c r="Q926" s="22"/>
      <c r="R926" s="22"/>
      <c r="S926" s="22"/>
      <c r="T926" s="41"/>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row>
    <row r="927">
      <c r="A927" s="41"/>
      <c r="B927" s="116"/>
      <c r="C927" s="22"/>
      <c r="D927" s="22"/>
      <c r="E927" s="22"/>
      <c r="F927" s="41"/>
      <c r="G927" s="41"/>
      <c r="H927" s="22"/>
      <c r="I927" s="41"/>
      <c r="J927" s="41"/>
      <c r="K927" s="117"/>
      <c r="L927" s="99"/>
      <c r="M927" s="41"/>
      <c r="N927" s="116"/>
      <c r="O927" s="22"/>
      <c r="P927" s="22"/>
      <c r="Q927" s="22"/>
      <c r="R927" s="22"/>
      <c r="S927" s="22"/>
      <c r="T927" s="41"/>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row>
    <row r="928">
      <c r="A928" s="41"/>
      <c r="B928" s="116"/>
      <c r="C928" s="22"/>
      <c r="D928" s="22"/>
      <c r="E928" s="22"/>
      <c r="F928" s="41"/>
      <c r="G928" s="41"/>
      <c r="H928" s="22"/>
      <c r="I928" s="41"/>
      <c r="J928" s="41"/>
      <c r="K928" s="117"/>
      <c r="L928" s="99"/>
      <c r="M928" s="41"/>
      <c r="N928" s="116"/>
      <c r="O928" s="22"/>
      <c r="P928" s="22"/>
      <c r="Q928" s="22"/>
      <c r="R928" s="22"/>
      <c r="S928" s="22"/>
      <c r="T928" s="41"/>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row>
    <row r="929">
      <c r="A929" s="41"/>
      <c r="B929" s="116"/>
      <c r="C929" s="22"/>
      <c r="D929" s="22"/>
      <c r="E929" s="22"/>
      <c r="F929" s="41"/>
      <c r="G929" s="41"/>
      <c r="H929" s="22"/>
      <c r="I929" s="41"/>
      <c r="J929" s="41"/>
      <c r="K929" s="117"/>
      <c r="L929" s="99"/>
      <c r="M929" s="41"/>
      <c r="N929" s="116"/>
      <c r="O929" s="22"/>
      <c r="P929" s="22"/>
      <c r="Q929" s="22"/>
      <c r="R929" s="22"/>
      <c r="S929" s="22"/>
      <c r="T929" s="41"/>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row>
    <row r="930">
      <c r="A930" s="41"/>
      <c r="B930" s="116"/>
      <c r="C930" s="22"/>
      <c r="D930" s="22"/>
      <c r="E930" s="22"/>
      <c r="F930" s="41"/>
      <c r="G930" s="41"/>
      <c r="H930" s="22"/>
      <c r="I930" s="41"/>
      <c r="J930" s="41"/>
      <c r="K930" s="117"/>
      <c r="L930" s="99"/>
      <c r="M930" s="41"/>
      <c r="N930" s="116"/>
      <c r="O930" s="22"/>
      <c r="P930" s="22"/>
      <c r="Q930" s="22"/>
      <c r="R930" s="22"/>
      <c r="S930" s="22"/>
      <c r="T930" s="41"/>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row>
    <row r="931">
      <c r="A931" s="41"/>
      <c r="B931" s="116"/>
      <c r="C931" s="22"/>
      <c r="D931" s="22"/>
      <c r="E931" s="22"/>
      <c r="F931" s="41"/>
      <c r="G931" s="41"/>
      <c r="H931" s="22"/>
      <c r="I931" s="41"/>
      <c r="J931" s="41"/>
      <c r="K931" s="117"/>
      <c r="L931" s="99"/>
      <c r="M931" s="41"/>
      <c r="N931" s="116"/>
      <c r="O931" s="22"/>
      <c r="P931" s="22"/>
      <c r="Q931" s="22"/>
      <c r="R931" s="22"/>
      <c r="S931" s="22"/>
      <c r="T931" s="41"/>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row>
    <row r="932">
      <c r="A932" s="41"/>
      <c r="B932" s="116"/>
      <c r="C932" s="22"/>
      <c r="D932" s="22"/>
      <c r="E932" s="22"/>
      <c r="F932" s="41"/>
      <c r="G932" s="41"/>
      <c r="H932" s="22"/>
      <c r="I932" s="41"/>
      <c r="J932" s="41"/>
      <c r="K932" s="117"/>
      <c r="L932" s="99"/>
      <c r="M932" s="41"/>
      <c r="N932" s="116"/>
      <c r="O932" s="22"/>
      <c r="P932" s="22"/>
      <c r="Q932" s="22"/>
      <c r="R932" s="22"/>
      <c r="S932" s="22"/>
      <c r="T932" s="41"/>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row>
    <row r="933">
      <c r="A933" s="41"/>
      <c r="B933" s="116"/>
      <c r="C933" s="22"/>
      <c r="D933" s="22"/>
      <c r="E933" s="22"/>
      <c r="F933" s="41"/>
      <c r="G933" s="41"/>
      <c r="H933" s="22"/>
      <c r="I933" s="41"/>
      <c r="J933" s="41"/>
      <c r="K933" s="117"/>
      <c r="L933" s="99"/>
      <c r="M933" s="41"/>
      <c r="N933" s="116"/>
      <c r="O933" s="22"/>
      <c r="P933" s="22"/>
      <c r="Q933" s="22"/>
      <c r="R933" s="22"/>
      <c r="S933" s="22"/>
      <c r="T933" s="41"/>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row>
    <row r="934">
      <c r="A934" s="41"/>
      <c r="B934" s="116"/>
      <c r="C934" s="22"/>
      <c r="D934" s="22"/>
      <c r="E934" s="22"/>
      <c r="F934" s="41"/>
      <c r="G934" s="41"/>
      <c r="H934" s="22"/>
      <c r="I934" s="41"/>
      <c r="J934" s="41"/>
      <c r="K934" s="117"/>
      <c r="L934" s="99"/>
      <c r="M934" s="41"/>
      <c r="N934" s="116"/>
      <c r="O934" s="22"/>
      <c r="P934" s="22"/>
      <c r="Q934" s="22"/>
      <c r="R934" s="22"/>
      <c r="S934" s="22"/>
      <c r="T934" s="41"/>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row>
    <row r="935">
      <c r="A935" s="41"/>
      <c r="B935" s="116"/>
      <c r="C935" s="22"/>
      <c r="D935" s="22"/>
      <c r="E935" s="22"/>
      <c r="F935" s="41"/>
      <c r="G935" s="41"/>
      <c r="H935" s="22"/>
      <c r="I935" s="41"/>
      <c r="J935" s="41"/>
      <c r="K935" s="117"/>
      <c r="L935" s="99"/>
      <c r="M935" s="41"/>
      <c r="N935" s="116"/>
      <c r="O935" s="22"/>
      <c r="P935" s="22"/>
      <c r="Q935" s="22"/>
      <c r="R935" s="22"/>
      <c r="S935" s="22"/>
      <c r="T935" s="41"/>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row>
    <row r="936">
      <c r="A936" s="41"/>
      <c r="B936" s="116"/>
      <c r="C936" s="22"/>
      <c r="D936" s="22"/>
      <c r="E936" s="22"/>
      <c r="F936" s="41"/>
      <c r="G936" s="41"/>
      <c r="H936" s="22"/>
      <c r="I936" s="41"/>
      <c r="J936" s="41"/>
      <c r="K936" s="117"/>
      <c r="L936" s="99"/>
      <c r="M936" s="41"/>
      <c r="N936" s="116"/>
      <c r="O936" s="22"/>
      <c r="P936" s="22"/>
      <c r="Q936" s="22"/>
      <c r="R936" s="22"/>
      <c r="S936" s="22"/>
      <c r="T936" s="41"/>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row>
    <row r="937">
      <c r="A937" s="41"/>
      <c r="B937" s="116"/>
      <c r="C937" s="22"/>
      <c r="D937" s="22"/>
      <c r="E937" s="22"/>
      <c r="F937" s="41"/>
      <c r="G937" s="41"/>
      <c r="H937" s="22"/>
      <c r="I937" s="41"/>
      <c r="J937" s="41"/>
      <c r="K937" s="117"/>
      <c r="L937" s="99"/>
      <c r="M937" s="41"/>
      <c r="N937" s="116"/>
      <c r="O937" s="22"/>
      <c r="P937" s="22"/>
      <c r="Q937" s="22"/>
      <c r="R937" s="22"/>
      <c r="S937" s="22"/>
      <c r="T937" s="41"/>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row>
    <row r="938">
      <c r="A938" s="41"/>
      <c r="B938" s="116"/>
      <c r="C938" s="22"/>
      <c r="D938" s="22"/>
      <c r="E938" s="22"/>
      <c r="F938" s="41"/>
      <c r="G938" s="41"/>
      <c r="H938" s="22"/>
      <c r="I938" s="41"/>
      <c r="J938" s="41"/>
      <c r="K938" s="117"/>
      <c r="L938" s="99"/>
      <c r="M938" s="41"/>
      <c r="N938" s="116"/>
      <c r="O938" s="22"/>
      <c r="P938" s="22"/>
      <c r="Q938" s="22"/>
      <c r="R938" s="22"/>
      <c r="S938" s="22"/>
      <c r="T938" s="41"/>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row>
    <row r="939">
      <c r="A939" s="41"/>
      <c r="B939" s="116"/>
      <c r="C939" s="22"/>
      <c r="D939" s="22"/>
      <c r="E939" s="22"/>
      <c r="F939" s="41"/>
      <c r="G939" s="41"/>
      <c r="H939" s="22"/>
      <c r="I939" s="41"/>
      <c r="J939" s="41"/>
      <c r="K939" s="117"/>
      <c r="L939" s="99"/>
      <c r="M939" s="41"/>
      <c r="N939" s="116"/>
      <c r="O939" s="22"/>
      <c r="P939" s="22"/>
      <c r="Q939" s="22"/>
      <c r="R939" s="22"/>
      <c r="S939" s="22"/>
      <c r="T939" s="41"/>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row>
    <row r="940">
      <c r="A940" s="41"/>
      <c r="B940" s="116"/>
      <c r="C940" s="22"/>
      <c r="D940" s="22"/>
      <c r="E940" s="22"/>
      <c r="F940" s="41"/>
      <c r="G940" s="41"/>
      <c r="H940" s="22"/>
      <c r="I940" s="41"/>
      <c r="J940" s="41"/>
      <c r="K940" s="117"/>
      <c r="L940" s="99"/>
      <c r="M940" s="41"/>
      <c r="N940" s="116"/>
      <c r="O940" s="22"/>
      <c r="P940" s="22"/>
      <c r="Q940" s="22"/>
      <c r="R940" s="22"/>
      <c r="S940" s="22"/>
      <c r="T940" s="41"/>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row>
    <row r="941">
      <c r="A941" s="41"/>
      <c r="B941" s="116"/>
      <c r="C941" s="22"/>
      <c r="D941" s="22"/>
      <c r="E941" s="22"/>
      <c r="F941" s="41"/>
      <c r="G941" s="41"/>
      <c r="H941" s="22"/>
      <c r="I941" s="41"/>
      <c r="J941" s="41"/>
      <c r="K941" s="117"/>
      <c r="L941" s="99"/>
      <c r="M941" s="41"/>
      <c r="N941" s="116"/>
      <c r="O941" s="22"/>
      <c r="P941" s="22"/>
      <c r="Q941" s="22"/>
      <c r="R941" s="22"/>
      <c r="S941" s="22"/>
      <c r="T941" s="41"/>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row>
    <row r="942">
      <c r="A942" s="41"/>
      <c r="B942" s="116"/>
      <c r="C942" s="22"/>
      <c r="D942" s="22"/>
      <c r="E942" s="22"/>
      <c r="F942" s="41"/>
      <c r="G942" s="41"/>
      <c r="H942" s="22"/>
      <c r="I942" s="41"/>
      <c r="J942" s="41"/>
      <c r="K942" s="117"/>
      <c r="L942" s="99"/>
      <c r="M942" s="41"/>
      <c r="N942" s="116"/>
      <c r="O942" s="22"/>
      <c r="P942" s="22"/>
      <c r="Q942" s="22"/>
      <c r="R942" s="22"/>
      <c r="S942" s="22"/>
      <c r="T942" s="41"/>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row>
    <row r="943">
      <c r="A943" s="41"/>
      <c r="B943" s="116"/>
      <c r="C943" s="22"/>
      <c r="D943" s="22"/>
      <c r="E943" s="22"/>
      <c r="F943" s="41"/>
      <c r="G943" s="41"/>
      <c r="H943" s="22"/>
      <c r="I943" s="41"/>
      <c r="J943" s="41"/>
      <c r="K943" s="117"/>
      <c r="L943" s="99"/>
      <c r="M943" s="41"/>
      <c r="N943" s="116"/>
      <c r="O943" s="22"/>
      <c r="P943" s="22"/>
      <c r="Q943" s="22"/>
      <c r="R943" s="22"/>
      <c r="S943" s="22"/>
      <c r="T943" s="41"/>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row>
    <row r="944">
      <c r="A944" s="41"/>
      <c r="B944" s="116"/>
      <c r="C944" s="22"/>
      <c r="D944" s="22"/>
      <c r="E944" s="22"/>
      <c r="F944" s="41"/>
      <c r="G944" s="41"/>
      <c r="H944" s="22"/>
      <c r="I944" s="41"/>
      <c r="J944" s="41"/>
      <c r="K944" s="117"/>
      <c r="L944" s="99"/>
      <c r="M944" s="41"/>
      <c r="N944" s="116"/>
      <c r="O944" s="22"/>
      <c r="P944" s="22"/>
      <c r="Q944" s="22"/>
      <c r="R944" s="22"/>
      <c r="S944" s="22"/>
      <c r="T944" s="41"/>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row>
    <row r="945">
      <c r="A945" s="41"/>
      <c r="B945" s="116"/>
      <c r="C945" s="22"/>
      <c r="D945" s="22"/>
      <c r="E945" s="22"/>
      <c r="F945" s="41"/>
      <c r="G945" s="41"/>
      <c r="H945" s="22"/>
      <c r="I945" s="41"/>
      <c r="J945" s="41"/>
      <c r="K945" s="117"/>
      <c r="L945" s="99"/>
      <c r="M945" s="41"/>
      <c r="N945" s="116"/>
      <c r="O945" s="22"/>
      <c r="P945" s="22"/>
      <c r="Q945" s="22"/>
      <c r="R945" s="22"/>
      <c r="S945" s="22"/>
      <c r="T945" s="41"/>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row>
    <row r="946">
      <c r="A946" s="41"/>
      <c r="B946" s="116"/>
      <c r="C946" s="22"/>
      <c r="D946" s="22"/>
      <c r="E946" s="22"/>
      <c r="F946" s="41"/>
      <c r="G946" s="41"/>
      <c r="H946" s="22"/>
      <c r="I946" s="41"/>
      <c r="J946" s="41"/>
      <c r="K946" s="117"/>
      <c r="L946" s="99"/>
      <c r="M946" s="41"/>
      <c r="N946" s="116"/>
      <c r="O946" s="22"/>
      <c r="P946" s="22"/>
      <c r="Q946" s="22"/>
      <c r="R946" s="22"/>
      <c r="S946" s="22"/>
      <c r="T946" s="41"/>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row>
    <row r="947">
      <c r="A947" s="41"/>
      <c r="B947" s="116"/>
      <c r="C947" s="22"/>
      <c r="D947" s="22"/>
      <c r="E947" s="22"/>
      <c r="F947" s="41"/>
      <c r="G947" s="41"/>
      <c r="H947" s="22"/>
      <c r="I947" s="41"/>
      <c r="J947" s="41"/>
      <c r="K947" s="117"/>
      <c r="L947" s="99"/>
      <c r="M947" s="41"/>
      <c r="N947" s="116"/>
      <c r="O947" s="22"/>
      <c r="P947" s="22"/>
      <c r="Q947" s="22"/>
      <c r="R947" s="22"/>
      <c r="S947" s="22"/>
      <c r="T947" s="41"/>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row>
    <row r="948">
      <c r="A948" s="41"/>
      <c r="B948" s="116"/>
      <c r="C948" s="22"/>
      <c r="D948" s="22"/>
      <c r="E948" s="22"/>
      <c r="F948" s="41"/>
      <c r="G948" s="41"/>
      <c r="H948" s="22"/>
      <c r="I948" s="41"/>
      <c r="J948" s="41"/>
      <c r="K948" s="117"/>
      <c r="L948" s="99"/>
      <c r="M948" s="41"/>
      <c r="N948" s="116"/>
      <c r="O948" s="22"/>
      <c r="P948" s="22"/>
      <c r="Q948" s="22"/>
      <c r="R948" s="22"/>
      <c r="S948" s="22"/>
      <c r="T948" s="41"/>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row>
    <row r="949">
      <c r="A949" s="41"/>
      <c r="B949" s="116"/>
      <c r="C949" s="22"/>
      <c r="D949" s="22"/>
      <c r="E949" s="22"/>
      <c r="F949" s="41"/>
      <c r="G949" s="41"/>
      <c r="H949" s="22"/>
      <c r="I949" s="41"/>
      <c r="J949" s="41"/>
      <c r="K949" s="117"/>
      <c r="L949" s="99"/>
      <c r="M949" s="41"/>
      <c r="N949" s="116"/>
      <c r="O949" s="22"/>
      <c r="P949" s="22"/>
      <c r="Q949" s="22"/>
      <c r="R949" s="22"/>
      <c r="S949" s="22"/>
      <c r="T949" s="41"/>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row>
    <row r="950">
      <c r="A950" s="41"/>
      <c r="B950" s="116"/>
      <c r="C950" s="22"/>
      <c r="D950" s="22"/>
      <c r="E950" s="22"/>
      <c r="F950" s="41"/>
      <c r="G950" s="41"/>
      <c r="H950" s="22"/>
      <c r="I950" s="41"/>
      <c r="J950" s="41"/>
      <c r="K950" s="117"/>
      <c r="L950" s="99"/>
      <c r="M950" s="41"/>
      <c r="N950" s="116"/>
      <c r="O950" s="22"/>
      <c r="P950" s="22"/>
      <c r="Q950" s="22"/>
      <c r="R950" s="22"/>
      <c r="S950" s="22"/>
      <c r="T950" s="41"/>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row>
    <row r="951">
      <c r="A951" s="41"/>
      <c r="B951" s="116"/>
      <c r="C951" s="22"/>
      <c r="D951" s="22"/>
      <c r="E951" s="22"/>
      <c r="F951" s="41"/>
      <c r="G951" s="41"/>
      <c r="H951" s="22"/>
      <c r="I951" s="41"/>
      <c r="J951" s="41"/>
      <c r="K951" s="117"/>
      <c r="L951" s="99"/>
      <c r="M951" s="41"/>
      <c r="N951" s="116"/>
      <c r="O951" s="22"/>
      <c r="P951" s="22"/>
      <c r="Q951" s="22"/>
      <c r="R951" s="22"/>
      <c r="S951" s="22"/>
      <c r="T951" s="41"/>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row>
    <row r="952">
      <c r="A952" s="41"/>
      <c r="B952" s="116"/>
      <c r="C952" s="22"/>
      <c r="D952" s="22"/>
      <c r="E952" s="22"/>
      <c r="F952" s="41"/>
      <c r="G952" s="41"/>
      <c r="H952" s="22"/>
      <c r="I952" s="41"/>
      <c r="J952" s="41"/>
      <c r="K952" s="117"/>
      <c r="L952" s="99"/>
      <c r="M952" s="41"/>
      <c r="N952" s="116"/>
      <c r="O952" s="22"/>
      <c r="P952" s="22"/>
      <c r="Q952" s="22"/>
      <c r="R952" s="22"/>
      <c r="S952" s="22"/>
      <c r="T952" s="41"/>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row>
    <row r="953">
      <c r="A953" s="41"/>
      <c r="B953" s="116"/>
      <c r="C953" s="22"/>
      <c r="D953" s="22"/>
      <c r="E953" s="22"/>
      <c r="F953" s="41"/>
      <c r="G953" s="41"/>
      <c r="H953" s="22"/>
      <c r="I953" s="41"/>
      <c r="J953" s="41"/>
      <c r="K953" s="117"/>
      <c r="L953" s="99"/>
      <c r="M953" s="41"/>
      <c r="N953" s="116"/>
      <c r="O953" s="22"/>
      <c r="P953" s="22"/>
      <c r="Q953" s="22"/>
      <c r="R953" s="22"/>
      <c r="S953" s="22"/>
      <c r="T953" s="41"/>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row>
    <row r="954">
      <c r="A954" s="41"/>
      <c r="B954" s="116"/>
      <c r="C954" s="22"/>
      <c r="D954" s="22"/>
      <c r="E954" s="22"/>
      <c r="F954" s="41"/>
      <c r="G954" s="41"/>
      <c r="H954" s="22"/>
      <c r="I954" s="41"/>
      <c r="J954" s="41"/>
      <c r="K954" s="117"/>
      <c r="L954" s="99"/>
      <c r="M954" s="41"/>
      <c r="N954" s="116"/>
      <c r="O954" s="22"/>
      <c r="P954" s="22"/>
      <c r="Q954" s="22"/>
      <c r="R954" s="22"/>
      <c r="S954" s="22"/>
      <c r="T954" s="41"/>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row>
    <row r="955">
      <c r="A955" s="41"/>
      <c r="B955" s="116"/>
      <c r="C955" s="22"/>
      <c r="D955" s="22"/>
      <c r="E955" s="22"/>
      <c r="F955" s="41"/>
      <c r="G955" s="41"/>
      <c r="H955" s="22"/>
      <c r="I955" s="41"/>
      <c r="J955" s="41"/>
      <c r="K955" s="117"/>
      <c r="L955" s="99"/>
      <c r="M955" s="41"/>
      <c r="N955" s="116"/>
      <c r="O955" s="22"/>
      <c r="P955" s="22"/>
      <c r="Q955" s="22"/>
      <c r="R955" s="22"/>
      <c r="S955" s="22"/>
      <c r="T955" s="41"/>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row>
    <row r="956">
      <c r="A956" s="41"/>
      <c r="B956" s="116"/>
      <c r="C956" s="22"/>
      <c r="D956" s="22"/>
      <c r="E956" s="22"/>
      <c r="F956" s="41"/>
      <c r="G956" s="41"/>
      <c r="H956" s="22"/>
      <c r="I956" s="41"/>
      <c r="J956" s="41"/>
      <c r="K956" s="117"/>
      <c r="L956" s="99"/>
      <c r="M956" s="41"/>
      <c r="N956" s="116"/>
      <c r="O956" s="22"/>
      <c r="P956" s="22"/>
      <c r="Q956" s="22"/>
      <c r="R956" s="22"/>
      <c r="S956" s="22"/>
      <c r="T956" s="41"/>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row>
    <row r="957">
      <c r="A957" s="41"/>
      <c r="B957" s="116"/>
      <c r="C957" s="22"/>
      <c r="D957" s="22"/>
      <c r="E957" s="22"/>
      <c r="F957" s="41"/>
      <c r="G957" s="41"/>
      <c r="H957" s="22"/>
      <c r="I957" s="41"/>
      <c r="J957" s="41"/>
      <c r="K957" s="117"/>
      <c r="L957" s="99"/>
      <c r="M957" s="41"/>
      <c r="N957" s="116"/>
      <c r="O957" s="22"/>
      <c r="P957" s="22"/>
      <c r="Q957" s="22"/>
      <c r="R957" s="22"/>
      <c r="S957" s="22"/>
      <c r="T957" s="41"/>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row>
    <row r="958">
      <c r="A958" s="41"/>
      <c r="B958" s="116"/>
      <c r="C958" s="22"/>
      <c r="D958" s="22"/>
      <c r="E958" s="22"/>
      <c r="F958" s="41"/>
      <c r="G958" s="41"/>
      <c r="H958" s="22"/>
      <c r="I958" s="41"/>
      <c r="J958" s="41"/>
      <c r="K958" s="117"/>
      <c r="L958" s="99"/>
      <c r="M958" s="41"/>
      <c r="N958" s="116"/>
      <c r="O958" s="22"/>
      <c r="P958" s="22"/>
      <c r="Q958" s="22"/>
      <c r="R958" s="22"/>
      <c r="S958" s="22"/>
      <c r="T958" s="41"/>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row>
    <row r="959">
      <c r="A959" s="41"/>
      <c r="B959" s="116"/>
      <c r="C959" s="22"/>
      <c r="D959" s="22"/>
      <c r="E959" s="22"/>
      <c r="F959" s="41"/>
      <c r="G959" s="41"/>
      <c r="H959" s="22"/>
      <c r="I959" s="41"/>
      <c r="J959" s="41"/>
      <c r="K959" s="117"/>
      <c r="L959" s="99"/>
      <c r="M959" s="41"/>
      <c r="N959" s="116"/>
      <c r="O959" s="22"/>
      <c r="P959" s="22"/>
      <c r="Q959" s="22"/>
      <c r="R959" s="22"/>
      <c r="S959" s="22"/>
      <c r="T959" s="41"/>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row>
    <row r="960">
      <c r="A960" s="41"/>
      <c r="B960" s="116"/>
      <c r="C960" s="22"/>
      <c r="D960" s="22"/>
      <c r="E960" s="22"/>
      <c r="F960" s="41"/>
      <c r="G960" s="41"/>
      <c r="H960" s="22"/>
      <c r="I960" s="41"/>
      <c r="J960" s="41"/>
      <c r="K960" s="117"/>
      <c r="L960" s="99"/>
      <c r="M960" s="41"/>
      <c r="N960" s="116"/>
      <c r="O960" s="22"/>
      <c r="P960" s="22"/>
      <c r="Q960" s="22"/>
      <c r="R960" s="22"/>
      <c r="S960" s="22"/>
      <c r="T960" s="41"/>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row>
    <row r="961">
      <c r="A961" s="41"/>
      <c r="B961" s="116"/>
      <c r="C961" s="22"/>
      <c r="D961" s="22"/>
      <c r="E961" s="22"/>
      <c r="F961" s="41"/>
      <c r="G961" s="41"/>
      <c r="H961" s="22"/>
      <c r="I961" s="41"/>
      <c r="J961" s="41"/>
      <c r="K961" s="117"/>
      <c r="L961" s="99"/>
      <c r="M961" s="41"/>
      <c r="N961" s="116"/>
      <c r="O961" s="22"/>
      <c r="P961" s="22"/>
      <c r="Q961" s="22"/>
      <c r="R961" s="22"/>
      <c r="S961" s="22"/>
      <c r="T961" s="41"/>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row>
    <row r="962">
      <c r="A962" s="41"/>
      <c r="B962" s="116"/>
      <c r="C962" s="22"/>
      <c r="D962" s="22"/>
      <c r="E962" s="22"/>
      <c r="F962" s="41"/>
      <c r="G962" s="41"/>
      <c r="H962" s="22"/>
      <c r="I962" s="41"/>
      <c r="J962" s="41"/>
      <c r="K962" s="117"/>
      <c r="L962" s="99"/>
      <c r="M962" s="41"/>
      <c r="N962" s="116"/>
      <c r="O962" s="22"/>
      <c r="P962" s="22"/>
      <c r="Q962" s="22"/>
      <c r="R962" s="22"/>
      <c r="S962" s="22"/>
      <c r="T962" s="41"/>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row>
    <row r="963">
      <c r="A963" s="41"/>
      <c r="B963" s="116"/>
      <c r="C963" s="22"/>
      <c r="D963" s="22"/>
      <c r="E963" s="22"/>
      <c r="F963" s="41"/>
      <c r="G963" s="41"/>
      <c r="H963" s="22"/>
      <c r="I963" s="41"/>
      <c r="J963" s="41"/>
      <c r="K963" s="117"/>
      <c r="L963" s="99"/>
      <c r="M963" s="41"/>
      <c r="N963" s="116"/>
      <c r="O963" s="22"/>
      <c r="P963" s="22"/>
      <c r="Q963" s="22"/>
      <c r="R963" s="22"/>
      <c r="S963" s="22"/>
      <c r="T963" s="41"/>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row>
    <row r="964">
      <c r="A964" s="41"/>
      <c r="B964" s="116"/>
      <c r="C964" s="22"/>
      <c r="D964" s="22"/>
      <c r="E964" s="22"/>
      <c r="F964" s="41"/>
      <c r="G964" s="41"/>
      <c r="H964" s="22"/>
      <c r="I964" s="41"/>
      <c r="J964" s="41"/>
      <c r="K964" s="117"/>
      <c r="L964" s="99"/>
      <c r="M964" s="41"/>
      <c r="N964" s="116"/>
      <c r="O964" s="22"/>
      <c r="P964" s="22"/>
      <c r="Q964" s="22"/>
      <c r="R964" s="22"/>
      <c r="S964" s="22"/>
      <c r="T964" s="41"/>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row>
    <row r="965">
      <c r="A965" s="41"/>
      <c r="B965" s="116"/>
      <c r="C965" s="22"/>
      <c r="D965" s="22"/>
      <c r="E965" s="22"/>
      <c r="F965" s="41"/>
      <c r="G965" s="41"/>
      <c r="H965" s="22"/>
      <c r="I965" s="41"/>
      <c r="J965" s="41"/>
      <c r="K965" s="117"/>
      <c r="L965" s="99"/>
      <c r="M965" s="41"/>
      <c r="N965" s="116"/>
      <c r="O965" s="22"/>
      <c r="P965" s="22"/>
      <c r="Q965" s="22"/>
      <c r="R965" s="22"/>
      <c r="S965" s="22"/>
      <c r="T965" s="41"/>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row>
    <row r="966">
      <c r="A966" s="41"/>
      <c r="B966" s="116"/>
      <c r="C966" s="22"/>
      <c r="D966" s="22"/>
      <c r="E966" s="22"/>
      <c r="F966" s="41"/>
      <c r="G966" s="41"/>
      <c r="H966" s="22"/>
      <c r="I966" s="41"/>
      <c r="J966" s="41"/>
      <c r="K966" s="117"/>
      <c r="L966" s="99"/>
      <c r="M966" s="41"/>
      <c r="N966" s="116"/>
      <c r="O966" s="22"/>
      <c r="P966" s="22"/>
      <c r="Q966" s="22"/>
      <c r="R966" s="22"/>
      <c r="S966" s="22"/>
      <c r="T966" s="41"/>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row>
    <row r="967">
      <c r="A967" s="41"/>
      <c r="B967" s="116"/>
      <c r="C967" s="22"/>
      <c r="D967" s="22"/>
      <c r="E967" s="22"/>
      <c r="F967" s="41"/>
      <c r="G967" s="41"/>
      <c r="H967" s="22"/>
      <c r="I967" s="41"/>
      <c r="J967" s="41"/>
      <c r="K967" s="117"/>
      <c r="L967" s="99"/>
      <c r="M967" s="41"/>
      <c r="N967" s="116"/>
      <c r="O967" s="22"/>
      <c r="P967" s="22"/>
      <c r="Q967" s="22"/>
      <c r="R967" s="22"/>
      <c r="S967" s="22"/>
      <c r="T967" s="41"/>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row>
    <row r="968">
      <c r="A968" s="41"/>
      <c r="B968" s="116"/>
      <c r="C968" s="22"/>
      <c r="D968" s="22"/>
      <c r="E968" s="22"/>
      <c r="F968" s="41"/>
      <c r="G968" s="41"/>
      <c r="H968" s="22"/>
      <c r="I968" s="41"/>
      <c r="J968" s="41"/>
      <c r="K968" s="117"/>
      <c r="L968" s="99"/>
      <c r="M968" s="41"/>
      <c r="N968" s="116"/>
      <c r="O968" s="22"/>
      <c r="P968" s="22"/>
      <c r="Q968" s="22"/>
      <c r="R968" s="22"/>
      <c r="S968" s="22"/>
      <c r="T968" s="41"/>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row>
    <row r="969">
      <c r="A969" s="41"/>
      <c r="B969" s="116"/>
      <c r="C969" s="22"/>
      <c r="D969" s="22"/>
      <c r="E969" s="22"/>
      <c r="F969" s="41"/>
      <c r="G969" s="41"/>
      <c r="H969" s="22"/>
      <c r="I969" s="41"/>
      <c r="J969" s="41"/>
      <c r="K969" s="117"/>
      <c r="L969" s="99"/>
      <c r="M969" s="41"/>
      <c r="N969" s="116"/>
      <c r="O969" s="22"/>
      <c r="P969" s="22"/>
      <c r="Q969" s="22"/>
      <c r="R969" s="22"/>
      <c r="S969" s="22"/>
      <c r="T969" s="41"/>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row>
    <row r="970">
      <c r="A970" s="41"/>
      <c r="B970" s="116"/>
      <c r="C970" s="22"/>
      <c r="D970" s="22"/>
      <c r="E970" s="22"/>
      <c r="F970" s="41"/>
      <c r="G970" s="41"/>
      <c r="H970" s="22"/>
      <c r="I970" s="41"/>
      <c r="J970" s="41"/>
      <c r="K970" s="117"/>
      <c r="L970" s="99"/>
      <c r="M970" s="41"/>
      <c r="N970" s="116"/>
      <c r="O970" s="22"/>
      <c r="P970" s="22"/>
      <c r="Q970" s="22"/>
      <c r="R970" s="22"/>
      <c r="S970" s="22"/>
      <c r="T970" s="41"/>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row>
    <row r="971">
      <c r="A971" s="41"/>
      <c r="B971" s="116"/>
      <c r="C971" s="22"/>
      <c r="D971" s="22"/>
      <c r="E971" s="22"/>
      <c r="F971" s="41"/>
      <c r="G971" s="41"/>
      <c r="H971" s="22"/>
      <c r="I971" s="41"/>
      <c r="J971" s="41"/>
      <c r="K971" s="117"/>
      <c r="L971" s="99"/>
      <c r="M971" s="41"/>
      <c r="N971" s="116"/>
      <c r="O971" s="22"/>
      <c r="P971" s="22"/>
      <c r="Q971" s="22"/>
      <c r="R971" s="22"/>
      <c r="S971" s="22"/>
      <c r="T971" s="41"/>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row>
    <row r="972">
      <c r="A972" s="41"/>
      <c r="B972" s="116"/>
      <c r="C972" s="22"/>
      <c r="D972" s="22"/>
      <c r="E972" s="22"/>
      <c r="F972" s="41"/>
      <c r="G972" s="41"/>
      <c r="H972" s="22"/>
      <c r="I972" s="41"/>
      <c r="J972" s="41"/>
      <c r="K972" s="117"/>
      <c r="L972" s="99"/>
      <c r="M972" s="41"/>
      <c r="N972" s="116"/>
      <c r="O972" s="22"/>
      <c r="P972" s="22"/>
      <c r="Q972" s="22"/>
      <c r="R972" s="22"/>
      <c r="S972" s="22"/>
      <c r="T972" s="41"/>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row>
    <row r="973">
      <c r="A973" s="41"/>
      <c r="B973" s="116"/>
      <c r="C973" s="22"/>
      <c r="D973" s="22"/>
      <c r="E973" s="22"/>
      <c r="F973" s="41"/>
      <c r="G973" s="41"/>
      <c r="H973" s="22"/>
      <c r="I973" s="41"/>
      <c r="J973" s="41"/>
      <c r="K973" s="117"/>
      <c r="L973" s="99"/>
      <c r="M973" s="41"/>
      <c r="N973" s="116"/>
      <c r="O973" s="22"/>
      <c r="P973" s="22"/>
      <c r="Q973" s="22"/>
      <c r="R973" s="22"/>
      <c r="S973" s="22"/>
      <c r="T973" s="41"/>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row>
    <row r="974">
      <c r="A974" s="41"/>
      <c r="B974" s="116"/>
      <c r="C974" s="22"/>
      <c r="D974" s="22"/>
      <c r="E974" s="22"/>
      <c r="F974" s="41"/>
      <c r="G974" s="41"/>
      <c r="H974" s="22"/>
      <c r="I974" s="41"/>
      <c r="J974" s="41"/>
      <c r="K974" s="117"/>
      <c r="L974" s="99"/>
      <c r="M974" s="41"/>
      <c r="N974" s="116"/>
      <c r="O974" s="22"/>
      <c r="P974" s="22"/>
      <c r="Q974" s="22"/>
      <c r="R974" s="22"/>
      <c r="S974" s="22"/>
      <c r="T974" s="41"/>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row>
    <row r="975">
      <c r="A975" s="41"/>
      <c r="B975" s="116"/>
      <c r="C975" s="22"/>
      <c r="D975" s="22"/>
      <c r="E975" s="22"/>
      <c r="F975" s="41"/>
      <c r="G975" s="41"/>
      <c r="H975" s="22"/>
      <c r="I975" s="41"/>
      <c r="J975" s="41"/>
      <c r="K975" s="117"/>
      <c r="L975" s="99"/>
      <c r="M975" s="41"/>
      <c r="N975" s="116"/>
      <c r="O975" s="22"/>
      <c r="P975" s="22"/>
      <c r="Q975" s="22"/>
      <c r="R975" s="22"/>
      <c r="S975" s="22"/>
      <c r="T975" s="41"/>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row>
    <row r="976">
      <c r="A976" s="41"/>
      <c r="B976" s="116"/>
      <c r="C976" s="22"/>
      <c r="D976" s="22"/>
      <c r="E976" s="22"/>
      <c r="F976" s="41"/>
      <c r="G976" s="41"/>
      <c r="H976" s="22"/>
      <c r="I976" s="41"/>
      <c r="J976" s="41"/>
      <c r="K976" s="117"/>
      <c r="L976" s="99"/>
      <c r="M976" s="41"/>
      <c r="N976" s="116"/>
      <c r="O976" s="22"/>
      <c r="P976" s="22"/>
      <c r="Q976" s="22"/>
      <c r="R976" s="22"/>
      <c r="S976" s="22"/>
      <c r="T976" s="41"/>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row>
    <row r="977">
      <c r="A977" s="41"/>
      <c r="B977" s="116"/>
      <c r="C977" s="22"/>
      <c r="D977" s="22"/>
      <c r="E977" s="22"/>
      <c r="F977" s="41"/>
      <c r="G977" s="41"/>
      <c r="H977" s="22"/>
      <c r="I977" s="41"/>
      <c r="J977" s="41"/>
      <c r="K977" s="117"/>
      <c r="L977" s="99"/>
      <c r="M977" s="41"/>
      <c r="N977" s="116"/>
      <c r="O977" s="22"/>
      <c r="P977" s="22"/>
      <c r="Q977" s="22"/>
      <c r="R977" s="22"/>
      <c r="S977" s="22"/>
      <c r="T977" s="41"/>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row>
    <row r="978">
      <c r="A978" s="41"/>
      <c r="B978" s="116"/>
      <c r="C978" s="22"/>
      <c r="D978" s="22"/>
      <c r="E978" s="22"/>
      <c r="F978" s="41"/>
      <c r="G978" s="41"/>
      <c r="H978" s="22"/>
      <c r="I978" s="41"/>
      <c r="J978" s="41"/>
      <c r="K978" s="117"/>
      <c r="L978" s="99"/>
      <c r="M978" s="41"/>
      <c r="N978" s="116"/>
      <c r="O978" s="22"/>
      <c r="P978" s="22"/>
      <c r="Q978" s="22"/>
      <c r="R978" s="22"/>
      <c r="S978" s="22"/>
      <c r="T978" s="41"/>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row>
    <row r="979">
      <c r="A979" s="41"/>
      <c r="B979" s="116"/>
      <c r="C979" s="22"/>
      <c r="D979" s="22"/>
      <c r="E979" s="22"/>
      <c r="F979" s="41"/>
      <c r="G979" s="41"/>
      <c r="H979" s="22"/>
      <c r="I979" s="41"/>
      <c r="J979" s="41"/>
      <c r="K979" s="117"/>
      <c r="L979" s="99"/>
      <c r="M979" s="41"/>
      <c r="N979" s="116"/>
      <c r="O979" s="22"/>
      <c r="P979" s="22"/>
      <c r="Q979" s="22"/>
      <c r="R979" s="22"/>
      <c r="S979" s="22"/>
      <c r="T979" s="41"/>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row>
    <row r="980">
      <c r="A980" s="41"/>
      <c r="B980" s="116"/>
      <c r="C980" s="22"/>
      <c r="D980" s="22"/>
      <c r="E980" s="22"/>
      <c r="F980" s="41"/>
      <c r="G980" s="41"/>
      <c r="H980" s="22"/>
      <c r="I980" s="41"/>
      <c r="J980" s="41"/>
      <c r="K980" s="117"/>
      <c r="L980" s="99"/>
      <c r="M980" s="41"/>
      <c r="N980" s="116"/>
      <c r="O980" s="22"/>
      <c r="P980" s="22"/>
      <c r="Q980" s="22"/>
      <c r="R980" s="22"/>
      <c r="S980" s="22"/>
      <c r="T980" s="41"/>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row>
    <row r="981">
      <c r="A981" s="41"/>
      <c r="B981" s="116"/>
      <c r="C981" s="22"/>
      <c r="D981" s="22"/>
      <c r="E981" s="22"/>
      <c r="F981" s="41"/>
      <c r="G981" s="41"/>
      <c r="H981" s="22"/>
      <c r="I981" s="41"/>
      <c r="J981" s="41"/>
      <c r="K981" s="117"/>
      <c r="L981" s="99"/>
      <c r="M981" s="41"/>
      <c r="N981" s="116"/>
      <c r="O981" s="22"/>
      <c r="P981" s="22"/>
      <c r="Q981" s="22"/>
      <c r="R981" s="22"/>
      <c r="S981" s="22"/>
      <c r="T981" s="41"/>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row>
    <row r="982">
      <c r="A982" s="41"/>
      <c r="B982" s="116"/>
      <c r="C982" s="22"/>
      <c r="D982" s="22"/>
      <c r="E982" s="22"/>
      <c r="F982" s="41"/>
      <c r="G982" s="41"/>
      <c r="H982" s="22"/>
      <c r="I982" s="41"/>
      <c r="J982" s="41"/>
      <c r="K982" s="117"/>
      <c r="L982" s="99"/>
      <c r="M982" s="41"/>
      <c r="N982" s="116"/>
      <c r="O982" s="22"/>
      <c r="P982" s="22"/>
      <c r="Q982" s="22"/>
      <c r="R982" s="22"/>
      <c r="S982" s="22"/>
      <c r="T982" s="41"/>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row>
    <row r="983">
      <c r="A983" s="41"/>
      <c r="B983" s="116"/>
      <c r="C983" s="22"/>
      <c r="D983" s="22"/>
      <c r="E983" s="22"/>
      <c r="F983" s="41"/>
      <c r="G983" s="41"/>
      <c r="H983" s="22"/>
      <c r="I983" s="41"/>
      <c r="J983" s="41"/>
      <c r="K983" s="117"/>
      <c r="L983" s="99"/>
      <c r="M983" s="41"/>
      <c r="N983" s="116"/>
      <c r="O983" s="22"/>
      <c r="P983" s="22"/>
      <c r="Q983" s="22"/>
      <c r="R983" s="22"/>
      <c r="S983" s="22"/>
      <c r="T983" s="41"/>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row>
    <row r="984">
      <c r="A984" s="41"/>
      <c r="B984" s="116"/>
      <c r="C984" s="22"/>
      <c r="D984" s="22"/>
      <c r="E984" s="22"/>
      <c r="F984" s="41"/>
      <c r="G984" s="41"/>
      <c r="H984" s="22"/>
      <c r="I984" s="41"/>
      <c r="J984" s="41"/>
      <c r="K984" s="117"/>
      <c r="L984" s="99"/>
      <c r="M984" s="41"/>
      <c r="N984" s="116"/>
      <c r="O984" s="22"/>
      <c r="P984" s="22"/>
      <c r="Q984" s="22"/>
      <c r="R984" s="22"/>
      <c r="S984" s="22"/>
      <c r="T984" s="41"/>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row>
    <row r="985">
      <c r="A985" s="41"/>
      <c r="B985" s="116"/>
      <c r="C985" s="22"/>
      <c r="D985" s="22"/>
      <c r="E985" s="22"/>
      <c r="F985" s="41"/>
      <c r="G985" s="41"/>
      <c r="H985" s="22"/>
      <c r="I985" s="41"/>
      <c r="J985" s="41"/>
      <c r="K985" s="117"/>
      <c r="L985" s="99"/>
      <c r="M985" s="41"/>
      <c r="N985" s="116"/>
      <c r="O985" s="22"/>
      <c r="P985" s="22"/>
      <c r="Q985" s="22"/>
      <c r="R985" s="22"/>
      <c r="S985" s="22"/>
      <c r="T985" s="41"/>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row>
    <row r="986">
      <c r="A986" s="41"/>
      <c r="B986" s="116"/>
      <c r="C986" s="22"/>
      <c r="D986" s="22"/>
      <c r="E986" s="22"/>
      <c r="F986" s="41"/>
      <c r="G986" s="41"/>
      <c r="H986" s="22"/>
      <c r="I986" s="41"/>
      <c r="J986" s="41"/>
      <c r="K986" s="117"/>
      <c r="L986" s="99"/>
      <c r="M986" s="41"/>
      <c r="N986" s="116"/>
      <c r="O986" s="22"/>
      <c r="P986" s="22"/>
      <c r="Q986" s="22"/>
      <c r="R986" s="22"/>
      <c r="S986" s="22"/>
      <c r="T986" s="41"/>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row>
    <row r="987">
      <c r="A987" s="41"/>
      <c r="B987" s="116"/>
      <c r="C987" s="22"/>
      <c r="D987" s="22"/>
      <c r="E987" s="22"/>
      <c r="F987" s="41"/>
      <c r="G987" s="41"/>
      <c r="H987" s="22"/>
      <c r="I987" s="41"/>
      <c r="J987" s="41"/>
      <c r="K987" s="117"/>
      <c r="L987" s="99"/>
      <c r="M987" s="41"/>
      <c r="N987" s="116"/>
      <c r="O987" s="22"/>
      <c r="P987" s="22"/>
      <c r="Q987" s="22"/>
      <c r="R987" s="22"/>
      <c r="S987" s="22"/>
      <c r="T987" s="41"/>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row>
    <row r="988">
      <c r="A988" s="41"/>
      <c r="B988" s="116"/>
      <c r="C988" s="22"/>
      <c r="D988" s="22"/>
      <c r="E988" s="22"/>
      <c r="F988" s="41"/>
      <c r="G988" s="41"/>
      <c r="H988" s="22"/>
      <c r="I988" s="41"/>
      <c r="J988" s="41"/>
      <c r="K988" s="117"/>
      <c r="L988" s="99"/>
      <c r="M988" s="41"/>
      <c r="N988" s="116"/>
      <c r="O988" s="22"/>
      <c r="P988" s="22"/>
      <c r="Q988" s="22"/>
      <c r="R988" s="22"/>
      <c r="S988" s="22"/>
      <c r="T988" s="41"/>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row>
    <row r="989">
      <c r="A989" s="41"/>
      <c r="B989" s="116"/>
      <c r="C989" s="22"/>
      <c r="D989" s="22"/>
      <c r="E989" s="22"/>
      <c r="F989" s="41"/>
      <c r="G989" s="41"/>
      <c r="H989" s="22"/>
      <c r="I989" s="41"/>
      <c r="J989" s="41"/>
      <c r="K989" s="117"/>
      <c r="L989" s="99"/>
      <c r="M989" s="41"/>
      <c r="N989" s="116"/>
      <c r="O989" s="22"/>
      <c r="P989" s="22"/>
      <c r="Q989" s="22"/>
      <c r="R989" s="22"/>
      <c r="S989" s="22"/>
      <c r="T989" s="41"/>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row>
    <row r="990">
      <c r="A990" s="41"/>
      <c r="B990" s="116"/>
      <c r="C990" s="22"/>
      <c r="D990" s="22"/>
      <c r="E990" s="22"/>
      <c r="F990" s="41"/>
      <c r="G990" s="41"/>
      <c r="H990" s="22"/>
      <c r="I990" s="41"/>
      <c r="J990" s="41"/>
      <c r="K990" s="117"/>
      <c r="L990" s="99"/>
      <c r="M990" s="41"/>
      <c r="N990" s="116"/>
      <c r="O990" s="22"/>
      <c r="P990" s="22"/>
      <c r="Q990" s="22"/>
      <c r="R990" s="22"/>
      <c r="S990" s="22"/>
      <c r="T990" s="41"/>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row>
    <row r="991">
      <c r="A991" s="41"/>
      <c r="B991" s="116"/>
      <c r="C991" s="22"/>
      <c r="D991" s="22"/>
      <c r="E991" s="22"/>
      <c r="F991" s="41"/>
      <c r="G991" s="41"/>
      <c r="H991" s="22"/>
      <c r="I991" s="11" t="s">
        <v>95</v>
      </c>
      <c r="J991" s="41"/>
      <c r="K991" s="117"/>
      <c r="L991" s="99"/>
      <c r="M991" s="41"/>
      <c r="N991" s="116"/>
      <c r="O991" s="22"/>
      <c r="P991" s="22"/>
      <c r="Q991" s="22"/>
      <c r="R991" s="22"/>
      <c r="S991" s="22"/>
      <c r="T991" s="41"/>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row>
  </sheetData>
  <autoFilter ref="$A$1:$O$169"/>
  <mergeCells count="1">
    <mergeCell ref="F174:H174"/>
  </mergeCells>
  <dataValidations>
    <dataValidation type="list" allowBlank="1" showErrorMessage="1" sqref="J2:J48 J50:J172">
      <formula1>"-,Cabina de baño,División oficina,Divisiones escritorios,Espejos,Fachadas,Instalación,Mantenimiento,Pasamanos,Pérgola,Portafolio,Puerta batiente,Puertas de vidrio,Puerta corrediza,Reposición vidrios,Tablero,Ventas de aluminio,Ventas en la mano,Ventanería"</formula1>
    </dataValidation>
    <dataValidation type="list" allowBlank="1" showErrorMessage="1" sqref="H2:H173">
      <formula1>"WhatsApp,Formulario,Llamada,Visita"</formula1>
    </dataValidation>
    <dataValidation type="list" allowBlank="1" showErrorMessage="1" sqref="I2:I173 I991">
      <formula1>"Si,No responde"</formula1>
    </dataValidation>
    <dataValidation type="list" allowBlank="1" showErrorMessage="1" sqref="M2:M173">
      <formula1>"Aprobado,Seguimiento,Rechazado"</formula1>
    </dataValidation>
    <dataValidation type="list" allowBlank="1" showErrorMessage="1" sqref="J49">
      <formula1>"Seleccionar,Cabina de baño,División oficina,Divisiones escritorios,Espejos,Fachadas,Instalación,Mantenimiento,Pasamanos,Pérgola,Portafolio,Puerta batiente,Puertas de vidrio,Puerta corrediza,Reposición vidrios,Tablero,Ventas de aluminio,Ventas en la mano,V"&amp;"entanería"</formula1>
    </dataValidation>
  </dataValidations>
  <printOptions gridLines="1" horizontalCentered="1"/>
  <pageMargins bottom="0.75" footer="0.0" header="0.0" left="0.7" right="0.7" top="0.75"/>
  <pageSetup fitToHeight="0" paperSize="3" cellComments="atEnd" orientation="landscape" pageOrder="overThenDown"/>
  <drawing r:id="rId5"/>
  <legacyDrawing r:id="rId6"/>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38"/>
    <col customWidth="1" min="2" max="2" width="12.13"/>
    <col customWidth="1" min="3" max="3" width="14.38"/>
    <col customWidth="1" min="4" max="4" width="10.13"/>
    <col customWidth="1" min="5" max="5" width="23.25"/>
    <col customWidth="1" min="6" max="6" width="17.5"/>
    <col customWidth="1" min="8" max="8" width="19.38"/>
    <col customWidth="1" min="9" max="9" width="18.63"/>
    <col customWidth="1" min="10" max="10" width="21.5"/>
    <col customWidth="1" min="11" max="11" width="16.38"/>
    <col customWidth="1" min="12" max="12" width="23.88"/>
    <col customWidth="1" min="13" max="13" width="18.5"/>
    <col customWidth="1" min="14" max="14" width="20.13"/>
    <col customWidth="1" min="15" max="15" width="25.0"/>
    <col customWidth="1" min="17" max="17" width="20.38"/>
    <col customWidth="1" min="18" max="18" width="18.25"/>
    <col customWidth="1" min="19" max="19" width="18.63"/>
    <col customWidth="1" min="20" max="20" width="23.88"/>
  </cols>
  <sheetData>
    <row r="1">
      <c r="A1" s="11">
        <v>117.0</v>
      </c>
      <c r="B1" s="33">
        <v>45712.0</v>
      </c>
      <c r="C1" s="24" t="s">
        <v>4975</v>
      </c>
      <c r="D1" s="24" t="s">
        <v>4976</v>
      </c>
      <c r="E1" s="24" t="s">
        <v>4977</v>
      </c>
      <c r="F1" s="11" t="s">
        <v>4978</v>
      </c>
      <c r="G1" s="11" t="s">
        <v>4979</v>
      </c>
      <c r="H1" s="14" t="s">
        <v>31</v>
      </c>
      <c r="I1" s="11" t="s">
        <v>23</v>
      </c>
      <c r="J1" s="11" t="s">
        <v>4358</v>
      </c>
      <c r="K1" s="18">
        <v>240142.0</v>
      </c>
      <c r="L1" s="26" t="s">
        <v>4980</v>
      </c>
      <c r="M1" s="124" t="s">
        <v>502</v>
      </c>
      <c r="N1" s="111"/>
      <c r="O1" s="28"/>
      <c r="P1" s="22"/>
      <c r="Q1" s="22"/>
      <c r="R1" s="22"/>
      <c r="S1" s="22"/>
      <c r="T1" s="41"/>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row>
    <row r="2" hidden="1">
      <c r="A2" s="11">
        <v>113.0</v>
      </c>
      <c r="B2" s="12">
        <v>45709.0</v>
      </c>
      <c r="C2" s="24" t="s">
        <v>4981</v>
      </c>
      <c r="D2" s="24" t="s">
        <v>4982</v>
      </c>
      <c r="E2" s="29"/>
      <c r="F2" s="11" t="s">
        <v>4978</v>
      </c>
      <c r="G2" s="11" t="s">
        <v>4983</v>
      </c>
      <c r="H2" s="14" t="s">
        <v>31</v>
      </c>
      <c r="I2" s="11" t="s">
        <v>23</v>
      </c>
      <c r="J2" s="11" t="s">
        <v>4984</v>
      </c>
      <c r="K2" s="18">
        <v>3000000.0</v>
      </c>
      <c r="L2" s="89"/>
      <c r="M2" s="11" t="s">
        <v>57</v>
      </c>
      <c r="N2" s="111"/>
      <c r="O2" s="28"/>
      <c r="P2" s="22"/>
      <c r="Q2" s="22"/>
      <c r="R2" s="22"/>
      <c r="S2" s="22"/>
      <c r="T2" s="41"/>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row>
    <row r="3" hidden="1">
      <c r="A3" s="11">
        <v>70.0</v>
      </c>
      <c r="B3" s="12">
        <v>45701.0</v>
      </c>
      <c r="C3" s="14" t="s">
        <v>4985</v>
      </c>
      <c r="D3" s="14" t="s">
        <v>4986</v>
      </c>
      <c r="E3" s="28"/>
      <c r="F3" s="11" t="s">
        <v>4978</v>
      </c>
      <c r="G3" s="11" t="s">
        <v>4987</v>
      </c>
      <c r="H3" s="14" t="s">
        <v>31</v>
      </c>
      <c r="I3" s="11" t="s">
        <v>23</v>
      </c>
      <c r="J3" s="11" t="s">
        <v>4452</v>
      </c>
      <c r="K3" s="18">
        <v>4044292.0</v>
      </c>
      <c r="L3" s="89"/>
      <c r="M3" s="11" t="s">
        <v>57</v>
      </c>
      <c r="N3" s="111"/>
      <c r="O3" s="28"/>
      <c r="P3" s="22"/>
      <c r="Q3" s="22"/>
      <c r="R3" s="22"/>
      <c r="S3" s="22"/>
      <c r="T3" s="41"/>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row>
    <row r="4" hidden="1">
      <c r="A4" s="11">
        <v>82.0</v>
      </c>
      <c r="B4" s="12">
        <v>45702.0</v>
      </c>
      <c r="C4" s="14" t="s">
        <v>4988</v>
      </c>
      <c r="D4" s="14" t="s">
        <v>4989</v>
      </c>
      <c r="E4" s="14" t="s">
        <v>4990</v>
      </c>
      <c r="F4" s="11" t="s">
        <v>4978</v>
      </c>
      <c r="G4" s="11" t="s">
        <v>4991</v>
      </c>
      <c r="H4" s="14" t="s">
        <v>31</v>
      </c>
      <c r="I4" s="11" t="s">
        <v>23</v>
      </c>
      <c r="J4" s="11" t="s">
        <v>4452</v>
      </c>
      <c r="K4" s="18">
        <v>1.9020553E7</v>
      </c>
      <c r="L4" s="26" t="s">
        <v>4992</v>
      </c>
      <c r="M4" s="11" t="s">
        <v>57</v>
      </c>
      <c r="N4" s="26" t="s">
        <v>4993</v>
      </c>
      <c r="O4" s="28"/>
      <c r="P4" s="22"/>
      <c r="Q4" s="22"/>
      <c r="R4" s="22"/>
      <c r="S4" s="22"/>
      <c r="T4" s="41"/>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row>
    <row r="5" hidden="1">
      <c r="A5" s="11">
        <v>107.0</v>
      </c>
      <c r="B5" s="111">
        <v>45707.0</v>
      </c>
      <c r="C5" s="24" t="s">
        <v>4994</v>
      </c>
      <c r="D5" s="24" t="s">
        <v>4995</v>
      </c>
      <c r="E5" s="29"/>
      <c r="F5" s="11" t="s">
        <v>4978</v>
      </c>
      <c r="G5" s="11" t="s">
        <v>4996</v>
      </c>
      <c r="H5" s="14" t="s">
        <v>31</v>
      </c>
      <c r="I5" s="11" t="s">
        <v>23</v>
      </c>
      <c r="J5" s="11" t="s">
        <v>4454</v>
      </c>
      <c r="K5" s="18">
        <v>170000.0</v>
      </c>
      <c r="L5" s="26" t="s">
        <v>4997</v>
      </c>
      <c r="M5" s="11" t="s">
        <v>57</v>
      </c>
      <c r="N5" s="111"/>
      <c r="O5" s="28"/>
      <c r="P5" s="22"/>
      <c r="Q5" s="22"/>
      <c r="R5" s="22"/>
      <c r="S5" s="22"/>
      <c r="T5" s="41"/>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row>
    <row r="6" hidden="1">
      <c r="A6" s="11">
        <v>29.0</v>
      </c>
      <c r="B6" s="12">
        <v>45693.0</v>
      </c>
      <c r="C6" s="14" t="s">
        <v>4998</v>
      </c>
      <c r="D6" s="14" t="s">
        <v>4999</v>
      </c>
      <c r="E6" s="28"/>
      <c r="F6" s="11" t="s">
        <v>4978</v>
      </c>
      <c r="G6" s="11" t="s">
        <v>5000</v>
      </c>
      <c r="H6" s="14" t="s">
        <v>31</v>
      </c>
      <c r="I6" s="11" t="s">
        <v>23</v>
      </c>
      <c r="J6" s="11" t="s">
        <v>5001</v>
      </c>
      <c r="K6" s="18">
        <v>2200000.0</v>
      </c>
      <c r="L6" s="89"/>
      <c r="M6" s="11" t="s">
        <v>57</v>
      </c>
      <c r="N6" s="12"/>
      <c r="O6" s="28"/>
      <c r="P6" s="22"/>
      <c r="Q6" s="22"/>
      <c r="R6" s="22"/>
      <c r="S6" s="22"/>
      <c r="T6" s="41"/>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row>
    <row r="7" hidden="1">
      <c r="A7" s="11">
        <v>103.0</v>
      </c>
      <c r="B7" s="12">
        <v>45706.0</v>
      </c>
      <c r="C7" s="14" t="s">
        <v>5002</v>
      </c>
      <c r="D7" s="14" t="s">
        <v>4982</v>
      </c>
      <c r="E7" s="28"/>
      <c r="F7" s="11" t="s">
        <v>4978</v>
      </c>
      <c r="G7" s="11" t="s">
        <v>5003</v>
      </c>
      <c r="H7" s="14" t="s">
        <v>31</v>
      </c>
      <c r="I7" s="11" t="s">
        <v>23</v>
      </c>
      <c r="J7" s="11" t="s">
        <v>3901</v>
      </c>
      <c r="K7" s="18">
        <v>824929.0</v>
      </c>
      <c r="L7" s="89"/>
      <c r="M7" s="11" t="s">
        <v>57</v>
      </c>
      <c r="N7" s="111"/>
      <c r="O7" s="28"/>
      <c r="P7" s="22"/>
      <c r="Q7" s="22"/>
      <c r="R7" s="22"/>
      <c r="S7" s="22"/>
      <c r="T7" s="41"/>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row>
    <row r="8" hidden="1">
      <c r="A8" s="11">
        <v>130.0</v>
      </c>
      <c r="B8" s="12">
        <v>45714.0</v>
      </c>
      <c r="C8" s="24" t="s">
        <v>5004</v>
      </c>
      <c r="D8" s="24"/>
      <c r="E8" s="24" t="s">
        <v>5005</v>
      </c>
      <c r="F8" s="11" t="s">
        <v>4978</v>
      </c>
      <c r="G8" s="11" t="s">
        <v>5006</v>
      </c>
      <c r="H8" s="14" t="s">
        <v>31</v>
      </c>
      <c r="I8" s="11" t="s">
        <v>23</v>
      </c>
      <c r="J8" s="11" t="s">
        <v>5007</v>
      </c>
      <c r="K8" s="18">
        <v>287855.0</v>
      </c>
      <c r="L8" s="26"/>
      <c r="M8" s="11" t="s">
        <v>57</v>
      </c>
      <c r="N8" s="111"/>
      <c r="O8" s="28"/>
      <c r="P8" s="22"/>
      <c r="Q8" s="22"/>
      <c r="R8" s="22"/>
      <c r="S8" s="22"/>
      <c r="T8" s="41"/>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row>
    <row r="9" hidden="1">
      <c r="A9" s="11">
        <v>102.0</v>
      </c>
      <c r="B9" s="12">
        <v>45706.0</v>
      </c>
      <c r="C9" s="14" t="s">
        <v>5008</v>
      </c>
      <c r="D9" s="14" t="s">
        <v>4976</v>
      </c>
      <c r="E9" s="28"/>
      <c r="F9" s="11" t="s">
        <v>4978</v>
      </c>
      <c r="G9" s="11" t="s">
        <v>5009</v>
      </c>
      <c r="H9" s="14" t="s">
        <v>31</v>
      </c>
      <c r="I9" s="11" t="s">
        <v>23</v>
      </c>
      <c r="J9" s="11" t="s">
        <v>5007</v>
      </c>
      <c r="K9" s="18">
        <v>366000.0</v>
      </c>
      <c r="L9" s="26" t="s">
        <v>5010</v>
      </c>
      <c r="M9" s="11" t="s">
        <v>57</v>
      </c>
      <c r="N9" s="111"/>
      <c r="O9" s="28"/>
      <c r="P9" s="22"/>
      <c r="Q9" s="22"/>
      <c r="R9" s="22"/>
      <c r="S9" s="22"/>
      <c r="T9" s="41"/>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row>
    <row r="10" hidden="1">
      <c r="A10" s="11">
        <v>90.0</v>
      </c>
      <c r="B10" s="12">
        <v>45705.0</v>
      </c>
      <c r="C10" s="14" t="s">
        <v>5011</v>
      </c>
      <c r="D10" s="14" t="s">
        <v>5012</v>
      </c>
      <c r="E10" s="28"/>
      <c r="F10" s="11" t="s">
        <v>4978</v>
      </c>
      <c r="G10" s="11" t="s">
        <v>5013</v>
      </c>
      <c r="H10" s="14" t="s">
        <v>31</v>
      </c>
      <c r="I10" s="11" t="s">
        <v>23</v>
      </c>
      <c r="J10" s="11" t="s">
        <v>5007</v>
      </c>
      <c r="K10" s="18">
        <v>366071.0</v>
      </c>
      <c r="L10" s="26" t="s">
        <v>5014</v>
      </c>
      <c r="M10" s="11" t="s">
        <v>57</v>
      </c>
      <c r="N10" s="111"/>
      <c r="O10" s="28"/>
      <c r="P10" s="22"/>
      <c r="Q10" s="22"/>
      <c r="R10" s="22"/>
      <c r="S10" s="22"/>
      <c r="T10" s="41"/>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row>
    <row r="11" hidden="1">
      <c r="A11" s="11">
        <v>72.0</v>
      </c>
      <c r="B11" s="12">
        <v>45701.0</v>
      </c>
      <c r="C11" s="14" t="s">
        <v>5015</v>
      </c>
      <c r="D11" s="28"/>
      <c r="E11" s="28"/>
      <c r="F11" s="11" t="s">
        <v>5016</v>
      </c>
      <c r="G11" s="11" t="s">
        <v>5017</v>
      </c>
      <c r="H11" s="14" t="s">
        <v>31</v>
      </c>
      <c r="I11" s="11" t="s">
        <v>23</v>
      </c>
      <c r="J11" s="11" t="s">
        <v>5007</v>
      </c>
      <c r="K11" s="18">
        <v>390000.0</v>
      </c>
      <c r="L11" s="26" t="s">
        <v>5018</v>
      </c>
      <c r="M11" s="11" t="s">
        <v>57</v>
      </c>
      <c r="N11" s="111"/>
      <c r="O11" s="28"/>
      <c r="P11" s="22"/>
      <c r="Q11" s="22"/>
      <c r="R11" s="22"/>
      <c r="S11" s="22"/>
      <c r="T11" s="41"/>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row>
    <row r="12" hidden="1">
      <c r="A12" s="11">
        <v>59.0</v>
      </c>
      <c r="B12" s="12">
        <v>45700.0</v>
      </c>
      <c r="C12" s="14" t="s">
        <v>5019</v>
      </c>
      <c r="D12" s="14" t="s">
        <v>5020</v>
      </c>
      <c r="E12" s="28"/>
      <c r="F12" s="11" t="s">
        <v>4978</v>
      </c>
      <c r="G12" s="11" t="s">
        <v>5021</v>
      </c>
      <c r="H12" s="14" t="s">
        <v>31</v>
      </c>
      <c r="I12" s="11" t="s">
        <v>23</v>
      </c>
      <c r="J12" s="11" t="s">
        <v>3902</v>
      </c>
      <c r="K12" s="18">
        <v>625500.0</v>
      </c>
      <c r="L12" s="89"/>
      <c r="M12" s="11" t="s">
        <v>57</v>
      </c>
      <c r="N12" s="111"/>
      <c r="O12" s="28"/>
      <c r="P12" s="22"/>
      <c r="Q12" s="22"/>
      <c r="R12" s="22"/>
      <c r="S12" s="22"/>
      <c r="T12" s="41"/>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row>
    <row r="13" hidden="1">
      <c r="A13" s="11">
        <v>86.0</v>
      </c>
      <c r="B13" s="12">
        <v>45703.0</v>
      </c>
      <c r="C13" s="14" t="s">
        <v>5022</v>
      </c>
      <c r="D13" s="28"/>
      <c r="E13" s="14" t="s">
        <v>5023</v>
      </c>
      <c r="F13" s="11" t="s">
        <v>4978</v>
      </c>
      <c r="G13" s="11" t="s">
        <v>5024</v>
      </c>
      <c r="H13" s="14" t="s">
        <v>31</v>
      </c>
      <c r="I13" s="11" t="s">
        <v>23</v>
      </c>
      <c r="J13" s="11" t="s">
        <v>3902</v>
      </c>
      <c r="K13" s="18">
        <v>972097.0</v>
      </c>
      <c r="L13" s="26"/>
      <c r="M13" s="11" t="s">
        <v>57</v>
      </c>
      <c r="N13" s="12">
        <v>45709.0</v>
      </c>
      <c r="O13" s="28"/>
      <c r="P13" s="22"/>
      <c r="Q13" s="22"/>
      <c r="R13" s="22"/>
      <c r="S13" s="22"/>
      <c r="T13" s="41"/>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row>
    <row r="14" hidden="1">
      <c r="A14" s="11">
        <v>64.0</v>
      </c>
      <c r="B14" s="12">
        <v>45701.0</v>
      </c>
      <c r="C14" s="14" t="s">
        <v>5025</v>
      </c>
      <c r="D14" s="14" t="s">
        <v>5026</v>
      </c>
      <c r="E14" s="14" t="s">
        <v>5027</v>
      </c>
      <c r="F14" s="11" t="s">
        <v>4978</v>
      </c>
      <c r="G14" s="11" t="s">
        <v>5028</v>
      </c>
      <c r="H14" s="14" t="s">
        <v>31</v>
      </c>
      <c r="I14" s="11" t="s">
        <v>23</v>
      </c>
      <c r="J14" s="11" t="s">
        <v>3902</v>
      </c>
      <c r="K14" s="18">
        <v>1019050.0</v>
      </c>
      <c r="L14" s="26" t="s">
        <v>502</v>
      </c>
      <c r="M14" s="11" t="s">
        <v>57</v>
      </c>
      <c r="N14" s="12">
        <v>45706.0</v>
      </c>
      <c r="O14" s="28"/>
      <c r="P14" s="22"/>
      <c r="Q14" s="22"/>
      <c r="R14" s="22"/>
      <c r="S14" s="22"/>
      <c r="T14" s="41"/>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row>
    <row r="15" hidden="1">
      <c r="A15" s="11">
        <v>33.0</v>
      </c>
      <c r="B15" s="12">
        <v>45694.0</v>
      </c>
      <c r="C15" s="11" t="s">
        <v>5029</v>
      </c>
      <c r="D15" s="14" t="s">
        <v>5030</v>
      </c>
      <c r="E15" s="28"/>
      <c r="F15" s="11" t="s">
        <v>4978</v>
      </c>
      <c r="G15" s="11" t="s">
        <v>5031</v>
      </c>
      <c r="H15" s="14" t="s">
        <v>31</v>
      </c>
      <c r="I15" s="11" t="s">
        <v>23</v>
      </c>
      <c r="J15" s="11" t="s">
        <v>3902</v>
      </c>
      <c r="K15" s="18">
        <v>1080000.0</v>
      </c>
      <c r="L15" s="26" t="s">
        <v>5032</v>
      </c>
      <c r="M15" s="11" t="s">
        <v>57</v>
      </c>
      <c r="N15" s="111"/>
      <c r="O15" s="28"/>
      <c r="P15" s="22"/>
      <c r="Q15" s="22"/>
      <c r="R15" s="22"/>
      <c r="S15" s="22"/>
      <c r="T15" s="41"/>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row>
    <row r="16" hidden="1">
      <c r="A16" s="11">
        <v>28.0</v>
      </c>
      <c r="B16" s="12">
        <v>45693.0</v>
      </c>
      <c r="C16" s="14" t="s">
        <v>5033</v>
      </c>
      <c r="D16" s="14" t="s">
        <v>5034</v>
      </c>
      <c r="E16" s="28"/>
      <c r="F16" s="11" t="s">
        <v>4978</v>
      </c>
      <c r="G16" s="11" t="s">
        <v>5035</v>
      </c>
      <c r="H16" s="14" t="s">
        <v>4639</v>
      </c>
      <c r="I16" s="11" t="s">
        <v>23</v>
      </c>
      <c r="J16" s="11" t="s">
        <v>4358</v>
      </c>
      <c r="K16" s="18">
        <v>200000.0</v>
      </c>
      <c r="L16" s="26" t="s">
        <v>5036</v>
      </c>
      <c r="M16" s="11" t="s">
        <v>57</v>
      </c>
      <c r="N16" s="12"/>
      <c r="O16" s="28"/>
      <c r="P16" s="22"/>
      <c r="Q16" s="22"/>
      <c r="R16" s="22"/>
      <c r="S16" s="22"/>
      <c r="T16" s="41"/>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row>
    <row r="17" hidden="1">
      <c r="A17" s="11">
        <v>97.0</v>
      </c>
      <c r="B17" s="12">
        <v>45705.0</v>
      </c>
      <c r="C17" s="14" t="s">
        <v>5037</v>
      </c>
      <c r="D17" s="14" t="s">
        <v>5038</v>
      </c>
      <c r="E17" s="28"/>
      <c r="F17" s="11" t="s">
        <v>4978</v>
      </c>
      <c r="G17" s="11" t="s">
        <v>5039</v>
      </c>
      <c r="H17" s="14" t="s">
        <v>31</v>
      </c>
      <c r="I17" s="11" t="s">
        <v>23</v>
      </c>
      <c r="J17" s="11" t="s">
        <v>4358</v>
      </c>
      <c r="K17" s="18">
        <v>210000.0</v>
      </c>
      <c r="L17" s="26" t="s">
        <v>5040</v>
      </c>
      <c r="M17" s="11" t="s">
        <v>57</v>
      </c>
      <c r="N17" s="111"/>
      <c r="O17" s="28"/>
      <c r="P17" s="22"/>
      <c r="Q17" s="22"/>
      <c r="R17" s="22"/>
      <c r="S17" s="22"/>
      <c r="T17" s="41"/>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row>
    <row r="18" hidden="1">
      <c r="A18" s="105" t="s">
        <v>2004</v>
      </c>
      <c r="B18" s="106" t="s">
        <v>3358</v>
      </c>
      <c r="C18" s="105" t="s">
        <v>2</v>
      </c>
      <c r="D18" s="105" t="s">
        <v>3</v>
      </c>
      <c r="E18" s="105" t="s">
        <v>4</v>
      </c>
      <c r="F18" s="105" t="s">
        <v>3359</v>
      </c>
      <c r="G18" s="105" t="s">
        <v>3360</v>
      </c>
      <c r="H18" s="105" t="s">
        <v>3361</v>
      </c>
      <c r="I18" s="105" t="s">
        <v>9</v>
      </c>
      <c r="J18" s="105" t="s">
        <v>10</v>
      </c>
      <c r="K18" s="110" t="s">
        <v>4319</v>
      </c>
      <c r="L18" s="1" t="s">
        <v>16</v>
      </c>
      <c r="M18" s="105" t="s">
        <v>2839</v>
      </c>
      <c r="N18" s="106" t="s">
        <v>3365</v>
      </c>
      <c r="O18" s="106" t="s">
        <v>16</v>
      </c>
      <c r="P18" s="22"/>
      <c r="Q18" s="143" t="s">
        <v>4622</v>
      </c>
      <c r="R18" s="144">
        <v>2.08E8</v>
      </c>
      <c r="S18" s="22"/>
      <c r="T18" s="41"/>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row>
    <row r="19" hidden="1">
      <c r="A19" s="11">
        <v>83.0</v>
      </c>
      <c r="B19" s="12">
        <v>45703.0</v>
      </c>
      <c r="C19" s="14" t="s">
        <v>5041</v>
      </c>
      <c r="D19" s="28"/>
      <c r="E19" s="28"/>
      <c r="F19" s="11" t="s">
        <v>4978</v>
      </c>
      <c r="G19" s="11" t="s">
        <v>5042</v>
      </c>
      <c r="H19" s="14" t="s">
        <v>31</v>
      </c>
      <c r="I19" s="11" t="s">
        <v>23</v>
      </c>
      <c r="J19" s="11" t="s">
        <v>4984</v>
      </c>
      <c r="K19" s="18">
        <v>990000.0</v>
      </c>
      <c r="L19" s="26" t="s">
        <v>5043</v>
      </c>
      <c r="M19" s="11" t="s">
        <v>39</v>
      </c>
      <c r="N19" s="12">
        <v>45707.0</v>
      </c>
      <c r="O19" s="28"/>
      <c r="P19" s="22"/>
      <c r="Q19" s="22"/>
      <c r="R19" s="22"/>
      <c r="S19" s="22"/>
      <c r="T19" s="41"/>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row>
    <row r="20" hidden="1">
      <c r="A20" s="11">
        <v>84.0</v>
      </c>
      <c r="B20" s="12">
        <v>45703.0</v>
      </c>
      <c r="C20" s="14" t="s">
        <v>5044</v>
      </c>
      <c r="D20" s="28"/>
      <c r="E20" s="28"/>
      <c r="F20" s="11" t="s">
        <v>4978</v>
      </c>
      <c r="G20" s="11" t="s">
        <v>5045</v>
      </c>
      <c r="H20" s="14" t="s">
        <v>31</v>
      </c>
      <c r="I20" s="11" t="s">
        <v>23</v>
      </c>
      <c r="J20" s="11" t="s">
        <v>4984</v>
      </c>
      <c r="K20" s="18">
        <v>1389345.0</v>
      </c>
      <c r="L20" s="26" t="s">
        <v>5043</v>
      </c>
      <c r="M20" s="11" t="s">
        <v>39</v>
      </c>
      <c r="N20" s="12">
        <v>45709.0</v>
      </c>
      <c r="O20" s="28"/>
      <c r="P20" s="22"/>
      <c r="Q20" s="22"/>
      <c r="R20" s="22"/>
      <c r="S20" s="22"/>
      <c r="T20" s="41"/>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row>
    <row r="21" hidden="1">
      <c r="A21" s="11">
        <v>73.0</v>
      </c>
      <c r="B21" s="12">
        <v>45701.0</v>
      </c>
      <c r="C21" s="14" t="s">
        <v>5046</v>
      </c>
      <c r="D21" s="14" t="s">
        <v>5047</v>
      </c>
      <c r="E21" s="28"/>
      <c r="F21" s="11" t="s">
        <v>4978</v>
      </c>
      <c r="G21" s="11" t="s">
        <v>5048</v>
      </c>
      <c r="H21" s="14" t="s">
        <v>31</v>
      </c>
      <c r="I21" s="11" t="s">
        <v>23</v>
      </c>
      <c r="J21" s="11" t="s">
        <v>4984</v>
      </c>
      <c r="K21" s="18">
        <v>1540231.0</v>
      </c>
      <c r="L21" s="26" t="s">
        <v>5043</v>
      </c>
      <c r="M21" s="11" t="s">
        <v>39</v>
      </c>
      <c r="N21" s="12">
        <v>45707.0</v>
      </c>
      <c r="O21" s="28"/>
      <c r="P21" s="22"/>
      <c r="Q21" s="22"/>
      <c r="R21" s="22"/>
      <c r="S21" s="22"/>
      <c r="T21" s="41"/>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row>
    <row r="22" hidden="1">
      <c r="A22" s="11">
        <v>17.0</v>
      </c>
      <c r="B22" s="12">
        <v>45691.0</v>
      </c>
      <c r="C22" s="14" t="s">
        <v>5049</v>
      </c>
      <c r="D22" s="14" t="s">
        <v>5050</v>
      </c>
      <c r="E22" s="28"/>
      <c r="F22" s="11" t="s">
        <v>4978</v>
      </c>
      <c r="G22" s="11" t="s">
        <v>5051</v>
      </c>
      <c r="H22" s="14" t="s">
        <v>31</v>
      </c>
      <c r="I22" s="11" t="s">
        <v>23</v>
      </c>
      <c r="J22" s="11" t="s">
        <v>4984</v>
      </c>
      <c r="K22" s="18">
        <v>1720051.0</v>
      </c>
      <c r="L22" s="26" t="s">
        <v>5052</v>
      </c>
      <c r="M22" s="11" t="s">
        <v>39</v>
      </c>
      <c r="N22" s="12">
        <v>45700.0</v>
      </c>
      <c r="O22" s="28"/>
      <c r="P22" s="22"/>
      <c r="Q22" s="22"/>
      <c r="R22" s="22"/>
      <c r="S22" s="22"/>
      <c r="T22" s="41"/>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row>
    <row r="23" hidden="1">
      <c r="A23" s="11">
        <v>80.0</v>
      </c>
      <c r="B23" s="12">
        <v>45702.0</v>
      </c>
      <c r="C23" s="14" t="s">
        <v>5053</v>
      </c>
      <c r="D23" s="14" t="s">
        <v>5054</v>
      </c>
      <c r="E23" s="14" t="s">
        <v>5055</v>
      </c>
      <c r="F23" s="11" t="s">
        <v>4978</v>
      </c>
      <c r="G23" s="11" t="s">
        <v>5056</v>
      </c>
      <c r="H23" s="14" t="s">
        <v>31</v>
      </c>
      <c r="I23" s="11" t="s">
        <v>23</v>
      </c>
      <c r="J23" s="11" t="s">
        <v>5057</v>
      </c>
      <c r="K23" s="18">
        <v>5939458.0</v>
      </c>
      <c r="L23" s="26" t="s">
        <v>1319</v>
      </c>
      <c r="M23" s="11" t="s">
        <v>39</v>
      </c>
      <c r="N23" s="12">
        <v>45707.0</v>
      </c>
      <c r="O23" s="28"/>
      <c r="P23" s="22"/>
      <c r="Q23" s="22"/>
      <c r="R23" s="22"/>
      <c r="S23" s="22"/>
      <c r="T23" s="41"/>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row>
    <row r="24" hidden="1">
      <c r="A24" s="11">
        <v>47.0</v>
      </c>
      <c r="B24" s="12">
        <v>45699.0</v>
      </c>
      <c r="C24" s="14" t="s">
        <v>5058</v>
      </c>
      <c r="D24" s="28"/>
      <c r="E24" s="14" t="s">
        <v>5059</v>
      </c>
      <c r="F24" s="11" t="s">
        <v>5060</v>
      </c>
      <c r="G24" s="11" t="s">
        <v>5061</v>
      </c>
      <c r="H24" s="14" t="s">
        <v>31</v>
      </c>
      <c r="I24" s="11" t="s">
        <v>23</v>
      </c>
      <c r="J24" s="11" t="s">
        <v>5062</v>
      </c>
      <c r="K24" s="18">
        <v>570000.0</v>
      </c>
      <c r="L24" s="26" t="s">
        <v>5063</v>
      </c>
      <c r="M24" s="11" t="s">
        <v>39</v>
      </c>
      <c r="N24" s="11" t="s">
        <v>5064</v>
      </c>
      <c r="O24" s="28"/>
      <c r="P24" s="22"/>
      <c r="Q24" s="22"/>
      <c r="R24" s="22"/>
      <c r="S24" s="22"/>
      <c r="T24" s="41"/>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row>
    <row r="25" hidden="1">
      <c r="A25" s="11">
        <v>18.0</v>
      </c>
      <c r="B25" s="12">
        <v>45691.0</v>
      </c>
      <c r="C25" s="14" t="s">
        <v>5065</v>
      </c>
      <c r="D25" s="14" t="s">
        <v>5066</v>
      </c>
      <c r="E25" s="28"/>
      <c r="F25" s="11" t="s">
        <v>5067</v>
      </c>
      <c r="G25" s="11" t="s">
        <v>5068</v>
      </c>
      <c r="H25" s="14" t="s">
        <v>31</v>
      </c>
      <c r="I25" s="11" t="s">
        <v>23</v>
      </c>
      <c r="J25" s="11" t="s">
        <v>5069</v>
      </c>
      <c r="K25" s="18">
        <v>1.4300409E7</v>
      </c>
      <c r="L25" s="26" t="s">
        <v>5052</v>
      </c>
      <c r="M25" s="11" t="s">
        <v>39</v>
      </c>
      <c r="N25" s="12">
        <v>45700.0</v>
      </c>
      <c r="O25" s="28"/>
      <c r="P25" s="22"/>
      <c r="Q25" s="22"/>
      <c r="R25" s="22"/>
      <c r="S25" s="22"/>
      <c r="T25" s="41"/>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row>
    <row r="26" hidden="1">
      <c r="A26" s="11">
        <v>62.0</v>
      </c>
      <c r="B26" s="12">
        <v>45700.0</v>
      </c>
      <c r="C26" s="14" t="s">
        <v>5070</v>
      </c>
      <c r="D26" s="14" t="s">
        <v>5071</v>
      </c>
      <c r="E26" s="28"/>
      <c r="F26" s="11" t="s">
        <v>4978</v>
      </c>
      <c r="G26" s="11" t="s">
        <v>5072</v>
      </c>
      <c r="H26" s="14" t="s">
        <v>31</v>
      </c>
      <c r="I26" s="11" t="s">
        <v>23</v>
      </c>
      <c r="J26" s="11" t="s">
        <v>4452</v>
      </c>
      <c r="K26" s="18">
        <v>3237065.0</v>
      </c>
      <c r="L26" s="26" t="s">
        <v>1319</v>
      </c>
      <c r="M26" s="11" t="s">
        <v>39</v>
      </c>
      <c r="N26" s="12">
        <v>45706.0</v>
      </c>
      <c r="O26" s="28"/>
      <c r="P26" s="22"/>
      <c r="Q26" s="22"/>
      <c r="R26" s="22"/>
      <c r="S26" s="22"/>
      <c r="T26" s="41"/>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row>
    <row r="27" hidden="1">
      <c r="A27" s="11">
        <v>122.0</v>
      </c>
      <c r="B27" s="12">
        <v>45713.0</v>
      </c>
      <c r="C27" s="24" t="s">
        <v>5073</v>
      </c>
      <c r="D27" s="24" t="s">
        <v>5074</v>
      </c>
      <c r="E27" s="24" t="s">
        <v>5075</v>
      </c>
      <c r="F27" s="11" t="s">
        <v>4978</v>
      </c>
      <c r="G27" s="11" t="s">
        <v>5076</v>
      </c>
      <c r="H27" s="14" t="s">
        <v>31</v>
      </c>
      <c r="I27" s="11" t="s">
        <v>23</v>
      </c>
      <c r="J27" s="11" t="s">
        <v>4452</v>
      </c>
      <c r="K27" s="18">
        <v>5075875.0</v>
      </c>
      <c r="L27" s="26" t="s">
        <v>3531</v>
      </c>
      <c r="M27" s="11" t="s">
        <v>39</v>
      </c>
      <c r="N27" s="12">
        <v>45721.0</v>
      </c>
      <c r="O27" s="28"/>
      <c r="P27" s="22"/>
      <c r="Q27" s="22"/>
      <c r="R27" s="22"/>
      <c r="S27" s="22"/>
      <c r="T27" s="41"/>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row>
    <row r="28">
      <c r="A28" s="11">
        <v>25.0</v>
      </c>
      <c r="B28" s="12">
        <v>45693.0</v>
      </c>
      <c r="C28" s="14" t="s">
        <v>5077</v>
      </c>
      <c r="D28" s="14" t="s">
        <v>5078</v>
      </c>
      <c r="E28" s="28"/>
      <c r="F28" s="11" t="s">
        <v>4978</v>
      </c>
      <c r="G28" s="11" t="s">
        <v>5079</v>
      </c>
      <c r="H28" s="14" t="s">
        <v>31</v>
      </c>
      <c r="I28" s="11" t="s">
        <v>23</v>
      </c>
      <c r="J28" s="11" t="s">
        <v>4358</v>
      </c>
      <c r="K28" s="18">
        <v>260000.0</v>
      </c>
      <c r="L28" s="26" t="s">
        <v>5080</v>
      </c>
      <c r="M28" s="11" t="s">
        <v>502</v>
      </c>
      <c r="N28" s="12"/>
      <c r="O28" s="28"/>
      <c r="P28" s="22"/>
      <c r="Q28" s="22"/>
      <c r="R28" s="22"/>
      <c r="S28" s="22"/>
      <c r="T28" s="41"/>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row>
    <row r="29" hidden="1">
      <c r="A29" s="11">
        <v>60.0</v>
      </c>
      <c r="B29" s="12">
        <v>45700.0</v>
      </c>
      <c r="C29" s="14" t="s">
        <v>5081</v>
      </c>
      <c r="D29" s="14" t="s">
        <v>5082</v>
      </c>
      <c r="E29" s="28"/>
      <c r="F29" s="11" t="s">
        <v>5083</v>
      </c>
      <c r="G29" s="11" t="s">
        <v>5084</v>
      </c>
      <c r="H29" s="14" t="s">
        <v>31</v>
      </c>
      <c r="I29" s="11" t="s">
        <v>23</v>
      </c>
      <c r="J29" s="11" t="s">
        <v>5085</v>
      </c>
      <c r="K29" s="18">
        <v>5159218.0</v>
      </c>
      <c r="L29" s="26" t="s">
        <v>5086</v>
      </c>
      <c r="M29" s="11" t="s">
        <v>39</v>
      </c>
      <c r="N29" s="12">
        <v>45706.0</v>
      </c>
      <c r="O29" s="28"/>
      <c r="P29" s="22"/>
      <c r="Q29" s="22"/>
      <c r="R29" s="22"/>
      <c r="S29" s="22"/>
      <c r="T29" s="41"/>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row>
    <row r="30">
      <c r="A30" s="11">
        <v>128.0</v>
      </c>
      <c r="B30" s="12">
        <v>45714.0</v>
      </c>
      <c r="C30" s="24" t="s">
        <v>5087</v>
      </c>
      <c r="D30" s="29"/>
      <c r="E30" s="29"/>
      <c r="F30" s="11" t="s">
        <v>4978</v>
      </c>
      <c r="G30" s="11" t="s">
        <v>5088</v>
      </c>
      <c r="H30" s="14" t="s">
        <v>31</v>
      </c>
      <c r="I30" s="11" t="s">
        <v>23</v>
      </c>
      <c r="J30" s="11" t="s">
        <v>5007</v>
      </c>
      <c r="K30" s="18">
        <v>290000.0</v>
      </c>
      <c r="L30" s="26" t="s">
        <v>2898</v>
      </c>
      <c r="M30" s="124" t="s">
        <v>502</v>
      </c>
      <c r="N30" s="12">
        <v>45721.0</v>
      </c>
      <c r="O30" s="28"/>
      <c r="P30" s="22"/>
      <c r="Q30" s="22"/>
      <c r="R30" s="22"/>
      <c r="S30" s="22"/>
      <c r="T30" s="41"/>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row>
    <row r="31" hidden="1">
      <c r="A31" s="11">
        <v>74.0</v>
      </c>
      <c r="B31" s="12">
        <v>45701.0</v>
      </c>
      <c r="C31" s="14" t="s">
        <v>5089</v>
      </c>
      <c r="D31" s="14" t="s">
        <v>5090</v>
      </c>
      <c r="E31" s="14" t="s">
        <v>5091</v>
      </c>
      <c r="F31" s="11" t="s">
        <v>5092</v>
      </c>
      <c r="G31" s="11" t="s">
        <v>5093</v>
      </c>
      <c r="H31" s="14" t="s">
        <v>31</v>
      </c>
      <c r="I31" s="11" t="s">
        <v>23</v>
      </c>
      <c r="J31" s="11" t="s">
        <v>5001</v>
      </c>
      <c r="K31" s="18">
        <v>6927228.0</v>
      </c>
      <c r="L31" s="26" t="s">
        <v>5094</v>
      </c>
      <c r="M31" s="11" t="s">
        <v>39</v>
      </c>
      <c r="N31" s="26" t="s">
        <v>5095</v>
      </c>
      <c r="O31" s="28"/>
      <c r="P31" s="22"/>
      <c r="Q31" s="22"/>
      <c r="R31" s="22"/>
      <c r="S31" s="22"/>
      <c r="T31" s="41"/>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row>
    <row r="32" hidden="1">
      <c r="A32" s="11">
        <v>58.0</v>
      </c>
      <c r="B32" s="12">
        <v>45700.0</v>
      </c>
      <c r="C32" s="14" t="s">
        <v>5096</v>
      </c>
      <c r="D32" s="14" t="s">
        <v>5097</v>
      </c>
      <c r="E32" s="14" t="s">
        <v>5098</v>
      </c>
      <c r="F32" s="11" t="s">
        <v>5016</v>
      </c>
      <c r="G32" s="11" t="s">
        <v>5099</v>
      </c>
      <c r="H32" s="14" t="s">
        <v>31</v>
      </c>
      <c r="I32" s="11" t="s">
        <v>23</v>
      </c>
      <c r="J32" s="11" t="s">
        <v>5001</v>
      </c>
      <c r="K32" s="18">
        <v>1.7144677E7</v>
      </c>
      <c r="L32" s="26" t="s">
        <v>5043</v>
      </c>
      <c r="M32" s="11" t="s">
        <v>39</v>
      </c>
      <c r="N32" s="12">
        <v>45706.0</v>
      </c>
      <c r="O32" s="28"/>
      <c r="P32" s="22"/>
      <c r="Q32" s="22"/>
      <c r="R32" s="22"/>
      <c r="S32" s="22"/>
      <c r="T32" s="41"/>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row>
    <row r="33" hidden="1">
      <c r="A33" s="11">
        <v>108.0</v>
      </c>
      <c r="B33" s="111">
        <v>45708.0</v>
      </c>
      <c r="C33" s="24" t="s">
        <v>5100</v>
      </c>
      <c r="D33" s="29"/>
      <c r="E33" s="29"/>
      <c r="F33" s="11" t="s">
        <v>5101</v>
      </c>
      <c r="G33" s="11" t="s">
        <v>5102</v>
      </c>
      <c r="H33" s="14" t="s">
        <v>31</v>
      </c>
      <c r="I33" s="11" t="s">
        <v>23</v>
      </c>
      <c r="J33" s="11" t="s">
        <v>3901</v>
      </c>
      <c r="K33" s="18">
        <v>1575561.0</v>
      </c>
      <c r="L33" s="26" t="s">
        <v>5103</v>
      </c>
      <c r="M33" s="11" t="s">
        <v>39</v>
      </c>
      <c r="N33" s="12">
        <v>45714.0</v>
      </c>
      <c r="O33" s="28"/>
      <c r="P33" s="22"/>
      <c r="Q33" s="22"/>
      <c r="R33" s="22"/>
      <c r="S33" s="22"/>
      <c r="T33" s="41"/>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row>
    <row r="34" hidden="1">
      <c r="A34" s="11">
        <v>98.0</v>
      </c>
      <c r="B34" s="12">
        <v>45706.0</v>
      </c>
      <c r="C34" s="14" t="s">
        <v>5104</v>
      </c>
      <c r="D34" s="14" t="s">
        <v>5105</v>
      </c>
      <c r="E34" s="28"/>
      <c r="F34" s="11" t="s">
        <v>5016</v>
      </c>
      <c r="G34" s="11" t="s">
        <v>5106</v>
      </c>
      <c r="H34" s="14" t="s">
        <v>31</v>
      </c>
      <c r="I34" s="11" t="s">
        <v>23</v>
      </c>
      <c r="J34" s="11" t="s">
        <v>3901</v>
      </c>
      <c r="K34" s="18">
        <v>5072917.0</v>
      </c>
      <c r="L34" s="26" t="s">
        <v>3531</v>
      </c>
      <c r="M34" s="11" t="s">
        <v>39</v>
      </c>
      <c r="N34" s="11" t="s">
        <v>5107</v>
      </c>
      <c r="O34" s="28"/>
      <c r="P34" s="22"/>
      <c r="Q34" s="22"/>
      <c r="R34" s="22"/>
      <c r="S34" s="22"/>
      <c r="T34" s="41"/>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row>
    <row r="35" hidden="1">
      <c r="A35" s="11">
        <v>131.0</v>
      </c>
      <c r="B35" s="12">
        <v>45714.0</v>
      </c>
      <c r="C35" s="24" t="s">
        <v>5108</v>
      </c>
      <c r="D35" s="24" t="s">
        <v>5109</v>
      </c>
      <c r="E35" s="29"/>
      <c r="F35" s="11" t="s">
        <v>5110</v>
      </c>
      <c r="G35" s="11" t="s">
        <v>5111</v>
      </c>
      <c r="H35" s="14" t="s">
        <v>31</v>
      </c>
      <c r="I35" s="11" t="s">
        <v>23</v>
      </c>
      <c r="J35" s="11" t="s">
        <v>5007</v>
      </c>
      <c r="K35" s="18">
        <v>430000.0</v>
      </c>
      <c r="L35" s="26" t="s">
        <v>5112</v>
      </c>
      <c r="M35" s="11" t="s">
        <v>39</v>
      </c>
      <c r="N35" s="111"/>
      <c r="O35" s="28"/>
      <c r="P35" s="22"/>
      <c r="Q35" s="22"/>
      <c r="R35" s="22"/>
      <c r="S35" s="22"/>
      <c r="T35" s="41"/>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row>
    <row r="36" hidden="1">
      <c r="A36" s="11">
        <v>40.0</v>
      </c>
      <c r="B36" s="12">
        <v>45698.0</v>
      </c>
      <c r="C36" s="14" t="s">
        <v>5113</v>
      </c>
      <c r="D36" s="28"/>
      <c r="E36" s="28"/>
      <c r="F36" s="11" t="s">
        <v>4978</v>
      </c>
      <c r="G36" s="11" t="s">
        <v>5114</v>
      </c>
      <c r="H36" s="14" t="s">
        <v>31</v>
      </c>
      <c r="I36" s="11" t="s">
        <v>23</v>
      </c>
      <c r="J36" s="11" t="s">
        <v>5007</v>
      </c>
      <c r="K36" s="18">
        <v>478000.0</v>
      </c>
      <c r="L36" s="26" t="s">
        <v>5115</v>
      </c>
      <c r="M36" s="11" t="s">
        <v>39</v>
      </c>
      <c r="N36" s="12">
        <v>45706.0</v>
      </c>
      <c r="O36" s="28"/>
      <c r="P36" s="22"/>
      <c r="Q36" s="22"/>
      <c r="R36" s="22"/>
      <c r="S36" s="22"/>
      <c r="T36" s="41"/>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row>
    <row r="37" hidden="1">
      <c r="A37" s="11">
        <v>23.0</v>
      </c>
      <c r="B37" s="12">
        <v>45692.0</v>
      </c>
      <c r="C37" s="14" t="s">
        <v>5116</v>
      </c>
      <c r="D37" s="14" t="s">
        <v>5117</v>
      </c>
      <c r="E37" s="28"/>
      <c r="F37" s="11" t="s">
        <v>4978</v>
      </c>
      <c r="G37" s="11" t="s">
        <v>5118</v>
      </c>
      <c r="H37" s="14" t="s">
        <v>4639</v>
      </c>
      <c r="I37" s="11" t="s">
        <v>23</v>
      </c>
      <c r="J37" s="11" t="s">
        <v>5007</v>
      </c>
      <c r="K37" s="18">
        <v>616346.0</v>
      </c>
      <c r="L37" s="26" t="s">
        <v>5119</v>
      </c>
      <c r="M37" s="11" t="s">
        <v>39</v>
      </c>
      <c r="N37" s="12"/>
      <c r="O37" s="28"/>
      <c r="P37" s="22"/>
      <c r="Q37" s="22"/>
      <c r="R37" s="22"/>
      <c r="S37" s="22"/>
      <c r="T37" s="146" t="str">
        <f>R37/R14</f>
        <v>#DIV/0!</v>
      </c>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row>
    <row r="38" hidden="1">
      <c r="A38" s="11">
        <v>35.0</v>
      </c>
      <c r="B38" s="12">
        <v>45695.0</v>
      </c>
      <c r="C38" s="14" t="s">
        <v>5120</v>
      </c>
      <c r="D38" s="14" t="s">
        <v>5121</v>
      </c>
      <c r="E38" s="14" t="s">
        <v>5122</v>
      </c>
      <c r="F38" s="11" t="s">
        <v>5123</v>
      </c>
      <c r="G38" s="11" t="s">
        <v>5124</v>
      </c>
      <c r="H38" s="14" t="s">
        <v>31</v>
      </c>
      <c r="I38" s="11" t="s">
        <v>23</v>
      </c>
      <c r="J38" s="11" t="s">
        <v>5007</v>
      </c>
      <c r="K38" s="18">
        <v>1267563.0</v>
      </c>
      <c r="L38" s="26" t="s">
        <v>5125</v>
      </c>
      <c r="M38" s="11" t="s">
        <v>39</v>
      </c>
      <c r="N38" s="111"/>
      <c r="O38" s="28"/>
      <c r="P38" s="22"/>
      <c r="Q38" s="22"/>
      <c r="R38" s="22"/>
      <c r="S38" s="22"/>
      <c r="T38" s="41"/>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row>
    <row r="39" hidden="1">
      <c r="A39" s="11">
        <v>30.0</v>
      </c>
      <c r="B39" s="12">
        <v>45694.0</v>
      </c>
      <c r="C39" s="14" t="s">
        <v>5096</v>
      </c>
      <c r="D39" s="14" t="s">
        <v>5126</v>
      </c>
      <c r="E39" s="28"/>
      <c r="F39" s="11" t="s">
        <v>4978</v>
      </c>
      <c r="G39" s="11" t="s">
        <v>5127</v>
      </c>
      <c r="H39" s="14" t="s">
        <v>31</v>
      </c>
      <c r="I39" s="11" t="s">
        <v>23</v>
      </c>
      <c r="J39" s="11" t="s">
        <v>3902</v>
      </c>
      <c r="K39" s="18">
        <v>881027.0</v>
      </c>
      <c r="L39" s="26" t="s">
        <v>5080</v>
      </c>
      <c r="M39" s="11" t="s">
        <v>39</v>
      </c>
      <c r="N39" s="12">
        <v>45700.0</v>
      </c>
      <c r="O39" s="28"/>
      <c r="P39" s="22"/>
      <c r="Q39" s="22"/>
      <c r="R39" s="22"/>
      <c r="S39" s="22"/>
      <c r="T39" s="41"/>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row>
    <row r="40" hidden="1">
      <c r="A40" s="11">
        <v>31.0</v>
      </c>
      <c r="B40" s="12">
        <v>45694.0</v>
      </c>
      <c r="C40" s="14" t="s">
        <v>5128</v>
      </c>
      <c r="D40" s="28"/>
      <c r="E40" s="28"/>
      <c r="F40" s="11" t="s">
        <v>4978</v>
      </c>
      <c r="G40" s="11" t="s">
        <v>5129</v>
      </c>
      <c r="H40" s="14" t="s">
        <v>31</v>
      </c>
      <c r="I40" s="11" t="s">
        <v>23</v>
      </c>
      <c r="J40" s="11" t="s">
        <v>4358</v>
      </c>
      <c r="K40" s="18">
        <v>130000.0</v>
      </c>
      <c r="L40" s="26" t="s">
        <v>5130</v>
      </c>
      <c r="M40" s="11" t="s">
        <v>39</v>
      </c>
      <c r="N40" s="12">
        <v>45700.0</v>
      </c>
      <c r="O40" s="28"/>
      <c r="P40" s="22"/>
      <c r="Q40" s="22"/>
      <c r="R40" s="22"/>
      <c r="S40" s="22"/>
      <c r="T40" s="41"/>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row>
    <row r="41" hidden="1">
      <c r="A41" s="11">
        <v>120.0</v>
      </c>
      <c r="B41" s="12">
        <v>45713.0</v>
      </c>
      <c r="C41" s="24" t="s">
        <v>5131</v>
      </c>
      <c r="D41" s="29"/>
      <c r="E41" s="29"/>
      <c r="F41" s="11" t="s">
        <v>4978</v>
      </c>
      <c r="G41" s="11" t="s">
        <v>5132</v>
      </c>
      <c r="H41" s="14" t="s">
        <v>31</v>
      </c>
      <c r="I41" s="11" t="s">
        <v>23</v>
      </c>
      <c r="J41" s="11" t="s">
        <v>4358</v>
      </c>
      <c r="K41" s="18">
        <v>299800.0</v>
      </c>
      <c r="L41" s="26" t="s">
        <v>5133</v>
      </c>
      <c r="M41" s="11" t="s">
        <v>39</v>
      </c>
      <c r="N41" s="12">
        <v>45721.0</v>
      </c>
      <c r="O41" s="28"/>
      <c r="P41" s="22"/>
      <c r="Q41" s="22"/>
      <c r="R41" s="22"/>
      <c r="S41" s="22"/>
      <c r="T41" s="41"/>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row>
    <row r="42" hidden="1">
      <c r="A42" s="11">
        <v>66.0</v>
      </c>
      <c r="B42" s="12">
        <v>45701.0</v>
      </c>
      <c r="C42" s="14" t="s">
        <v>5134</v>
      </c>
      <c r="D42" s="14" t="s">
        <v>5135</v>
      </c>
      <c r="E42" s="28"/>
      <c r="F42" s="11" t="s">
        <v>4978</v>
      </c>
      <c r="G42" s="11" t="s">
        <v>5136</v>
      </c>
      <c r="H42" s="14" t="s">
        <v>31</v>
      </c>
      <c r="I42" s="11" t="s">
        <v>23</v>
      </c>
      <c r="J42" s="11" t="s">
        <v>4358</v>
      </c>
      <c r="K42" s="18">
        <v>360000.0</v>
      </c>
      <c r="L42" s="26" t="s">
        <v>5137</v>
      </c>
      <c r="M42" s="11" t="s">
        <v>39</v>
      </c>
      <c r="N42" s="12">
        <v>45706.0</v>
      </c>
      <c r="O42" s="28"/>
      <c r="P42" s="22"/>
      <c r="Q42" s="22"/>
      <c r="R42" s="22"/>
      <c r="S42" s="22"/>
      <c r="T42" s="41"/>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row>
    <row r="43" hidden="1">
      <c r="A43" s="11">
        <v>109.0</v>
      </c>
      <c r="B43" s="111">
        <v>45708.0</v>
      </c>
      <c r="C43" s="24" t="s">
        <v>5138</v>
      </c>
      <c r="D43" s="24" t="s">
        <v>5139</v>
      </c>
      <c r="E43" s="29"/>
      <c r="F43" s="11" t="s">
        <v>4978</v>
      </c>
      <c r="G43" s="11" t="s">
        <v>5140</v>
      </c>
      <c r="H43" s="14" t="s">
        <v>4639</v>
      </c>
      <c r="I43" s="11" t="s">
        <v>23</v>
      </c>
      <c r="J43" s="11" t="s">
        <v>4358</v>
      </c>
      <c r="K43" s="18">
        <v>2228800.0</v>
      </c>
      <c r="L43" s="26" t="s">
        <v>5141</v>
      </c>
      <c r="M43" s="11" t="s">
        <v>39</v>
      </c>
      <c r="N43" s="12">
        <v>45714.0</v>
      </c>
      <c r="O43" s="28"/>
      <c r="P43" s="22"/>
      <c r="Q43" s="22"/>
      <c r="R43" s="22"/>
      <c r="S43" s="22"/>
      <c r="T43" s="41"/>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row>
    <row r="44" hidden="1">
      <c r="A44" s="11">
        <v>92.0</v>
      </c>
      <c r="B44" s="12">
        <v>45705.0</v>
      </c>
      <c r="C44" s="14" t="s">
        <v>5142</v>
      </c>
      <c r="D44" s="14" t="s">
        <v>5143</v>
      </c>
      <c r="E44" s="28"/>
      <c r="F44" s="11" t="s">
        <v>4978</v>
      </c>
      <c r="G44" s="11" t="s">
        <v>5144</v>
      </c>
      <c r="H44" s="14" t="s">
        <v>31</v>
      </c>
      <c r="I44" s="11" t="s">
        <v>23</v>
      </c>
      <c r="J44" s="11" t="s">
        <v>50</v>
      </c>
      <c r="K44" s="18">
        <v>750000.0</v>
      </c>
      <c r="L44" s="26" t="s">
        <v>5145</v>
      </c>
      <c r="M44" s="11" t="s">
        <v>39</v>
      </c>
      <c r="N44" s="12">
        <v>45709.0</v>
      </c>
      <c r="O44" s="28"/>
      <c r="P44" s="22"/>
      <c r="Q44" s="22"/>
      <c r="R44" s="22"/>
      <c r="S44" s="22"/>
      <c r="T44" s="41"/>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row>
    <row r="45" hidden="1">
      <c r="A45" s="11">
        <v>91.0</v>
      </c>
      <c r="B45" s="12">
        <v>45705.0</v>
      </c>
      <c r="C45" s="14" t="s">
        <v>5146</v>
      </c>
      <c r="D45" s="14" t="s">
        <v>5147</v>
      </c>
      <c r="E45" s="28"/>
      <c r="F45" s="11" t="s">
        <v>4978</v>
      </c>
      <c r="G45" s="11" t="s">
        <v>5148</v>
      </c>
      <c r="H45" s="14" t="s">
        <v>31</v>
      </c>
      <c r="I45" s="11" t="s">
        <v>23</v>
      </c>
      <c r="J45" s="11" t="s">
        <v>50</v>
      </c>
      <c r="K45" s="18">
        <v>900000.0</v>
      </c>
      <c r="L45" s="26" t="s">
        <v>5149</v>
      </c>
      <c r="M45" s="11" t="s">
        <v>39</v>
      </c>
      <c r="N45" s="12">
        <v>45709.0</v>
      </c>
      <c r="O45" s="28"/>
      <c r="P45" s="22"/>
      <c r="Q45" s="22"/>
      <c r="R45" s="22"/>
      <c r="S45" s="22"/>
      <c r="T45" s="41"/>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row>
    <row r="46" hidden="1">
      <c r="A46" s="11">
        <v>110.0</v>
      </c>
      <c r="B46" s="12">
        <v>45709.0</v>
      </c>
      <c r="C46" s="24" t="s">
        <v>5150</v>
      </c>
      <c r="D46" s="29"/>
      <c r="E46" s="29"/>
      <c r="F46" s="11" t="s">
        <v>4978</v>
      </c>
      <c r="G46" s="11" t="s">
        <v>5151</v>
      </c>
      <c r="H46" s="14" t="s">
        <v>31</v>
      </c>
      <c r="I46" s="11" t="s">
        <v>23</v>
      </c>
      <c r="J46" s="11" t="s">
        <v>50</v>
      </c>
      <c r="K46" s="18">
        <v>1278542.0</v>
      </c>
      <c r="L46" s="26" t="s">
        <v>5152</v>
      </c>
      <c r="M46" s="11" t="s">
        <v>39</v>
      </c>
      <c r="N46" s="12">
        <v>45714.0</v>
      </c>
      <c r="O46" s="28"/>
      <c r="P46" s="22"/>
      <c r="Q46" s="22"/>
      <c r="R46" s="22"/>
      <c r="S46" s="22"/>
      <c r="T46" s="41"/>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row>
    <row r="47" hidden="1">
      <c r="A47" s="11">
        <v>42.0</v>
      </c>
      <c r="B47" s="12">
        <v>45698.0</v>
      </c>
      <c r="C47" s="14" t="s">
        <v>5153</v>
      </c>
      <c r="D47" s="28"/>
      <c r="E47" s="28"/>
      <c r="F47" s="11" t="s">
        <v>4978</v>
      </c>
      <c r="G47" s="11" t="s">
        <v>5154</v>
      </c>
      <c r="H47" s="14" t="s">
        <v>31</v>
      </c>
      <c r="I47" s="11" t="s">
        <v>23</v>
      </c>
      <c r="J47" s="11" t="s">
        <v>625</v>
      </c>
      <c r="K47" s="18">
        <v>314200.0</v>
      </c>
      <c r="L47" s="26" t="s">
        <v>5043</v>
      </c>
      <c r="M47" s="11" t="s">
        <v>39</v>
      </c>
      <c r="N47" s="12">
        <v>45706.0</v>
      </c>
      <c r="O47" s="28"/>
      <c r="P47" s="22"/>
      <c r="Q47" s="22"/>
      <c r="R47" s="22"/>
      <c r="S47" s="22"/>
      <c r="T47" s="41"/>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row>
    <row r="48" hidden="1">
      <c r="A48" s="11">
        <v>78.0</v>
      </c>
      <c r="B48" s="12">
        <v>45702.0</v>
      </c>
      <c r="C48" s="14" t="s">
        <v>5155</v>
      </c>
      <c r="D48" s="14" t="s">
        <v>5156</v>
      </c>
      <c r="E48" s="28"/>
      <c r="F48" s="11" t="s">
        <v>4978</v>
      </c>
      <c r="G48" s="11" t="s">
        <v>5157</v>
      </c>
      <c r="H48" s="14" t="s">
        <v>31</v>
      </c>
      <c r="I48" s="11" t="s">
        <v>23</v>
      </c>
      <c r="J48" s="11" t="s">
        <v>625</v>
      </c>
      <c r="K48" s="18">
        <v>350000.0</v>
      </c>
      <c r="L48" s="26" t="s">
        <v>5158</v>
      </c>
      <c r="M48" s="11" t="s">
        <v>39</v>
      </c>
      <c r="N48" s="11" t="s">
        <v>5159</v>
      </c>
      <c r="O48" s="28"/>
      <c r="P48" s="22"/>
      <c r="Q48" s="22"/>
      <c r="R48" s="22"/>
      <c r="S48" s="22"/>
      <c r="T48" s="41"/>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row>
    <row r="49" hidden="1">
      <c r="A49" s="11">
        <v>43.0</v>
      </c>
      <c r="B49" s="12">
        <v>45698.0</v>
      </c>
      <c r="C49" s="11" t="s">
        <v>5160</v>
      </c>
      <c r="D49" s="28"/>
      <c r="E49" s="14" t="s">
        <v>5161</v>
      </c>
      <c r="F49" s="11" t="s">
        <v>4978</v>
      </c>
      <c r="G49" s="11" t="s">
        <v>5162</v>
      </c>
      <c r="H49" s="14" t="s">
        <v>31</v>
      </c>
      <c r="I49" s="11" t="s">
        <v>23</v>
      </c>
      <c r="J49" s="11" t="s">
        <v>625</v>
      </c>
      <c r="K49" s="18">
        <v>535500.0</v>
      </c>
      <c r="L49" s="26" t="s">
        <v>5043</v>
      </c>
      <c r="M49" s="11" t="s">
        <v>39</v>
      </c>
      <c r="N49" s="12">
        <v>45706.0</v>
      </c>
      <c r="O49" s="28"/>
      <c r="P49" s="22"/>
      <c r="Q49" s="22"/>
      <c r="R49" s="22"/>
      <c r="S49" s="22"/>
      <c r="T49" s="41"/>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row>
    <row r="50" hidden="1">
      <c r="A50" s="11">
        <v>127.0</v>
      </c>
      <c r="B50" s="12">
        <v>45714.0</v>
      </c>
      <c r="C50" s="24" t="s">
        <v>5100</v>
      </c>
      <c r="D50" s="24" t="s">
        <v>5163</v>
      </c>
      <c r="E50" s="29"/>
      <c r="F50" s="11" t="s">
        <v>5123</v>
      </c>
      <c r="G50" s="11" t="s">
        <v>5164</v>
      </c>
      <c r="H50" s="14" t="s">
        <v>31</v>
      </c>
      <c r="I50" s="11" t="s">
        <v>23</v>
      </c>
      <c r="J50" s="124" t="s">
        <v>619</v>
      </c>
      <c r="K50" s="18">
        <v>3443598.0</v>
      </c>
      <c r="L50" s="26" t="s">
        <v>5165</v>
      </c>
      <c r="M50" s="124" t="s">
        <v>502</v>
      </c>
      <c r="N50" s="12">
        <v>45721.0</v>
      </c>
      <c r="O50" s="28"/>
      <c r="P50" s="22"/>
      <c r="Q50" s="22"/>
      <c r="R50" s="22"/>
      <c r="S50" s="22"/>
      <c r="T50" s="41"/>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row>
    <row r="51">
      <c r="A51" s="11">
        <v>94.0</v>
      </c>
      <c r="B51" s="12">
        <v>45705.0</v>
      </c>
      <c r="C51" s="14" t="s">
        <v>5166</v>
      </c>
      <c r="D51" s="28"/>
      <c r="E51" s="28"/>
      <c r="F51" s="11" t="s">
        <v>5167</v>
      </c>
      <c r="G51" s="11" t="s">
        <v>5168</v>
      </c>
      <c r="H51" s="14" t="s">
        <v>31</v>
      </c>
      <c r="I51" s="11" t="s">
        <v>23</v>
      </c>
      <c r="J51" s="11" t="s">
        <v>5069</v>
      </c>
      <c r="K51" s="18">
        <v>300000.0</v>
      </c>
      <c r="L51" s="26" t="s">
        <v>5169</v>
      </c>
      <c r="M51" s="11" t="s">
        <v>502</v>
      </c>
      <c r="N51" s="12">
        <v>45709.0</v>
      </c>
      <c r="O51" s="28"/>
      <c r="P51" s="22"/>
      <c r="Q51" s="22"/>
      <c r="R51" s="22"/>
      <c r="S51" s="22"/>
      <c r="T51" s="41"/>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row>
    <row r="52">
      <c r="A52" s="11">
        <v>136.0</v>
      </c>
      <c r="B52" s="12">
        <v>45716.0</v>
      </c>
      <c r="C52" s="24" t="s">
        <v>5170</v>
      </c>
      <c r="D52" s="24" t="s">
        <v>5171</v>
      </c>
      <c r="E52" s="29"/>
      <c r="F52" s="11" t="s">
        <v>4978</v>
      </c>
      <c r="G52" s="11" t="s">
        <v>5172</v>
      </c>
      <c r="H52" s="14" t="s">
        <v>31</v>
      </c>
      <c r="I52" s="11" t="s">
        <v>23</v>
      </c>
      <c r="J52" s="11" t="s">
        <v>5007</v>
      </c>
      <c r="K52" s="18">
        <v>320000.0</v>
      </c>
      <c r="L52" s="89"/>
      <c r="M52" s="124" t="s">
        <v>502</v>
      </c>
      <c r="N52" s="111"/>
      <c r="O52" s="28"/>
      <c r="P52" s="22"/>
      <c r="Q52" s="22"/>
      <c r="R52" s="22"/>
      <c r="S52" s="22"/>
      <c r="T52" s="41"/>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row>
    <row r="53">
      <c r="A53" s="11">
        <v>69.0</v>
      </c>
      <c r="B53" s="12">
        <v>45701.0</v>
      </c>
      <c r="C53" s="14" t="s">
        <v>5173</v>
      </c>
      <c r="D53" s="14" t="s">
        <v>5174</v>
      </c>
      <c r="E53" s="28"/>
      <c r="F53" s="11" t="s">
        <v>5167</v>
      </c>
      <c r="G53" s="11" t="s">
        <v>5175</v>
      </c>
      <c r="H53" s="14" t="s">
        <v>31</v>
      </c>
      <c r="I53" s="11" t="s">
        <v>23</v>
      </c>
      <c r="J53" s="11" t="s">
        <v>5069</v>
      </c>
      <c r="K53" s="18">
        <v>350000.0</v>
      </c>
      <c r="L53" s="26" t="s">
        <v>5176</v>
      </c>
      <c r="M53" s="11" t="s">
        <v>502</v>
      </c>
      <c r="N53" s="11" t="s">
        <v>5177</v>
      </c>
      <c r="O53" s="28"/>
      <c r="P53" s="22"/>
      <c r="Q53" s="22"/>
      <c r="R53" s="22"/>
      <c r="S53" s="22"/>
      <c r="T53" s="41"/>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row>
    <row r="54" hidden="1">
      <c r="A54" s="11">
        <v>36.0</v>
      </c>
      <c r="B54" s="12">
        <v>45695.0</v>
      </c>
      <c r="C54" s="14" t="s">
        <v>5004</v>
      </c>
      <c r="D54" s="28"/>
      <c r="E54" s="28"/>
      <c r="F54" s="11" t="s">
        <v>4978</v>
      </c>
      <c r="G54" s="11" t="s">
        <v>5178</v>
      </c>
      <c r="H54" s="14" t="s">
        <v>31</v>
      </c>
      <c r="I54" s="11" t="s">
        <v>23</v>
      </c>
      <c r="J54" s="11" t="s">
        <v>4984</v>
      </c>
      <c r="K54" s="18">
        <v>750000.0</v>
      </c>
      <c r="L54" s="26" t="s">
        <v>5080</v>
      </c>
      <c r="M54" s="11" t="s">
        <v>502</v>
      </c>
      <c r="N54" s="12">
        <v>45700.0</v>
      </c>
      <c r="O54" s="28"/>
      <c r="P54" s="22"/>
      <c r="Q54" s="22"/>
      <c r="R54" s="22"/>
      <c r="S54" s="22"/>
      <c r="T54" s="41"/>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row>
    <row r="55" hidden="1">
      <c r="A55" s="11">
        <v>140.0</v>
      </c>
      <c r="B55" s="12">
        <v>45716.0</v>
      </c>
      <c r="C55" s="24" t="s">
        <v>5179</v>
      </c>
      <c r="D55" s="24" t="s">
        <v>5180</v>
      </c>
      <c r="E55" s="29"/>
      <c r="F55" s="11" t="s">
        <v>4978</v>
      </c>
      <c r="G55" s="11" t="s">
        <v>5181</v>
      </c>
      <c r="H55" s="14" t="s">
        <v>31</v>
      </c>
      <c r="I55" s="11" t="s">
        <v>23</v>
      </c>
      <c r="J55" s="11" t="s">
        <v>4984</v>
      </c>
      <c r="K55" s="18">
        <v>920000.0</v>
      </c>
      <c r="L55" s="89"/>
      <c r="M55" s="124" t="s">
        <v>502</v>
      </c>
      <c r="N55" s="111"/>
      <c r="O55" s="28"/>
      <c r="P55" s="22"/>
      <c r="Q55" s="22"/>
      <c r="R55" s="22"/>
      <c r="S55" s="22"/>
      <c r="T55" s="41"/>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row>
    <row r="56" hidden="1">
      <c r="A56" s="11">
        <v>101.0</v>
      </c>
      <c r="B56" s="12">
        <v>45706.0</v>
      </c>
      <c r="C56" s="14" t="s">
        <v>5182</v>
      </c>
      <c r="D56" s="14" t="s">
        <v>5183</v>
      </c>
      <c r="E56" s="28"/>
      <c r="F56" s="11" t="s">
        <v>5092</v>
      </c>
      <c r="G56" s="11" t="s">
        <v>5184</v>
      </c>
      <c r="H56" s="14" t="s">
        <v>31</v>
      </c>
      <c r="I56" s="11" t="s">
        <v>23</v>
      </c>
      <c r="J56" s="11" t="s">
        <v>4984</v>
      </c>
      <c r="K56" s="18">
        <v>2327455.0</v>
      </c>
      <c r="L56" s="26" t="s">
        <v>5185</v>
      </c>
      <c r="M56" s="11" t="s">
        <v>502</v>
      </c>
      <c r="N56" s="111"/>
      <c r="O56" s="28"/>
      <c r="P56" s="22"/>
      <c r="Q56" s="22"/>
      <c r="R56" s="22"/>
      <c r="S56" s="22"/>
      <c r="T56" s="41"/>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row>
    <row r="57" hidden="1">
      <c r="A57" s="11">
        <v>13.0</v>
      </c>
      <c r="B57" s="12">
        <v>45691.0</v>
      </c>
      <c r="C57" s="14" t="s">
        <v>5186</v>
      </c>
      <c r="D57" s="14" t="s">
        <v>5187</v>
      </c>
      <c r="E57" s="28"/>
      <c r="F57" s="11" t="s">
        <v>5092</v>
      </c>
      <c r="G57" s="11" t="s">
        <v>5188</v>
      </c>
      <c r="H57" s="14" t="s">
        <v>31</v>
      </c>
      <c r="I57" s="11" t="s">
        <v>23</v>
      </c>
      <c r="J57" s="11" t="s">
        <v>4984</v>
      </c>
      <c r="K57" s="18">
        <v>2515380.0</v>
      </c>
      <c r="L57" s="26" t="s">
        <v>5189</v>
      </c>
      <c r="M57" s="11" t="s">
        <v>502</v>
      </c>
      <c r="N57" s="12">
        <v>45700.0</v>
      </c>
      <c r="O57" s="28"/>
      <c r="P57" s="22"/>
      <c r="Q57" s="22"/>
      <c r="R57" s="22"/>
      <c r="S57" s="22"/>
      <c r="T57" s="41"/>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row>
    <row r="58" hidden="1">
      <c r="A58" s="11">
        <v>129.0</v>
      </c>
      <c r="B58" s="12">
        <v>45714.0</v>
      </c>
      <c r="C58" s="24" t="s">
        <v>5190</v>
      </c>
      <c r="D58" s="24" t="s">
        <v>5191</v>
      </c>
      <c r="E58" s="29"/>
      <c r="F58" s="11" t="s">
        <v>4978</v>
      </c>
      <c r="G58" s="11" t="s">
        <v>5192</v>
      </c>
      <c r="H58" s="14" t="s">
        <v>31</v>
      </c>
      <c r="I58" s="11" t="s">
        <v>23</v>
      </c>
      <c r="J58" s="11" t="s">
        <v>4984</v>
      </c>
      <c r="K58" s="18">
        <v>2643783.0</v>
      </c>
      <c r="L58" s="26" t="s">
        <v>2898</v>
      </c>
      <c r="M58" s="124" t="s">
        <v>502</v>
      </c>
      <c r="N58" s="12">
        <v>45721.0</v>
      </c>
      <c r="O58" s="28"/>
      <c r="P58" s="22"/>
      <c r="Q58" s="22"/>
      <c r="R58" s="22"/>
      <c r="S58" s="22"/>
      <c r="T58" s="41"/>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row>
    <row r="59">
      <c r="A59" s="11">
        <v>26.0</v>
      </c>
      <c r="B59" s="12">
        <v>45693.0</v>
      </c>
      <c r="C59" s="14" t="s">
        <v>5070</v>
      </c>
      <c r="D59" s="14" t="s">
        <v>5074</v>
      </c>
      <c r="E59" s="28"/>
      <c r="F59" s="11" t="s">
        <v>4978</v>
      </c>
      <c r="G59" s="11" t="s">
        <v>5193</v>
      </c>
      <c r="H59" s="14" t="s">
        <v>31</v>
      </c>
      <c r="I59" s="11" t="s">
        <v>23</v>
      </c>
      <c r="J59" s="11" t="s">
        <v>5007</v>
      </c>
      <c r="K59" s="18">
        <v>420000.0</v>
      </c>
      <c r="L59" s="26" t="s">
        <v>5194</v>
      </c>
      <c r="M59" s="11" t="s">
        <v>502</v>
      </c>
      <c r="N59" s="12">
        <v>45700.0</v>
      </c>
      <c r="O59" s="28"/>
      <c r="P59" s="22"/>
      <c r="Q59" s="22" t="e">
        <v>#REF!</v>
      </c>
      <c r="R59" s="22"/>
      <c r="S59" s="22"/>
      <c r="T59" s="41"/>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row>
    <row r="60" hidden="1">
      <c r="A60" s="11">
        <v>81.0</v>
      </c>
      <c r="B60" s="12">
        <v>45702.0</v>
      </c>
      <c r="C60" s="14" t="s">
        <v>5195</v>
      </c>
      <c r="D60" s="14" t="s">
        <v>5196</v>
      </c>
      <c r="E60" s="28"/>
      <c r="F60" s="11" t="s">
        <v>4978</v>
      </c>
      <c r="G60" s="11" t="s">
        <v>5197</v>
      </c>
      <c r="H60" s="14" t="s">
        <v>31</v>
      </c>
      <c r="I60" s="11" t="s">
        <v>23</v>
      </c>
      <c r="J60" s="11" t="s">
        <v>5057</v>
      </c>
      <c r="K60" s="18">
        <v>1865118.0</v>
      </c>
      <c r="L60" s="26" t="s">
        <v>5198</v>
      </c>
      <c r="M60" s="11" t="s">
        <v>502</v>
      </c>
      <c r="N60" s="11" t="s">
        <v>5199</v>
      </c>
      <c r="O60" s="28"/>
      <c r="P60" s="22"/>
      <c r="Q60" s="22"/>
      <c r="R60" s="22"/>
      <c r="S60" s="22"/>
      <c r="T60" s="41"/>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row>
    <row r="61">
      <c r="A61" s="11">
        <v>32.0</v>
      </c>
      <c r="B61" s="12">
        <v>45694.0</v>
      </c>
      <c r="C61" s="14" t="s">
        <v>5070</v>
      </c>
      <c r="D61" s="14" t="s">
        <v>5074</v>
      </c>
      <c r="E61" s="28"/>
      <c r="F61" s="11" t="s">
        <v>5123</v>
      </c>
      <c r="G61" s="11" t="s">
        <v>5193</v>
      </c>
      <c r="H61" s="14" t="s">
        <v>31</v>
      </c>
      <c r="I61" s="11" t="s">
        <v>23</v>
      </c>
      <c r="J61" s="11" t="s">
        <v>5007</v>
      </c>
      <c r="K61" s="18">
        <v>420000.0</v>
      </c>
      <c r="L61" s="26" t="s">
        <v>5080</v>
      </c>
      <c r="M61" s="11" t="s">
        <v>502</v>
      </c>
      <c r="N61" s="111"/>
      <c r="O61" s="28"/>
      <c r="P61" s="22"/>
      <c r="Q61" s="22"/>
      <c r="R61" s="22"/>
      <c r="S61" s="22"/>
      <c r="T61" s="41"/>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row>
    <row r="62">
      <c r="A62" s="11">
        <v>34.0</v>
      </c>
      <c r="B62" s="12">
        <v>45695.0</v>
      </c>
      <c r="C62" s="14" t="s">
        <v>5200</v>
      </c>
      <c r="D62" s="14" t="s">
        <v>5201</v>
      </c>
      <c r="E62" s="28"/>
      <c r="F62" s="11" t="s">
        <v>4978</v>
      </c>
      <c r="G62" s="11" t="s">
        <v>5202</v>
      </c>
      <c r="H62" s="14" t="s">
        <v>31</v>
      </c>
      <c r="I62" s="11" t="s">
        <v>23</v>
      </c>
      <c r="J62" s="11" t="s">
        <v>4358</v>
      </c>
      <c r="K62" s="18">
        <v>420000.0</v>
      </c>
      <c r="L62" s="26" t="s">
        <v>5010</v>
      </c>
      <c r="M62" s="11" t="s">
        <v>502</v>
      </c>
      <c r="N62" s="111"/>
      <c r="O62" s="28"/>
      <c r="P62" s="22"/>
      <c r="Q62" s="22" t="s">
        <v>23</v>
      </c>
      <c r="R62" s="22" t="s">
        <v>5203</v>
      </c>
      <c r="S62" s="22" t="s">
        <v>5203</v>
      </c>
      <c r="T62" s="41"/>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row>
    <row r="63">
      <c r="A63" s="11">
        <v>41.0</v>
      </c>
      <c r="B63" s="12">
        <v>45698.0</v>
      </c>
      <c r="C63" s="14" t="s">
        <v>5204</v>
      </c>
      <c r="D63" s="14" t="s">
        <v>5205</v>
      </c>
      <c r="E63" s="28"/>
      <c r="F63" s="11" t="s">
        <v>4978</v>
      </c>
      <c r="G63" s="11" t="s">
        <v>5206</v>
      </c>
      <c r="H63" s="14" t="s">
        <v>31</v>
      </c>
      <c r="I63" s="11" t="s">
        <v>23</v>
      </c>
      <c r="J63" s="11" t="s">
        <v>4358</v>
      </c>
      <c r="K63" s="18">
        <v>480000.0</v>
      </c>
      <c r="L63" s="89"/>
      <c r="M63" s="11" t="s">
        <v>502</v>
      </c>
      <c r="N63" s="111"/>
      <c r="O63" s="28"/>
      <c r="P63" s="22"/>
      <c r="Q63" s="22"/>
      <c r="R63" s="22">
        <v>0.0</v>
      </c>
      <c r="S63" s="145">
        <v>0.0</v>
      </c>
      <c r="T63" s="41"/>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row>
    <row r="64">
      <c r="A64" s="11">
        <v>44.0</v>
      </c>
      <c r="B64" s="12">
        <v>45698.0</v>
      </c>
      <c r="C64" s="14" t="s">
        <v>5146</v>
      </c>
      <c r="D64" s="28"/>
      <c r="E64" s="28"/>
      <c r="F64" s="11" t="s">
        <v>4978</v>
      </c>
      <c r="G64" s="11" t="s">
        <v>5207</v>
      </c>
      <c r="H64" s="14" t="s">
        <v>31</v>
      </c>
      <c r="I64" s="11" t="s">
        <v>23</v>
      </c>
      <c r="J64" s="11" t="s">
        <v>3902</v>
      </c>
      <c r="K64" s="18">
        <v>540000.0</v>
      </c>
      <c r="L64" s="89"/>
      <c r="M64" s="11" t="s">
        <v>502</v>
      </c>
      <c r="N64" s="111"/>
      <c r="O64" s="28"/>
      <c r="P64" s="22"/>
      <c r="Q64" s="22" t="s">
        <v>95</v>
      </c>
      <c r="R64" s="22">
        <v>34.0</v>
      </c>
      <c r="S64" s="145">
        <v>0.2446043165467626</v>
      </c>
      <c r="T64" s="41"/>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row>
    <row r="65">
      <c r="A65" s="11">
        <v>133.0</v>
      </c>
      <c r="B65" s="12">
        <v>45715.0</v>
      </c>
      <c r="C65" s="24" t="s">
        <v>5208</v>
      </c>
      <c r="D65" s="29"/>
      <c r="E65" s="29"/>
      <c r="F65" s="11" t="s">
        <v>4978</v>
      </c>
      <c r="G65" s="11" t="s">
        <v>3243</v>
      </c>
      <c r="H65" s="14" t="s">
        <v>31</v>
      </c>
      <c r="I65" s="11" t="s">
        <v>23</v>
      </c>
      <c r="J65" s="11" t="s">
        <v>5069</v>
      </c>
      <c r="K65" s="18">
        <v>752913.0</v>
      </c>
      <c r="L65" s="89"/>
      <c r="M65" s="124" t="s">
        <v>502</v>
      </c>
      <c r="N65" s="111"/>
      <c r="O65" s="28"/>
      <c r="P65" s="22"/>
      <c r="Q65" s="22" t="s">
        <v>9</v>
      </c>
      <c r="R65" s="22">
        <v>1.0</v>
      </c>
      <c r="S65" s="145">
        <v>0.007194244604316547</v>
      </c>
      <c r="T65" s="41"/>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row>
    <row r="66">
      <c r="A66" s="11">
        <v>114.0</v>
      </c>
      <c r="B66" s="12">
        <v>45710.0</v>
      </c>
      <c r="C66" s="24" t="s">
        <v>5209</v>
      </c>
      <c r="D66" s="24" t="s">
        <v>5210</v>
      </c>
      <c r="E66" s="29"/>
      <c r="F66" s="11" t="s">
        <v>4978</v>
      </c>
      <c r="G66" s="11" t="s">
        <v>5211</v>
      </c>
      <c r="H66" s="14" t="s">
        <v>31</v>
      </c>
      <c r="I66" s="11" t="s">
        <v>23</v>
      </c>
      <c r="J66" s="11" t="s">
        <v>3902</v>
      </c>
      <c r="K66" s="18">
        <v>759655.0</v>
      </c>
      <c r="L66" s="26" t="s">
        <v>5212</v>
      </c>
      <c r="M66" s="124" t="s">
        <v>502</v>
      </c>
      <c r="N66" s="111"/>
      <c r="O66" s="28"/>
      <c r="P66" s="22"/>
      <c r="Q66" s="22" t="s">
        <v>23</v>
      </c>
      <c r="R66" s="22">
        <v>104.0</v>
      </c>
      <c r="S66" s="145">
        <v>0.7482014388489209</v>
      </c>
      <c r="T66" s="41"/>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row>
    <row r="67">
      <c r="A67" s="11">
        <v>37.0</v>
      </c>
      <c r="B67" s="12">
        <v>45696.0</v>
      </c>
      <c r="C67" s="14" t="s">
        <v>5213</v>
      </c>
      <c r="D67" s="28"/>
      <c r="E67" s="28"/>
      <c r="F67" s="11" t="s">
        <v>4978</v>
      </c>
      <c r="G67" s="11" t="s">
        <v>5214</v>
      </c>
      <c r="H67" s="14" t="s">
        <v>31</v>
      </c>
      <c r="I67" s="11" t="s">
        <v>23</v>
      </c>
      <c r="J67" s="11" t="s">
        <v>167</v>
      </c>
      <c r="K67" s="18">
        <v>872512.0</v>
      </c>
      <c r="L67" s="26" t="s">
        <v>95</v>
      </c>
      <c r="M67" s="11" t="s">
        <v>502</v>
      </c>
      <c r="N67" s="12">
        <v>45706.0</v>
      </c>
      <c r="O67" s="28"/>
      <c r="P67" s="22"/>
      <c r="Q67" s="22" t="s">
        <v>1106</v>
      </c>
      <c r="R67" s="22">
        <v>139.0</v>
      </c>
      <c r="S67" s="145">
        <v>1.0</v>
      </c>
      <c r="T67" s="41"/>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row>
    <row r="68">
      <c r="A68" s="11">
        <v>27.0</v>
      </c>
      <c r="B68" s="12">
        <v>45693.0</v>
      </c>
      <c r="C68" s="14" t="s">
        <v>64</v>
      </c>
      <c r="D68" s="14" t="s">
        <v>5030</v>
      </c>
      <c r="E68" s="28"/>
      <c r="F68" s="11" t="s">
        <v>4978</v>
      </c>
      <c r="G68" s="11" t="s">
        <v>5215</v>
      </c>
      <c r="H68" s="14" t="s">
        <v>31</v>
      </c>
      <c r="I68" s="11" t="s">
        <v>23</v>
      </c>
      <c r="J68" s="11" t="s">
        <v>3902</v>
      </c>
      <c r="K68" s="18">
        <v>1088000.0</v>
      </c>
      <c r="L68" s="26" t="s">
        <v>5080</v>
      </c>
      <c r="M68" s="11" t="s">
        <v>502</v>
      </c>
      <c r="N68" s="12">
        <v>45700.0</v>
      </c>
      <c r="O68" s="28"/>
      <c r="P68" s="22"/>
      <c r="Q68" s="22"/>
      <c r="R68" s="22"/>
      <c r="S68" s="22"/>
      <c r="T68" s="41"/>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row>
    <row r="69">
      <c r="A69" s="11">
        <v>106.0</v>
      </c>
      <c r="B69" s="152">
        <v>45707.0</v>
      </c>
      <c r="C69" s="120" t="s">
        <v>5037</v>
      </c>
      <c r="D69" s="120" t="s">
        <v>5216</v>
      </c>
      <c r="E69" s="24" t="s">
        <v>5217</v>
      </c>
      <c r="F69" s="149" t="s">
        <v>4978</v>
      </c>
      <c r="G69" s="149">
        <v>3.107461864E9</v>
      </c>
      <c r="H69" s="14" t="s">
        <v>31</v>
      </c>
      <c r="I69" s="11" t="s">
        <v>23</v>
      </c>
      <c r="J69" s="11" t="s">
        <v>4358</v>
      </c>
      <c r="K69" s="148">
        <v>1120980.0</v>
      </c>
      <c r="L69" s="121" t="s">
        <v>5218</v>
      </c>
      <c r="M69" s="11" t="s">
        <v>502</v>
      </c>
      <c r="N69" s="12">
        <v>45714.0</v>
      </c>
      <c r="O69" s="28"/>
      <c r="P69" s="22"/>
      <c r="Q69" s="22"/>
      <c r="R69" s="22"/>
      <c r="S69" s="22"/>
      <c r="T69" s="41"/>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row>
    <row r="70">
      <c r="A70" s="11">
        <v>11.0</v>
      </c>
      <c r="B70" s="12">
        <v>45691.0</v>
      </c>
      <c r="C70" s="14" t="s">
        <v>5004</v>
      </c>
      <c r="D70" s="14" t="s">
        <v>5219</v>
      </c>
      <c r="E70" s="14" t="s">
        <v>5220</v>
      </c>
      <c r="F70" s="11" t="s">
        <v>4978</v>
      </c>
      <c r="G70" s="11" t="s">
        <v>5221</v>
      </c>
      <c r="H70" s="14" t="s">
        <v>31</v>
      </c>
      <c r="I70" s="11" t="s">
        <v>23</v>
      </c>
      <c r="J70" s="11" t="s">
        <v>3901</v>
      </c>
      <c r="K70" s="18">
        <v>1298000.0</v>
      </c>
      <c r="L70" s="26" t="s">
        <v>5222</v>
      </c>
      <c r="M70" s="11" t="s">
        <v>502</v>
      </c>
      <c r="N70" s="11" t="s">
        <v>5223</v>
      </c>
      <c r="O70" s="28"/>
      <c r="P70" s="22"/>
      <c r="Q70" s="22"/>
      <c r="R70" s="22"/>
      <c r="S70" s="22"/>
      <c r="T70" s="41"/>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row>
    <row r="71">
      <c r="A71" s="11">
        <v>50.0</v>
      </c>
      <c r="B71" s="12">
        <v>45699.0</v>
      </c>
      <c r="C71" s="14" t="s">
        <v>5224</v>
      </c>
      <c r="D71" s="14" t="s">
        <v>5225</v>
      </c>
      <c r="E71" s="28"/>
      <c r="F71" s="11" t="s">
        <v>4978</v>
      </c>
      <c r="G71" s="11" t="s">
        <v>5226</v>
      </c>
      <c r="H71" s="14" t="s">
        <v>4639</v>
      </c>
      <c r="I71" s="11" t="s">
        <v>23</v>
      </c>
      <c r="J71" s="11" t="s">
        <v>4984</v>
      </c>
      <c r="K71" s="18">
        <v>1442258.0</v>
      </c>
      <c r="L71" s="89"/>
      <c r="M71" s="11" t="s">
        <v>57</v>
      </c>
      <c r="N71" s="111"/>
      <c r="O71" s="28"/>
      <c r="P71" s="22"/>
      <c r="Q71" s="22"/>
      <c r="R71" s="22"/>
      <c r="S71" s="22"/>
      <c r="T71" s="41"/>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row>
    <row r="72">
      <c r="A72" s="11">
        <v>57.0</v>
      </c>
      <c r="B72" s="12">
        <v>45700.0</v>
      </c>
      <c r="C72" s="14" t="s">
        <v>5227</v>
      </c>
      <c r="D72" s="14" t="s">
        <v>5228</v>
      </c>
      <c r="E72" s="28"/>
      <c r="F72" s="11" t="s">
        <v>4978</v>
      </c>
      <c r="G72" s="11" t="s">
        <v>5229</v>
      </c>
      <c r="H72" s="14" t="s">
        <v>31</v>
      </c>
      <c r="I72" s="11" t="s">
        <v>23</v>
      </c>
      <c r="J72" s="11" t="s">
        <v>3901</v>
      </c>
      <c r="K72" s="18">
        <v>1545655.0</v>
      </c>
      <c r="L72" s="26" t="s">
        <v>95</v>
      </c>
      <c r="M72" s="11" t="s">
        <v>502</v>
      </c>
      <c r="N72" s="12">
        <v>45706.0</v>
      </c>
      <c r="O72" s="28"/>
      <c r="P72" s="22"/>
      <c r="Q72" s="22"/>
      <c r="R72" s="22"/>
      <c r="S72" s="22"/>
      <c r="T72" s="41"/>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row>
    <row r="73">
      <c r="A73" s="11">
        <v>93.0</v>
      </c>
      <c r="B73" s="12">
        <v>45705.0</v>
      </c>
      <c r="C73" s="14" t="s">
        <v>5230</v>
      </c>
      <c r="D73" s="14" t="s">
        <v>5231</v>
      </c>
      <c r="E73" s="28"/>
      <c r="F73" s="11" t="s">
        <v>4978</v>
      </c>
      <c r="G73" s="11" t="s">
        <v>5232</v>
      </c>
      <c r="H73" s="14" t="s">
        <v>31</v>
      </c>
      <c r="I73" s="11" t="s">
        <v>23</v>
      </c>
      <c r="J73" s="11" t="s">
        <v>4358</v>
      </c>
      <c r="K73" s="18">
        <v>1980000.0</v>
      </c>
      <c r="L73" s="26" t="s">
        <v>5233</v>
      </c>
      <c r="M73" s="11" t="s">
        <v>502</v>
      </c>
      <c r="N73" s="11" t="s">
        <v>5234</v>
      </c>
      <c r="O73" s="28"/>
      <c r="P73" s="22"/>
      <c r="Q73" s="22"/>
      <c r="R73" s="22"/>
      <c r="S73" s="22"/>
      <c r="T73" s="41"/>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row>
    <row r="74">
      <c r="A74" s="11">
        <v>14.0</v>
      </c>
      <c r="B74" s="12">
        <v>45691.0</v>
      </c>
      <c r="C74" s="14" t="s">
        <v>5235</v>
      </c>
      <c r="D74" s="14" t="s">
        <v>5047</v>
      </c>
      <c r="E74" s="28"/>
      <c r="F74" s="11" t="s">
        <v>4978</v>
      </c>
      <c r="G74" s="11" t="s">
        <v>5236</v>
      </c>
      <c r="H74" s="14" t="s">
        <v>31</v>
      </c>
      <c r="I74" s="11" t="s">
        <v>23</v>
      </c>
      <c r="J74" s="11" t="s">
        <v>5001</v>
      </c>
      <c r="K74" s="18">
        <v>2846523.0</v>
      </c>
      <c r="L74" s="26" t="s">
        <v>5237</v>
      </c>
      <c r="M74" s="11" t="s">
        <v>502</v>
      </c>
      <c r="N74" s="11" t="s">
        <v>5238</v>
      </c>
      <c r="O74" s="28"/>
      <c r="P74" s="22"/>
      <c r="Q74" s="22"/>
      <c r="R74" s="22"/>
      <c r="S74" s="22"/>
      <c r="T74" s="41"/>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row>
    <row r="75">
      <c r="A75" s="11">
        <v>20.0</v>
      </c>
      <c r="B75" s="12">
        <v>45691.0</v>
      </c>
      <c r="C75" s="14" t="s">
        <v>5239</v>
      </c>
      <c r="D75" s="14" t="s">
        <v>5240</v>
      </c>
      <c r="E75" s="28"/>
      <c r="F75" s="11" t="s">
        <v>5167</v>
      </c>
      <c r="G75" s="11" t="s">
        <v>5241</v>
      </c>
      <c r="H75" s="14" t="s">
        <v>31</v>
      </c>
      <c r="I75" s="11" t="s">
        <v>23</v>
      </c>
      <c r="J75" s="11" t="s">
        <v>5057</v>
      </c>
      <c r="K75" s="18">
        <v>3101508.0</v>
      </c>
      <c r="L75" s="26" t="s">
        <v>5242</v>
      </c>
      <c r="M75" s="11" t="s">
        <v>502</v>
      </c>
      <c r="N75" s="11" t="s">
        <v>5243</v>
      </c>
      <c r="O75" s="28"/>
      <c r="P75" s="22"/>
      <c r="Q75" s="22"/>
      <c r="R75" s="22"/>
      <c r="S75" s="22"/>
      <c r="T75" s="41"/>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row>
    <row r="76">
      <c r="A76" s="11">
        <v>45.0</v>
      </c>
      <c r="B76" s="12">
        <v>45699.0</v>
      </c>
      <c r="C76" s="14" t="s">
        <v>5235</v>
      </c>
      <c r="D76" s="14" t="s">
        <v>5244</v>
      </c>
      <c r="E76" s="28"/>
      <c r="F76" s="11" t="s">
        <v>5092</v>
      </c>
      <c r="G76" s="11" t="s">
        <v>5245</v>
      </c>
      <c r="H76" s="14" t="s">
        <v>31</v>
      </c>
      <c r="I76" s="11" t="s">
        <v>23</v>
      </c>
      <c r="J76" s="11" t="s">
        <v>5057</v>
      </c>
      <c r="K76" s="18">
        <v>3630496.0</v>
      </c>
      <c r="L76" s="26" t="s">
        <v>5198</v>
      </c>
      <c r="M76" s="11" t="s">
        <v>502</v>
      </c>
      <c r="N76" s="33">
        <v>45707.0</v>
      </c>
      <c r="O76" s="28"/>
      <c r="P76" s="22"/>
      <c r="Q76" s="22"/>
      <c r="R76" s="22"/>
      <c r="S76" s="22"/>
      <c r="T76" s="41"/>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row>
    <row r="77">
      <c r="A77" s="11">
        <v>121.0</v>
      </c>
      <c r="B77" s="12">
        <v>45713.0</v>
      </c>
      <c r="C77" s="24" t="s">
        <v>5004</v>
      </c>
      <c r="D77" s="24" t="s">
        <v>5246</v>
      </c>
      <c r="E77" s="29"/>
      <c r="F77" s="11" t="s">
        <v>5247</v>
      </c>
      <c r="G77" s="11" t="s">
        <v>5248</v>
      </c>
      <c r="H77" s="14" t="s">
        <v>31</v>
      </c>
      <c r="I77" s="11" t="s">
        <v>23</v>
      </c>
      <c r="J77" s="11" t="s">
        <v>4358</v>
      </c>
      <c r="K77" s="18">
        <v>4245482.0</v>
      </c>
      <c r="L77" s="26" t="s">
        <v>2898</v>
      </c>
      <c r="M77" s="124" t="s">
        <v>502</v>
      </c>
      <c r="N77" s="12">
        <v>45721.0</v>
      </c>
      <c r="O77" s="28"/>
      <c r="P77" s="22"/>
      <c r="Q77" s="22"/>
      <c r="R77" s="22"/>
      <c r="S77" s="22"/>
      <c r="T77" s="41"/>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row>
    <row r="78">
      <c r="A78" s="11">
        <v>71.0</v>
      </c>
      <c r="B78" s="12">
        <v>45701.0</v>
      </c>
      <c r="C78" s="14" t="s">
        <v>5146</v>
      </c>
      <c r="D78" s="14" t="s">
        <v>5249</v>
      </c>
      <c r="E78" s="28"/>
      <c r="F78" s="11" t="s">
        <v>4978</v>
      </c>
      <c r="G78" s="11" t="s">
        <v>5250</v>
      </c>
      <c r="H78" s="14" t="s">
        <v>31</v>
      </c>
      <c r="I78" s="11" t="s">
        <v>23</v>
      </c>
      <c r="J78" s="11" t="s">
        <v>4358</v>
      </c>
      <c r="K78" s="18">
        <v>4836160.0</v>
      </c>
      <c r="L78" s="26" t="s">
        <v>95</v>
      </c>
      <c r="M78" s="11" t="s">
        <v>502</v>
      </c>
      <c r="N78" s="11" t="s">
        <v>5251</v>
      </c>
      <c r="O78" s="28"/>
      <c r="P78" s="22"/>
      <c r="Q78" s="22"/>
      <c r="R78" s="22"/>
      <c r="S78" s="22"/>
      <c r="T78" s="41"/>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row>
    <row r="79">
      <c r="A79" s="11">
        <v>135.0</v>
      </c>
      <c r="B79" s="12">
        <v>45715.0</v>
      </c>
      <c r="C79" s="24" t="s">
        <v>5252</v>
      </c>
      <c r="D79" s="29"/>
      <c r="E79" s="24" t="s">
        <v>5253</v>
      </c>
      <c r="F79" s="11" t="s">
        <v>4978</v>
      </c>
      <c r="G79" s="11" t="s">
        <v>5254</v>
      </c>
      <c r="H79" s="14" t="s">
        <v>31</v>
      </c>
      <c r="I79" s="11" t="s">
        <v>23</v>
      </c>
      <c r="J79" s="11" t="s">
        <v>3902</v>
      </c>
      <c r="K79" s="18">
        <v>4962124.0</v>
      </c>
      <c r="L79" s="89"/>
      <c r="M79" s="124" t="s">
        <v>502</v>
      </c>
      <c r="N79" s="111"/>
      <c r="O79" s="28"/>
      <c r="P79" s="22"/>
      <c r="Q79" s="22"/>
      <c r="R79" s="22"/>
      <c r="S79" s="22"/>
      <c r="T79" s="41"/>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row>
    <row r="80">
      <c r="A80" s="11">
        <v>105.0</v>
      </c>
      <c r="B80" s="152">
        <v>45707.0</v>
      </c>
      <c r="C80" s="120" t="s">
        <v>5255</v>
      </c>
      <c r="D80" s="120" t="s">
        <v>5256</v>
      </c>
      <c r="E80" s="151"/>
      <c r="F80" s="149" t="s">
        <v>4978</v>
      </c>
      <c r="G80" s="149">
        <v>3.243380218E9</v>
      </c>
      <c r="H80" s="14" t="s">
        <v>31</v>
      </c>
      <c r="I80" s="11" t="s">
        <v>23</v>
      </c>
      <c r="J80" s="11" t="s">
        <v>4358</v>
      </c>
      <c r="K80" s="150">
        <v>6345498.0</v>
      </c>
      <c r="L80" s="121" t="s">
        <v>5257</v>
      </c>
      <c r="M80" s="11" t="s">
        <v>502</v>
      </c>
      <c r="N80" s="111"/>
      <c r="O80" s="28"/>
      <c r="P80" s="22"/>
      <c r="Q80" s="22"/>
      <c r="R80" s="22"/>
      <c r="S80" s="22"/>
      <c r="T80" s="41"/>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row>
    <row r="81">
      <c r="A81" s="11">
        <v>104.0</v>
      </c>
      <c r="B81" s="12">
        <v>45706.0</v>
      </c>
      <c r="C81" s="120" t="s">
        <v>5258</v>
      </c>
      <c r="D81" s="120" t="s">
        <v>5259</v>
      </c>
      <c r="E81" s="120" t="s">
        <v>5260</v>
      </c>
      <c r="F81" s="149" t="s">
        <v>4978</v>
      </c>
      <c r="G81" s="149">
        <v>3.117032209E9</v>
      </c>
      <c r="H81" s="14" t="s">
        <v>31</v>
      </c>
      <c r="I81" s="11" t="s">
        <v>23</v>
      </c>
      <c r="J81" s="11" t="s">
        <v>5057</v>
      </c>
      <c r="K81" s="150">
        <v>6994283.0</v>
      </c>
      <c r="L81" s="153" t="s">
        <v>5261</v>
      </c>
      <c r="M81" s="11" t="s">
        <v>502</v>
      </c>
      <c r="N81" s="11" t="s">
        <v>5262</v>
      </c>
      <c r="O81" s="28"/>
      <c r="P81" s="22"/>
      <c r="Q81" s="22"/>
      <c r="R81" s="22"/>
      <c r="S81" s="22"/>
      <c r="T81" s="41"/>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row>
    <row r="82">
      <c r="A82" s="11">
        <v>46.0</v>
      </c>
      <c r="B82" s="12">
        <v>45699.0</v>
      </c>
      <c r="C82" s="14" t="s">
        <v>5263</v>
      </c>
      <c r="D82" s="14" t="s">
        <v>5264</v>
      </c>
      <c r="E82" s="28"/>
      <c r="F82" s="11" t="s">
        <v>5167</v>
      </c>
      <c r="G82" s="11">
        <v>3.108378034E9</v>
      </c>
      <c r="H82" s="14" t="s">
        <v>31</v>
      </c>
      <c r="I82" s="11" t="s">
        <v>23</v>
      </c>
      <c r="J82" s="11" t="s">
        <v>5265</v>
      </c>
      <c r="K82" s="18">
        <v>7696116.0</v>
      </c>
      <c r="L82" s="26" t="s">
        <v>5198</v>
      </c>
      <c r="M82" s="11" t="s">
        <v>502</v>
      </c>
      <c r="N82" s="33">
        <v>45707.0</v>
      </c>
      <c r="O82" s="28"/>
      <c r="P82" s="22"/>
      <c r="Q82" s="22"/>
      <c r="R82" s="22"/>
      <c r="S82" s="22"/>
      <c r="T82" s="41"/>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row>
    <row r="83">
      <c r="A83" s="11">
        <v>111.0</v>
      </c>
      <c r="B83" s="12">
        <v>45709.0</v>
      </c>
      <c r="C83" s="24" t="s">
        <v>5266</v>
      </c>
      <c r="D83" s="24" t="s">
        <v>5267</v>
      </c>
      <c r="E83" s="29"/>
      <c r="F83" s="11" t="s">
        <v>5268</v>
      </c>
      <c r="G83" s="11" t="s">
        <v>5269</v>
      </c>
      <c r="H83" s="14" t="s">
        <v>31</v>
      </c>
      <c r="I83" s="11" t="s">
        <v>23</v>
      </c>
      <c r="J83" s="11" t="s">
        <v>4452</v>
      </c>
      <c r="K83" s="18">
        <v>8877000.0</v>
      </c>
      <c r="L83" s="26" t="s">
        <v>5270</v>
      </c>
      <c r="M83" s="124" t="s">
        <v>502</v>
      </c>
      <c r="N83" s="12">
        <v>45714.0</v>
      </c>
      <c r="O83" s="28"/>
      <c r="P83" s="22"/>
      <c r="Q83" s="22"/>
      <c r="R83" s="22"/>
      <c r="S83" s="22"/>
      <c r="T83" s="41"/>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row>
    <row r="84">
      <c r="A84" s="11">
        <v>79.0</v>
      </c>
      <c r="B84" s="12">
        <v>45702.0</v>
      </c>
      <c r="C84" s="14" t="s">
        <v>5271</v>
      </c>
      <c r="D84" s="14" t="s">
        <v>5272</v>
      </c>
      <c r="E84" s="28"/>
      <c r="F84" s="11" t="s">
        <v>4978</v>
      </c>
      <c r="G84" s="11" t="s">
        <v>5273</v>
      </c>
      <c r="H84" s="14" t="s">
        <v>31</v>
      </c>
      <c r="I84" s="11" t="s">
        <v>23</v>
      </c>
      <c r="J84" s="11" t="s">
        <v>5057</v>
      </c>
      <c r="K84" s="18">
        <v>9040166.0</v>
      </c>
      <c r="L84" s="26" t="s">
        <v>5274</v>
      </c>
      <c r="M84" s="11" t="s">
        <v>502</v>
      </c>
      <c r="N84" s="26" t="s">
        <v>5275</v>
      </c>
      <c r="O84" s="28"/>
      <c r="P84" s="22"/>
      <c r="Q84" s="22"/>
      <c r="R84" s="22"/>
      <c r="S84" s="22"/>
      <c r="T84" s="41"/>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row>
    <row r="85">
      <c r="A85" s="11">
        <v>21.0</v>
      </c>
      <c r="B85" s="12">
        <v>45692.0</v>
      </c>
      <c r="C85" s="14" t="s">
        <v>5252</v>
      </c>
      <c r="D85" s="14" t="s">
        <v>4989</v>
      </c>
      <c r="E85" s="28"/>
      <c r="F85" s="11" t="s">
        <v>5123</v>
      </c>
      <c r="G85" s="11" t="s">
        <v>5276</v>
      </c>
      <c r="H85" s="14" t="s">
        <v>31</v>
      </c>
      <c r="I85" s="11" t="s">
        <v>23</v>
      </c>
      <c r="J85" s="11" t="s">
        <v>5057</v>
      </c>
      <c r="K85" s="18">
        <v>9168152.0</v>
      </c>
      <c r="L85" s="26" t="s">
        <v>5277</v>
      </c>
      <c r="M85" s="11" t="s">
        <v>502</v>
      </c>
      <c r="N85" s="12">
        <v>45700.0</v>
      </c>
      <c r="O85" s="28"/>
      <c r="P85" s="22"/>
      <c r="Q85" s="22"/>
      <c r="R85" s="22"/>
      <c r="S85" s="22"/>
      <c r="T85" s="146">
        <f>R85/R64</f>
        <v>0</v>
      </c>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row>
    <row r="86">
      <c r="A86" s="11">
        <v>24.0</v>
      </c>
      <c r="B86" s="12">
        <v>45693.0</v>
      </c>
      <c r="C86" s="14" t="s">
        <v>5278</v>
      </c>
      <c r="D86" s="28"/>
      <c r="E86" s="28"/>
      <c r="F86" s="11" t="s">
        <v>5016</v>
      </c>
      <c r="G86" s="11" t="s">
        <v>5279</v>
      </c>
      <c r="H86" s="14" t="s">
        <v>31</v>
      </c>
      <c r="I86" s="11" t="s">
        <v>23</v>
      </c>
      <c r="J86" s="11" t="s">
        <v>4452</v>
      </c>
      <c r="K86" s="18">
        <v>1.1163917E7</v>
      </c>
      <c r="L86" s="26" t="s">
        <v>5280</v>
      </c>
      <c r="M86" s="11" t="s">
        <v>502</v>
      </c>
      <c r="N86" s="12">
        <v>45700.0</v>
      </c>
      <c r="O86" s="28"/>
      <c r="P86" s="22"/>
      <c r="Q86" s="22"/>
      <c r="R86" s="22"/>
      <c r="S86" s="22"/>
      <c r="T86" s="41"/>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row>
    <row r="87">
      <c r="A87" s="11">
        <v>112.0</v>
      </c>
      <c r="B87" s="12">
        <v>45709.0</v>
      </c>
      <c r="C87" s="24" t="s">
        <v>5281</v>
      </c>
      <c r="D87" s="29"/>
      <c r="E87" s="29"/>
      <c r="F87" s="11" t="s">
        <v>5092</v>
      </c>
      <c r="G87" s="11" t="s">
        <v>5282</v>
      </c>
      <c r="H87" s="14" t="s">
        <v>4639</v>
      </c>
      <c r="I87" s="11" t="s">
        <v>23</v>
      </c>
      <c r="J87" s="11" t="s">
        <v>5057</v>
      </c>
      <c r="K87" s="18">
        <v>1.2517887E7</v>
      </c>
      <c r="L87" s="26" t="s">
        <v>5283</v>
      </c>
      <c r="M87" s="124" t="s">
        <v>502</v>
      </c>
      <c r="N87" s="12">
        <v>45714.0</v>
      </c>
      <c r="O87" s="28"/>
      <c r="P87" s="22"/>
      <c r="Q87" s="22"/>
      <c r="R87" s="22"/>
      <c r="S87" s="22"/>
      <c r="T87" s="41"/>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row>
    <row r="88">
      <c r="A88" s="11">
        <v>12.0</v>
      </c>
      <c r="B88" s="12">
        <v>45691.0</v>
      </c>
      <c r="C88" s="14" t="s">
        <v>5004</v>
      </c>
      <c r="D88" s="14" t="s">
        <v>5284</v>
      </c>
      <c r="E88" s="28"/>
      <c r="F88" s="11" t="s">
        <v>4978</v>
      </c>
      <c r="G88" s="11" t="s">
        <v>5285</v>
      </c>
      <c r="H88" s="14" t="s">
        <v>31</v>
      </c>
      <c r="I88" s="11" t="s">
        <v>23</v>
      </c>
      <c r="J88" s="11" t="s">
        <v>4452</v>
      </c>
      <c r="K88" s="18">
        <v>1.6537542E7</v>
      </c>
      <c r="L88" s="26" t="s">
        <v>5286</v>
      </c>
      <c r="M88" s="11" t="s">
        <v>502</v>
      </c>
      <c r="N88" s="12">
        <v>45700.0</v>
      </c>
      <c r="O88" s="28"/>
      <c r="P88" s="22"/>
      <c r="Q88" s="22"/>
      <c r="R88" s="22"/>
      <c r="S88" s="22"/>
      <c r="T88" s="41"/>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row>
    <row r="89">
      <c r="A89" s="11">
        <v>19.0</v>
      </c>
      <c r="B89" s="12">
        <v>45691.0</v>
      </c>
      <c r="C89" s="14" t="s">
        <v>5287</v>
      </c>
      <c r="D89" s="14" t="s">
        <v>5288</v>
      </c>
      <c r="E89" s="28"/>
      <c r="F89" s="11" t="s">
        <v>4978</v>
      </c>
      <c r="G89" s="11" t="s">
        <v>5289</v>
      </c>
      <c r="H89" s="14" t="s">
        <v>31</v>
      </c>
      <c r="I89" s="11" t="s">
        <v>23</v>
      </c>
      <c r="J89" s="11" t="s">
        <v>4358</v>
      </c>
      <c r="K89" s="18">
        <v>8.6931353E7</v>
      </c>
      <c r="L89" s="26" t="s">
        <v>5290</v>
      </c>
      <c r="M89" s="11" t="s">
        <v>502</v>
      </c>
      <c r="N89" s="12"/>
      <c r="O89" s="28"/>
      <c r="P89" s="22"/>
      <c r="Q89" s="22" t="s">
        <v>502</v>
      </c>
      <c r="R89" s="22" t="s">
        <v>5291</v>
      </c>
      <c r="S89" s="22" t="s">
        <v>5292</v>
      </c>
      <c r="T89" s="46" t="s">
        <v>4738</v>
      </c>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row>
    <row r="90">
      <c r="A90" s="11">
        <v>55.0</v>
      </c>
      <c r="B90" s="12">
        <v>45700.0</v>
      </c>
      <c r="C90" s="14" t="s">
        <v>5004</v>
      </c>
      <c r="D90" s="28"/>
      <c r="E90" s="28"/>
      <c r="F90" s="11" t="s">
        <v>4978</v>
      </c>
      <c r="G90" s="11" t="s">
        <v>5293</v>
      </c>
      <c r="H90" s="14" t="s">
        <v>31</v>
      </c>
      <c r="I90" s="11" t="s">
        <v>23</v>
      </c>
      <c r="J90" s="11" t="s">
        <v>4454</v>
      </c>
      <c r="K90" s="148"/>
      <c r="L90" s="26" t="s">
        <v>5294</v>
      </c>
      <c r="M90" s="11" t="s">
        <v>39</v>
      </c>
      <c r="N90" s="111"/>
      <c r="O90" s="28"/>
      <c r="P90" s="22"/>
      <c r="Q90" s="22"/>
      <c r="R90" s="117">
        <v>0.0</v>
      </c>
      <c r="S90" s="22">
        <v>0.0</v>
      </c>
      <c r="T90" s="41"/>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row>
    <row r="91">
      <c r="A91" s="11">
        <v>56.0</v>
      </c>
      <c r="B91" s="12">
        <v>45700.0</v>
      </c>
      <c r="C91" s="14" t="s">
        <v>5295</v>
      </c>
      <c r="D91" s="28"/>
      <c r="E91" s="28"/>
      <c r="F91" s="11" t="s">
        <v>4978</v>
      </c>
      <c r="G91" s="11" t="s">
        <v>5296</v>
      </c>
      <c r="H91" s="14" t="s">
        <v>31</v>
      </c>
      <c r="I91" s="11" t="s">
        <v>23</v>
      </c>
      <c r="J91" s="11" t="s">
        <v>5085</v>
      </c>
      <c r="K91" s="148"/>
      <c r="L91" s="26" t="s">
        <v>5297</v>
      </c>
      <c r="M91" s="11" t="s">
        <v>39</v>
      </c>
      <c r="N91" s="111"/>
      <c r="O91" s="28"/>
      <c r="P91" s="22"/>
      <c r="Q91" s="22" t="s">
        <v>57</v>
      </c>
      <c r="R91" s="117">
        <v>3.6218605E7</v>
      </c>
      <c r="S91" s="22">
        <v>17.0</v>
      </c>
      <c r="T91" s="41"/>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row>
    <row r="92">
      <c r="A92" s="11">
        <v>89.0</v>
      </c>
      <c r="B92" s="12">
        <v>45703.0</v>
      </c>
      <c r="C92" s="14" t="s">
        <v>5298</v>
      </c>
      <c r="D92" s="14" t="s">
        <v>4982</v>
      </c>
      <c r="E92" s="28"/>
      <c r="F92" s="11" t="s">
        <v>4978</v>
      </c>
      <c r="G92" s="11" t="s">
        <v>5299</v>
      </c>
      <c r="H92" s="14" t="s">
        <v>31</v>
      </c>
      <c r="I92" s="11" t="s">
        <v>95</v>
      </c>
      <c r="J92" s="11" t="s">
        <v>619</v>
      </c>
      <c r="K92" s="148"/>
      <c r="L92" s="89"/>
      <c r="M92" s="11" t="s">
        <v>502</v>
      </c>
      <c r="N92" s="111"/>
      <c r="O92" s="28"/>
      <c r="P92" s="22"/>
      <c r="Q92" s="22" t="s">
        <v>2839</v>
      </c>
      <c r="R92" s="117">
        <v>0.0</v>
      </c>
      <c r="S92" s="22">
        <v>1.0</v>
      </c>
      <c r="T92" s="41"/>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row>
    <row r="93">
      <c r="A93" s="11">
        <v>99.0</v>
      </c>
      <c r="B93" s="12">
        <v>45706.0</v>
      </c>
      <c r="C93" s="14" t="s">
        <v>5300</v>
      </c>
      <c r="D93" s="14" t="s">
        <v>5082</v>
      </c>
      <c r="E93" s="28"/>
      <c r="F93" s="11" t="s">
        <v>4978</v>
      </c>
      <c r="G93" s="11" t="s">
        <v>5301</v>
      </c>
      <c r="H93" s="14" t="s">
        <v>31</v>
      </c>
      <c r="I93" s="11" t="s">
        <v>95</v>
      </c>
      <c r="J93" s="11" t="s">
        <v>619</v>
      </c>
      <c r="K93" s="148"/>
      <c r="L93" s="89"/>
      <c r="M93" s="11" t="s">
        <v>502</v>
      </c>
      <c r="N93" s="111"/>
      <c r="O93" s="28"/>
      <c r="P93" s="22"/>
      <c r="Q93" s="22" t="s">
        <v>39</v>
      </c>
      <c r="R93" s="117">
        <v>8.1461813E7</v>
      </c>
      <c r="S93" s="22">
        <v>31.0</v>
      </c>
      <c r="T93" s="41"/>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row>
    <row r="94">
      <c r="A94" s="11">
        <v>100.0</v>
      </c>
      <c r="B94" s="12">
        <v>45706.0</v>
      </c>
      <c r="C94" s="14" t="s">
        <v>64</v>
      </c>
      <c r="D94" s="14" t="s">
        <v>5302</v>
      </c>
      <c r="E94" s="28"/>
      <c r="F94" s="11" t="s">
        <v>4978</v>
      </c>
      <c r="G94" s="11" t="s">
        <v>5303</v>
      </c>
      <c r="H94" s="14" t="s">
        <v>31</v>
      </c>
      <c r="I94" s="11" t="s">
        <v>95</v>
      </c>
      <c r="J94" s="11" t="s">
        <v>619</v>
      </c>
      <c r="K94" s="148"/>
      <c r="L94" s="26" t="s">
        <v>5304</v>
      </c>
      <c r="M94" s="11" t="s">
        <v>502</v>
      </c>
      <c r="N94" s="111"/>
      <c r="O94" s="28"/>
      <c r="P94" s="22"/>
      <c r="Q94" s="22" t="s">
        <v>502</v>
      </c>
      <c r="R94" s="117">
        <v>2.26577256E8</v>
      </c>
      <c r="S94" s="22">
        <v>53.0</v>
      </c>
      <c r="T94" s="41"/>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row>
    <row r="95">
      <c r="A95" s="11">
        <v>85.0</v>
      </c>
      <c r="B95" s="12">
        <v>45703.0</v>
      </c>
      <c r="C95" s="28"/>
      <c r="D95" s="28"/>
      <c r="E95" s="28"/>
      <c r="F95" s="11" t="s">
        <v>4978</v>
      </c>
      <c r="G95" s="11" t="s">
        <v>5305</v>
      </c>
      <c r="H95" s="14" t="s">
        <v>31</v>
      </c>
      <c r="I95" s="11" t="s">
        <v>95</v>
      </c>
      <c r="J95" s="11" t="s">
        <v>4984</v>
      </c>
      <c r="K95" s="148"/>
      <c r="L95" s="89"/>
      <c r="M95" s="11" t="s">
        <v>502</v>
      </c>
      <c r="N95" s="111"/>
      <c r="O95" s="28"/>
      <c r="P95" s="22"/>
      <c r="Q95" s="22" t="s">
        <v>1106</v>
      </c>
      <c r="R95" s="117">
        <v>3.44257674E8</v>
      </c>
      <c r="S95" s="22">
        <v>102.0</v>
      </c>
      <c r="T95" s="41"/>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row>
    <row r="96">
      <c r="A96" s="11">
        <v>95.0</v>
      </c>
      <c r="B96" s="12">
        <v>45705.0</v>
      </c>
      <c r="C96" s="14" t="s">
        <v>5306</v>
      </c>
      <c r="D96" s="28"/>
      <c r="E96" s="28"/>
      <c r="F96" s="11" t="s">
        <v>4978</v>
      </c>
      <c r="G96" s="11" t="s">
        <v>5307</v>
      </c>
      <c r="H96" s="14" t="s">
        <v>31</v>
      </c>
      <c r="I96" s="11" t="s">
        <v>23</v>
      </c>
      <c r="J96" s="11" t="s">
        <v>5069</v>
      </c>
      <c r="K96" s="148"/>
      <c r="L96" s="26" t="s">
        <v>4744</v>
      </c>
      <c r="M96" s="11" t="s">
        <v>502</v>
      </c>
      <c r="N96" s="111"/>
      <c r="O96" s="28"/>
      <c r="P96" s="22"/>
      <c r="Q96" s="22"/>
      <c r="R96" s="22"/>
      <c r="S96" s="22"/>
      <c r="T96" s="41"/>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row>
    <row r="97">
      <c r="A97" s="11">
        <v>87.0</v>
      </c>
      <c r="B97" s="12">
        <v>45703.0</v>
      </c>
      <c r="C97" s="14" t="s">
        <v>5308</v>
      </c>
      <c r="D97" s="14" t="s">
        <v>5309</v>
      </c>
      <c r="E97" s="28"/>
      <c r="F97" s="11" t="s">
        <v>4978</v>
      </c>
      <c r="G97" s="11" t="s">
        <v>5310</v>
      </c>
      <c r="H97" s="14" t="s">
        <v>31</v>
      </c>
      <c r="I97" s="11" t="s">
        <v>23</v>
      </c>
      <c r="J97" s="11" t="s">
        <v>4452</v>
      </c>
      <c r="K97" s="148"/>
      <c r="L97" s="26" t="s">
        <v>4744</v>
      </c>
      <c r="M97" s="11" t="s">
        <v>502</v>
      </c>
      <c r="N97" s="111"/>
      <c r="O97" s="28"/>
      <c r="P97" s="22"/>
      <c r="Q97" s="22"/>
      <c r="R97" s="22"/>
      <c r="S97" s="22"/>
      <c r="T97" s="41"/>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row>
    <row r="98">
      <c r="A98" s="11">
        <v>137.0</v>
      </c>
      <c r="B98" s="12">
        <v>45716.0</v>
      </c>
      <c r="C98" s="24" t="s">
        <v>5096</v>
      </c>
      <c r="D98" s="24" t="s">
        <v>5246</v>
      </c>
      <c r="E98" s="29"/>
      <c r="F98" s="11" t="s">
        <v>4978</v>
      </c>
      <c r="G98" s="11" t="s">
        <v>5311</v>
      </c>
      <c r="H98" s="14" t="s">
        <v>31</v>
      </c>
      <c r="I98" s="11" t="s">
        <v>95</v>
      </c>
      <c r="J98" s="11" t="s">
        <v>5312</v>
      </c>
      <c r="K98" s="148"/>
      <c r="L98" s="89"/>
      <c r="M98" s="124" t="s">
        <v>502</v>
      </c>
      <c r="N98" s="111"/>
      <c r="O98" s="28"/>
      <c r="P98" s="22"/>
      <c r="Q98" s="22"/>
      <c r="R98" s="22"/>
      <c r="S98" s="22"/>
      <c r="T98" s="41"/>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row>
    <row r="99">
      <c r="A99" s="11">
        <v>88.0</v>
      </c>
      <c r="B99" s="12">
        <v>45703.0</v>
      </c>
      <c r="C99" s="14" t="s">
        <v>5313</v>
      </c>
      <c r="D99" s="14" t="s">
        <v>5314</v>
      </c>
      <c r="E99" s="28"/>
      <c r="F99" s="11" t="s">
        <v>4978</v>
      </c>
      <c r="G99" s="11" t="s">
        <v>5315</v>
      </c>
      <c r="H99" s="14" t="s">
        <v>31</v>
      </c>
      <c r="I99" s="11" t="s">
        <v>95</v>
      </c>
      <c r="J99" s="11" t="s">
        <v>5316</v>
      </c>
      <c r="K99" s="148"/>
      <c r="L99" s="89"/>
      <c r="M99" s="11" t="s">
        <v>502</v>
      </c>
      <c r="N99" s="111"/>
      <c r="O99" s="28"/>
      <c r="P99" s="22"/>
      <c r="Q99" s="22"/>
      <c r="R99" s="22"/>
      <c r="S99" s="22"/>
      <c r="T99" s="41"/>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row>
    <row r="100">
      <c r="A100" s="11">
        <v>138.0</v>
      </c>
      <c r="B100" s="12">
        <v>45716.0</v>
      </c>
      <c r="C100" s="24" t="s">
        <v>5317</v>
      </c>
      <c r="D100" s="24" t="s">
        <v>5288</v>
      </c>
      <c r="E100" s="29"/>
      <c r="F100" s="11" t="s">
        <v>4978</v>
      </c>
      <c r="G100" s="11" t="s">
        <v>5318</v>
      </c>
      <c r="H100" s="14" t="s">
        <v>31</v>
      </c>
      <c r="I100" s="11" t="s">
        <v>95</v>
      </c>
      <c r="J100" s="11" t="s">
        <v>5316</v>
      </c>
      <c r="K100" s="148"/>
      <c r="L100" s="89"/>
      <c r="M100" s="124" t="s">
        <v>502</v>
      </c>
      <c r="N100" s="111"/>
      <c r="O100" s="28"/>
      <c r="P100" s="22"/>
      <c r="Q100" s="22"/>
      <c r="R100" s="22"/>
      <c r="S100" s="22"/>
      <c r="T100" s="41"/>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row>
    <row r="101">
      <c r="A101" s="11">
        <v>124.0</v>
      </c>
      <c r="B101" s="12">
        <v>45713.0</v>
      </c>
      <c r="C101" s="24" t="s">
        <v>5319</v>
      </c>
      <c r="D101" s="24" t="s">
        <v>5200</v>
      </c>
      <c r="E101" s="29"/>
      <c r="F101" s="11" t="s">
        <v>4978</v>
      </c>
      <c r="G101" s="11" t="s">
        <v>5320</v>
      </c>
      <c r="H101" s="14" t="s">
        <v>31</v>
      </c>
      <c r="I101" s="11" t="s">
        <v>95</v>
      </c>
      <c r="J101" s="11" t="s">
        <v>5265</v>
      </c>
      <c r="K101" s="148"/>
      <c r="L101" s="89"/>
      <c r="M101" s="124" t="s">
        <v>502</v>
      </c>
      <c r="N101" s="111"/>
      <c r="O101" s="28"/>
      <c r="P101" s="22"/>
      <c r="Q101" s="22"/>
      <c r="R101" s="22"/>
      <c r="S101" s="22"/>
      <c r="T101" s="41"/>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row>
    <row r="102">
      <c r="A102" s="11">
        <v>125.0</v>
      </c>
      <c r="B102" s="12">
        <v>45713.0</v>
      </c>
      <c r="C102" s="24" t="s">
        <v>5321</v>
      </c>
      <c r="D102" s="29"/>
      <c r="E102" s="24" t="s">
        <v>5322</v>
      </c>
      <c r="F102" s="11" t="s">
        <v>4978</v>
      </c>
      <c r="G102" s="11" t="s">
        <v>5323</v>
      </c>
      <c r="H102" s="14" t="s">
        <v>31</v>
      </c>
      <c r="I102" s="11" t="s">
        <v>23</v>
      </c>
      <c r="J102" s="11" t="s">
        <v>5265</v>
      </c>
      <c r="K102" s="148"/>
      <c r="L102" s="26" t="s">
        <v>4744</v>
      </c>
      <c r="M102" s="124" t="s">
        <v>502</v>
      </c>
      <c r="N102" s="111"/>
      <c r="O102" s="28"/>
      <c r="P102" s="22"/>
      <c r="Q102" s="22"/>
      <c r="R102" s="22"/>
      <c r="S102" s="22"/>
      <c r="T102" s="41"/>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row>
    <row r="103">
      <c r="A103" s="11">
        <v>139.0</v>
      </c>
      <c r="B103" s="12">
        <v>45716.0</v>
      </c>
      <c r="C103" s="24" t="s">
        <v>5324</v>
      </c>
      <c r="D103" s="29"/>
      <c r="E103" s="29"/>
      <c r="F103" s="11" t="s">
        <v>4978</v>
      </c>
      <c r="G103" s="11" t="s">
        <v>5325</v>
      </c>
      <c r="H103" s="14" t="s">
        <v>31</v>
      </c>
      <c r="I103" s="11" t="s">
        <v>23</v>
      </c>
      <c r="J103" s="11" t="s">
        <v>4358</v>
      </c>
      <c r="K103" s="148"/>
      <c r="L103" s="26" t="s">
        <v>5326</v>
      </c>
      <c r="M103" s="124" t="s">
        <v>502</v>
      </c>
      <c r="N103" s="111"/>
      <c r="O103" s="28"/>
      <c r="P103" s="22"/>
      <c r="Q103" s="22"/>
      <c r="R103" s="22"/>
      <c r="S103" s="22"/>
      <c r="T103" s="41"/>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row>
    <row r="104">
      <c r="A104" s="11">
        <v>1.0</v>
      </c>
      <c r="B104" s="12">
        <v>45689.0</v>
      </c>
      <c r="C104" s="14" t="s">
        <v>5327</v>
      </c>
      <c r="D104" s="14" t="s">
        <v>5328</v>
      </c>
      <c r="E104" s="14" t="s">
        <v>5329</v>
      </c>
      <c r="F104" s="11" t="s">
        <v>5016</v>
      </c>
      <c r="G104" s="11">
        <v>3.213355724E9</v>
      </c>
      <c r="H104" s="14"/>
      <c r="I104" s="11"/>
      <c r="J104" s="11" t="s">
        <v>619</v>
      </c>
      <c r="K104" s="18"/>
      <c r="L104" s="89"/>
      <c r="M104" s="11"/>
      <c r="N104" s="12"/>
      <c r="O104" s="28"/>
      <c r="P104" s="22"/>
      <c r="Q104" s="22"/>
      <c r="R104" s="22"/>
      <c r="S104" s="22"/>
      <c r="T104" s="41"/>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row>
    <row r="105">
      <c r="A105" s="11">
        <v>2.0</v>
      </c>
      <c r="B105" s="12">
        <v>45689.0</v>
      </c>
      <c r="C105" s="28"/>
      <c r="D105" s="28"/>
      <c r="E105" s="14" t="s">
        <v>5330</v>
      </c>
      <c r="F105" s="11" t="s">
        <v>4978</v>
      </c>
      <c r="G105" s="11" t="s">
        <v>5331</v>
      </c>
      <c r="H105" s="14" t="s">
        <v>31</v>
      </c>
      <c r="I105" s="11" t="s">
        <v>95</v>
      </c>
      <c r="J105" s="11" t="s">
        <v>619</v>
      </c>
      <c r="K105" s="148"/>
      <c r="L105" s="89"/>
      <c r="M105" s="11"/>
      <c r="N105" s="12"/>
      <c r="O105" s="28"/>
      <c r="P105" s="22"/>
      <c r="Q105" s="154"/>
      <c r="R105" s="154"/>
      <c r="S105" s="154"/>
      <c r="T105" s="41"/>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row>
    <row r="106">
      <c r="A106" s="11">
        <v>118.0</v>
      </c>
      <c r="B106" s="33">
        <v>45712.0</v>
      </c>
      <c r="C106" s="24" t="s">
        <v>5332</v>
      </c>
      <c r="D106" s="29"/>
      <c r="E106" s="29"/>
      <c r="F106" s="11" t="s">
        <v>4978</v>
      </c>
      <c r="G106" s="11" t="s">
        <v>5333</v>
      </c>
      <c r="H106" s="14" t="s">
        <v>31</v>
      </c>
      <c r="I106" s="11" t="s">
        <v>95</v>
      </c>
      <c r="J106" s="124" t="s">
        <v>619</v>
      </c>
      <c r="K106" s="148"/>
      <c r="L106" s="89"/>
      <c r="M106" s="11"/>
      <c r="N106" s="111"/>
      <c r="O106" s="28"/>
      <c r="P106" s="22"/>
      <c r="Q106" s="22"/>
      <c r="R106" s="22"/>
      <c r="S106" s="22"/>
      <c r="T106" s="41"/>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row>
    <row r="107">
      <c r="A107" s="11">
        <v>119.0</v>
      </c>
      <c r="B107" s="12">
        <v>45713.0</v>
      </c>
      <c r="C107" s="24" t="s">
        <v>5334</v>
      </c>
      <c r="D107" s="29"/>
      <c r="E107" s="29"/>
      <c r="F107" s="11" t="s">
        <v>4978</v>
      </c>
      <c r="G107" s="11" t="s">
        <v>5335</v>
      </c>
      <c r="H107" s="14" t="s">
        <v>31</v>
      </c>
      <c r="I107" s="11" t="s">
        <v>95</v>
      </c>
      <c r="J107" s="124" t="s">
        <v>619</v>
      </c>
      <c r="K107" s="148"/>
      <c r="L107" s="26" t="s">
        <v>5336</v>
      </c>
      <c r="M107" s="124"/>
      <c r="N107" s="111"/>
      <c r="O107" s="28"/>
      <c r="P107" s="22"/>
      <c r="Q107" s="22"/>
      <c r="R107" s="22"/>
      <c r="S107" s="22"/>
      <c r="T107" s="41"/>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row>
    <row r="108">
      <c r="A108" s="11">
        <v>126.0</v>
      </c>
      <c r="B108" s="12">
        <v>45714.0</v>
      </c>
      <c r="C108" s="24" t="s">
        <v>5337</v>
      </c>
      <c r="D108" s="29"/>
      <c r="E108" s="29"/>
      <c r="F108" s="11" t="s">
        <v>5338</v>
      </c>
      <c r="G108" s="11" t="s">
        <v>5339</v>
      </c>
      <c r="H108" s="14" t="s">
        <v>31</v>
      </c>
      <c r="I108" s="11" t="s">
        <v>23</v>
      </c>
      <c r="J108" s="124" t="s">
        <v>619</v>
      </c>
      <c r="K108" s="148"/>
      <c r="L108" s="26" t="s">
        <v>5340</v>
      </c>
      <c r="M108" s="124"/>
      <c r="N108" s="111"/>
      <c r="O108" s="28"/>
      <c r="P108" s="22"/>
      <c r="Q108" s="22"/>
      <c r="R108" s="22"/>
      <c r="S108" s="22"/>
      <c r="T108" s="41"/>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row>
    <row r="109">
      <c r="A109" s="11">
        <v>132.0</v>
      </c>
      <c r="B109" s="12">
        <v>45715.0</v>
      </c>
      <c r="C109" s="24" t="s">
        <v>5341</v>
      </c>
      <c r="D109" s="29"/>
      <c r="E109" s="24" t="s">
        <v>5342</v>
      </c>
      <c r="F109" s="11" t="s">
        <v>4978</v>
      </c>
      <c r="G109" s="11" t="s">
        <v>5343</v>
      </c>
      <c r="H109" s="14" t="s">
        <v>31</v>
      </c>
      <c r="I109" s="11" t="s">
        <v>23</v>
      </c>
      <c r="J109" s="124" t="s">
        <v>619</v>
      </c>
      <c r="K109" s="148"/>
      <c r="L109" s="26" t="s">
        <v>1002</v>
      </c>
      <c r="M109" s="124"/>
      <c r="N109" s="111"/>
      <c r="O109" s="28"/>
      <c r="P109" s="22"/>
      <c r="Q109" s="22"/>
      <c r="R109" s="22"/>
      <c r="S109" s="22"/>
      <c r="T109" s="41"/>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row>
    <row r="110">
      <c r="A110" s="11">
        <v>15.0</v>
      </c>
      <c r="B110" s="12">
        <v>45691.0</v>
      </c>
      <c r="C110" s="14" t="s">
        <v>5344</v>
      </c>
      <c r="D110" s="28"/>
      <c r="E110" s="28"/>
      <c r="F110" s="11" t="s">
        <v>4978</v>
      </c>
      <c r="G110" s="11" t="s">
        <v>5345</v>
      </c>
      <c r="H110" s="14" t="s">
        <v>31</v>
      </c>
      <c r="I110" s="11" t="s">
        <v>95</v>
      </c>
      <c r="J110" s="11" t="s">
        <v>4984</v>
      </c>
      <c r="K110" s="148"/>
      <c r="L110" s="89"/>
      <c r="M110" s="11"/>
      <c r="N110" s="12"/>
      <c r="O110" s="28"/>
      <c r="P110" s="22"/>
      <c r="Q110" s="22"/>
      <c r="R110" s="22"/>
      <c r="S110" s="22"/>
      <c r="T110" s="41"/>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row>
    <row r="111">
      <c r="A111" s="11">
        <v>52.0</v>
      </c>
      <c r="B111" s="12">
        <v>45700.0</v>
      </c>
      <c r="C111" s="14" t="s">
        <v>5346</v>
      </c>
      <c r="D111" s="14" t="s">
        <v>5047</v>
      </c>
      <c r="E111" s="28"/>
      <c r="F111" s="11" t="s">
        <v>4978</v>
      </c>
      <c r="G111" s="11" t="s">
        <v>5347</v>
      </c>
      <c r="H111" s="14" t="s">
        <v>31</v>
      </c>
      <c r="I111" s="11" t="s">
        <v>95</v>
      </c>
      <c r="J111" s="11" t="s">
        <v>4984</v>
      </c>
      <c r="K111" s="148"/>
      <c r="L111" s="89"/>
      <c r="M111" s="11"/>
      <c r="N111" s="111"/>
      <c r="O111" s="28"/>
      <c r="P111" s="22"/>
      <c r="Q111" s="22"/>
      <c r="R111" s="22"/>
      <c r="S111" s="22"/>
      <c r="T111" s="41"/>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row>
    <row r="112">
      <c r="A112" s="11">
        <v>67.0</v>
      </c>
      <c r="B112" s="12">
        <v>45701.0</v>
      </c>
      <c r="C112" s="14" t="s">
        <v>5348</v>
      </c>
      <c r="D112" s="14" t="s">
        <v>4982</v>
      </c>
      <c r="E112" s="28"/>
      <c r="F112" s="11" t="s">
        <v>4978</v>
      </c>
      <c r="G112" s="11" t="s">
        <v>5349</v>
      </c>
      <c r="H112" s="14" t="s">
        <v>31</v>
      </c>
      <c r="I112" s="11" t="s">
        <v>95</v>
      </c>
      <c r="J112" s="11" t="s">
        <v>4984</v>
      </c>
      <c r="K112" s="148"/>
      <c r="L112" s="89"/>
      <c r="M112" s="11"/>
      <c r="N112" s="111"/>
      <c r="O112" s="28"/>
      <c r="P112" s="22"/>
      <c r="Q112" s="22"/>
      <c r="R112" s="22"/>
      <c r="S112" s="22"/>
      <c r="T112" s="41"/>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row>
    <row r="113">
      <c r="A113" s="11">
        <v>51.0</v>
      </c>
      <c r="B113" s="12">
        <v>45700.0</v>
      </c>
      <c r="C113" s="14" t="s">
        <v>5350</v>
      </c>
      <c r="D113" s="14" t="s">
        <v>5351</v>
      </c>
      <c r="E113" s="28"/>
      <c r="F113" s="11" t="s">
        <v>4978</v>
      </c>
      <c r="G113" s="11" t="s">
        <v>5352</v>
      </c>
      <c r="H113" s="14" t="s">
        <v>31</v>
      </c>
      <c r="I113" s="11" t="s">
        <v>95</v>
      </c>
      <c r="J113" s="11" t="s">
        <v>5057</v>
      </c>
      <c r="K113" s="148"/>
      <c r="L113" s="89"/>
      <c r="M113" s="11"/>
      <c r="N113" s="111"/>
      <c r="O113" s="28"/>
      <c r="P113" s="22"/>
      <c r="Q113" s="22"/>
      <c r="R113" s="22"/>
      <c r="S113" s="22"/>
      <c r="T113" s="41"/>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row>
    <row r="114">
      <c r="A114" s="11">
        <v>96.0</v>
      </c>
      <c r="B114" s="12">
        <v>45705.0</v>
      </c>
      <c r="C114" s="14" t="s">
        <v>5353</v>
      </c>
      <c r="D114" s="28"/>
      <c r="E114" s="28"/>
      <c r="F114" s="11" t="s">
        <v>4978</v>
      </c>
      <c r="G114" s="11" t="s">
        <v>5354</v>
      </c>
      <c r="H114" s="14" t="s">
        <v>31</v>
      </c>
      <c r="I114" s="11" t="s">
        <v>23</v>
      </c>
      <c r="J114" s="11" t="s">
        <v>5057</v>
      </c>
      <c r="K114" s="148"/>
      <c r="L114" s="26" t="s">
        <v>5355</v>
      </c>
      <c r="M114" s="11"/>
      <c r="N114" s="111"/>
      <c r="O114" s="28"/>
      <c r="P114" s="22"/>
      <c r="Q114" s="22"/>
      <c r="R114" s="22"/>
      <c r="S114" s="22"/>
      <c r="T114" s="41"/>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row>
    <row r="115">
      <c r="A115" s="11">
        <v>53.0</v>
      </c>
      <c r="B115" s="12">
        <v>45700.0</v>
      </c>
      <c r="C115" s="14" t="s">
        <v>5356</v>
      </c>
      <c r="D115" s="14" t="s">
        <v>5357</v>
      </c>
      <c r="E115" s="28"/>
      <c r="F115" s="19"/>
      <c r="G115" s="11" t="s">
        <v>5358</v>
      </c>
      <c r="H115" s="14" t="s">
        <v>31</v>
      </c>
      <c r="I115" s="11" t="s">
        <v>95</v>
      </c>
      <c r="J115" s="11" t="s">
        <v>5085</v>
      </c>
      <c r="K115" s="148"/>
      <c r="L115" s="89"/>
      <c r="M115" s="11"/>
      <c r="N115" s="111"/>
      <c r="O115" s="28"/>
      <c r="P115" s="22"/>
      <c r="Q115" s="22"/>
      <c r="R115" s="22"/>
      <c r="S115" s="22"/>
      <c r="T115" s="41"/>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row>
    <row r="116">
      <c r="A116" s="11">
        <v>116.0</v>
      </c>
      <c r="B116" s="33">
        <v>45712.0</v>
      </c>
      <c r="C116" s="24" t="s">
        <v>5359</v>
      </c>
      <c r="D116" s="24" t="s">
        <v>5360</v>
      </c>
      <c r="E116" s="24" t="s">
        <v>5361</v>
      </c>
      <c r="F116" s="11" t="s">
        <v>5338</v>
      </c>
      <c r="G116" s="11" t="s">
        <v>5362</v>
      </c>
      <c r="H116" s="14" t="s">
        <v>31</v>
      </c>
      <c r="I116" s="11" t="s">
        <v>23</v>
      </c>
      <c r="J116" s="11" t="s">
        <v>5085</v>
      </c>
      <c r="K116" s="148"/>
      <c r="L116" s="26" t="s">
        <v>5340</v>
      </c>
      <c r="M116" s="124"/>
      <c r="N116" s="111"/>
      <c r="O116" s="28"/>
      <c r="P116" s="22"/>
      <c r="Q116" s="22"/>
      <c r="R116" s="22"/>
      <c r="S116" s="22"/>
      <c r="T116" s="41"/>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row>
    <row r="117">
      <c r="A117" s="11">
        <v>63.0</v>
      </c>
      <c r="B117" s="12">
        <v>45701.0</v>
      </c>
      <c r="C117" s="14" t="s">
        <v>5363</v>
      </c>
      <c r="D117" s="14" t="s">
        <v>5364</v>
      </c>
      <c r="E117" s="28"/>
      <c r="F117" s="11" t="s">
        <v>4978</v>
      </c>
      <c r="G117" s="11" t="s">
        <v>5365</v>
      </c>
      <c r="H117" s="14" t="s">
        <v>31</v>
      </c>
      <c r="I117" s="11" t="s">
        <v>95</v>
      </c>
      <c r="J117" s="11" t="s">
        <v>3901</v>
      </c>
      <c r="K117" s="148"/>
      <c r="L117" s="89"/>
      <c r="M117" s="11"/>
      <c r="N117" s="111"/>
      <c r="O117" s="28"/>
      <c r="P117" s="22"/>
      <c r="Q117" s="22"/>
      <c r="R117" s="22"/>
      <c r="S117" s="22"/>
      <c r="T117" s="41"/>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row>
    <row r="118">
      <c r="A118" s="11">
        <v>3.0</v>
      </c>
      <c r="B118" s="12">
        <v>45689.0</v>
      </c>
      <c r="C118" s="14" t="s">
        <v>5366</v>
      </c>
      <c r="D118" s="14" t="s">
        <v>5219</v>
      </c>
      <c r="E118" s="28"/>
      <c r="F118" s="11" t="s">
        <v>4978</v>
      </c>
      <c r="G118" s="11" t="s">
        <v>5367</v>
      </c>
      <c r="H118" s="14" t="s">
        <v>31</v>
      </c>
      <c r="I118" s="11" t="s">
        <v>95</v>
      </c>
      <c r="J118" s="11" t="s">
        <v>5316</v>
      </c>
      <c r="K118" s="148"/>
      <c r="L118" s="89"/>
      <c r="M118" s="11"/>
      <c r="N118" s="12"/>
      <c r="O118" s="28"/>
      <c r="P118" s="22"/>
      <c r="Q118" s="154"/>
      <c r="R118" s="154"/>
      <c r="S118" s="154"/>
      <c r="T118" s="41"/>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row>
    <row r="119">
      <c r="A119" s="11">
        <v>4.0</v>
      </c>
      <c r="B119" s="12">
        <v>45689.0</v>
      </c>
      <c r="C119" s="14" t="s">
        <v>5239</v>
      </c>
      <c r="D119" s="14" t="s">
        <v>5368</v>
      </c>
      <c r="E119" s="28"/>
      <c r="F119" s="11" t="s">
        <v>4978</v>
      </c>
      <c r="G119" s="11" t="s">
        <v>5369</v>
      </c>
      <c r="H119" s="14" t="s">
        <v>31</v>
      </c>
      <c r="I119" s="11" t="s">
        <v>95</v>
      </c>
      <c r="J119" s="11" t="s">
        <v>5316</v>
      </c>
      <c r="K119" s="148"/>
      <c r="L119" s="89"/>
      <c r="M119" s="11"/>
      <c r="N119" s="12"/>
      <c r="O119" s="28"/>
      <c r="P119" s="22"/>
      <c r="Q119" s="154"/>
      <c r="R119" s="154"/>
      <c r="S119" s="154"/>
      <c r="T119" s="41"/>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row>
    <row r="120">
      <c r="A120" s="11">
        <v>5.0</v>
      </c>
      <c r="B120" s="12">
        <v>45689.0</v>
      </c>
      <c r="C120" s="14" t="s">
        <v>5370</v>
      </c>
      <c r="D120" s="28"/>
      <c r="E120" s="28"/>
      <c r="F120" s="19"/>
      <c r="G120" s="11" t="s">
        <v>5371</v>
      </c>
      <c r="H120" s="14" t="s">
        <v>31</v>
      </c>
      <c r="I120" s="11" t="s">
        <v>95</v>
      </c>
      <c r="J120" s="11" t="s">
        <v>5316</v>
      </c>
      <c r="K120" s="148"/>
      <c r="L120" s="89"/>
      <c r="M120" s="11"/>
      <c r="N120" s="12"/>
      <c r="O120" s="28"/>
      <c r="P120" s="22"/>
      <c r="Q120" s="154"/>
      <c r="R120" s="154"/>
      <c r="S120" s="154"/>
      <c r="T120" s="41"/>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row>
    <row r="121">
      <c r="A121" s="11">
        <v>6.0</v>
      </c>
      <c r="B121" s="12">
        <v>45691.0</v>
      </c>
      <c r="C121" s="14" t="s">
        <v>5372</v>
      </c>
      <c r="D121" s="14" t="s">
        <v>5373</v>
      </c>
      <c r="E121" s="28"/>
      <c r="F121" s="19"/>
      <c r="G121" s="11" t="s">
        <v>5374</v>
      </c>
      <c r="H121" s="14" t="s">
        <v>31</v>
      </c>
      <c r="I121" s="11" t="s">
        <v>95</v>
      </c>
      <c r="J121" s="11" t="s">
        <v>5316</v>
      </c>
      <c r="K121" s="148"/>
      <c r="L121" s="89"/>
      <c r="M121" s="11"/>
      <c r="N121" s="12"/>
      <c r="O121" s="28"/>
      <c r="P121" s="22"/>
      <c r="Q121" s="154"/>
      <c r="R121" s="154"/>
      <c r="S121" s="154"/>
      <c r="T121" s="41"/>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row>
    <row r="122">
      <c r="A122" s="11">
        <v>7.0</v>
      </c>
      <c r="B122" s="12">
        <v>45691.0</v>
      </c>
      <c r="C122" s="14" t="s">
        <v>5375</v>
      </c>
      <c r="D122" s="14" t="s">
        <v>5376</v>
      </c>
      <c r="E122" s="28"/>
      <c r="F122" s="19"/>
      <c r="G122" s="11" t="s">
        <v>5377</v>
      </c>
      <c r="H122" s="14" t="s">
        <v>31</v>
      </c>
      <c r="I122" s="11" t="s">
        <v>95</v>
      </c>
      <c r="J122" s="11" t="s">
        <v>5316</v>
      </c>
      <c r="K122" s="148"/>
      <c r="L122" s="89"/>
      <c r="M122" s="11"/>
      <c r="N122" s="12"/>
      <c r="O122" s="28"/>
      <c r="P122" s="22"/>
      <c r="Q122" s="154"/>
      <c r="R122" s="154"/>
      <c r="S122" s="154"/>
      <c r="T122" s="41"/>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row>
    <row r="123">
      <c r="A123" s="11">
        <v>8.0</v>
      </c>
      <c r="B123" s="12">
        <v>45691.0</v>
      </c>
      <c r="C123" s="14" t="s">
        <v>5378</v>
      </c>
      <c r="D123" s="14" t="s">
        <v>4976</v>
      </c>
      <c r="E123" s="28"/>
      <c r="F123" s="19"/>
      <c r="G123" s="11" t="s">
        <v>5379</v>
      </c>
      <c r="H123" s="14" t="s">
        <v>31</v>
      </c>
      <c r="I123" s="11" t="s">
        <v>95</v>
      </c>
      <c r="J123" s="11" t="s">
        <v>5316</v>
      </c>
      <c r="K123" s="148"/>
      <c r="L123" s="26" t="s">
        <v>3365</v>
      </c>
      <c r="M123" s="11"/>
      <c r="N123" s="12"/>
      <c r="O123" s="28"/>
      <c r="P123" s="22"/>
      <c r="Q123" s="22"/>
      <c r="R123" s="22"/>
      <c r="S123" s="22"/>
      <c r="T123" s="41"/>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row>
    <row r="124">
      <c r="A124" s="11">
        <v>9.0</v>
      </c>
      <c r="B124" s="12">
        <v>45691.0</v>
      </c>
      <c r="C124" s="14" t="s">
        <v>5380</v>
      </c>
      <c r="D124" s="14" t="s">
        <v>5381</v>
      </c>
      <c r="E124" s="28"/>
      <c r="F124" s="19"/>
      <c r="G124" s="11" t="s">
        <v>5382</v>
      </c>
      <c r="H124" s="14" t="s">
        <v>31</v>
      </c>
      <c r="I124" s="11" t="s">
        <v>95</v>
      </c>
      <c r="J124" s="11" t="s">
        <v>5316</v>
      </c>
      <c r="K124" s="148"/>
      <c r="L124" s="89"/>
      <c r="M124" s="11"/>
      <c r="N124" s="12"/>
      <c r="O124" s="28"/>
      <c r="P124" s="22"/>
      <c r="Q124" s="22"/>
      <c r="R124" s="22"/>
      <c r="S124" s="22"/>
      <c r="T124" s="41"/>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row>
    <row r="125">
      <c r="A125" s="11">
        <v>16.0</v>
      </c>
      <c r="B125" s="12">
        <v>45691.0</v>
      </c>
      <c r="C125" s="14" t="s">
        <v>5383</v>
      </c>
      <c r="D125" s="14" t="s">
        <v>5219</v>
      </c>
      <c r="E125" s="28"/>
      <c r="F125" s="11" t="s">
        <v>4978</v>
      </c>
      <c r="G125" s="11" t="s">
        <v>5384</v>
      </c>
      <c r="H125" s="14" t="s">
        <v>31</v>
      </c>
      <c r="I125" s="11" t="s">
        <v>95</v>
      </c>
      <c r="J125" s="11" t="s">
        <v>5316</v>
      </c>
      <c r="K125" s="148"/>
      <c r="L125" s="89"/>
      <c r="M125" s="11"/>
      <c r="N125" s="12"/>
      <c r="O125" s="28"/>
      <c r="P125" s="22"/>
      <c r="Q125" s="22"/>
      <c r="R125" s="22"/>
      <c r="S125" s="22"/>
      <c r="T125" s="41"/>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row>
    <row r="126">
      <c r="A126" s="11">
        <v>38.0</v>
      </c>
      <c r="B126" s="12">
        <v>45696.0</v>
      </c>
      <c r="C126" s="14" t="s">
        <v>5385</v>
      </c>
      <c r="D126" s="14" t="s">
        <v>5201</v>
      </c>
      <c r="E126" s="28"/>
      <c r="F126" s="11" t="s">
        <v>4978</v>
      </c>
      <c r="G126" s="11" t="s">
        <v>5386</v>
      </c>
      <c r="H126" s="14" t="s">
        <v>31</v>
      </c>
      <c r="I126" s="11" t="s">
        <v>95</v>
      </c>
      <c r="J126" s="11" t="s">
        <v>5316</v>
      </c>
      <c r="K126" s="148"/>
      <c r="L126" s="89"/>
      <c r="M126" s="11"/>
      <c r="N126" s="111"/>
      <c r="O126" s="28"/>
      <c r="P126" s="22"/>
      <c r="Q126" s="22"/>
      <c r="R126" s="22"/>
      <c r="S126" s="22"/>
      <c r="T126" s="41"/>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row>
    <row r="127">
      <c r="A127" s="11">
        <v>75.0</v>
      </c>
      <c r="B127" s="12">
        <v>45702.0</v>
      </c>
      <c r="C127" s="28"/>
      <c r="D127" s="28"/>
      <c r="E127" s="28"/>
      <c r="F127" s="19"/>
      <c r="G127" s="11" t="s">
        <v>5387</v>
      </c>
      <c r="H127" s="14" t="s">
        <v>31</v>
      </c>
      <c r="I127" s="11" t="s">
        <v>95</v>
      </c>
      <c r="J127" s="11" t="s">
        <v>5316</v>
      </c>
      <c r="K127" s="148"/>
      <c r="L127" s="89"/>
      <c r="M127" s="11"/>
      <c r="N127" s="111"/>
      <c r="O127" s="28"/>
      <c r="P127" s="22"/>
      <c r="Q127" s="22"/>
      <c r="R127" s="22"/>
      <c r="S127" s="22"/>
      <c r="T127" s="41"/>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row>
    <row r="128">
      <c r="A128" s="11">
        <v>77.0</v>
      </c>
      <c r="B128" s="12">
        <v>45702.0</v>
      </c>
      <c r="C128" s="28"/>
      <c r="D128" s="28"/>
      <c r="E128" s="28"/>
      <c r="F128" s="19"/>
      <c r="G128" s="11" t="s">
        <v>5388</v>
      </c>
      <c r="H128" s="14" t="s">
        <v>31</v>
      </c>
      <c r="I128" s="11" t="s">
        <v>95</v>
      </c>
      <c r="J128" s="11" t="s">
        <v>5316</v>
      </c>
      <c r="K128" s="148"/>
      <c r="L128" s="89"/>
      <c r="M128" s="11"/>
      <c r="N128" s="111"/>
      <c r="O128" s="28"/>
      <c r="P128" s="22"/>
      <c r="Q128" s="22"/>
      <c r="R128" s="22"/>
      <c r="S128" s="22"/>
      <c r="T128" s="41"/>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row>
    <row r="129">
      <c r="A129" s="11">
        <v>115.0</v>
      </c>
      <c r="B129" s="33">
        <v>45712.0</v>
      </c>
      <c r="C129" s="29"/>
      <c r="D129" s="29"/>
      <c r="E129" s="29"/>
      <c r="F129" s="11" t="s">
        <v>4978</v>
      </c>
      <c r="G129" s="11" t="s">
        <v>5389</v>
      </c>
      <c r="H129" s="14" t="s">
        <v>31</v>
      </c>
      <c r="I129" s="11" t="s">
        <v>95</v>
      </c>
      <c r="J129" s="11" t="s">
        <v>5316</v>
      </c>
      <c r="K129" s="148"/>
      <c r="L129" s="89"/>
      <c r="M129" s="124"/>
      <c r="N129" s="111"/>
      <c r="O129" s="28"/>
      <c r="P129" s="22"/>
      <c r="Q129" s="22"/>
      <c r="R129" s="22"/>
      <c r="S129" s="22"/>
      <c r="T129" s="41"/>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row>
    <row r="130">
      <c r="A130" s="11">
        <v>123.0</v>
      </c>
      <c r="B130" s="12">
        <v>45713.0</v>
      </c>
      <c r="C130" s="24" t="s">
        <v>5306</v>
      </c>
      <c r="D130" s="24" t="s">
        <v>5390</v>
      </c>
      <c r="E130" s="29"/>
      <c r="F130" s="11" t="s">
        <v>4978</v>
      </c>
      <c r="G130" s="11" t="s">
        <v>5391</v>
      </c>
      <c r="H130" s="14" t="s">
        <v>31</v>
      </c>
      <c r="I130" s="11" t="s">
        <v>23</v>
      </c>
      <c r="J130" s="11" t="s">
        <v>5316</v>
      </c>
      <c r="K130" s="148"/>
      <c r="L130" s="26" t="s">
        <v>5392</v>
      </c>
      <c r="M130" s="124"/>
      <c r="N130" s="111"/>
      <c r="O130" s="28"/>
      <c r="P130" s="22"/>
      <c r="Q130" s="22"/>
      <c r="R130" s="22"/>
      <c r="S130" s="22"/>
      <c r="T130" s="41"/>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row>
    <row r="131">
      <c r="A131" s="11">
        <v>54.0</v>
      </c>
      <c r="B131" s="12">
        <v>45700.0</v>
      </c>
      <c r="C131" s="14" t="s">
        <v>5393</v>
      </c>
      <c r="D131" s="28"/>
      <c r="E131" s="28"/>
      <c r="F131" s="11" t="s">
        <v>5060</v>
      </c>
      <c r="G131" s="11" t="s">
        <v>5394</v>
      </c>
      <c r="H131" s="14" t="s">
        <v>31</v>
      </c>
      <c r="I131" s="11" t="s">
        <v>95</v>
      </c>
      <c r="J131" s="11" t="s">
        <v>3902</v>
      </c>
      <c r="K131" s="148"/>
      <c r="L131" s="89"/>
      <c r="M131" s="11"/>
      <c r="N131" s="111"/>
      <c r="O131" s="28"/>
      <c r="P131" s="22"/>
      <c r="Q131" s="22"/>
      <c r="R131" s="22"/>
      <c r="S131" s="22"/>
      <c r="T131" s="41"/>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row>
    <row r="132">
      <c r="A132" s="11">
        <v>49.0</v>
      </c>
      <c r="B132" s="12">
        <v>45699.0</v>
      </c>
      <c r="C132" s="14" t="s">
        <v>5395</v>
      </c>
      <c r="D132" s="28"/>
      <c r="E132" s="28"/>
      <c r="F132" s="11" t="s">
        <v>4978</v>
      </c>
      <c r="G132" s="11" t="s">
        <v>5396</v>
      </c>
      <c r="H132" s="14" t="s">
        <v>31</v>
      </c>
      <c r="I132" s="11" t="s">
        <v>95</v>
      </c>
      <c r="J132" s="11" t="s">
        <v>5265</v>
      </c>
      <c r="K132" s="148"/>
      <c r="L132" s="89"/>
      <c r="M132" s="11"/>
      <c r="N132" s="111"/>
      <c r="O132" s="28"/>
      <c r="P132" s="22"/>
      <c r="Q132" s="22"/>
      <c r="R132" s="22"/>
      <c r="S132" s="22"/>
      <c r="T132" s="41"/>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row>
    <row r="133">
      <c r="A133" s="11">
        <v>61.0</v>
      </c>
      <c r="B133" s="12">
        <v>45700.0</v>
      </c>
      <c r="C133" s="14" t="s">
        <v>5397</v>
      </c>
      <c r="D133" s="14" t="s">
        <v>5201</v>
      </c>
      <c r="E133" s="28"/>
      <c r="F133" s="11" t="s">
        <v>4978</v>
      </c>
      <c r="G133" s="11" t="s">
        <v>5398</v>
      </c>
      <c r="H133" s="14" t="s">
        <v>31</v>
      </c>
      <c r="I133" s="11" t="s">
        <v>95</v>
      </c>
      <c r="J133" s="11" t="s">
        <v>5265</v>
      </c>
      <c r="K133" s="148"/>
      <c r="L133" s="89"/>
      <c r="M133" s="11"/>
      <c r="N133" s="111"/>
      <c r="O133" s="28"/>
      <c r="P133" s="22"/>
      <c r="Q133" s="22"/>
      <c r="R133" s="22"/>
      <c r="S133" s="22"/>
      <c r="T133" s="41"/>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row>
    <row r="134">
      <c r="A134" s="11">
        <v>76.0</v>
      </c>
      <c r="B134" s="12">
        <v>45702.0</v>
      </c>
      <c r="C134" s="28"/>
      <c r="D134" s="28"/>
      <c r="E134" s="28"/>
      <c r="F134" s="19"/>
      <c r="G134" s="11" t="s">
        <v>5399</v>
      </c>
      <c r="H134" s="14" t="s">
        <v>31</v>
      </c>
      <c r="I134" s="11" t="s">
        <v>95</v>
      </c>
      <c r="J134" s="11" t="s">
        <v>5265</v>
      </c>
      <c r="K134" s="148"/>
      <c r="L134" s="89"/>
      <c r="M134" s="11"/>
      <c r="N134" s="111"/>
      <c r="O134" s="28"/>
      <c r="P134" s="22"/>
      <c r="Q134" s="22"/>
      <c r="R134" s="22"/>
      <c r="S134" s="22"/>
      <c r="T134" s="41"/>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row>
    <row r="135">
      <c r="A135" s="11">
        <v>134.0</v>
      </c>
      <c r="B135" s="12">
        <v>45715.0</v>
      </c>
      <c r="C135" s="24" t="s">
        <v>5400</v>
      </c>
      <c r="D135" s="24" t="s">
        <v>5401</v>
      </c>
      <c r="E135" s="29"/>
      <c r="F135" s="11" t="s">
        <v>4978</v>
      </c>
      <c r="G135" s="11" t="s">
        <v>5402</v>
      </c>
      <c r="H135" s="14" t="s">
        <v>31</v>
      </c>
      <c r="I135" s="11" t="s">
        <v>95</v>
      </c>
      <c r="J135" s="11" t="s">
        <v>5265</v>
      </c>
      <c r="K135" s="148"/>
      <c r="L135" s="89"/>
      <c r="M135" s="124"/>
      <c r="N135" s="111"/>
      <c r="O135" s="28"/>
      <c r="P135" s="22"/>
      <c r="Q135" s="22"/>
      <c r="R135" s="22"/>
      <c r="S135" s="22"/>
      <c r="T135" s="41"/>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row>
    <row r="136">
      <c r="A136" s="11">
        <v>10.0</v>
      </c>
      <c r="B136" s="12">
        <v>45691.0</v>
      </c>
      <c r="C136" s="14" t="s">
        <v>5403</v>
      </c>
      <c r="D136" s="14" t="s">
        <v>5404</v>
      </c>
      <c r="E136" s="28"/>
      <c r="F136" s="11" t="s">
        <v>5092</v>
      </c>
      <c r="G136" s="11" t="s">
        <v>5405</v>
      </c>
      <c r="H136" s="14" t="s">
        <v>31</v>
      </c>
      <c r="I136" s="11" t="s">
        <v>23</v>
      </c>
      <c r="J136" s="11" t="s">
        <v>5406</v>
      </c>
      <c r="K136" s="148"/>
      <c r="L136" s="26" t="s">
        <v>5407</v>
      </c>
      <c r="M136" s="11"/>
      <c r="N136" s="12"/>
      <c r="O136" s="28"/>
      <c r="P136" s="22"/>
      <c r="Q136" s="22"/>
      <c r="R136" s="22"/>
      <c r="S136" s="22"/>
      <c r="T136" s="41"/>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row>
    <row r="137">
      <c r="A137" s="11">
        <v>22.0</v>
      </c>
      <c r="B137" s="12">
        <v>45692.0</v>
      </c>
      <c r="C137" s="14" t="s">
        <v>5408</v>
      </c>
      <c r="D137" s="28"/>
      <c r="E137" s="28"/>
      <c r="F137" s="11" t="s">
        <v>4978</v>
      </c>
      <c r="G137" s="11" t="s">
        <v>5409</v>
      </c>
      <c r="H137" s="14" t="s">
        <v>31</v>
      </c>
      <c r="I137" s="11" t="s">
        <v>23</v>
      </c>
      <c r="J137" s="11" t="s">
        <v>5406</v>
      </c>
      <c r="K137" s="148"/>
      <c r="L137" s="26" t="s">
        <v>5410</v>
      </c>
      <c r="M137" s="11"/>
      <c r="N137" s="12"/>
      <c r="O137" s="28"/>
      <c r="P137" s="22"/>
      <c r="Q137" s="22"/>
      <c r="R137" s="22"/>
      <c r="S137" s="22"/>
      <c r="T137" s="146" t="str">
        <f>R137/R115</f>
        <v>#DIV/0!</v>
      </c>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row>
    <row r="138">
      <c r="A138" s="11">
        <v>39.0</v>
      </c>
      <c r="B138" s="12">
        <v>45698.0</v>
      </c>
      <c r="C138" s="14" t="s">
        <v>5411</v>
      </c>
      <c r="D138" s="14" t="s">
        <v>5047</v>
      </c>
      <c r="E138" s="28"/>
      <c r="F138" s="11" t="s">
        <v>4978</v>
      </c>
      <c r="G138" s="11" t="s">
        <v>4767</v>
      </c>
      <c r="H138" s="14" t="s">
        <v>31</v>
      </c>
      <c r="I138" s="11" t="s">
        <v>23</v>
      </c>
      <c r="J138" s="11" t="s">
        <v>4358</v>
      </c>
      <c r="K138" s="148"/>
      <c r="L138" s="26" t="s">
        <v>5412</v>
      </c>
      <c r="M138" s="11"/>
      <c r="N138" s="111"/>
      <c r="O138" s="28"/>
      <c r="P138" s="22"/>
      <c r="Q138" s="22"/>
      <c r="R138" s="22"/>
      <c r="S138" s="22"/>
      <c r="T138" s="41"/>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row>
    <row r="139">
      <c r="A139" s="11">
        <v>48.0</v>
      </c>
      <c r="B139" s="12">
        <v>45699.0</v>
      </c>
      <c r="C139" s="14" t="s">
        <v>5413</v>
      </c>
      <c r="D139" s="14" t="s">
        <v>5082</v>
      </c>
      <c r="E139" s="28"/>
      <c r="F139" s="11" t="s">
        <v>5414</v>
      </c>
      <c r="G139" s="11" t="s">
        <v>5415</v>
      </c>
      <c r="H139" s="14" t="s">
        <v>31</v>
      </c>
      <c r="I139" s="11" t="s">
        <v>23</v>
      </c>
      <c r="J139" s="11" t="s">
        <v>4358</v>
      </c>
      <c r="K139" s="148"/>
      <c r="L139" s="26" t="s">
        <v>5416</v>
      </c>
      <c r="M139" s="11"/>
      <c r="N139" s="111"/>
      <c r="O139" s="28"/>
      <c r="P139" s="22"/>
      <c r="Q139" s="22"/>
      <c r="R139" s="22"/>
      <c r="S139" s="22"/>
      <c r="T139" s="41"/>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row>
    <row r="140">
      <c r="A140" s="11">
        <v>65.0</v>
      </c>
      <c r="B140" s="12">
        <v>45701.0</v>
      </c>
      <c r="C140" s="14" t="s">
        <v>5235</v>
      </c>
      <c r="D140" s="14" t="s">
        <v>5417</v>
      </c>
      <c r="E140" s="28"/>
      <c r="F140" s="11" t="s">
        <v>4978</v>
      </c>
      <c r="G140" s="11" t="s">
        <v>5418</v>
      </c>
      <c r="H140" s="14" t="s">
        <v>31</v>
      </c>
      <c r="I140" s="11" t="s">
        <v>23</v>
      </c>
      <c r="J140" s="11" t="s">
        <v>4358</v>
      </c>
      <c r="K140" s="148"/>
      <c r="L140" s="26" t="s">
        <v>5419</v>
      </c>
      <c r="M140" s="11"/>
      <c r="N140" s="111"/>
      <c r="O140" s="28"/>
      <c r="P140" s="22"/>
      <c r="Q140" s="22"/>
      <c r="R140" s="22"/>
      <c r="S140" s="22"/>
      <c r="T140" s="41"/>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row>
    <row r="141">
      <c r="A141" s="11">
        <v>68.0</v>
      </c>
      <c r="B141" s="12">
        <v>45701.0</v>
      </c>
      <c r="C141" s="14" t="s">
        <v>5002</v>
      </c>
      <c r="D141" s="14" t="s">
        <v>5225</v>
      </c>
      <c r="E141" s="28"/>
      <c r="F141" s="11" t="s">
        <v>4978</v>
      </c>
      <c r="G141" s="11" t="s">
        <v>5420</v>
      </c>
      <c r="H141" s="14" t="s">
        <v>31</v>
      </c>
      <c r="I141" s="11" t="s">
        <v>23</v>
      </c>
      <c r="J141" s="11" t="s">
        <v>4358</v>
      </c>
      <c r="K141" s="148"/>
      <c r="L141" s="26" t="s">
        <v>5421</v>
      </c>
      <c r="M141" s="11"/>
      <c r="N141" s="111"/>
      <c r="O141" s="28"/>
      <c r="P141" s="22"/>
      <c r="Q141" s="22"/>
      <c r="R141" s="22"/>
      <c r="S141" s="22"/>
      <c r="T141" s="41"/>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row>
    <row r="142">
      <c r="A142" s="41"/>
      <c r="B142" s="116"/>
      <c r="C142" s="22"/>
      <c r="D142" s="22"/>
      <c r="E142" s="22"/>
      <c r="F142" s="41"/>
      <c r="G142" s="41"/>
      <c r="H142" s="22"/>
      <c r="I142" s="41"/>
      <c r="J142" s="41"/>
      <c r="K142" s="117"/>
      <c r="L142" s="99"/>
      <c r="M142" s="41"/>
      <c r="N142" s="116"/>
      <c r="O142" s="22"/>
      <c r="P142" s="22"/>
      <c r="Q142" s="22"/>
      <c r="R142" s="22"/>
      <c r="S142" s="22"/>
      <c r="T142" s="41"/>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row>
    <row r="143">
      <c r="A143" s="41"/>
      <c r="B143" s="116"/>
      <c r="C143" s="22"/>
      <c r="D143" s="22"/>
      <c r="E143" s="22"/>
      <c r="F143" s="41"/>
      <c r="G143" s="41"/>
      <c r="H143" s="22"/>
      <c r="I143" s="41"/>
      <c r="J143" s="41"/>
      <c r="K143" s="117"/>
      <c r="L143" s="99"/>
      <c r="M143" s="41"/>
      <c r="N143" s="116"/>
      <c r="O143" s="22"/>
      <c r="P143" s="22"/>
      <c r="Q143" s="22"/>
      <c r="R143" s="22"/>
      <c r="S143" s="22"/>
      <c r="T143" s="41"/>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row>
    <row r="144">
      <c r="A144" s="41"/>
      <c r="B144" s="116"/>
      <c r="C144" s="22"/>
      <c r="D144" s="22"/>
      <c r="E144" s="22"/>
      <c r="F144" s="41"/>
      <c r="G144" s="41"/>
      <c r="H144" s="22"/>
      <c r="I144" s="41"/>
      <c r="J144" s="41"/>
      <c r="K144" s="117"/>
      <c r="L144" s="99"/>
      <c r="M144" s="41"/>
      <c r="N144" s="116"/>
      <c r="O144" s="22"/>
      <c r="P144" s="22"/>
      <c r="Q144" s="22"/>
      <c r="R144" s="22"/>
      <c r="S144" s="22"/>
      <c r="T144" s="41"/>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row>
    <row r="145">
      <c r="A145" s="41"/>
      <c r="B145" s="116"/>
      <c r="C145" s="22"/>
      <c r="D145" s="22"/>
      <c r="E145" s="22"/>
      <c r="F145" s="41"/>
      <c r="G145" s="41"/>
      <c r="H145" s="22"/>
      <c r="I145" s="41"/>
      <c r="J145" s="41"/>
      <c r="K145" s="117"/>
      <c r="L145" s="99"/>
      <c r="M145" s="41"/>
      <c r="N145" s="116"/>
      <c r="O145" s="22"/>
      <c r="P145" s="22"/>
      <c r="Q145" s="22"/>
      <c r="R145" s="22"/>
      <c r="S145" s="22"/>
      <c r="T145" s="41"/>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row>
    <row r="146">
      <c r="A146" s="41"/>
      <c r="B146" s="116"/>
      <c r="C146" s="22"/>
      <c r="D146" s="22"/>
      <c r="E146" s="22"/>
      <c r="F146" s="41"/>
      <c r="G146" s="41"/>
      <c r="H146" s="22"/>
      <c r="I146" s="41"/>
      <c r="J146" s="41"/>
      <c r="K146" s="117"/>
      <c r="L146" s="99"/>
      <c r="M146" s="41"/>
      <c r="N146" s="116"/>
      <c r="O146" s="22"/>
      <c r="P146" s="22"/>
      <c r="Q146" s="22"/>
      <c r="R146" s="22"/>
      <c r="S146" s="22"/>
      <c r="T146" s="41"/>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row>
    <row r="147">
      <c r="A147" s="41"/>
      <c r="B147" s="116"/>
      <c r="C147" s="22"/>
      <c r="D147" s="22"/>
      <c r="E147" s="22"/>
      <c r="F147" s="41"/>
      <c r="G147" s="41"/>
      <c r="H147" s="22"/>
      <c r="I147" s="41"/>
      <c r="J147" s="41"/>
      <c r="K147" s="117"/>
      <c r="L147" s="99"/>
      <c r="M147" s="41"/>
      <c r="N147" s="116"/>
      <c r="O147" s="22"/>
      <c r="P147" s="22"/>
      <c r="Q147" s="22"/>
      <c r="R147" s="22"/>
      <c r="S147" s="22"/>
      <c r="T147" s="41"/>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row>
    <row r="148">
      <c r="A148" s="41"/>
      <c r="B148" s="116"/>
      <c r="C148" s="22"/>
      <c r="D148" s="22"/>
      <c r="E148" s="22"/>
      <c r="F148" s="41"/>
      <c r="G148" s="41"/>
      <c r="H148" s="22"/>
      <c r="I148" s="41"/>
      <c r="J148" s="41"/>
      <c r="K148" s="117"/>
      <c r="L148" s="99"/>
      <c r="M148" s="41"/>
      <c r="N148" s="116"/>
      <c r="O148" s="22"/>
      <c r="P148" s="22"/>
      <c r="Q148" s="22"/>
      <c r="R148" s="22"/>
      <c r="S148" s="22"/>
      <c r="T148" s="41"/>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row>
    <row r="149">
      <c r="A149" s="41"/>
      <c r="B149" s="116"/>
      <c r="C149" s="22"/>
      <c r="D149" s="22"/>
      <c r="E149" s="22"/>
      <c r="F149" s="41"/>
      <c r="G149" s="41"/>
      <c r="H149" s="22"/>
      <c r="I149" s="41"/>
      <c r="J149" s="41"/>
      <c r="K149" s="117"/>
      <c r="L149" s="99"/>
      <c r="M149" s="41"/>
      <c r="N149" s="116"/>
      <c r="O149" s="22"/>
      <c r="P149" s="22"/>
      <c r="Q149" s="22"/>
      <c r="R149" s="22"/>
      <c r="S149" s="22"/>
      <c r="T149" s="41"/>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row>
    <row r="150">
      <c r="A150" s="41"/>
      <c r="B150" s="116"/>
      <c r="C150" s="22"/>
      <c r="D150" s="22"/>
      <c r="E150" s="22"/>
      <c r="F150" s="41"/>
      <c r="G150" s="41"/>
      <c r="H150" s="22"/>
      <c r="I150" s="41"/>
      <c r="J150" s="41"/>
      <c r="K150" s="117"/>
      <c r="L150" s="99"/>
      <c r="M150" s="41"/>
      <c r="N150" s="116"/>
      <c r="O150" s="22"/>
      <c r="P150" s="22"/>
      <c r="Q150" s="22"/>
      <c r="R150" s="22"/>
      <c r="S150" s="22"/>
      <c r="T150" s="41"/>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row>
    <row r="151">
      <c r="A151" s="41"/>
      <c r="B151" s="116"/>
      <c r="C151" s="22"/>
      <c r="D151" s="22"/>
      <c r="E151" s="22"/>
      <c r="F151" s="41"/>
      <c r="G151" s="41"/>
      <c r="H151" s="22"/>
      <c r="I151" s="41"/>
      <c r="J151" s="41"/>
      <c r="K151" s="117"/>
      <c r="L151" s="99"/>
      <c r="M151" s="41"/>
      <c r="N151" s="116"/>
      <c r="O151" s="22"/>
      <c r="P151" s="22"/>
      <c r="Q151" s="22"/>
      <c r="R151" s="22"/>
      <c r="S151" s="22"/>
      <c r="T151" s="41"/>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row>
    <row r="152">
      <c r="A152" s="41"/>
      <c r="B152" s="116"/>
      <c r="C152" s="22"/>
      <c r="D152" s="22"/>
      <c r="E152" s="22"/>
      <c r="F152" s="41"/>
      <c r="G152" s="41"/>
      <c r="H152" s="22"/>
      <c r="I152" s="41"/>
      <c r="J152" s="41"/>
      <c r="K152" s="117"/>
      <c r="L152" s="99"/>
      <c r="M152" s="41"/>
      <c r="N152" s="116"/>
      <c r="O152" s="22"/>
      <c r="P152" s="22"/>
      <c r="Q152" s="22"/>
      <c r="R152" s="22"/>
      <c r="S152" s="22"/>
      <c r="T152" s="41"/>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row>
    <row r="153">
      <c r="A153" s="41"/>
      <c r="B153" s="116"/>
      <c r="C153" s="22"/>
      <c r="D153" s="22"/>
      <c r="E153" s="22"/>
      <c r="F153" s="41"/>
      <c r="G153" s="41"/>
      <c r="H153" s="22"/>
      <c r="I153" s="41"/>
      <c r="J153" s="41"/>
      <c r="K153" s="117"/>
      <c r="L153" s="99"/>
      <c r="M153" s="41"/>
      <c r="N153" s="116"/>
      <c r="O153" s="22"/>
      <c r="P153" s="22"/>
      <c r="Q153" s="22"/>
      <c r="R153" s="22"/>
      <c r="S153" s="22"/>
      <c r="T153" s="41"/>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row>
    <row r="154">
      <c r="A154" s="41"/>
      <c r="B154" s="116"/>
      <c r="C154" s="22"/>
      <c r="D154" s="22"/>
      <c r="E154" s="22"/>
      <c r="F154" s="41"/>
      <c r="G154" s="41"/>
      <c r="H154" s="22"/>
      <c r="I154" s="41"/>
      <c r="J154" s="41"/>
      <c r="K154" s="117"/>
      <c r="L154" s="99"/>
      <c r="M154" s="41"/>
      <c r="N154" s="116"/>
      <c r="O154" s="22"/>
      <c r="P154" s="22"/>
      <c r="Q154" s="22"/>
      <c r="R154" s="22"/>
      <c r="S154" s="22"/>
      <c r="T154" s="41"/>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row>
    <row r="155">
      <c r="A155" s="41"/>
      <c r="B155" s="116"/>
      <c r="C155" s="22"/>
      <c r="D155" s="22"/>
      <c r="E155" s="22"/>
      <c r="F155" s="41"/>
      <c r="G155" s="41"/>
      <c r="H155" s="22"/>
      <c r="I155" s="41"/>
      <c r="J155" s="41"/>
      <c r="K155" s="117"/>
      <c r="L155" s="99"/>
      <c r="M155" s="41"/>
      <c r="N155" s="116"/>
      <c r="O155" s="22"/>
      <c r="P155" s="22"/>
      <c r="Q155" s="22"/>
      <c r="R155" s="22"/>
      <c r="S155" s="22"/>
      <c r="T155" s="41"/>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row>
    <row r="156">
      <c r="A156" s="41"/>
      <c r="B156" s="116"/>
      <c r="C156" s="22"/>
      <c r="D156" s="22"/>
      <c r="E156" s="22"/>
      <c r="F156" s="41"/>
      <c r="G156" s="41"/>
      <c r="H156" s="22"/>
      <c r="I156" s="41"/>
      <c r="J156" s="41"/>
      <c r="K156" s="117"/>
      <c r="L156" s="99"/>
      <c r="M156" s="41"/>
      <c r="N156" s="116"/>
      <c r="O156" s="22"/>
      <c r="P156" s="22"/>
      <c r="Q156" s="22"/>
      <c r="R156" s="22"/>
      <c r="S156" s="22"/>
      <c r="T156" s="41"/>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row>
    <row r="157">
      <c r="A157" s="41"/>
      <c r="B157" s="116"/>
      <c r="C157" s="22"/>
      <c r="D157" s="22"/>
      <c r="E157" s="22"/>
      <c r="F157" s="41"/>
      <c r="G157" s="41"/>
      <c r="H157" s="22"/>
      <c r="I157" s="41"/>
      <c r="J157" s="41"/>
      <c r="K157" s="117"/>
      <c r="L157" s="99"/>
      <c r="M157" s="41"/>
      <c r="N157" s="116"/>
      <c r="O157" s="22"/>
      <c r="P157" s="22"/>
      <c r="Q157" s="22"/>
      <c r="R157" s="22"/>
      <c r="S157" s="22"/>
      <c r="T157" s="41"/>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row>
    <row r="158">
      <c r="A158" s="41"/>
      <c r="B158" s="116"/>
      <c r="C158" s="22"/>
      <c r="D158" s="22"/>
      <c r="E158" s="22"/>
      <c r="F158" s="41"/>
      <c r="G158" s="41"/>
      <c r="H158" s="22"/>
      <c r="I158" s="41"/>
      <c r="J158" s="41"/>
      <c r="K158" s="117"/>
      <c r="L158" s="99"/>
      <c r="M158" s="41"/>
      <c r="N158" s="116"/>
      <c r="O158" s="22"/>
      <c r="P158" s="22"/>
      <c r="Q158" s="22"/>
      <c r="R158" s="22"/>
      <c r="S158" s="22"/>
      <c r="T158" s="41"/>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row>
    <row r="159">
      <c r="A159" s="41"/>
      <c r="B159" s="116"/>
      <c r="C159" s="22"/>
      <c r="D159" s="22"/>
      <c r="E159" s="22"/>
      <c r="F159" s="41"/>
      <c r="G159" s="41"/>
      <c r="H159" s="22"/>
      <c r="I159" s="41"/>
      <c r="J159" s="41"/>
      <c r="K159" s="117"/>
      <c r="L159" s="99"/>
      <c r="M159" s="41"/>
      <c r="N159" s="116"/>
      <c r="O159" s="22"/>
      <c r="P159" s="22"/>
      <c r="Q159" s="22"/>
      <c r="R159" s="22"/>
      <c r="S159" s="22"/>
      <c r="T159" s="41"/>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row>
    <row r="160">
      <c r="A160" s="41"/>
      <c r="B160" s="116"/>
      <c r="C160" s="22"/>
      <c r="D160" s="22"/>
      <c r="E160" s="22"/>
      <c r="F160" s="41"/>
      <c r="G160" s="41"/>
      <c r="H160" s="22"/>
      <c r="I160" s="41"/>
      <c r="J160" s="41"/>
      <c r="K160" s="117"/>
      <c r="L160" s="99"/>
      <c r="M160" s="41"/>
      <c r="N160" s="116"/>
      <c r="O160" s="22"/>
      <c r="P160" s="22"/>
      <c r="Q160" s="22"/>
      <c r="R160" s="22"/>
      <c r="S160" s="22"/>
      <c r="T160" s="41"/>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row>
    <row r="161">
      <c r="A161" s="41"/>
      <c r="B161" s="116"/>
      <c r="C161" s="22"/>
      <c r="D161" s="22"/>
      <c r="E161" s="22"/>
      <c r="F161" s="41"/>
      <c r="G161" s="41"/>
      <c r="H161" s="22"/>
      <c r="I161" s="41"/>
      <c r="J161" s="41"/>
      <c r="K161" s="117"/>
      <c r="L161" s="99"/>
      <c r="M161" s="41"/>
      <c r="N161" s="116"/>
      <c r="O161" s="22"/>
      <c r="P161" s="22"/>
      <c r="Q161" s="22"/>
      <c r="R161" s="22"/>
      <c r="S161" s="22"/>
      <c r="T161" s="41"/>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row>
    <row r="162">
      <c r="A162" s="41"/>
      <c r="B162" s="116"/>
      <c r="C162" s="22"/>
      <c r="D162" s="22"/>
      <c r="E162" s="22"/>
      <c r="F162" s="41"/>
      <c r="G162" s="41"/>
      <c r="H162" s="22"/>
      <c r="I162" s="41"/>
      <c r="J162" s="41"/>
      <c r="K162" s="117"/>
      <c r="L162" s="99"/>
      <c r="M162" s="41"/>
      <c r="N162" s="116"/>
      <c r="O162" s="22"/>
      <c r="P162" s="22"/>
      <c r="Q162" s="22"/>
      <c r="R162" s="22"/>
      <c r="S162" s="22"/>
      <c r="T162" s="41"/>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row>
    <row r="163">
      <c r="A163" s="41"/>
      <c r="B163" s="116"/>
      <c r="C163" s="22"/>
      <c r="D163" s="22"/>
      <c r="E163" s="22"/>
      <c r="F163" s="41"/>
      <c r="G163" s="41"/>
      <c r="H163" s="22"/>
      <c r="I163" s="41"/>
      <c r="J163" s="41"/>
      <c r="K163" s="117"/>
      <c r="L163" s="99"/>
      <c r="M163" s="41"/>
      <c r="N163" s="116"/>
      <c r="O163" s="22"/>
      <c r="P163" s="22"/>
      <c r="Q163" s="22"/>
      <c r="R163" s="22"/>
      <c r="S163" s="22"/>
      <c r="T163" s="41"/>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row>
    <row r="164">
      <c r="A164" s="41"/>
      <c r="B164" s="116"/>
      <c r="C164" s="22"/>
      <c r="D164" s="22"/>
      <c r="E164" s="22"/>
      <c r="F164" s="41"/>
      <c r="G164" s="41"/>
      <c r="H164" s="22"/>
      <c r="I164" s="41"/>
      <c r="J164" s="41"/>
      <c r="K164" s="117"/>
      <c r="L164" s="99"/>
      <c r="M164" s="41"/>
      <c r="N164" s="116"/>
      <c r="O164" s="22"/>
      <c r="P164" s="22"/>
      <c r="Q164" s="22"/>
      <c r="R164" s="22"/>
      <c r="S164" s="22"/>
      <c r="T164" s="41"/>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row>
    <row r="165">
      <c r="A165" s="41"/>
      <c r="B165" s="116"/>
      <c r="C165" s="22"/>
      <c r="D165" s="22"/>
      <c r="E165" s="22"/>
      <c r="F165" s="41"/>
      <c r="G165" s="41"/>
      <c r="H165" s="22"/>
      <c r="I165" s="41"/>
      <c r="J165" s="41"/>
      <c r="K165" s="117"/>
      <c r="L165" s="99"/>
      <c r="M165" s="41"/>
      <c r="N165" s="116"/>
      <c r="O165" s="22"/>
      <c r="P165" s="22"/>
      <c r="Q165" s="22"/>
      <c r="R165" s="22"/>
      <c r="S165" s="22"/>
      <c r="T165" s="41"/>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row>
    <row r="166">
      <c r="A166" s="41"/>
      <c r="B166" s="116"/>
      <c r="C166" s="22"/>
      <c r="D166" s="22"/>
      <c r="E166" s="22"/>
      <c r="F166" s="41"/>
      <c r="G166" s="41"/>
      <c r="H166" s="22"/>
      <c r="I166" s="41"/>
      <c r="J166" s="41"/>
      <c r="K166" s="117"/>
      <c r="L166" s="99"/>
      <c r="M166" s="41"/>
      <c r="N166" s="116"/>
      <c r="O166" s="22"/>
      <c r="P166" s="22"/>
      <c r="Q166" s="22"/>
      <c r="R166" s="22"/>
      <c r="S166" s="22"/>
      <c r="T166" s="41"/>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row>
    <row r="167">
      <c r="A167" s="41"/>
      <c r="B167" s="116"/>
      <c r="C167" s="22"/>
      <c r="D167" s="22"/>
      <c r="E167" s="22"/>
      <c r="F167" s="41"/>
      <c r="G167" s="41"/>
      <c r="H167" s="22"/>
      <c r="I167" s="41"/>
      <c r="J167" s="41"/>
      <c r="K167" s="117"/>
      <c r="L167" s="99"/>
      <c r="M167" s="41"/>
      <c r="N167" s="116"/>
      <c r="O167" s="22"/>
      <c r="P167" s="22"/>
      <c r="Q167" s="22"/>
      <c r="R167" s="22"/>
      <c r="S167" s="22"/>
      <c r="T167" s="41"/>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row>
    <row r="168">
      <c r="A168" s="41"/>
      <c r="B168" s="116"/>
      <c r="C168" s="22"/>
      <c r="D168" s="22"/>
      <c r="E168" s="22"/>
      <c r="F168" s="41"/>
      <c r="G168" s="41"/>
      <c r="H168" s="22"/>
      <c r="I168" s="41"/>
      <c r="J168" s="41"/>
      <c r="K168" s="117"/>
      <c r="L168" s="99"/>
      <c r="M168" s="41"/>
      <c r="N168" s="116"/>
      <c r="O168" s="22"/>
      <c r="P168" s="22"/>
      <c r="Q168" s="22"/>
      <c r="R168" s="22"/>
      <c r="S168" s="22"/>
      <c r="T168" s="41"/>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row>
    <row r="169">
      <c r="A169" s="41"/>
      <c r="B169" s="116"/>
      <c r="C169" s="22"/>
      <c r="D169" s="22"/>
      <c r="E169" s="22"/>
      <c r="F169" s="41"/>
      <c r="G169" s="41"/>
      <c r="H169" s="22"/>
      <c r="I169" s="41"/>
      <c r="J169" s="41"/>
      <c r="K169" s="117"/>
      <c r="L169" s="99"/>
      <c r="M169" s="41"/>
      <c r="N169" s="116"/>
      <c r="O169" s="22"/>
      <c r="P169" s="22"/>
      <c r="Q169" s="22"/>
      <c r="R169" s="22"/>
      <c r="S169" s="22"/>
      <c r="T169" s="41"/>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row>
    <row r="170">
      <c r="A170" s="41"/>
      <c r="B170" s="116"/>
      <c r="C170" s="22"/>
      <c r="D170" s="22"/>
      <c r="E170" s="22"/>
      <c r="F170" s="41"/>
      <c r="G170" s="41"/>
      <c r="H170" s="22"/>
      <c r="I170" s="41"/>
      <c r="J170" s="41"/>
      <c r="K170" s="117"/>
      <c r="L170" s="99"/>
      <c r="M170" s="41"/>
      <c r="N170" s="116"/>
      <c r="O170" s="22"/>
      <c r="P170" s="22"/>
      <c r="Q170" s="22"/>
      <c r="R170" s="22"/>
      <c r="S170" s="22"/>
      <c r="T170" s="41"/>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row>
    <row r="171">
      <c r="A171" s="41"/>
      <c r="B171" s="116"/>
      <c r="C171" s="22"/>
      <c r="D171" s="22"/>
      <c r="E171" s="22"/>
      <c r="F171" s="41"/>
      <c r="G171" s="41"/>
      <c r="H171" s="22"/>
      <c r="I171" s="41"/>
      <c r="J171" s="41"/>
      <c r="K171" s="117"/>
      <c r="L171" s="99"/>
      <c r="M171" s="41"/>
      <c r="N171" s="116"/>
      <c r="O171" s="22"/>
      <c r="P171" s="22"/>
      <c r="Q171" s="22"/>
      <c r="R171" s="22"/>
      <c r="S171" s="22"/>
      <c r="T171" s="41"/>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row>
    <row r="172">
      <c r="A172" s="41"/>
      <c r="B172" s="116"/>
      <c r="C172" s="22"/>
      <c r="D172" s="22"/>
      <c r="E172" s="22"/>
      <c r="F172" s="41"/>
      <c r="G172" s="41"/>
      <c r="H172" s="22"/>
      <c r="I172" s="41"/>
      <c r="J172" s="41"/>
      <c r="K172" s="117"/>
      <c r="L172" s="99"/>
      <c r="M172" s="41"/>
      <c r="N172" s="116"/>
      <c r="O172" s="22"/>
      <c r="P172" s="22"/>
      <c r="Q172" s="22"/>
      <c r="R172" s="22"/>
      <c r="S172" s="22"/>
      <c r="T172" s="41"/>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row>
    <row r="173">
      <c r="A173" s="41"/>
      <c r="B173" s="116"/>
      <c r="C173" s="22"/>
      <c r="D173" s="22"/>
      <c r="E173" s="22"/>
      <c r="F173" s="41"/>
      <c r="G173" s="41"/>
      <c r="H173" s="22"/>
      <c r="I173" s="41"/>
      <c r="J173" s="41"/>
      <c r="K173" s="117"/>
      <c r="L173" s="99"/>
      <c r="M173" s="41"/>
      <c r="N173" s="116"/>
      <c r="O173" s="22"/>
      <c r="P173" s="22"/>
      <c r="Q173" s="22"/>
      <c r="R173" s="22"/>
      <c r="S173" s="22"/>
      <c r="T173" s="41"/>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row>
    <row r="174">
      <c r="A174" s="41"/>
      <c r="B174" s="116"/>
      <c r="C174" s="22"/>
      <c r="D174" s="22"/>
      <c r="E174" s="22"/>
      <c r="F174" s="41"/>
      <c r="G174" s="41"/>
      <c r="H174" s="22"/>
      <c r="I174" s="41"/>
      <c r="J174" s="41"/>
      <c r="K174" s="117"/>
      <c r="L174" s="99"/>
      <c r="M174" s="41"/>
      <c r="N174" s="116"/>
      <c r="O174" s="22"/>
      <c r="P174" s="22"/>
      <c r="Q174" s="22"/>
      <c r="R174" s="22"/>
      <c r="S174" s="22"/>
      <c r="T174" s="41"/>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row>
    <row r="175">
      <c r="A175" s="41"/>
      <c r="B175" s="116"/>
      <c r="C175" s="22"/>
      <c r="D175" s="22"/>
      <c r="E175" s="22"/>
      <c r="F175" s="41"/>
      <c r="G175" s="41"/>
      <c r="H175" s="22"/>
      <c r="I175" s="41"/>
      <c r="J175" s="41"/>
      <c r="K175" s="117"/>
      <c r="L175" s="99"/>
      <c r="M175" s="41"/>
      <c r="N175" s="116"/>
      <c r="O175" s="22"/>
      <c r="P175" s="22"/>
      <c r="Q175" s="22"/>
      <c r="R175" s="22"/>
      <c r="S175" s="22"/>
      <c r="T175" s="41"/>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row>
    <row r="176">
      <c r="A176" s="41"/>
      <c r="B176" s="116"/>
      <c r="C176" s="22"/>
      <c r="D176" s="22"/>
      <c r="E176" s="22"/>
      <c r="F176" s="41"/>
      <c r="G176" s="41"/>
      <c r="H176" s="22"/>
      <c r="I176" s="41"/>
      <c r="J176" s="41"/>
      <c r="K176" s="117"/>
      <c r="L176" s="99"/>
      <c r="M176" s="41"/>
      <c r="N176" s="116"/>
      <c r="O176" s="22"/>
      <c r="P176" s="22"/>
      <c r="Q176" s="22"/>
      <c r="R176" s="22"/>
      <c r="S176" s="22"/>
      <c r="T176" s="41"/>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row>
    <row r="177">
      <c r="A177" s="41"/>
      <c r="B177" s="116"/>
      <c r="C177" s="22"/>
      <c r="D177" s="22"/>
      <c r="E177" s="22"/>
      <c r="F177" s="41"/>
      <c r="G177" s="41"/>
      <c r="H177" s="22"/>
      <c r="I177" s="41"/>
      <c r="J177" s="41"/>
      <c r="K177" s="117"/>
      <c r="L177" s="99"/>
      <c r="M177" s="41"/>
      <c r="N177" s="116"/>
      <c r="O177" s="22"/>
      <c r="P177" s="22"/>
      <c r="Q177" s="22"/>
      <c r="R177" s="22"/>
      <c r="S177" s="22"/>
      <c r="T177" s="41"/>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row>
    <row r="178">
      <c r="A178" s="41"/>
      <c r="B178" s="116"/>
      <c r="C178" s="22"/>
      <c r="D178" s="22"/>
      <c r="E178" s="22"/>
      <c r="F178" s="41"/>
      <c r="G178" s="41"/>
      <c r="H178" s="22"/>
      <c r="I178" s="41"/>
      <c r="J178" s="41"/>
      <c r="K178" s="117"/>
      <c r="L178" s="99"/>
      <c r="M178" s="41"/>
      <c r="N178" s="116"/>
      <c r="O178" s="22"/>
      <c r="P178" s="22"/>
      <c r="Q178" s="22"/>
      <c r="R178" s="22"/>
      <c r="S178" s="22"/>
      <c r="T178" s="41"/>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row>
    <row r="179">
      <c r="A179" s="41"/>
      <c r="B179" s="116"/>
      <c r="C179" s="22"/>
      <c r="D179" s="22"/>
      <c r="E179" s="22"/>
      <c r="F179" s="41"/>
      <c r="G179" s="41"/>
      <c r="H179" s="22"/>
      <c r="I179" s="41"/>
      <c r="J179" s="41"/>
      <c r="K179" s="117"/>
      <c r="L179" s="99"/>
      <c r="M179" s="41"/>
      <c r="N179" s="116"/>
      <c r="O179" s="22"/>
      <c r="P179" s="22"/>
      <c r="Q179" s="22"/>
      <c r="R179" s="22"/>
      <c r="S179" s="22"/>
      <c r="T179" s="41"/>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row>
    <row r="180">
      <c r="A180" s="41"/>
      <c r="B180" s="116"/>
      <c r="C180" s="22"/>
      <c r="D180" s="22"/>
      <c r="E180" s="22"/>
      <c r="F180" s="41"/>
      <c r="G180" s="41"/>
      <c r="H180" s="22"/>
      <c r="I180" s="41"/>
      <c r="J180" s="41"/>
      <c r="K180" s="117"/>
      <c r="L180" s="99"/>
      <c r="M180" s="41"/>
      <c r="N180" s="116"/>
      <c r="O180" s="22"/>
      <c r="P180" s="22"/>
      <c r="Q180" s="22"/>
      <c r="R180" s="22"/>
      <c r="S180" s="22"/>
      <c r="T180" s="41"/>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row>
    <row r="181">
      <c r="A181" s="41"/>
      <c r="B181" s="116"/>
      <c r="C181" s="22"/>
      <c r="D181" s="22"/>
      <c r="E181" s="22"/>
      <c r="F181" s="41"/>
      <c r="G181" s="41"/>
      <c r="H181" s="22"/>
      <c r="I181" s="41"/>
      <c r="J181" s="41"/>
      <c r="K181" s="117"/>
      <c r="L181" s="99"/>
      <c r="M181" s="41"/>
      <c r="N181" s="116"/>
      <c r="O181" s="22"/>
      <c r="P181" s="22"/>
      <c r="Q181" s="22"/>
      <c r="R181" s="22"/>
      <c r="S181" s="22"/>
      <c r="T181" s="41"/>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row>
    <row r="182">
      <c r="A182" s="41"/>
      <c r="B182" s="116"/>
      <c r="C182" s="22"/>
      <c r="D182" s="22"/>
      <c r="E182" s="22"/>
      <c r="F182" s="41"/>
      <c r="G182" s="41"/>
      <c r="H182" s="22"/>
      <c r="I182" s="41"/>
      <c r="J182" s="41"/>
      <c r="K182" s="117"/>
      <c r="L182" s="99"/>
      <c r="M182" s="41"/>
      <c r="N182" s="116"/>
      <c r="O182" s="22"/>
      <c r="P182" s="22"/>
      <c r="Q182" s="22"/>
      <c r="R182" s="22"/>
      <c r="S182" s="22"/>
      <c r="T182" s="41"/>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row>
    <row r="183">
      <c r="A183" s="41"/>
      <c r="B183" s="116"/>
      <c r="C183" s="22"/>
      <c r="D183" s="22"/>
      <c r="E183" s="22"/>
      <c r="F183" s="41"/>
      <c r="G183" s="41"/>
      <c r="H183" s="22"/>
      <c r="I183" s="41"/>
      <c r="J183" s="41"/>
      <c r="K183" s="117"/>
      <c r="L183" s="99"/>
      <c r="M183" s="41"/>
      <c r="N183" s="116"/>
      <c r="O183" s="22"/>
      <c r="P183" s="22"/>
      <c r="Q183" s="22"/>
      <c r="R183" s="22"/>
      <c r="S183" s="22"/>
      <c r="T183" s="41"/>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row>
    <row r="184">
      <c r="A184" s="41"/>
      <c r="B184" s="116"/>
      <c r="C184" s="22"/>
      <c r="D184" s="22"/>
      <c r="E184" s="22"/>
      <c r="F184" s="41"/>
      <c r="G184" s="41"/>
      <c r="H184" s="22"/>
      <c r="I184" s="41"/>
      <c r="J184" s="41"/>
      <c r="K184" s="117"/>
      <c r="L184" s="99"/>
      <c r="M184" s="41"/>
      <c r="N184" s="116"/>
      <c r="O184" s="22"/>
      <c r="P184" s="22"/>
      <c r="Q184" s="22"/>
      <c r="R184" s="22"/>
      <c r="S184" s="22"/>
      <c r="T184" s="41"/>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row>
    <row r="185">
      <c r="A185" s="41"/>
      <c r="B185" s="116"/>
      <c r="C185" s="22"/>
      <c r="D185" s="22"/>
      <c r="E185" s="22"/>
      <c r="F185" s="41"/>
      <c r="G185" s="41"/>
      <c r="H185" s="22"/>
      <c r="I185" s="41"/>
      <c r="J185" s="41"/>
      <c r="K185" s="117"/>
      <c r="L185" s="99"/>
      <c r="M185" s="41"/>
      <c r="N185" s="116"/>
      <c r="O185" s="22"/>
      <c r="P185" s="22"/>
      <c r="Q185" s="22"/>
      <c r="R185" s="22"/>
      <c r="S185" s="22"/>
      <c r="T185" s="41"/>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row>
    <row r="186">
      <c r="A186" s="41"/>
      <c r="B186" s="116"/>
      <c r="C186" s="22"/>
      <c r="D186" s="22"/>
      <c r="E186" s="22"/>
      <c r="F186" s="41"/>
      <c r="G186" s="41"/>
      <c r="H186" s="22"/>
      <c r="I186" s="41"/>
      <c r="J186" s="41"/>
      <c r="K186" s="117"/>
      <c r="L186" s="99"/>
      <c r="M186" s="41"/>
      <c r="N186" s="116"/>
      <c r="O186" s="22"/>
      <c r="P186" s="22"/>
      <c r="Q186" s="22"/>
      <c r="R186" s="22"/>
      <c r="S186" s="22"/>
      <c r="T186" s="41"/>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row>
    <row r="187">
      <c r="A187" s="41"/>
      <c r="B187" s="116"/>
      <c r="C187" s="22"/>
      <c r="D187" s="22"/>
      <c r="E187" s="22"/>
      <c r="F187" s="41"/>
      <c r="G187" s="41"/>
      <c r="H187" s="22"/>
      <c r="I187" s="41"/>
      <c r="J187" s="41"/>
      <c r="K187" s="117"/>
      <c r="L187" s="99"/>
      <c r="M187" s="41"/>
      <c r="N187" s="116"/>
      <c r="O187" s="22"/>
      <c r="P187" s="22"/>
      <c r="Q187" s="22"/>
      <c r="R187" s="22"/>
      <c r="S187" s="22"/>
      <c r="T187" s="41"/>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row>
    <row r="188">
      <c r="A188" s="41"/>
      <c r="B188" s="116"/>
      <c r="C188" s="22"/>
      <c r="D188" s="22"/>
      <c r="E188" s="22"/>
      <c r="F188" s="41"/>
      <c r="G188" s="41"/>
      <c r="H188" s="22"/>
      <c r="I188" s="41"/>
      <c r="J188" s="41"/>
      <c r="K188" s="117"/>
      <c r="L188" s="99"/>
      <c r="M188" s="41"/>
      <c r="N188" s="116"/>
      <c r="O188" s="22"/>
      <c r="P188" s="22"/>
      <c r="Q188" s="22"/>
      <c r="R188" s="22"/>
      <c r="S188" s="22"/>
      <c r="T188" s="41"/>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row>
    <row r="189">
      <c r="A189" s="41"/>
      <c r="B189" s="116"/>
      <c r="C189" s="22"/>
      <c r="D189" s="22"/>
      <c r="E189" s="22"/>
      <c r="F189" s="41"/>
      <c r="G189" s="41"/>
      <c r="H189" s="22"/>
      <c r="I189" s="41"/>
      <c r="J189" s="41"/>
      <c r="K189" s="117"/>
      <c r="L189" s="99"/>
      <c r="M189" s="41"/>
      <c r="N189" s="116"/>
      <c r="O189" s="22"/>
      <c r="P189" s="22"/>
      <c r="Q189" s="22"/>
      <c r="R189" s="22"/>
      <c r="S189" s="22"/>
      <c r="T189" s="41"/>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row>
    <row r="190">
      <c r="A190" s="41"/>
      <c r="B190" s="116"/>
      <c r="C190" s="22"/>
      <c r="D190" s="22"/>
      <c r="E190" s="22"/>
      <c r="F190" s="41"/>
      <c r="G190" s="41"/>
      <c r="H190" s="22"/>
      <c r="I190" s="41"/>
      <c r="J190" s="41"/>
      <c r="K190" s="117"/>
      <c r="L190" s="99"/>
      <c r="M190" s="41"/>
      <c r="N190" s="116"/>
      <c r="O190" s="22"/>
      <c r="P190" s="22"/>
      <c r="Q190" s="22"/>
      <c r="R190" s="22"/>
      <c r="S190" s="22"/>
      <c r="T190" s="41"/>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row>
    <row r="191">
      <c r="A191" s="41"/>
      <c r="B191" s="116"/>
      <c r="C191" s="22"/>
      <c r="D191" s="22"/>
      <c r="E191" s="22"/>
      <c r="F191" s="41"/>
      <c r="G191" s="41"/>
      <c r="H191" s="22"/>
      <c r="I191" s="41"/>
      <c r="J191" s="41"/>
      <c r="K191" s="117"/>
      <c r="L191" s="99"/>
      <c r="M191" s="41"/>
      <c r="N191" s="116"/>
      <c r="O191" s="22"/>
      <c r="P191" s="22"/>
      <c r="Q191" s="22"/>
      <c r="R191" s="22"/>
      <c r="S191" s="22"/>
      <c r="T191" s="41"/>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row>
    <row r="192">
      <c r="A192" s="41"/>
      <c r="B192" s="116"/>
      <c r="C192" s="22"/>
      <c r="D192" s="22"/>
      <c r="E192" s="22"/>
      <c r="F192" s="41"/>
      <c r="G192" s="41"/>
      <c r="H192" s="22"/>
      <c r="I192" s="41"/>
      <c r="J192" s="41"/>
      <c r="K192" s="117"/>
      <c r="L192" s="99"/>
      <c r="M192" s="41"/>
      <c r="N192" s="116"/>
      <c r="O192" s="22"/>
      <c r="P192" s="22"/>
      <c r="Q192" s="22"/>
      <c r="R192" s="22"/>
      <c r="S192" s="22"/>
      <c r="T192" s="41"/>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row>
    <row r="193">
      <c r="A193" s="41"/>
      <c r="B193" s="116"/>
      <c r="C193" s="22"/>
      <c r="D193" s="22"/>
      <c r="E193" s="22"/>
      <c r="F193" s="41"/>
      <c r="G193" s="41"/>
      <c r="H193" s="22"/>
      <c r="I193" s="41"/>
      <c r="J193" s="41"/>
      <c r="K193" s="117"/>
      <c r="L193" s="99"/>
      <c r="M193" s="41"/>
      <c r="N193" s="116"/>
      <c r="O193" s="22"/>
      <c r="P193" s="22"/>
      <c r="Q193" s="22"/>
      <c r="R193" s="22"/>
      <c r="S193" s="22"/>
      <c r="T193" s="41"/>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row>
    <row r="194">
      <c r="A194" s="41"/>
      <c r="B194" s="116"/>
      <c r="C194" s="22"/>
      <c r="D194" s="22"/>
      <c r="E194" s="22"/>
      <c r="F194" s="41"/>
      <c r="G194" s="41"/>
      <c r="H194" s="22"/>
      <c r="I194" s="41"/>
      <c r="J194" s="41"/>
      <c r="K194" s="117"/>
      <c r="L194" s="99"/>
      <c r="M194" s="41"/>
      <c r="N194" s="116"/>
      <c r="O194" s="22"/>
      <c r="P194" s="22"/>
      <c r="Q194" s="22"/>
      <c r="R194" s="22"/>
      <c r="S194" s="22"/>
      <c r="T194" s="41"/>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row>
    <row r="195">
      <c r="A195" s="41"/>
      <c r="B195" s="116"/>
      <c r="C195" s="22"/>
      <c r="D195" s="22"/>
      <c r="E195" s="22"/>
      <c r="F195" s="41"/>
      <c r="G195" s="41"/>
      <c r="H195" s="22"/>
      <c r="I195" s="41"/>
      <c r="J195" s="41"/>
      <c r="K195" s="117"/>
      <c r="L195" s="99"/>
      <c r="M195" s="41"/>
      <c r="N195" s="116"/>
      <c r="O195" s="22"/>
      <c r="P195" s="22"/>
      <c r="Q195" s="22"/>
      <c r="R195" s="22"/>
      <c r="S195" s="22"/>
      <c r="T195" s="41"/>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row>
    <row r="196">
      <c r="A196" s="41"/>
      <c r="B196" s="116"/>
      <c r="C196" s="22"/>
      <c r="D196" s="22"/>
      <c r="E196" s="22"/>
      <c r="F196" s="41"/>
      <c r="G196" s="41"/>
      <c r="H196" s="22"/>
      <c r="I196" s="41"/>
      <c r="J196" s="41"/>
      <c r="K196" s="117"/>
      <c r="L196" s="99"/>
      <c r="M196" s="41"/>
      <c r="N196" s="116"/>
      <c r="O196" s="22"/>
      <c r="P196" s="22"/>
      <c r="Q196" s="22"/>
      <c r="R196" s="22"/>
      <c r="S196" s="22"/>
      <c r="T196" s="41"/>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row>
    <row r="197">
      <c r="A197" s="41"/>
      <c r="B197" s="116"/>
      <c r="C197" s="22"/>
      <c r="D197" s="22"/>
      <c r="E197" s="22"/>
      <c r="F197" s="41"/>
      <c r="G197" s="41"/>
      <c r="H197" s="22"/>
      <c r="I197" s="41"/>
      <c r="J197" s="41"/>
      <c r="K197" s="117"/>
      <c r="L197" s="99"/>
      <c r="M197" s="41"/>
      <c r="N197" s="116"/>
      <c r="O197" s="22"/>
      <c r="P197" s="22"/>
      <c r="Q197" s="22"/>
      <c r="R197" s="22"/>
      <c r="S197" s="22"/>
      <c r="T197" s="41"/>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row>
    <row r="198">
      <c r="A198" s="41"/>
      <c r="B198" s="116"/>
      <c r="C198" s="22"/>
      <c r="D198" s="22"/>
      <c r="E198" s="22"/>
      <c r="F198" s="41"/>
      <c r="G198" s="41"/>
      <c r="H198" s="22"/>
      <c r="I198" s="41"/>
      <c r="J198" s="41"/>
      <c r="K198" s="117"/>
      <c r="L198" s="99"/>
      <c r="M198" s="41"/>
      <c r="N198" s="116"/>
      <c r="O198" s="22"/>
      <c r="P198" s="22"/>
      <c r="Q198" s="22"/>
      <c r="R198" s="22"/>
      <c r="S198" s="22"/>
      <c r="T198" s="41"/>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row>
    <row r="199">
      <c r="A199" s="41"/>
      <c r="B199" s="116"/>
      <c r="C199" s="22"/>
      <c r="D199" s="22"/>
      <c r="E199" s="22"/>
      <c r="F199" s="41"/>
      <c r="G199" s="41"/>
      <c r="H199" s="22"/>
      <c r="I199" s="41"/>
      <c r="J199" s="41"/>
      <c r="K199" s="117"/>
      <c r="L199" s="99"/>
      <c r="M199" s="41"/>
      <c r="N199" s="116"/>
      <c r="O199" s="22"/>
      <c r="P199" s="22"/>
      <c r="Q199" s="22"/>
      <c r="R199" s="22"/>
      <c r="S199" s="22"/>
      <c r="T199" s="41"/>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row>
    <row r="200">
      <c r="A200" s="41"/>
      <c r="B200" s="116"/>
      <c r="C200" s="22"/>
      <c r="D200" s="22"/>
      <c r="E200" s="22"/>
      <c r="F200" s="41"/>
      <c r="G200" s="41"/>
      <c r="H200" s="22"/>
      <c r="I200" s="41"/>
      <c r="J200" s="41"/>
      <c r="K200" s="117"/>
      <c r="L200" s="99"/>
      <c r="M200" s="41"/>
      <c r="N200" s="116"/>
      <c r="O200" s="22"/>
      <c r="P200" s="22"/>
      <c r="Q200" s="22"/>
      <c r="R200" s="22"/>
      <c r="S200" s="22"/>
      <c r="T200" s="41"/>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row>
    <row r="201">
      <c r="A201" s="41"/>
      <c r="B201" s="116"/>
      <c r="C201" s="22"/>
      <c r="D201" s="22"/>
      <c r="E201" s="22"/>
      <c r="F201" s="41"/>
      <c r="G201" s="41"/>
      <c r="H201" s="22"/>
      <c r="I201" s="41"/>
      <c r="J201" s="41"/>
      <c r="K201" s="117"/>
      <c r="L201" s="99"/>
      <c r="M201" s="41"/>
      <c r="N201" s="116"/>
      <c r="O201" s="22"/>
      <c r="P201" s="22"/>
      <c r="Q201" s="22"/>
      <c r="R201" s="22"/>
      <c r="S201" s="22"/>
      <c r="T201" s="41"/>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row>
    <row r="202">
      <c r="A202" s="41"/>
      <c r="B202" s="116"/>
      <c r="C202" s="22"/>
      <c r="D202" s="22"/>
      <c r="E202" s="22"/>
      <c r="F202" s="41"/>
      <c r="G202" s="41"/>
      <c r="H202" s="22"/>
      <c r="I202" s="41"/>
      <c r="J202" s="41"/>
      <c r="K202" s="117"/>
      <c r="L202" s="99"/>
      <c r="M202" s="41"/>
      <c r="N202" s="116"/>
      <c r="O202" s="22"/>
      <c r="P202" s="22"/>
      <c r="Q202" s="22"/>
      <c r="R202" s="22"/>
      <c r="S202" s="22"/>
      <c r="T202" s="41"/>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row>
    <row r="203">
      <c r="A203" s="41"/>
      <c r="B203" s="116"/>
      <c r="C203" s="22"/>
      <c r="D203" s="22"/>
      <c r="E203" s="22"/>
      <c r="F203" s="41"/>
      <c r="G203" s="41"/>
      <c r="H203" s="22"/>
      <c r="I203" s="41"/>
      <c r="J203" s="41"/>
      <c r="K203" s="117"/>
      <c r="L203" s="99"/>
      <c r="M203" s="41"/>
      <c r="N203" s="116"/>
      <c r="O203" s="22"/>
      <c r="P203" s="22"/>
      <c r="Q203" s="22"/>
      <c r="R203" s="22"/>
      <c r="S203" s="22"/>
      <c r="T203" s="41"/>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row>
    <row r="204">
      <c r="A204" s="41"/>
      <c r="B204" s="116"/>
      <c r="C204" s="22"/>
      <c r="D204" s="22"/>
      <c r="E204" s="22"/>
      <c r="F204" s="41"/>
      <c r="G204" s="41"/>
      <c r="H204" s="22"/>
      <c r="I204" s="41"/>
      <c r="J204" s="41"/>
      <c r="K204" s="117"/>
      <c r="L204" s="99"/>
      <c r="M204" s="41"/>
      <c r="N204" s="116"/>
      <c r="O204" s="22"/>
      <c r="P204" s="22"/>
      <c r="Q204" s="22"/>
      <c r="R204" s="22"/>
      <c r="S204" s="22"/>
      <c r="T204" s="41"/>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row>
    <row r="205">
      <c r="A205" s="41"/>
      <c r="B205" s="116"/>
      <c r="C205" s="22"/>
      <c r="D205" s="22"/>
      <c r="E205" s="22"/>
      <c r="F205" s="41"/>
      <c r="G205" s="41"/>
      <c r="H205" s="22"/>
      <c r="I205" s="41"/>
      <c r="J205" s="41"/>
      <c r="K205" s="117"/>
      <c r="L205" s="99"/>
      <c r="M205" s="41"/>
      <c r="N205" s="116"/>
      <c r="O205" s="22"/>
      <c r="P205" s="22"/>
      <c r="Q205" s="22"/>
      <c r="R205" s="22"/>
      <c r="S205" s="22"/>
      <c r="T205" s="41"/>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row>
    <row r="206">
      <c r="A206" s="41"/>
      <c r="B206" s="116"/>
      <c r="C206" s="22"/>
      <c r="D206" s="22"/>
      <c r="E206" s="22"/>
      <c r="F206" s="41"/>
      <c r="G206" s="41"/>
      <c r="H206" s="22"/>
      <c r="I206" s="41"/>
      <c r="J206" s="41"/>
      <c r="K206" s="117"/>
      <c r="L206" s="99"/>
      <c r="M206" s="41"/>
      <c r="N206" s="116"/>
      <c r="O206" s="22"/>
      <c r="P206" s="22"/>
      <c r="Q206" s="22"/>
      <c r="R206" s="22"/>
      <c r="S206" s="22"/>
      <c r="T206" s="41"/>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row>
    <row r="207">
      <c r="A207" s="41"/>
      <c r="B207" s="116"/>
      <c r="C207" s="22"/>
      <c r="D207" s="22"/>
      <c r="E207" s="22"/>
      <c r="F207" s="41"/>
      <c r="G207" s="41"/>
      <c r="H207" s="22"/>
      <c r="I207" s="41"/>
      <c r="J207" s="41"/>
      <c r="K207" s="117"/>
      <c r="L207" s="99"/>
      <c r="M207" s="41"/>
      <c r="N207" s="116"/>
      <c r="O207" s="22"/>
      <c r="P207" s="22"/>
      <c r="Q207" s="22"/>
      <c r="R207" s="22"/>
      <c r="S207" s="22"/>
      <c r="T207" s="41"/>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row>
    <row r="208">
      <c r="A208" s="41"/>
      <c r="B208" s="116"/>
      <c r="C208" s="22"/>
      <c r="D208" s="22"/>
      <c r="E208" s="22"/>
      <c r="F208" s="41"/>
      <c r="G208" s="41"/>
      <c r="H208" s="22"/>
      <c r="I208" s="41"/>
      <c r="J208" s="41"/>
      <c r="K208" s="117"/>
      <c r="L208" s="99"/>
      <c r="M208" s="41"/>
      <c r="N208" s="116"/>
      <c r="O208" s="22"/>
      <c r="P208" s="22"/>
      <c r="Q208" s="22"/>
      <c r="R208" s="22"/>
      <c r="S208" s="22"/>
      <c r="T208" s="41"/>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row>
    <row r="209">
      <c r="A209" s="41"/>
      <c r="B209" s="116"/>
      <c r="C209" s="22"/>
      <c r="D209" s="22"/>
      <c r="E209" s="22"/>
      <c r="F209" s="41"/>
      <c r="G209" s="41"/>
      <c r="H209" s="22"/>
      <c r="I209" s="41"/>
      <c r="J209" s="41"/>
      <c r="K209" s="117"/>
      <c r="L209" s="99"/>
      <c r="M209" s="41"/>
      <c r="N209" s="116"/>
      <c r="O209" s="22"/>
      <c r="P209" s="22"/>
      <c r="Q209" s="22"/>
      <c r="R209" s="22"/>
      <c r="S209" s="22"/>
      <c r="T209" s="41"/>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row>
    <row r="210">
      <c r="A210" s="41"/>
      <c r="B210" s="116"/>
      <c r="C210" s="22"/>
      <c r="D210" s="22"/>
      <c r="E210" s="22"/>
      <c r="F210" s="41"/>
      <c r="G210" s="41"/>
      <c r="H210" s="22"/>
      <c r="I210" s="41"/>
      <c r="J210" s="41"/>
      <c r="K210" s="117"/>
      <c r="L210" s="99"/>
      <c r="M210" s="41"/>
      <c r="N210" s="116"/>
      <c r="O210" s="22"/>
      <c r="P210" s="22"/>
      <c r="Q210" s="22"/>
      <c r="R210" s="22"/>
      <c r="S210" s="22"/>
      <c r="T210" s="41"/>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row>
    <row r="211">
      <c r="A211" s="41"/>
      <c r="B211" s="116"/>
      <c r="C211" s="22"/>
      <c r="D211" s="22"/>
      <c r="E211" s="22"/>
      <c r="F211" s="41"/>
      <c r="G211" s="41"/>
      <c r="H211" s="22"/>
      <c r="I211" s="41"/>
      <c r="J211" s="41"/>
      <c r="K211" s="117"/>
      <c r="L211" s="99"/>
      <c r="M211" s="41"/>
      <c r="N211" s="116"/>
      <c r="O211" s="22"/>
      <c r="P211" s="22"/>
      <c r="Q211" s="22"/>
      <c r="R211" s="22"/>
      <c r="S211" s="22"/>
      <c r="T211" s="41"/>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row>
    <row r="212">
      <c r="A212" s="41"/>
      <c r="B212" s="116"/>
      <c r="C212" s="22"/>
      <c r="D212" s="22"/>
      <c r="E212" s="22"/>
      <c r="F212" s="41"/>
      <c r="G212" s="41"/>
      <c r="H212" s="22"/>
      <c r="I212" s="41"/>
      <c r="J212" s="41"/>
      <c r="K212" s="117"/>
      <c r="L212" s="99"/>
      <c r="M212" s="41"/>
      <c r="N212" s="116"/>
      <c r="O212" s="22"/>
      <c r="P212" s="22"/>
      <c r="Q212" s="22"/>
      <c r="R212" s="22"/>
      <c r="S212" s="22"/>
      <c r="T212" s="41"/>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row>
    <row r="213">
      <c r="A213" s="41"/>
      <c r="B213" s="116"/>
      <c r="C213" s="22"/>
      <c r="D213" s="22"/>
      <c r="E213" s="22"/>
      <c r="F213" s="41"/>
      <c r="G213" s="41"/>
      <c r="H213" s="22"/>
      <c r="I213" s="41"/>
      <c r="J213" s="41"/>
      <c r="K213" s="117"/>
      <c r="L213" s="99"/>
      <c r="M213" s="41"/>
      <c r="N213" s="116"/>
      <c r="O213" s="22"/>
      <c r="P213" s="22"/>
      <c r="Q213" s="22"/>
      <c r="R213" s="22"/>
      <c r="S213" s="22"/>
      <c r="T213" s="41"/>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row>
    <row r="214">
      <c r="A214" s="41"/>
      <c r="B214" s="116"/>
      <c r="C214" s="22"/>
      <c r="D214" s="22"/>
      <c r="E214" s="22"/>
      <c r="F214" s="41"/>
      <c r="G214" s="41"/>
      <c r="H214" s="22"/>
      <c r="I214" s="41"/>
      <c r="J214" s="41"/>
      <c r="K214" s="117"/>
      <c r="L214" s="99"/>
      <c r="M214" s="41"/>
      <c r="N214" s="116"/>
      <c r="O214" s="22"/>
      <c r="P214" s="22"/>
      <c r="Q214" s="22"/>
      <c r="R214" s="22"/>
      <c r="S214" s="22"/>
      <c r="T214" s="41"/>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row>
    <row r="215">
      <c r="A215" s="41"/>
      <c r="B215" s="116"/>
      <c r="C215" s="22"/>
      <c r="D215" s="22"/>
      <c r="E215" s="22"/>
      <c r="F215" s="41"/>
      <c r="G215" s="41"/>
      <c r="H215" s="22"/>
      <c r="I215" s="41"/>
      <c r="J215" s="41"/>
      <c r="K215" s="117"/>
      <c r="L215" s="99"/>
      <c r="M215" s="41"/>
      <c r="N215" s="116"/>
      <c r="O215" s="22"/>
      <c r="P215" s="22"/>
      <c r="Q215" s="22"/>
      <c r="R215" s="22"/>
      <c r="S215" s="22"/>
      <c r="T215" s="41"/>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row>
    <row r="216">
      <c r="A216" s="41"/>
      <c r="B216" s="116"/>
      <c r="C216" s="22"/>
      <c r="D216" s="22"/>
      <c r="E216" s="22"/>
      <c r="F216" s="41"/>
      <c r="G216" s="41"/>
      <c r="H216" s="22"/>
      <c r="I216" s="41"/>
      <c r="J216" s="41"/>
      <c r="K216" s="117"/>
      <c r="L216" s="99"/>
      <c r="M216" s="41"/>
      <c r="N216" s="116"/>
      <c r="O216" s="22"/>
      <c r="P216" s="22"/>
      <c r="Q216" s="22"/>
      <c r="R216" s="22"/>
      <c r="S216" s="22"/>
      <c r="T216" s="41"/>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row>
    <row r="217">
      <c r="A217" s="41"/>
      <c r="B217" s="116"/>
      <c r="C217" s="22"/>
      <c r="D217" s="22"/>
      <c r="E217" s="22"/>
      <c r="F217" s="41"/>
      <c r="G217" s="41"/>
      <c r="H217" s="22"/>
      <c r="I217" s="41"/>
      <c r="J217" s="41"/>
      <c r="K217" s="117"/>
      <c r="L217" s="99"/>
      <c r="M217" s="41"/>
      <c r="N217" s="116"/>
      <c r="O217" s="22"/>
      <c r="P217" s="22"/>
      <c r="Q217" s="22"/>
      <c r="R217" s="22"/>
      <c r="S217" s="22"/>
      <c r="T217" s="41"/>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row>
    <row r="218">
      <c r="A218" s="41"/>
      <c r="B218" s="116"/>
      <c r="C218" s="22"/>
      <c r="D218" s="22"/>
      <c r="E218" s="22"/>
      <c r="F218" s="41"/>
      <c r="G218" s="41"/>
      <c r="H218" s="22"/>
      <c r="I218" s="41"/>
      <c r="J218" s="41"/>
      <c r="K218" s="117"/>
      <c r="L218" s="99"/>
      <c r="M218" s="41"/>
      <c r="N218" s="116"/>
      <c r="O218" s="22"/>
      <c r="P218" s="22"/>
      <c r="Q218" s="22"/>
      <c r="R218" s="22"/>
      <c r="S218" s="22"/>
      <c r="T218" s="41"/>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row>
    <row r="219">
      <c r="A219" s="41"/>
      <c r="B219" s="116"/>
      <c r="C219" s="22"/>
      <c r="D219" s="22"/>
      <c r="E219" s="22"/>
      <c r="F219" s="41"/>
      <c r="G219" s="41"/>
      <c r="H219" s="22"/>
      <c r="I219" s="41"/>
      <c r="J219" s="41"/>
      <c r="K219" s="117"/>
      <c r="L219" s="99"/>
      <c r="M219" s="41"/>
      <c r="N219" s="116"/>
      <c r="O219" s="22"/>
      <c r="P219" s="22"/>
      <c r="Q219" s="22"/>
      <c r="R219" s="22"/>
      <c r="S219" s="22"/>
      <c r="T219" s="41"/>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row>
    <row r="220">
      <c r="A220" s="41"/>
      <c r="B220" s="116"/>
      <c r="C220" s="22"/>
      <c r="D220" s="22"/>
      <c r="E220" s="22"/>
      <c r="F220" s="41"/>
      <c r="G220" s="41"/>
      <c r="H220" s="22"/>
      <c r="I220" s="41"/>
      <c r="J220" s="41"/>
      <c r="K220" s="117"/>
      <c r="L220" s="99"/>
      <c r="M220" s="41"/>
      <c r="N220" s="116"/>
      <c r="O220" s="22"/>
      <c r="P220" s="22"/>
      <c r="Q220" s="22"/>
      <c r="R220" s="22"/>
      <c r="S220" s="22"/>
      <c r="T220" s="41"/>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row>
    <row r="221">
      <c r="A221" s="41"/>
      <c r="B221" s="116"/>
      <c r="C221" s="22"/>
      <c r="D221" s="22"/>
      <c r="E221" s="22"/>
      <c r="F221" s="41"/>
      <c r="G221" s="41"/>
      <c r="H221" s="22"/>
      <c r="I221" s="41"/>
      <c r="J221" s="41"/>
      <c r="K221" s="117"/>
      <c r="L221" s="99"/>
      <c r="M221" s="41"/>
      <c r="N221" s="116"/>
      <c r="O221" s="22"/>
      <c r="P221" s="22"/>
      <c r="Q221" s="22"/>
      <c r="R221" s="22"/>
      <c r="S221" s="22"/>
      <c r="T221" s="41"/>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row>
    <row r="222">
      <c r="A222" s="41"/>
      <c r="B222" s="116"/>
      <c r="C222" s="22"/>
      <c r="D222" s="22"/>
      <c r="E222" s="22"/>
      <c r="F222" s="41"/>
      <c r="G222" s="41"/>
      <c r="H222" s="22"/>
      <c r="I222" s="41"/>
      <c r="J222" s="41"/>
      <c r="K222" s="117"/>
      <c r="L222" s="99"/>
      <c r="M222" s="41"/>
      <c r="N222" s="116"/>
      <c r="O222" s="22"/>
      <c r="P222" s="22"/>
      <c r="Q222" s="22"/>
      <c r="R222" s="22"/>
      <c r="S222" s="22"/>
      <c r="T222" s="41"/>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row>
    <row r="223">
      <c r="A223" s="41"/>
      <c r="B223" s="116"/>
      <c r="C223" s="22"/>
      <c r="D223" s="22"/>
      <c r="E223" s="22"/>
      <c r="F223" s="41"/>
      <c r="G223" s="41"/>
      <c r="H223" s="22"/>
      <c r="I223" s="41"/>
      <c r="J223" s="41"/>
      <c r="K223" s="117"/>
      <c r="L223" s="99"/>
      <c r="M223" s="41"/>
      <c r="N223" s="116"/>
      <c r="O223" s="22"/>
      <c r="P223" s="22"/>
      <c r="Q223" s="22"/>
      <c r="R223" s="22"/>
      <c r="S223" s="22"/>
      <c r="T223" s="41"/>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row>
    <row r="224">
      <c r="A224" s="41"/>
      <c r="B224" s="116"/>
      <c r="C224" s="22"/>
      <c r="D224" s="22"/>
      <c r="E224" s="22"/>
      <c r="F224" s="41"/>
      <c r="G224" s="41"/>
      <c r="H224" s="22"/>
      <c r="I224" s="41"/>
      <c r="J224" s="41"/>
      <c r="K224" s="117"/>
      <c r="L224" s="99"/>
      <c r="M224" s="41"/>
      <c r="N224" s="116"/>
      <c r="O224" s="22"/>
      <c r="P224" s="22"/>
      <c r="Q224" s="22"/>
      <c r="R224" s="22"/>
      <c r="S224" s="22"/>
      <c r="T224" s="41"/>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row>
    <row r="225">
      <c r="A225" s="41"/>
      <c r="B225" s="116"/>
      <c r="C225" s="22"/>
      <c r="D225" s="22"/>
      <c r="E225" s="22"/>
      <c r="F225" s="41"/>
      <c r="G225" s="41"/>
      <c r="H225" s="22"/>
      <c r="I225" s="41"/>
      <c r="J225" s="41"/>
      <c r="K225" s="117"/>
      <c r="L225" s="99"/>
      <c r="M225" s="41"/>
      <c r="N225" s="116"/>
      <c r="O225" s="22"/>
      <c r="P225" s="22"/>
      <c r="Q225" s="22"/>
      <c r="R225" s="22"/>
      <c r="S225" s="22"/>
      <c r="T225" s="41"/>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row>
    <row r="226">
      <c r="A226" s="41"/>
      <c r="B226" s="116"/>
      <c r="C226" s="22"/>
      <c r="D226" s="22"/>
      <c r="E226" s="22"/>
      <c r="F226" s="41"/>
      <c r="G226" s="41"/>
      <c r="H226" s="22"/>
      <c r="I226" s="41"/>
      <c r="J226" s="41"/>
      <c r="K226" s="117"/>
      <c r="L226" s="99"/>
      <c r="M226" s="41"/>
      <c r="N226" s="116"/>
      <c r="O226" s="22"/>
      <c r="P226" s="22"/>
      <c r="Q226" s="22"/>
      <c r="R226" s="22"/>
      <c r="S226" s="22"/>
      <c r="T226" s="41"/>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row>
    <row r="227">
      <c r="A227" s="41"/>
      <c r="B227" s="116"/>
      <c r="C227" s="22"/>
      <c r="D227" s="22"/>
      <c r="E227" s="22"/>
      <c r="F227" s="41"/>
      <c r="G227" s="41"/>
      <c r="H227" s="22"/>
      <c r="I227" s="41"/>
      <c r="J227" s="41"/>
      <c r="K227" s="117"/>
      <c r="L227" s="99"/>
      <c r="M227" s="41"/>
      <c r="N227" s="116"/>
      <c r="O227" s="22"/>
      <c r="P227" s="22"/>
      <c r="Q227" s="22"/>
      <c r="R227" s="22"/>
      <c r="S227" s="22"/>
      <c r="T227" s="41"/>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row>
    <row r="228">
      <c r="A228" s="41"/>
      <c r="B228" s="116"/>
      <c r="C228" s="22"/>
      <c r="D228" s="22"/>
      <c r="E228" s="22"/>
      <c r="F228" s="41"/>
      <c r="G228" s="41"/>
      <c r="H228" s="22"/>
      <c r="I228" s="41"/>
      <c r="J228" s="41"/>
      <c r="K228" s="117"/>
      <c r="L228" s="99"/>
      <c r="M228" s="41"/>
      <c r="N228" s="116"/>
      <c r="O228" s="22"/>
      <c r="P228" s="22"/>
      <c r="Q228" s="22"/>
      <c r="R228" s="22"/>
      <c r="S228" s="22"/>
      <c r="T228" s="41"/>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row>
    <row r="229">
      <c r="A229" s="41"/>
      <c r="B229" s="116"/>
      <c r="C229" s="22"/>
      <c r="D229" s="22"/>
      <c r="E229" s="22"/>
      <c r="F229" s="41"/>
      <c r="G229" s="41"/>
      <c r="H229" s="22"/>
      <c r="I229" s="41"/>
      <c r="J229" s="41"/>
      <c r="K229" s="117"/>
      <c r="L229" s="99"/>
      <c r="M229" s="41"/>
      <c r="N229" s="116"/>
      <c r="O229" s="22"/>
      <c r="P229" s="22"/>
      <c r="Q229" s="22"/>
      <c r="R229" s="22"/>
      <c r="S229" s="22"/>
      <c r="T229" s="41"/>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row>
    <row r="230">
      <c r="A230" s="41"/>
      <c r="B230" s="116"/>
      <c r="C230" s="22"/>
      <c r="D230" s="22"/>
      <c r="E230" s="22"/>
      <c r="F230" s="41"/>
      <c r="G230" s="41"/>
      <c r="H230" s="22"/>
      <c r="I230" s="41"/>
      <c r="J230" s="41"/>
      <c r="K230" s="117"/>
      <c r="L230" s="99"/>
      <c r="M230" s="41"/>
      <c r="N230" s="116"/>
      <c r="O230" s="22"/>
      <c r="P230" s="22"/>
      <c r="Q230" s="22"/>
      <c r="R230" s="22"/>
      <c r="S230" s="22"/>
      <c r="T230" s="41"/>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row>
    <row r="231">
      <c r="A231" s="41"/>
      <c r="B231" s="116"/>
      <c r="C231" s="22"/>
      <c r="D231" s="22"/>
      <c r="E231" s="22"/>
      <c r="F231" s="41"/>
      <c r="G231" s="41"/>
      <c r="H231" s="22"/>
      <c r="I231" s="41"/>
      <c r="J231" s="41"/>
      <c r="K231" s="117"/>
      <c r="L231" s="99"/>
      <c r="M231" s="41"/>
      <c r="N231" s="116"/>
      <c r="O231" s="22"/>
      <c r="P231" s="22"/>
      <c r="Q231" s="22"/>
      <c r="R231" s="22"/>
      <c r="S231" s="22"/>
      <c r="T231" s="41"/>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row>
    <row r="232">
      <c r="A232" s="41"/>
      <c r="B232" s="116"/>
      <c r="C232" s="22"/>
      <c r="D232" s="22"/>
      <c r="E232" s="22"/>
      <c r="F232" s="41"/>
      <c r="G232" s="41"/>
      <c r="H232" s="22"/>
      <c r="I232" s="41"/>
      <c r="J232" s="41"/>
      <c r="K232" s="117"/>
      <c r="L232" s="99"/>
      <c r="M232" s="41"/>
      <c r="N232" s="116"/>
      <c r="O232" s="22"/>
      <c r="P232" s="22"/>
      <c r="Q232" s="22"/>
      <c r="R232" s="22"/>
      <c r="S232" s="22"/>
      <c r="T232" s="41"/>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row>
    <row r="233">
      <c r="A233" s="41"/>
      <c r="B233" s="116"/>
      <c r="C233" s="22"/>
      <c r="D233" s="22"/>
      <c r="E233" s="22"/>
      <c r="F233" s="41"/>
      <c r="G233" s="41"/>
      <c r="H233" s="22"/>
      <c r="I233" s="41"/>
      <c r="J233" s="41"/>
      <c r="K233" s="117"/>
      <c r="L233" s="99"/>
      <c r="M233" s="41"/>
      <c r="N233" s="116"/>
      <c r="O233" s="22"/>
      <c r="P233" s="22"/>
      <c r="Q233" s="22"/>
      <c r="R233" s="22"/>
      <c r="S233" s="22"/>
      <c r="T233" s="41"/>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row>
    <row r="234">
      <c r="A234" s="41"/>
      <c r="B234" s="116"/>
      <c r="C234" s="22"/>
      <c r="D234" s="22"/>
      <c r="E234" s="22"/>
      <c r="F234" s="41"/>
      <c r="G234" s="41"/>
      <c r="H234" s="22"/>
      <c r="I234" s="41"/>
      <c r="J234" s="41"/>
      <c r="K234" s="117"/>
      <c r="L234" s="99"/>
      <c r="M234" s="41"/>
      <c r="N234" s="116"/>
      <c r="O234" s="22"/>
      <c r="P234" s="22"/>
      <c r="Q234" s="22"/>
      <c r="R234" s="22"/>
      <c r="S234" s="22"/>
      <c r="T234" s="41"/>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row>
    <row r="235">
      <c r="A235" s="41"/>
      <c r="B235" s="116"/>
      <c r="C235" s="22"/>
      <c r="D235" s="22"/>
      <c r="E235" s="22"/>
      <c r="F235" s="41"/>
      <c r="G235" s="41"/>
      <c r="H235" s="22"/>
      <c r="I235" s="41"/>
      <c r="J235" s="41"/>
      <c r="K235" s="117"/>
      <c r="L235" s="99"/>
      <c r="M235" s="41"/>
      <c r="N235" s="116"/>
      <c r="O235" s="22"/>
      <c r="P235" s="22"/>
      <c r="Q235" s="22"/>
      <c r="R235" s="22"/>
      <c r="S235" s="22"/>
      <c r="T235" s="41"/>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row>
    <row r="236">
      <c r="A236" s="41"/>
      <c r="B236" s="116"/>
      <c r="C236" s="22"/>
      <c r="D236" s="22"/>
      <c r="E236" s="22"/>
      <c r="F236" s="41"/>
      <c r="G236" s="41"/>
      <c r="H236" s="22"/>
      <c r="I236" s="41"/>
      <c r="J236" s="41"/>
      <c r="K236" s="117"/>
      <c r="L236" s="99"/>
      <c r="M236" s="41"/>
      <c r="N236" s="116"/>
      <c r="O236" s="22"/>
      <c r="P236" s="22"/>
      <c r="Q236" s="22"/>
      <c r="R236" s="22"/>
      <c r="S236" s="22"/>
      <c r="T236" s="41"/>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row>
    <row r="237">
      <c r="A237" s="41"/>
      <c r="B237" s="116"/>
      <c r="C237" s="22"/>
      <c r="D237" s="22"/>
      <c r="E237" s="22"/>
      <c r="F237" s="41"/>
      <c r="G237" s="41"/>
      <c r="H237" s="22"/>
      <c r="I237" s="41"/>
      <c r="J237" s="41"/>
      <c r="K237" s="117"/>
      <c r="L237" s="99"/>
      <c r="M237" s="41"/>
      <c r="N237" s="116"/>
      <c r="O237" s="22"/>
      <c r="P237" s="22"/>
      <c r="Q237" s="22"/>
      <c r="R237" s="22"/>
      <c r="S237" s="22"/>
      <c r="T237" s="41"/>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row>
    <row r="238">
      <c r="A238" s="41"/>
      <c r="B238" s="116"/>
      <c r="C238" s="22"/>
      <c r="D238" s="22"/>
      <c r="E238" s="22"/>
      <c r="F238" s="41"/>
      <c r="G238" s="41"/>
      <c r="H238" s="22"/>
      <c r="I238" s="41"/>
      <c r="J238" s="41"/>
      <c r="K238" s="117"/>
      <c r="L238" s="99"/>
      <c r="M238" s="41"/>
      <c r="N238" s="116"/>
      <c r="O238" s="22"/>
      <c r="P238" s="22"/>
      <c r="Q238" s="22"/>
      <c r="R238" s="22"/>
      <c r="S238" s="22"/>
      <c r="T238" s="41"/>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row>
    <row r="239">
      <c r="A239" s="41"/>
      <c r="B239" s="116"/>
      <c r="C239" s="22"/>
      <c r="D239" s="22"/>
      <c r="E239" s="22"/>
      <c r="F239" s="41"/>
      <c r="G239" s="41"/>
      <c r="H239" s="22"/>
      <c r="I239" s="41"/>
      <c r="J239" s="41"/>
      <c r="K239" s="117"/>
      <c r="L239" s="99"/>
      <c r="M239" s="41"/>
      <c r="N239" s="116"/>
      <c r="O239" s="22"/>
      <c r="P239" s="22"/>
      <c r="Q239" s="22"/>
      <c r="R239" s="22"/>
      <c r="S239" s="22"/>
      <c r="T239" s="41"/>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row>
    <row r="240">
      <c r="A240" s="41"/>
      <c r="B240" s="116"/>
      <c r="C240" s="22"/>
      <c r="D240" s="22"/>
      <c r="E240" s="22"/>
      <c r="F240" s="41"/>
      <c r="G240" s="41"/>
      <c r="H240" s="22"/>
      <c r="I240" s="41"/>
      <c r="J240" s="41"/>
      <c r="K240" s="117"/>
      <c r="L240" s="99"/>
      <c r="M240" s="41"/>
      <c r="N240" s="116"/>
      <c r="O240" s="22"/>
      <c r="P240" s="22"/>
      <c r="Q240" s="22"/>
      <c r="R240" s="22"/>
      <c r="S240" s="22"/>
      <c r="T240" s="41"/>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row>
    <row r="241">
      <c r="A241" s="41"/>
      <c r="B241" s="116"/>
      <c r="C241" s="22"/>
      <c r="D241" s="22"/>
      <c r="E241" s="22"/>
      <c r="F241" s="41"/>
      <c r="G241" s="41"/>
      <c r="H241" s="22"/>
      <c r="I241" s="41"/>
      <c r="J241" s="41"/>
      <c r="K241" s="117"/>
      <c r="L241" s="99"/>
      <c r="M241" s="41"/>
      <c r="N241" s="116"/>
      <c r="O241" s="22"/>
      <c r="P241" s="22"/>
      <c r="Q241" s="22"/>
      <c r="R241" s="22"/>
      <c r="S241" s="22"/>
      <c r="T241" s="41"/>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row>
    <row r="242">
      <c r="A242" s="41"/>
      <c r="B242" s="116"/>
      <c r="C242" s="22"/>
      <c r="D242" s="22"/>
      <c r="E242" s="22"/>
      <c r="F242" s="41"/>
      <c r="G242" s="41"/>
      <c r="H242" s="22"/>
      <c r="I242" s="41"/>
      <c r="J242" s="41"/>
      <c r="K242" s="117"/>
      <c r="L242" s="99"/>
      <c r="M242" s="41"/>
      <c r="N242" s="116"/>
      <c r="O242" s="22"/>
      <c r="P242" s="22"/>
      <c r="Q242" s="22"/>
      <c r="R242" s="22"/>
      <c r="S242" s="22"/>
      <c r="T242" s="41"/>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row>
    <row r="243">
      <c r="A243" s="41"/>
      <c r="B243" s="116"/>
      <c r="C243" s="22"/>
      <c r="D243" s="22"/>
      <c r="E243" s="22"/>
      <c r="F243" s="41"/>
      <c r="G243" s="41"/>
      <c r="H243" s="22"/>
      <c r="I243" s="41"/>
      <c r="J243" s="41"/>
      <c r="K243" s="117"/>
      <c r="L243" s="99"/>
      <c r="M243" s="41"/>
      <c r="N243" s="116"/>
      <c r="O243" s="22"/>
      <c r="P243" s="22"/>
      <c r="Q243" s="22"/>
      <c r="R243" s="22"/>
      <c r="S243" s="22"/>
      <c r="T243" s="41"/>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row>
    <row r="244">
      <c r="A244" s="41"/>
      <c r="B244" s="116"/>
      <c r="C244" s="22"/>
      <c r="D244" s="22"/>
      <c r="E244" s="22"/>
      <c r="F244" s="41"/>
      <c r="G244" s="41"/>
      <c r="H244" s="22"/>
      <c r="I244" s="41"/>
      <c r="J244" s="41"/>
      <c r="K244" s="117"/>
      <c r="L244" s="99"/>
      <c r="M244" s="41"/>
      <c r="N244" s="116"/>
      <c r="O244" s="22"/>
      <c r="P244" s="22"/>
      <c r="Q244" s="22"/>
      <c r="R244" s="22"/>
      <c r="S244" s="22"/>
      <c r="T244" s="41"/>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row>
    <row r="245">
      <c r="A245" s="41"/>
      <c r="B245" s="116"/>
      <c r="C245" s="22"/>
      <c r="D245" s="22"/>
      <c r="E245" s="22"/>
      <c r="F245" s="41"/>
      <c r="G245" s="41"/>
      <c r="H245" s="22"/>
      <c r="I245" s="41"/>
      <c r="J245" s="41"/>
      <c r="K245" s="117"/>
      <c r="L245" s="99"/>
      <c r="M245" s="41"/>
      <c r="N245" s="116"/>
      <c r="O245" s="22"/>
      <c r="P245" s="22"/>
      <c r="Q245" s="22"/>
      <c r="R245" s="22"/>
      <c r="S245" s="22"/>
      <c r="T245" s="41"/>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row>
    <row r="246">
      <c r="A246" s="41"/>
      <c r="B246" s="116"/>
      <c r="C246" s="22"/>
      <c r="D246" s="22"/>
      <c r="E246" s="22"/>
      <c r="F246" s="41"/>
      <c r="G246" s="41"/>
      <c r="H246" s="22"/>
      <c r="I246" s="41"/>
      <c r="J246" s="41"/>
      <c r="K246" s="117"/>
      <c r="L246" s="99"/>
      <c r="M246" s="41"/>
      <c r="N246" s="116"/>
      <c r="O246" s="22"/>
      <c r="P246" s="22"/>
      <c r="Q246" s="22"/>
      <c r="R246" s="22"/>
      <c r="S246" s="22"/>
      <c r="T246" s="41"/>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row>
    <row r="247">
      <c r="A247" s="41"/>
      <c r="B247" s="116"/>
      <c r="C247" s="22"/>
      <c r="D247" s="22"/>
      <c r="E247" s="22"/>
      <c r="F247" s="41"/>
      <c r="G247" s="41"/>
      <c r="H247" s="22"/>
      <c r="I247" s="41"/>
      <c r="J247" s="41"/>
      <c r="K247" s="117"/>
      <c r="L247" s="99"/>
      <c r="M247" s="41"/>
      <c r="N247" s="116"/>
      <c r="O247" s="22"/>
      <c r="P247" s="22"/>
      <c r="Q247" s="22"/>
      <c r="R247" s="22"/>
      <c r="S247" s="22"/>
      <c r="T247" s="41"/>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row>
    <row r="248">
      <c r="A248" s="41"/>
      <c r="B248" s="116"/>
      <c r="C248" s="22"/>
      <c r="D248" s="22"/>
      <c r="E248" s="22"/>
      <c r="F248" s="41"/>
      <c r="G248" s="41"/>
      <c r="H248" s="22"/>
      <c r="I248" s="41"/>
      <c r="J248" s="41"/>
      <c r="K248" s="117"/>
      <c r="L248" s="99"/>
      <c r="M248" s="41"/>
      <c r="N248" s="116"/>
      <c r="O248" s="22"/>
      <c r="P248" s="22"/>
      <c r="Q248" s="22"/>
      <c r="R248" s="22"/>
      <c r="S248" s="22"/>
      <c r="T248" s="41"/>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row>
    <row r="249">
      <c r="A249" s="41"/>
      <c r="B249" s="116"/>
      <c r="C249" s="22"/>
      <c r="D249" s="22"/>
      <c r="E249" s="22"/>
      <c r="F249" s="41"/>
      <c r="G249" s="41"/>
      <c r="H249" s="22"/>
      <c r="I249" s="41"/>
      <c r="J249" s="41"/>
      <c r="K249" s="117"/>
      <c r="L249" s="99"/>
      <c r="M249" s="41"/>
      <c r="N249" s="116"/>
      <c r="O249" s="22"/>
      <c r="P249" s="22"/>
      <c r="Q249" s="22"/>
      <c r="R249" s="22"/>
      <c r="S249" s="22"/>
      <c r="T249" s="41"/>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row>
    <row r="250">
      <c r="A250" s="41"/>
      <c r="B250" s="116"/>
      <c r="C250" s="22"/>
      <c r="D250" s="22"/>
      <c r="E250" s="22"/>
      <c r="F250" s="41"/>
      <c r="G250" s="41"/>
      <c r="H250" s="22"/>
      <c r="I250" s="41"/>
      <c r="J250" s="41"/>
      <c r="K250" s="117"/>
      <c r="L250" s="99"/>
      <c r="M250" s="41"/>
      <c r="N250" s="116"/>
      <c r="O250" s="22"/>
      <c r="P250" s="22"/>
      <c r="Q250" s="22"/>
      <c r="R250" s="22"/>
      <c r="S250" s="22"/>
      <c r="T250" s="41"/>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row>
    <row r="251">
      <c r="A251" s="41"/>
      <c r="B251" s="116"/>
      <c r="C251" s="22"/>
      <c r="D251" s="22"/>
      <c r="E251" s="22"/>
      <c r="F251" s="41"/>
      <c r="G251" s="41"/>
      <c r="H251" s="22"/>
      <c r="I251" s="41"/>
      <c r="J251" s="41"/>
      <c r="K251" s="117"/>
      <c r="L251" s="99"/>
      <c r="M251" s="41"/>
      <c r="N251" s="116"/>
      <c r="O251" s="22"/>
      <c r="P251" s="22"/>
      <c r="Q251" s="22"/>
      <c r="R251" s="22"/>
      <c r="S251" s="22"/>
      <c r="T251" s="41"/>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row>
    <row r="252">
      <c r="A252" s="41"/>
      <c r="B252" s="116"/>
      <c r="C252" s="22"/>
      <c r="D252" s="22"/>
      <c r="E252" s="22"/>
      <c r="F252" s="41"/>
      <c r="G252" s="41"/>
      <c r="H252" s="22"/>
      <c r="I252" s="41"/>
      <c r="J252" s="41"/>
      <c r="K252" s="117"/>
      <c r="L252" s="99"/>
      <c r="M252" s="41"/>
      <c r="N252" s="116"/>
      <c r="O252" s="22"/>
      <c r="P252" s="22"/>
      <c r="Q252" s="22"/>
      <c r="R252" s="22"/>
      <c r="S252" s="22"/>
      <c r="T252" s="41"/>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row>
    <row r="253">
      <c r="A253" s="41"/>
      <c r="B253" s="116"/>
      <c r="C253" s="22"/>
      <c r="D253" s="22"/>
      <c r="E253" s="22"/>
      <c r="F253" s="41"/>
      <c r="G253" s="41"/>
      <c r="H253" s="22"/>
      <c r="I253" s="41"/>
      <c r="J253" s="41"/>
      <c r="K253" s="117"/>
      <c r="L253" s="99"/>
      <c r="M253" s="41"/>
      <c r="N253" s="116"/>
      <c r="O253" s="22"/>
      <c r="P253" s="22"/>
      <c r="Q253" s="22"/>
      <c r="R253" s="22"/>
      <c r="S253" s="22"/>
      <c r="T253" s="41"/>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row>
    <row r="254">
      <c r="A254" s="41"/>
      <c r="B254" s="116"/>
      <c r="C254" s="22"/>
      <c r="D254" s="22"/>
      <c r="E254" s="22"/>
      <c r="F254" s="41"/>
      <c r="G254" s="41"/>
      <c r="H254" s="22"/>
      <c r="I254" s="41"/>
      <c r="J254" s="41"/>
      <c r="K254" s="117"/>
      <c r="L254" s="99"/>
      <c r="M254" s="41"/>
      <c r="N254" s="116"/>
      <c r="O254" s="22"/>
      <c r="P254" s="22"/>
      <c r="Q254" s="22"/>
      <c r="R254" s="22"/>
      <c r="S254" s="22"/>
      <c r="T254" s="41"/>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row>
    <row r="255">
      <c r="A255" s="41"/>
      <c r="B255" s="116"/>
      <c r="C255" s="22"/>
      <c r="D255" s="22"/>
      <c r="E255" s="22"/>
      <c r="F255" s="41"/>
      <c r="G255" s="41"/>
      <c r="H255" s="22"/>
      <c r="I255" s="41"/>
      <c r="J255" s="41"/>
      <c r="K255" s="117"/>
      <c r="L255" s="99"/>
      <c r="M255" s="41"/>
      <c r="N255" s="116"/>
      <c r="O255" s="22"/>
      <c r="P255" s="22"/>
      <c r="Q255" s="22"/>
      <c r="R255" s="22"/>
      <c r="S255" s="22"/>
      <c r="T255" s="41"/>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row>
    <row r="256">
      <c r="A256" s="41"/>
      <c r="B256" s="116"/>
      <c r="C256" s="22"/>
      <c r="D256" s="22"/>
      <c r="E256" s="22"/>
      <c r="F256" s="41"/>
      <c r="G256" s="41"/>
      <c r="H256" s="22"/>
      <c r="I256" s="41"/>
      <c r="J256" s="41"/>
      <c r="K256" s="117"/>
      <c r="L256" s="99"/>
      <c r="M256" s="41"/>
      <c r="N256" s="116"/>
      <c r="O256" s="22"/>
      <c r="P256" s="22"/>
      <c r="Q256" s="22"/>
      <c r="R256" s="22"/>
      <c r="S256" s="22"/>
      <c r="T256" s="41"/>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row>
    <row r="257">
      <c r="A257" s="41"/>
      <c r="B257" s="116"/>
      <c r="C257" s="22"/>
      <c r="D257" s="22"/>
      <c r="E257" s="22"/>
      <c r="F257" s="41"/>
      <c r="G257" s="41"/>
      <c r="H257" s="22"/>
      <c r="I257" s="41"/>
      <c r="J257" s="41"/>
      <c r="K257" s="117"/>
      <c r="L257" s="99"/>
      <c r="M257" s="41"/>
      <c r="N257" s="116"/>
      <c r="O257" s="22"/>
      <c r="P257" s="22"/>
      <c r="Q257" s="22"/>
      <c r="R257" s="22"/>
      <c r="S257" s="22"/>
      <c r="T257" s="41"/>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row>
    <row r="258">
      <c r="A258" s="41"/>
      <c r="B258" s="116"/>
      <c r="C258" s="22"/>
      <c r="D258" s="22"/>
      <c r="E258" s="22"/>
      <c r="F258" s="41"/>
      <c r="G258" s="41"/>
      <c r="H258" s="22"/>
      <c r="I258" s="41"/>
      <c r="J258" s="41"/>
      <c r="K258" s="117"/>
      <c r="L258" s="99"/>
      <c r="M258" s="41"/>
      <c r="N258" s="116"/>
      <c r="O258" s="22"/>
      <c r="P258" s="22"/>
      <c r="Q258" s="22"/>
      <c r="R258" s="22"/>
      <c r="S258" s="22"/>
      <c r="T258" s="41"/>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row>
    <row r="259">
      <c r="A259" s="41"/>
      <c r="B259" s="116"/>
      <c r="C259" s="22"/>
      <c r="D259" s="22"/>
      <c r="E259" s="22"/>
      <c r="F259" s="41"/>
      <c r="G259" s="41"/>
      <c r="H259" s="22"/>
      <c r="I259" s="41"/>
      <c r="J259" s="41"/>
      <c r="K259" s="117"/>
      <c r="L259" s="99"/>
      <c r="M259" s="41"/>
      <c r="N259" s="116"/>
      <c r="O259" s="22"/>
      <c r="P259" s="22"/>
      <c r="Q259" s="22"/>
      <c r="R259" s="22"/>
      <c r="S259" s="22"/>
      <c r="T259" s="41"/>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row>
    <row r="260">
      <c r="A260" s="41"/>
      <c r="B260" s="116"/>
      <c r="C260" s="22"/>
      <c r="D260" s="22"/>
      <c r="E260" s="22"/>
      <c r="F260" s="41"/>
      <c r="G260" s="41"/>
      <c r="H260" s="22"/>
      <c r="I260" s="41"/>
      <c r="J260" s="41"/>
      <c r="K260" s="117"/>
      <c r="L260" s="99"/>
      <c r="M260" s="41"/>
      <c r="N260" s="116"/>
      <c r="O260" s="22"/>
      <c r="P260" s="22"/>
      <c r="Q260" s="22"/>
      <c r="R260" s="22"/>
      <c r="S260" s="22"/>
      <c r="T260" s="41"/>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row>
    <row r="261">
      <c r="A261" s="41"/>
      <c r="B261" s="116"/>
      <c r="C261" s="22"/>
      <c r="D261" s="22"/>
      <c r="E261" s="22"/>
      <c r="F261" s="41"/>
      <c r="G261" s="41"/>
      <c r="H261" s="22"/>
      <c r="I261" s="41"/>
      <c r="J261" s="41"/>
      <c r="K261" s="117"/>
      <c r="L261" s="99"/>
      <c r="M261" s="41"/>
      <c r="N261" s="116"/>
      <c r="O261" s="22"/>
      <c r="P261" s="22"/>
      <c r="Q261" s="22"/>
      <c r="R261" s="22"/>
      <c r="S261" s="22"/>
      <c r="T261" s="41"/>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row>
    <row r="262">
      <c r="A262" s="41"/>
      <c r="B262" s="116"/>
      <c r="C262" s="22"/>
      <c r="D262" s="22"/>
      <c r="E262" s="22"/>
      <c r="F262" s="41"/>
      <c r="G262" s="41"/>
      <c r="H262" s="22"/>
      <c r="I262" s="41"/>
      <c r="J262" s="41"/>
      <c r="K262" s="117"/>
      <c r="L262" s="99"/>
      <c r="M262" s="41"/>
      <c r="N262" s="116"/>
      <c r="O262" s="22"/>
      <c r="P262" s="22"/>
      <c r="Q262" s="22"/>
      <c r="R262" s="22"/>
      <c r="S262" s="22"/>
      <c r="T262" s="41"/>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row>
    <row r="263">
      <c r="A263" s="41"/>
      <c r="B263" s="116"/>
      <c r="C263" s="22"/>
      <c r="D263" s="22"/>
      <c r="E263" s="22"/>
      <c r="F263" s="41"/>
      <c r="G263" s="41"/>
      <c r="H263" s="22"/>
      <c r="I263" s="41"/>
      <c r="J263" s="41"/>
      <c r="K263" s="117"/>
      <c r="L263" s="99"/>
      <c r="M263" s="41"/>
      <c r="N263" s="116"/>
      <c r="O263" s="22"/>
      <c r="P263" s="22"/>
      <c r="Q263" s="22"/>
      <c r="R263" s="22"/>
      <c r="S263" s="22"/>
      <c r="T263" s="41"/>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row>
    <row r="264">
      <c r="A264" s="41"/>
      <c r="B264" s="116"/>
      <c r="C264" s="22"/>
      <c r="D264" s="22"/>
      <c r="E264" s="22"/>
      <c r="F264" s="41"/>
      <c r="G264" s="41"/>
      <c r="H264" s="22"/>
      <c r="I264" s="41"/>
      <c r="J264" s="41"/>
      <c r="K264" s="117"/>
      <c r="L264" s="99"/>
      <c r="M264" s="41"/>
      <c r="N264" s="116"/>
      <c r="O264" s="22"/>
      <c r="P264" s="22"/>
      <c r="Q264" s="22"/>
      <c r="R264" s="22"/>
      <c r="S264" s="22"/>
      <c r="T264" s="41"/>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row>
    <row r="265">
      <c r="A265" s="41"/>
      <c r="B265" s="116"/>
      <c r="C265" s="22"/>
      <c r="D265" s="22"/>
      <c r="E265" s="22"/>
      <c r="F265" s="41"/>
      <c r="G265" s="41"/>
      <c r="H265" s="22"/>
      <c r="I265" s="41"/>
      <c r="J265" s="41"/>
      <c r="K265" s="117"/>
      <c r="L265" s="99"/>
      <c r="M265" s="41"/>
      <c r="N265" s="116"/>
      <c r="O265" s="22"/>
      <c r="P265" s="22"/>
      <c r="Q265" s="22"/>
      <c r="R265" s="22"/>
      <c r="S265" s="22"/>
      <c r="T265" s="41"/>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row>
    <row r="266">
      <c r="A266" s="41"/>
      <c r="B266" s="116"/>
      <c r="C266" s="22"/>
      <c r="D266" s="22"/>
      <c r="E266" s="22"/>
      <c r="F266" s="41"/>
      <c r="G266" s="41"/>
      <c r="H266" s="22"/>
      <c r="I266" s="41"/>
      <c r="J266" s="41"/>
      <c r="K266" s="117"/>
      <c r="L266" s="99"/>
      <c r="M266" s="41"/>
      <c r="N266" s="116"/>
      <c r="O266" s="22"/>
      <c r="P266" s="22"/>
      <c r="Q266" s="22"/>
      <c r="R266" s="22"/>
      <c r="S266" s="22"/>
      <c r="T266" s="41"/>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row>
    <row r="267">
      <c r="A267" s="41"/>
      <c r="B267" s="116"/>
      <c r="C267" s="22"/>
      <c r="D267" s="22"/>
      <c r="E267" s="22"/>
      <c r="F267" s="41"/>
      <c r="G267" s="41"/>
      <c r="H267" s="22"/>
      <c r="I267" s="41"/>
      <c r="J267" s="41"/>
      <c r="K267" s="117"/>
      <c r="L267" s="99"/>
      <c r="M267" s="41"/>
      <c r="N267" s="116"/>
      <c r="O267" s="22"/>
      <c r="P267" s="22"/>
      <c r="Q267" s="22"/>
      <c r="R267" s="22"/>
      <c r="S267" s="22"/>
      <c r="T267" s="41"/>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row>
    <row r="268">
      <c r="A268" s="41"/>
      <c r="B268" s="116"/>
      <c r="C268" s="22"/>
      <c r="D268" s="22"/>
      <c r="E268" s="22"/>
      <c r="F268" s="41"/>
      <c r="G268" s="41"/>
      <c r="H268" s="22"/>
      <c r="I268" s="41"/>
      <c r="J268" s="41"/>
      <c r="K268" s="117"/>
      <c r="L268" s="99"/>
      <c r="M268" s="41"/>
      <c r="N268" s="116"/>
      <c r="O268" s="22"/>
      <c r="P268" s="22"/>
      <c r="Q268" s="22"/>
      <c r="R268" s="22"/>
      <c r="S268" s="22"/>
      <c r="T268" s="41"/>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row>
    <row r="269">
      <c r="A269" s="41"/>
      <c r="B269" s="116"/>
      <c r="C269" s="22"/>
      <c r="D269" s="22"/>
      <c r="E269" s="22"/>
      <c r="F269" s="41"/>
      <c r="G269" s="41"/>
      <c r="H269" s="22"/>
      <c r="I269" s="41"/>
      <c r="J269" s="41"/>
      <c r="K269" s="117"/>
      <c r="L269" s="99"/>
      <c r="M269" s="41"/>
      <c r="N269" s="116"/>
      <c r="O269" s="22"/>
      <c r="P269" s="22"/>
      <c r="Q269" s="22"/>
      <c r="R269" s="22"/>
      <c r="S269" s="22"/>
      <c r="T269" s="41"/>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row>
    <row r="270">
      <c r="A270" s="41"/>
      <c r="B270" s="116"/>
      <c r="C270" s="22"/>
      <c r="D270" s="22"/>
      <c r="E270" s="22"/>
      <c r="F270" s="41"/>
      <c r="G270" s="41"/>
      <c r="H270" s="22"/>
      <c r="I270" s="41"/>
      <c r="J270" s="41"/>
      <c r="K270" s="117"/>
      <c r="L270" s="99"/>
      <c r="M270" s="41"/>
      <c r="N270" s="116"/>
      <c r="O270" s="22"/>
      <c r="P270" s="22"/>
      <c r="Q270" s="22"/>
      <c r="R270" s="22"/>
      <c r="S270" s="22"/>
      <c r="T270" s="41"/>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row>
    <row r="271">
      <c r="A271" s="41"/>
      <c r="B271" s="116"/>
      <c r="C271" s="22"/>
      <c r="D271" s="22"/>
      <c r="E271" s="22"/>
      <c r="F271" s="41"/>
      <c r="G271" s="41"/>
      <c r="H271" s="22"/>
      <c r="I271" s="41"/>
      <c r="J271" s="41"/>
      <c r="K271" s="117"/>
      <c r="L271" s="99"/>
      <c r="M271" s="41"/>
      <c r="N271" s="116"/>
      <c r="O271" s="22"/>
      <c r="P271" s="22"/>
      <c r="Q271" s="22"/>
      <c r="R271" s="22"/>
      <c r="S271" s="22"/>
      <c r="T271" s="41"/>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row>
    <row r="272">
      <c r="A272" s="41"/>
      <c r="B272" s="116"/>
      <c r="C272" s="22"/>
      <c r="D272" s="22"/>
      <c r="E272" s="22"/>
      <c r="F272" s="41"/>
      <c r="G272" s="41"/>
      <c r="H272" s="22"/>
      <c r="I272" s="41"/>
      <c r="J272" s="41"/>
      <c r="K272" s="117"/>
      <c r="L272" s="99"/>
      <c r="M272" s="41"/>
      <c r="N272" s="116"/>
      <c r="O272" s="22"/>
      <c r="P272" s="22"/>
      <c r="Q272" s="22"/>
      <c r="R272" s="22"/>
      <c r="S272" s="22"/>
      <c r="T272" s="41"/>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row>
    <row r="273">
      <c r="A273" s="41"/>
      <c r="B273" s="116"/>
      <c r="C273" s="22"/>
      <c r="D273" s="22"/>
      <c r="E273" s="22"/>
      <c r="F273" s="41"/>
      <c r="G273" s="41"/>
      <c r="H273" s="22"/>
      <c r="I273" s="41"/>
      <c r="J273" s="41"/>
      <c r="K273" s="117"/>
      <c r="L273" s="99"/>
      <c r="M273" s="41"/>
      <c r="N273" s="116"/>
      <c r="O273" s="22"/>
      <c r="P273" s="22"/>
      <c r="Q273" s="22"/>
      <c r="R273" s="22"/>
      <c r="S273" s="22"/>
      <c r="T273" s="41"/>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row>
    <row r="274">
      <c r="A274" s="41"/>
      <c r="B274" s="116"/>
      <c r="C274" s="22"/>
      <c r="D274" s="22"/>
      <c r="E274" s="22"/>
      <c r="F274" s="41"/>
      <c r="G274" s="41"/>
      <c r="H274" s="22"/>
      <c r="I274" s="41"/>
      <c r="J274" s="41"/>
      <c r="K274" s="117"/>
      <c r="L274" s="99"/>
      <c r="M274" s="41"/>
      <c r="N274" s="116"/>
      <c r="O274" s="22"/>
      <c r="P274" s="22"/>
      <c r="Q274" s="22"/>
      <c r="R274" s="22"/>
      <c r="S274" s="22"/>
      <c r="T274" s="41"/>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row>
    <row r="275">
      <c r="A275" s="41"/>
      <c r="B275" s="116"/>
      <c r="C275" s="22"/>
      <c r="D275" s="22"/>
      <c r="E275" s="22"/>
      <c r="F275" s="41"/>
      <c r="G275" s="41"/>
      <c r="H275" s="22"/>
      <c r="I275" s="41"/>
      <c r="J275" s="41"/>
      <c r="K275" s="117"/>
      <c r="L275" s="99"/>
      <c r="M275" s="41"/>
      <c r="N275" s="116"/>
      <c r="O275" s="22"/>
      <c r="P275" s="22"/>
      <c r="Q275" s="22"/>
      <c r="R275" s="22"/>
      <c r="S275" s="22"/>
      <c r="T275" s="41"/>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row>
    <row r="276">
      <c r="A276" s="41"/>
      <c r="B276" s="116"/>
      <c r="C276" s="22"/>
      <c r="D276" s="22"/>
      <c r="E276" s="22"/>
      <c r="F276" s="41"/>
      <c r="G276" s="41"/>
      <c r="H276" s="22"/>
      <c r="I276" s="41"/>
      <c r="J276" s="41"/>
      <c r="K276" s="117"/>
      <c r="L276" s="99"/>
      <c r="M276" s="41"/>
      <c r="N276" s="116"/>
      <c r="O276" s="22"/>
      <c r="P276" s="22"/>
      <c r="Q276" s="22"/>
      <c r="R276" s="22"/>
      <c r="S276" s="22"/>
      <c r="T276" s="41"/>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row>
    <row r="277">
      <c r="A277" s="41"/>
      <c r="B277" s="116"/>
      <c r="C277" s="22"/>
      <c r="D277" s="22"/>
      <c r="E277" s="22"/>
      <c r="F277" s="41"/>
      <c r="G277" s="41"/>
      <c r="H277" s="22"/>
      <c r="I277" s="41"/>
      <c r="J277" s="41"/>
      <c r="K277" s="117"/>
      <c r="L277" s="99"/>
      <c r="M277" s="41"/>
      <c r="N277" s="116"/>
      <c r="O277" s="22"/>
      <c r="P277" s="22"/>
      <c r="Q277" s="22"/>
      <c r="R277" s="22"/>
      <c r="S277" s="22"/>
      <c r="T277" s="41"/>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row>
    <row r="278">
      <c r="A278" s="41"/>
      <c r="B278" s="116"/>
      <c r="C278" s="22"/>
      <c r="D278" s="22"/>
      <c r="E278" s="22"/>
      <c r="F278" s="41"/>
      <c r="G278" s="41"/>
      <c r="H278" s="22"/>
      <c r="I278" s="41"/>
      <c r="J278" s="41"/>
      <c r="K278" s="117"/>
      <c r="L278" s="99"/>
      <c r="M278" s="41"/>
      <c r="N278" s="116"/>
      <c r="O278" s="22"/>
      <c r="P278" s="22"/>
      <c r="Q278" s="22"/>
      <c r="R278" s="22"/>
      <c r="S278" s="22"/>
      <c r="T278" s="41"/>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row>
    <row r="279">
      <c r="A279" s="41"/>
      <c r="B279" s="116"/>
      <c r="C279" s="22"/>
      <c r="D279" s="22"/>
      <c r="E279" s="22"/>
      <c r="F279" s="41"/>
      <c r="G279" s="41"/>
      <c r="H279" s="22"/>
      <c r="I279" s="41"/>
      <c r="J279" s="41"/>
      <c r="K279" s="117"/>
      <c r="L279" s="99"/>
      <c r="M279" s="41"/>
      <c r="N279" s="116"/>
      <c r="O279" s="22"/>
      <c r="P279" s="22"/>
      <c r="Q279" s="22"/>
      <c r="R279" s="22"/>
      <c r="S279" s="22"/>
      <c r="T279" s="41"/>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row>
    <row r="280">
      <c r="A280" s="41"/>
      <c r="B280" s="116"/>
      <c r="C280" s="22"/>
      <c r="D280" s="22"/>
      <c r="E280" s="22"/>
      <c r="F280" s="41"/>
      <c r="G280" s="41"/>
      <c r="H280" s="22"/>
      <c r="I280" s="41"/>
      <c r="J280" s="41"/>
      <c r="K280" s="117"/>
      <c r="L280" s="99"/>
      <c r="M280" s="41"/>
      <c r="N280" s="116"/>
      <c r="O280" s="22"/>
      <c r="P280" s="22"/>
      <c r="Q280" s="22"/>
      <c r="R280" s="22"/>
      <c r="S280" s="22"/>
      <c r="T280" s="41"/>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row>
    <row r="281">
      <c r="A281" s="41"/>
      <c r="B281" s="116"/>
      <c r="C281" s="22"/>
      <c r="D281" s="22"/>
      <c r="E281" s="22"/>
      <c r="F281" s="41"/>
      <c r="G281" s="41"/>
      <c r="H281" s="22"/>
      <c r="I281" s="41"/>
      <c r="J281" s="41"/>
      <c r="K281" s="117"/>
      <c r="L281" s="99"/>
      <c r="M281" s="41"/>
      <c r="N281" s="116"/>
      <c r="O281" s="22"/>
      <c r="P281" s="22"/>
      <c r="Q281" s="22"/>
      <c r="R281" s="22"/>
      <c r="S281" s="22"/>
      <c r="T281" s="41"/>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row>
    <row r="282">
      <c r="A282" s="41"/>
      <c r="B282" s="116"/>
      <c r="C282" s="22"/>
      <c r="D282" s="22"/>
      <c r="E282" s="22"/>
      <c r="F282" s="41"/>
      <c r="G282" s="41"/>
      <c r="H282" s="22"/>
      <c r="I282" s="41"/>
      <c r="J282" s="41"/>
      <c r="K282" s="117"/>
      <c r="L282" s="99"/>
      <c r="M282" s="41"/>
      <c r="N282" s="116"/>
      <c r="O282" s="22"/>
      <c r="P282" s="22"/>
      <c r="Q282" s="22"/>
      <c r="R282" s="22"/>
      <c r="S282" s="22"/>
      <c r="T282" s="41"/>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row>
    <row r="283">
      <c r="A283" s="41"/>
      <c r="B283" s="116"/>
      <c r="C283" s="22"/>
      <c r="D283" s="22"/>
      <c r="E283" s="22"/>
      <c r="F283" s="41"/>
      <c r="G283" s="41"/>
      <c r="H283" s="22"/>
      <c r="I283" s="41"/>
      <c r="J283" s="41"/>
      <c r="K283" s="117"/>
      <c r="L283" s="99"/>
      <c r="M283" s="41"/>
      <c r="N283" s="116"/>
      <c r="O283" s="22"/>
      <c r="P283" s="22"/>
      <c r="Q283" s="22"/>
      <c r="R283" s="22"/>
      <c r="S283" s="22"/>
      <c r="T283" s="41"/>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row>
    <row r="284">
      <c r="A284" s="41"/>
      <c r="B284" s="116"/>
      <c r="C284" s="22"/>
      <c r="D284" s="22"/>
      <c r="E284" s="22"/>
      <c r="F284" s="41"/>
      <c r="G284" s="41"/>
      <c r="H284" s="22"/>
      <c r="I284" s="41"/>
      <c r="J284" s="41"/>
      <c r="K284" s="117"/>
      <c r="L284" s="99"/>
      <c r="M284" s="41"/>
      <c r="N284" s="116"/>
      <c r="O284" s="22"/>
      <c r="P284" s="22"/>
      <c r="Q284" s="22"/>
      <c r="R284" s="22"/>
      <c r="S284" s="22"/>
      <c r="T284" s="41"/>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row>
    <row r="285">
      <c r="A285" s="41"/>
      <c r="B285" s="116"/>
      <c r="C285" s="22"/>
      <c r="D285" s="22"/>
      <c r="E285" s="22"/>
      <c r="F285" s="41"/>
      <c r="G285" s="41"/>
      <c r="H285" s="22"/>
      <c r="I285" s="41"/>
      <c r="J285" s="41"/>
      <c r="K285" s="117"/>
      <c r="L285" s="99"/>
      <c r="M285" s="41"/>
      <c r="N285" s="116"/>
      <c r="O285" s="22"/>
      <c r="P285" s="22"/>
      <c r="Q285" s="22"/>
      <c r="R285" s="22"/>
      <c r="S285" s="22"/>
      <c r="T285" s="41"/>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row>
    <row r="286">
      <c r="A286" s="41"/>
      <c r="B286" s="116"/>
      <c r="C286" s="22"/>
      <c r="D286" s="22"/>
      <c r="E286" s="22"/>
      <c r="F286" s="41"/>
      <c r="G286" s="41"/>
      <c r="H286" s="22"/>
      <c r="I286" s="41"/>
      <c r="J286" s="41"/>
      <c r="K286" s="117"/>
      <c r="L286" s="99"/>
      <c r="M286" s="41"/>
      <c r="N286" s="116"/>
      <c r="O286" s="22"/>
      <c r="P286" s="22"/>
      <c r="Q286" s="22"/>
      <c r="R286" s="22"/>
      <c r="S286" s="22"/>
      <c r="T286" s="41"/>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row>
    <row r="287">
      <c r="A287" s="41"/>
      <c r="B287" s="116"/>
      <c r="C287" s="22"/>
      <c r="D287" s="22"/>
      <c r="E287" s="22"/>
      <c r="F287" s="41"/>
      <c r="G287" s="41"/>
      <c r="H287" s="22"/>
      <c r="I287" s="41"/>
      <c r="J287" s="41"/>
      <c r="K287" s="117"/>
      <c r="L287" s="99"/>
      <c r="M287" s="41"/>
      <c r="N287" s="116"/>
      <c r="O287" s="22"/>
      <c r="P287" s="22"/>
      <c r="Q287" s="22"/>
      <c r="R287" s="22"/>
      <c r="S287" s="22"/>
      <c r="T287" s="41"/>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row>
    <row r="288">
      <c r="A288" s="41"/>
      <c r="B288" s="116"/>
      <c r="C288" s="22"/>
      <c r="D288" s="22"/>
      <c r="E288" s="22"/>
      <c r="F288" s="41"/>
      <c r="G288" s="41"/>
      <c r="H288" s="22"/>
      <c r="I288" s="41"/>
      <c r="J288" s="41"/>
      <c r="K288" s="117"/>
      <c r="L288" s="99"/>
      <c r="M288" s="41"/>
      <c r="N288" s="116"/>
      <c r="O288" s="22"/>
      <c r="P288" s="22"/>
      <c r="Q288" s="22"/>
      <c r="R288" s="22"/>
      <c r="S288" s="22"/>
      <c r="T288" s="41"/>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row>
    <row r="289">
      <c r="A289" s="41"/>
      <c r="B289" s="116"/>
      <c r="C289" s="22"/>
      <c r="D289" s="22"/>
      <c r="E289" s="22"/>
      <c r="F289" s="41"/>
      <c r="G289" s="41"/>
      <c r="H289" s="22"/>
      <c r="I289" s="41"/>
      <c r="J289" s="41"/>
      <c r="K289" s="117"/>
      <c r="L289" s="99"/>
      <c r="M289" s="41"/>
      <c r="N289" s="116"/>
      <c r="O289" s="22"/>
      <c r="P289" s="22"/>
      <c r="Q289" s="22"/>
      <c r="R289" s="22"/>
      <c r="S289" s="22"/>
      <c r="T289" s="41"/>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row>
    <row r="290">
      <c r="A290" s="41"/>
      <c r="B290" s="116"/>
      <c r="C290" s="22"/>
      <c r="D290" s="22"/>
      <c r="E290" s="22"/>
      <c r="F290" s="41"/>
      <c r="G290" s="41"/>
      <c r="H290" s="22"/>
      <c r="I290" s="41"/>
      <c r="J290" s="41"/>
      <c r="K290" s="117"/>
      <c r="L290" s="99"/>
      <c r="M290" s="41"/>
      <c r="N290" s="116"/>
      <c r="O290" s="22"/>
      <c r="P290" s="22"/>
      <c r="Q290" s="22"/>
      <c r="R290" s="22"/>
      <c r="S290" s="22"/>
      <c r="T290" s="41"/>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row>
    <row r="291">
      <c r="A291" s="41"/>
      <c r="B291" s="116"/>
      <c r="C291" s="22"/>
      <c r="D291" s="22"/>
      <c r="E291" s="22"/>
      <c r="F291" s="41"/>
      <c r="G291" s="41"/>
      <c r="H291" s="22"/>
      <c r="I291" s="41"/>
      <c r="J291" s="41"/>
      <c r="K291" s="117"/>
      <c r="L291" s="99"/>
      <c r="M291" s="41"/>
      <c r="N291" s="116"/>
      <c r="O291" s="22"/>
      <c r="P291" s="22"/>
      <c r="Q291" s="22"/>
      <c r="R291" s="22"/>
      <c r="S291" s="22"/>
      <c r="T291" s="41"/>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row>
    <row r="292">
      <c r="A292" s="41"/>
      <c r="B292" s="116"/>
      <c r="C292" s="22"/>
      <c r="D292" s="22"/>
      <c r="E292" s="22"/>
      <c r="F292" s="41"/>
      <c r="G292" s="41"/>
      <c r="H292" s="22"/>
      <c r="I292" s="41"/>
      <c r="J292" s="41"/>
      <c r="K292" s="117"/>
      <c r="L292" s="99"/>
      <c r="M292" s="41"/>
      <c r="N292" s="116"/>
      <c r="O292" s="22"/>
      <c r="P292" s="22"/>
      <c r="Q292" s="22"/>
      <c r="R292" s="22"/>
      <c r="S292" s="22"/>
      <c r="T292" s="41"/>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row>
    <row r="293">
      <c r="A293" s="41"/>
      <c r="B293" s="116"/>
      <c r="C293" s="22"/>
      <c r="D293" s="22"/>
      <c r="E293" s="22"/>
      <c r="F293" s="41"/>
      <c r="G293" s="41"/>
      <c r="H293" s="22"/>
      <c r="I293" s="41"/>
      <c r="J293" s="41"/>
      <c r="K293" s="117"/>
      <c r="L293" s="99"/>
      <c r="M293" s="41"/>
      <c r="N293" s="116"/>
      <c r="O293" s="22"/>
      <c r="P293" s="22"/>
      <c r="Q293" s="22"/>
      <c r="R293" s="22"/>
      <c r="S293" s="22"/>
      <c r="T293" s="41"/>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row>
    <row r="294">
      <c r="A294" s="41"/>
      <c r="B294" s="116"/>
      <c r="C294" s="22"/>
      <c r="D294" s="22"/>
      <c r="E294" s="22"/>
      <c r="F294" s="41"/>
      <c r="G294" s="41"/>
      <c r="H294" s="22"/>
      <c r="I294" s="41"/>
      <c r="J294" s="41"/>
      <c r="K294" s="117"/>
      <c r="L294" s="99"/>
      <c r="M294" s="41"/>
      <c r="N294" s="116"/>
      <c r="O294" s="22"/>
      <c r="P294" s="22"/>
      <c r="Q294" s="22"/>
      <c r="R294" s="22"/>
      <c r="S294" s="22"/>
      <c r="T294" s="41"/>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row>
    <row r="295">
      <c r="A295" s="41"/>
      <c r="B295" s="116"/>
      <c r="C295" s="22"/>
      <c r="D295" s="22"/>
      <c r="E295" s="22"/>
      <c r="F295" s="41"/>
      <c r="G295" s="41"/>
      <c r="H295" s="22"/>
      <c r="I295" s="41"/>
      <c r="J295" s="41"/>
      <c r="K295" s="117"/>
      <c r="L295" s="99"/>
      <c r="M295" s="41"/>
      <c r="N295" s="116"/>
      <c r="O295" s="22"/>
      <c r="P295" s="22"/>
      <c r="Q295" s="22"/>
      <c r="R295" s="22"/>
      <c r="S295" s="22"/>
      <c r="T295" s="41"/>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row>
    <row r="296">
      <c r="A296" s="41"/>
      <c r="B296" s="116"/>
      <c r="C296" s="22"/>
      <c r="D296" s="22"/>
      <c r="E296" s="22"/>
      <c r="F296" s="41"/>
      <c r="G296" s="41"/>
      <c r="H296" s="22"/>
      <c r="I296" s="41"/>
      <c r="J296" s="41"/>
      <c r="K296" s="117"/>
      <c r="L296" s="99"/>
      <c r="M296" s="41"/>
      <c r="N296" s="116"/>
      <c r="O296" s="22"/>
      <c r="P296" s="22"/>
      <c r="Q296" s="22"/>
      <c r="R296" s="22"/>
      <c r="S296" s="22"/>
      <c r="T296" s="41"/>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row>
    <row r="297">
      <c r="A297" s="41"/>
      <c r="B297" s="116"/>
      <c r="C297" s="22"/>
      <c r="D297" s="22"/>
      <c r="E297" s="22"/>
      <c r="F297" s="41"/>
      <c r="G297" s="41"/>
      <c r="H297" s="22"/>
      <c r="I297" s="41"/>
      <c r="J297" s="41"/>
      <c r="K297" s="117"/>
      <c r="L297" s="99"/>
      <c r="M297" s="41"/>
      <c r="N297" s="116"/>
      <c r="O297" s="22"/>
      <c r="P297" s="22"/>
      <c r="Q297" s="22"/>
      <c r="R297" s="22"/>
      <c r="S297" s="22"/>
      <c r="T297" s="41"/>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row>
    <row r="298">
      <c r="A298" s="41"/>
      <c r="B298" s="116"/>
      <c r="C298" s="22"/>
      <c r="D298" s="22"/>
      <c r="E298" s="22"/>
      <c r="F298" s="41"/>
      <c r="G298" s="41"/>
      <c r="H298" s="22"/>
      <c r="I298" s="41"/>
      <c r="J298" s="41"/>
      <c r="K298" s="117"/>
      <c r="L298" s="99"/>
      <c r="M298" s="41"/>
      <c r="N298" s="116"/>
      <c r="O298" s="22"/>
      <c r="P298" s="22"/>
      <c r="Q298" s="22"/>
      <c r="R298" s="22"/>
      <c r="S298" s="22"/>
      <c r="T298" s="41"/>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row>
    <row r="299">
      <c r="A299" s="41"/>
      <c r="B299" s="116"/>
      <c r="C299" s="22"/>
      <c r="D299" s="22"/>
      <c r="E299" s="22"/>
      <c r="F299" s="41"/>
      <c r="G299" s="41"/>
      <c r="H299" s="22"/>
      <c r="I299" s="41"/>
      <c r="J299" s="41"/>
      <c r="K299" s="117"/>
      <c r="L299" s="99"/>
      <c r="M299" s="41"/>
      <c r="N299" s="116"/>
      <c r="O299" s="22"/>
      <c r="P299" s="22"/>
      <c r="Q299" s="22"/>
      <c r="R299" s="22"/>
      <c r="S299" s="22"/>
      <c r="T299" s="41"/>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row>
    <row r="300">
      <c r="A300" s="41"/>
      <c r="B300" s="116"/>
      <c r="C300" s="22"/>
      <c r="D300" s="22"/>
      <c r="E300" s="22"/>
      <c r="F300" s="41"/>
      <c r="G300" s="41"/>
      <c r="H300" s="22"/>
      <c r="I300" s="41"/>
      <c r="J300" s="41"/>
      <c r="K300" s="117"/>
      <c r="L300" s="99"/>
      <c r="M300" s="41"/>
      <c r="N300" s="116"/>
      <c r="O300" s="22"/>
      <c r="P300" s="22"/>
      <c r="Q300" s="22"/>
      <c r="R300" s="22"/>
      <c r="S300" s="22"/>
      <c r="T300" s="41"/>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row>
    <row r="301">
      <c r="A301" s="41"/>
      <c r="B301" s="116"/>
      <c r="C301" s="22"/>
      <c r="D301" s="22"/>
      <c r="E301" s="22"/>
      <c r="F301" s="41"/>
      <c r="G301" s="41"/>
      <c r="H301" s="22"/>
      <c r="I301" s="41"/>
      <c r="J301" s="41"/>
      <c r="K301" s="117"/>
      <c r="L301" s="99"/>
      <c r="M301" s="41"/>
      <c r="N301" s="116"/>
      <c r="O301" s="22"/>
      <c r="P301" s="22"/>
      <c r="Q301" s="22"/>
      <c r="R301" s="22"/>
      <c r="S301" s="22"/>
      <c r="T301" s="41"/>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row>
    <row r="302">
      <c r="A302" s="41"/>
      <c r="B302" s="116"/>
      <c r="C302" s="22"/>
      <c r="D302" s="22"/>
      <c r="E302" s="22"/>
      <c r="F302" s="41"/>
      <c r="G302" s="41"/>
      <c r="H302" s="22"/>
      <c r="I302" s="41"/>
      <c r="J302" s="41"/>
      <c r="K302" s="117"/>
      <c r="L302" s="99"/>
      <c r="M302" s="41"/>
      <c r="N302" s="116"/>
      <c r="O302" s="22"/>
      <c r="P302" s="22"/>
      <c r="Q302" s="22"/>
      <c r="R302" s="22"/>
      <c r="S302" s="22"/>
      <c r="T302" s="41"/>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row>
    <row r="303">
      <c r="A303" s="41"/>
      <c r="B303" s="116"/>
      <c r="C303" s="22"/>
      <c r="D303" s="22"/>
      <c r="E303" s="22"/>
      <c r="F303" s="41"/>
      <c r="G303" s="41"/>
      <c r="H303" s="22"/>
      <c r="I303" s="41"/>
      <c r="J303" s="41"/>
      <c r="K303" s="117"/>
      <c r="L303" s="99"/>
      <c r="M303" s="41"/>
      <c r="N303" s="116"/>
      <c r="O303" s="22"/>
      <c r="P303" s="22"/>
      <c r="Q303" s="22"/>
      <c r="R303" s="22"/>
      <c r="S303" s="22"/>
      <c r="T303" s="41"/>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row>
    <row r="304">
      <c r="A304" s="41"/>
      <c r="B304" s="116"/>
      <c r="C304" s="22"/>
      <c r="D304" s="22"/>
      <c r="E304" s="22"/>
      <c r="F304" s="41"/>
      <c r="G304" s="41"/>
      <c r="H304" s="22"/>
      <c r="I304" s="41"/>
      <c r="J304" s="41"/>
      <c r="K304" s="117"/>
      <c r="L304" s="99"/>
      <c r="M304" s="41"/>
      <c r="N304" s="116"/>
      <c r="O304" s="22"/>
      <c r="P304" s="22"/>
      <c r="Q304" s="22"/>
      <c r="R304" s="22"/>
      <c r="S304" s="22"/>
      <c r="T304" s="41"/>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row>
    <row r="305">
      <c r="A305" s="41"/>
      <c r="B305" s="116"/>
      <c r="C305" s="22"/>
      <c r="D305" s="22"/>
      <c r="E305" s="22"/>
      <c r="F305" s="41"/>
      <c r="G305" s="41"/>
      <c r="H305" s="22"/>
      <c r="I305" s="41"/>
      <c r="J305" s="41"/>
      <c r="K305" s="117"/>
      <c r="L305" s="99"/>
      <c r="M305" s="41"/>
      <c r="N305" s="116"/>
      <c r="O305" s="22"/>
      <c r="P305" s="22"/>
      <c r="Q305" s="22"/>
      <c r="R305" s="22"/>
      <c r="S305" s="22"/>
      <c r="T305" s="41"/>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row>
    <row r="306">
      <c r="A306" s="41"/>
      <c r="B306" s="116"/>
      <c r="C306" s="22"/>
      <c r="D306" s="22"/>
      <c r="E306" s="22"/>
      <c r="F306" s="41"/>
      <c r="G306" s="41"/>
      <c r="H306" s="22"/>
      <c r="I306" s="41"/>
      <c r="J306" s="41"/>
      <c r="K306" s="117"/>
      <c r="L306" s="99"/>
      <c r="M306" s="41"/>
      <c r="N306" s="116"/>
      <c r="O306" s="22"/>
      <c r="P306" s="22"/>
      <c r="Q306" s="22"/>
      <c r="R306" s="22"/>
      <c r="S306" s="22"/>
      <c r="T306" s="41"/>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row>
    <row r="307">
      <c r="A307" s="41"/>
      <c r="B307" s="116"/>
      <c r="C307" s="22"/>
      <c r="D307" s="22"/>
      <c r="E307" s="22"/>
      <c r="F307" s="41"/>
      <c r="G307" s="41"/>
      <c r="H307" s="22"/>
      <c r="I307" s="41"/>
      <c r="J307" s="41"/>
      <c r="K307" s="117"/>
      <c r="L307" s="99"/>
      <c r="M307" s="41"/>
      <c r="N307" s="116"/>
      <c r="O307" s="22"/>
      <c r="P307" s="22"/>
      <c r="Q307" s="22"/>
      <c r="R307" s="22"/>
      <c r="S307" s="22"/>
      <c r="T307" s="41"/>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row>
    <row r="308">
      <c r="A308" s="41"/>
      <c r="B308" s="116"/>
      <c r="C308" s="22"/>
      <c r="D308" s="22"/>
      <c r="E308" s="22"/>
      <c r="F308" s="41"/>
      <c r="G308" s="41"/>
      <c r="H308" s="22"/>
      <c r="I308" s="41"/>
      <c r="J308" s="41"/>
      <c r="K308" s="117"/>
      <c r="L308" s="99"/>
      <c r="M308" s="41"/>
      <c r="N308" s="116"/>
      <c r="O308" s="22"/>
      <c r="P308" s="22"/>
      <c r="Q308" s="22"/>
      <c r="R308" s="22"/>
      <c r="S308" s="22"/>
      <c r="T308" s="41"/>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row>
    <row r="309">
      <c r="A309" s="41"/>
      <c r="B309" s="116"/>
      <c r="C309" s="22"/>
      <c r="D309" s="22"/>
      <c r="E309" s="22"/>
      <c r="F309" s="41"/>
      <c r="G309" s="41"/>
      <c r="H309" s="22"/>
      <c r="I309" s="41"/>
      <c r="J309" s="41"/>
      <c r="K309" s="117"/>
      <c r="L309" s="99"/>
      <c r="M309" s="41"/>
      <c r="N309" s="116"/>
      <c r="O309" s="22"/>
      <c r="P309" s="22"/>
      <c r="Q309" s="22"/>
      <c r="R309" s="22"/>
      <c r="S309" s="22"/>
      <c r="T309" s="41"/>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row>
    <row r="310">
      <c r="A310" s="41"/>
      <c r="B310" s="116"/>
      <c r="C310" s="22"/>
      <c r="D310" s="22"/>
      <c r="E310" s="22"/>
      <c r="F310" s="41"/>
      <c r="G310" s="41"/>
      <c r="H310" s="22"/>
      <c r="I310" s="41"/>
      <c r="J310" s="41"/>
      <c r="K310" s="117"/>
      <c r="L310" s="99"/>
      <c r="M310" s="41"/>
      <c r="N310" s="116"/>
      <c r="O310" s="22"/>
      <c r="P310" s="22"/>
      <c r="Q310" s="22"/>
      <c r="R310" s="22"/>
      <c r="S310" s="22"/>
      <c r="T310" s="41"/>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row>
    <row r="311">
      <c r="A311" s="41"/>
      <c r="B311" s="116"/>
      <c r="C311" s="22"/>
      <c r="D311" s="22"/>
      <c r="E311" s="22"/>
      <c r="F311" s="41"/>
      <c r="G311" s="41"/>
      <c r="H311" s="22"/>
      <c r="I311" s="41"/>
      <c r="J311" s="41"/>
      <c r="K311" s="117"/>
      <c r="L311" s="99"/>
      <c r="M311" s="41"/>
      <c r="N311" s="116"/>
      <c r="O311" s="22"/>
      <c r="P311" s="22"/>
      <c r="Q311" s="22"/>
      <c r="R311" s="22"/>
      <c r="S311" s="22"/>
      <c r="T311" s="41"/>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row>
    <row r="312">
      <c r="A312" s="41"/>
      <c r="B312" s="116"/>
      <c r="C312" s="22"/>
      <c r="D312" s="22"/>
      <c r="E312" s="22"/>
      <c r="F312" s="41"/>
      <c r="G312" s="41"/>
      <c r="H312" s="22"/>
      <c r="I312" s="41"/>
      <c r="J312" s="41"/>
      <c r="K312" s="117"/>
      <c r="L312" s="99"/>
      <c r="M312" s="41"/>
      <c r="N312" s="116"/>
      <c r="O312" s="22"/>
      <c r="P312" s="22"/>
      <c r="Q312" s="22"/>
      <c r="R312" s="22"/>
      <c r="S312" s="22"/>
      <c r="T312" s="41"/>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row>
    <row r="313">
      <c r="A313" s="41"/>
      <c r="B313" s="116"/>
      <c r="C313" s="22"/>
      <c r="D313" s="22"/>
      <c r="E313" s="22"/>
      <c r="F313" s="41"/>
      <c r="G313" s="41"/>
      <c r="H313" s="22"/>
      <c r="I313" s="41"/>
      <c r="J313" s="41"/>
      <c r="K313" s="117"/>
      <c r="L313" s="99"/>
      <c r="M313" s="41"/>
      <c r="N313" s="116"/>
      <c r="O313" s="22"/>
      <c r="P313" s="22"/>
      <c r="Q313" s="22"/>
      <c r="R313" s="22"/>
      <c r="S313" s="22"/>
      <c r="T313" s="41"/>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row>
    <row r="314">
      <c r="A314" s="41"/>
      <c r="B314" s="116"/>
      <c r="C314" s="22"/>
      <c r="D314" s="22"/>
      <c r="E314" s="22"/>
      <c r="F314" s="41"/>
      <c r="G314" s="41"/>
      <c r="H314" s="22"/>
      <c r="I314" s="41"/>
      <c r="J314" s="41"/>
      <c r="K314" s="117"/>
      <c r="L314" s="99"/>
      <c r="M314" s="41"/>
      <c r="N314" s="116"/>
      <c r="O314" s="22"/>
      <c r="P314" s="22"/>
      <c r="Q314" s="22"/>
      <c r="R314" s="22"/>
      <c r="S314" s="22"/>
      <c r="T314" s="41"/>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row>
    <row r="315">
      <c r="A315" s="41"/>
      <c r="B315" s="116"/>
      <c r="C315" s="22"/>
      <c r="D315" s="22"/>
      <c r="E315" s="22"/>
      <c r="F315" s="41"/>
      <c r="G315" s="41"/>
      <c r="H315" s="22"/>
      <c r="I315" s="41"/>
      <c r="J315" s="41"/>
      <c r="K315" s="117"/>
      <c r="L315" s="99"/>
      <c r="M315" s="41"/>
      <c r="N315" s="116"/>
      <c r="O315" s="22"/>
      <c r="P315" s="22"/>
      <c r="Q315" s="22"/>
      <c r="R315" s="22"/>
      <c r="S315" s="22"/>
      <c r="T315" s="41"/>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row>
    <row r="316">
      <c r="A316" s="41"/>
      <c r="B316" s="116"/>
      <c r="C316" s="22"/>
      <c r="D316" s="22"/>
      <c r="E316" s="22"/>
      <c r="F316" s="41"/>
      <c r="G316" s="41"/>
      <c r="H316" s="22"/>
      <c r="I316" s="41"/>
      <c r="J316" s="41"/>
      <c r="K316" s="117"/>
      <c r="L316" s="99"/>
      <c r="M316" s="41"/>
      <c r="N316" s="116"/>
      <c r="O316" s="22"/>
      <c r="P316" s="22"/>
      <c r="Q316" s="22"/>
      <c r="R316" s="22"/>
      <c r="S316" s="22"/>
      <c r="T316" s="41"/>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row>
    <row r="317">
      <c r="A317" s="41"/>
      <c r="B317" s="116"/>
      <c r="C317" s="22"/>
      <c r="D317" s="22"/>
      <c r="E317" s="22"/>
      <c r="F317" s="41"/>
      <c r="G317" s="41"/>
      <c r="H317" s="22"/>
      <c r="I317" s="41"/>
      <c r="J317" s="41"/>
      <c r="K317" s="117"/>
      <c r="L317" s="99"/>
      <c r="M317" s="41"/>
      <c r="N317" s="116"/>
      <c r="O317" s="22"/>
      <c r="P317" s="22"/>
      <c r="Q317" s="22"/>
      <c r="R317" s="22"/>
      <c r="S317" s="22"/>
      <c r="T317" s="41"/>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row>
    <row r="318">
      <c r="A318" s="41"/>
      <c r="B318" s="116"/>
      <c r="C318" s="22"/>
      <c r="D318" s="22"/>
      <c r="E318" s="22"/>
      <c r="F318" s="41"/>
      <c r="G318" s="41"/>
      <c r="H318" s="22"/>
      <c r="I318" s="41"/>
      <c r="J318" s="41"/>
      <c r="K318" s="117"/>
      <c r="L318" s="99"/>
      <c r="M318" s="41"/>
      <c r="N318" s="116"/>
      <c r="O318" s="22"/>
      <c r="P318" s="22"/>
      <c r="Q318" s="22"/>
      <c r="R318" s="22"/>
      <c r="S318" s="22"/>
      <c r="T318" s="41"/>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row>
    <row r="319">
      <c r="A319" s="41"/>
      <c r="B319" s="116"/>
      <c r="C319" s="22"/>
      <c r="D319" s="22"/>
      <c r="E319" s="22"/>
      <c r="F319" s="41"/>
      <c r="G319" s="41"/>
      <c r="H319" s="22"/>
      <c r="I319" s="41"/>
      <c r="J319" s="41"/>
      <c r="K319" s="117"/>
      <c r="L319" s="99"/>
      <c r="M319" s="41"/>
      <c r="N319" s="116"/>
      <c r="O319" s="22"/>
      <c r="P319" s="22"/>
      <c r="Q319" s="22"/>
      <c r="R319" s="22"/>
      <c r="S319" s="22"/>
      <c r="T319" s="41"/>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row>
    <row r="320">
      <c r="A320" s="41"/>
      <c r="B320" s="116"/>
      <c r="C320" s="22"/>
      <c r="D320" s="22"/>
      <c r="E320" s="22"/>
      <c r="F320" s="41"/>
      <c r="G320" s="41"/>
      <c r="H320" s="22"/>
      <c r="I320" s="41"/>
      <c r="J320" s="41"/>
      <c r="K320" s="117"/>
      <c r="L320" s="99"/>
      <c r="M320" s="41"/>
      <c r="N320" s="116"/>
      <c r="O320" s="22"/>
      <c r="P320" s="22"/>
      <c r="Q320" s="22"/>
      <c r="R320" s="22"/>
      <c r="S320" s="22"/>
      <c r="T320" s="41"/>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row>
    <row r="321">
      <c r="A321" s="41"/>
      <c r="B321" s="116"/>
      <c r="C321" s="22"/>
      <c r="D321" s="22"/>
      <c r="E321" s="22"/>
      <c r="F321" s="41"/>
      <c r="G321" s="41"/>
      <c r="H321" s="22"/>
      <c r="I321" s="41"/>
      <c r="J321" s="41"/>
      <c r="K321" s="117"/>
      <c r="L321" s="99"/>
      <c r="M321" s="41"/>
      <c r="N321" s="116"/>
      <c r="O321" s="22"/>
      <c r="P321" s="22"/>
      <c r="Q321" s="22"/>
      <c r="R321" s="22"/>
      <c r="S321" s="22"/>
      <c r="T321" s="41"/>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row>
    <row r="322">
      <c r="A322" s="41"/>
      <c r="B322" s="116"/>
      <c r="C322" s="22"/>
      <c r="D322" s="22"/>
      <c r="E322" s="22"/>
      <c r="F322" s="41"/>
      <c r="G322" s="41"/>
      <c r="H322" s="22"/>
      <c r="I322" s="41"/>
      <c r="J322" s="41"/>
      <c r="K322" s="117"/>
      <c r="L322" s="99"/>
      <c r="M322" s="41"/>
      <c r="N322" s="116"/>
      <c r="O322" s="22"/>
      <c r="P322" s="22"/>
      <c r="Q322" s="22"/>
      <c r="R322" s="22"/>
      <c r="S322" s="22"/>
      <c r="T322" s="41"/>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row>
    <row r="323">
      <c r="A323" s="41"/>
      <c r="B323" s="116"/>
      <c r="C323" s="22"/>
      <c r="D323" s="22"/>
      <c r="E323" s="22"/>
      <c r="F323" s="41"/>
      <c r="G323" s="41"/>
      <c r="H323" s="22"/>
      <c r="I323" s="41"/>
      <c r="J323" s="41"/>
      <c r="K323" s="117"/>
      <c r="L323" s="99"/>
      <c r="M323" s="41"/>
      <c r="N323" s="116"/>
      <c r="O323" s="22"/>
      <c r="P323" s="22"/>
      <c r="Q323" s="22"/>
      <c r="R323" s="22"/>
      <c r="S323" s="22"/>
      <c r="T323" s="41"/>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row>
    <row r="324">
      <c r="A324" s="41"/>
      <c r="B324" s="116"/>
      <c r="C324" s="22"/>
      <c r="D324" s="22"/>
      <c r="E324" s="22"/>
      <c r="F324" s="41"/>
      <c r="G324" s="41"/>
      <c r="H324" s="22"/>
      <c r="I324" s="41"/>
      <c r="J324" s="41"/>
      <c r="K324" s="117"/>
      <c r="L324" s="99"/>
      <c r="M324" s="41"/>
      <c r="N324" s="116"/>
      <c r="O324" s="22"/>
      <c r="P324" s="22"/>
      <c r="Q324" s="22"/>
      <c r="R324" s="22"/>
      <c r="S324" s="22"/>
      <c r="T324" s="41"/>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row>
    <row r="325">
      <c r="A325" s="41"/>
      <c r="B325" s="116"/>
      <c r="C325" s="22"/>
      <c r="D325" s="22"/>
      <c r="E325" s="22"/>
      <c r="F325" s="41"/>
      <c r="G325" s="41"/>
      <c r="H325" s="22"/>
      <c r="I325" s="41"/>
      <c r="J325" s="41"/>
      <c r="K325" s="117"/>
      <c r="L325" s="99"/>
      <c r="M325" s="41"/>
      <c r="N325" s="116"/>
      <c r="O325" s="22"/>
      <c r="P325" s="22"/>
      <c r="Q325" s="22"/>
      <c r="R325" s="22"/>
      <c r="S325" s="22"/>
      <c r="T325" s="41"/>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row>
    <row r="326">
      <c r="A326" s="41"/>
      <c r="B326" s="116"/>
      <c r="C326" s="22"/>
      <c r="D326" s="22"/>
      <c r="E326" s="22"/>
      <c r="F326" s="41"/>
      <c r="G326" s="41"/>
      <c r="H326" s="22"/>
      <c r="I326" s="41"/>
      <c r="J326" s="41"/>
      <c r="K326" s="117"/>
      <c r="L326" s="99"/>
      <c r="M326" s="41"/>
      <c r="N326" s="116"/>
      <c r="O326" s="22"/>
      <c r="P326" s="22"/>
      <c r="Q326" s="22"/>
      <c r="R326" s="22"/>
      <c r="S326" s="22"/>
      <c r="T326" s="41"/>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row>
    <row r="327">
      <c r="A327" s="41"/>
      <c r="B327" s="116"/>
      <c r="C327" s="22"/>
      <c r="D327" s="22"/>
      <c r="E327" s="22"/>
      <c r="F327" s="41"/>
      <c r="G327" s="41"/>
      <c r="H327" s="22"/>
      <c r="I327" s="41"/>
      <c r="J327" s="41"/>
      <c r="K327" s="117"/>
      <c r="L327" s="99"/>
      <c r="M327" s="41"/>
      <c r="N327" s="116"/>
      <c r="O327" s="22"/>
      <c r="P327" s="22"/>
      <c r="Q327" s="22"/>
      <c r="R327" s="22"/>
      <c r="S327" s="22"/>
      <c r="T327" s="41"/>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row>
    <row r="328">
      <c r="A328" s="41"/>
      <c r="B328" s="116"/>
      <c r="C328" s="22"/>
      <c r="D328" s="22"/>
      <c r="E328" s="22"/>
      <c r="F328" s="41"/>
      <c r="G328" s="41"/>
      <c r="H328" s="22"/>
      <c r="I328" s="41"/>
      <c r="J328" s="41"/>
      <c r="K328" s="117"/>
      <c r="L328" s="99"/>
      <c r="M328" s="41"/>
      <c r="N328" s="116"/>
      <c r="O328" s="22"/>
      <c r="P328" s="22"/>
      <c r="Q328" s="22"/>
      <c r="R328" s="22"/>
      <c r="S328" s="22"/>
      <c r="T328" s="41"/>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row>
    <row r="329">
      <c r="A329" s="41"/>
      <c r="B329" s="116"/>
      <c r="C329" s="22"/>
      <c r="D329" s="22"/>
      <c r="E329" s="22"/>
      <c r="F329" s="41"/>
      <c r="G329" s="41"/>
      <c r="H329" s="22"/>
      <c r="I329" s="41"/>
      <c r="J329" s="41"/>
      <c r="K329" s="117"/>
      <c r="L329" s="99"/>
      <c r="M329" s="41"/>
      <c r="N329" s="116"/>
      <c r="O329" s="22"/>
      <c r="P329" s="22"/>
      <c r="Q329" s="22"/>
      <c r="R329" s="22"/>
      <c r="S329" s="22"/>
      <c r="T329" s="41"/>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row>
    <row r="330">
      <c r="A330" s="41"/>
      <c r="B330" s="116"/>
      <c r="C330" s="22"/>
      <c r="D330" s="22"/>
      <c r="E330" s="22"/>
      <c r="F330" s="41"/>
      <c r="G330" s="41"/>
      <c r="H330" s="22"/>
      <c r="I330" s="41"/>
      <c r="J330" s="41"/>
      <c r="K330" s="117"/>
      <c r="L330" s="99"/>
      <c r="M330" s="41"/>
      <c r="N330" s="116"/>
      <c r="O330" s="22"/>
      <c r="P330" s="22"/>
      <c r="Q330" s="22"/>
      <c r="R330" s="22"/>
      <c r="S330" s="22"/>
      <c r="T330" s="41"/>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row>
    <row r="331">
      <c r="A331" s="41"/>
      <c r="B331" s="116"/>
      <c r="C331" s="22"/>
      <c r="D331" s="22"/>
      <c r="E331" s="22"/>
      <c r="F331" s="41"/>
      <c r="G331" s="41"/>
      <c r="H331" s="22"/>
      <c r="I331" s="41"/>
      <c r="J331" s="41"/>
      <c r="K331" s="117"/>
      <c r="L331" s="99"/>
      <c r="M331" s="41"/>
      <c r="N331" s="116"/>
      <c r="O331" s="22"/>
      <c r="P331" s="22"/>
      <c r="Q331" s="22"/>
      <c r="R331" s="22"/>
      <c r="S331" s="22"/>
      <c r="T331" s="41"/>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row>
    <row r="332">
      <c r="A332" s="41"/>
      <c r="B332" s="116"/>
      <c r="C332" s="22"/>
      <c r="D332" s="22"/>
      <c r="E332" s="22"/>
      <c r="F332" s="41"/>
      <c r="G332" s="41"/>
      <c r="H332" s="22"/>
      <c r="I332" s="41"/>
      <c r="J332" s="41"/>
      <c r="K332" s="117"/>
      <c r="L332" s="99"/>
      <c r="M332" s="41"/>
      <c r="N332" s="116"/>
      <c r="O332" s="22"/>
      <c r="P332" s="22"/>
      <c r="Q332" s="22"/>
      <c r="R332" s="22"/>
      <c r="S332" s="22"/>
      <c r="T332" s="41"/>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row>
    <row r="333">
      <c r="A333" s="41"/>
      <c r="B333" s="116"/>
      <c r="C333" s="22"/>
      <c r="D333" s="22"/>
      <c r="E333" s="22"/>
      <c r="F333" s="41"/>
      <c r="G333" s="41"/>
      <c r="H333" s="22"/>
      <c r="I333" s="41"/>
      <c r="J333" s="41"/>
      <c r="K333" s="117"/>
      <c r="L333" s="99"/>
      <c r="M333" s="41"/>
      <c r="N333" s="116"/>
      <c r="O333" s="22"/>
      <c r="P333" s="22"/>
      <c r="Q333" s="22"/>
      <c r="R333" s="22"/>
      <c r="S333" s="22"/>
      <c r="T333" s="41"/>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row>
    <row r="334">
      <c r="A334" s="41"/>
      <c r="B334" s="116"/>
      <c r="C334" s="22"/>
      <c r="D334" s="22"/>
      <c r="E334" s="22"/>
      <c r="F334" s="41"/>
      <c r="G334" s="41"/>
      <c r="H334" s="22"/>
      <c r="I334" s="41"/>
      <c r="J334" s="41"/>
      <c r="K334" s="117"/>
      <c r="L334" s="99"/>
      <c r="M334" s="41"/>
      <c r="N334" s="116"/>
      <c r="O334" s="22"/>
      <c r="P334" s="22"/>
      <c r="Q334" s="22"/>
      <c r="R334" s="22"/>
      <c r="S334" s="22"/>
      <c r="T334" s="41"/>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row>
    <row r="335">
      <c r="A335" s="41"/>
      <c r="B335" s="116"/>
      <c r="C335" s="22"/>
      <c r="D335" s="22"/>
      <c r="E335" s="22"/>
      <c r="F335" s="41"/>
      <c r="G335" s="41"/>
      <c r="H335" s="22"/>
      <c r="I335" s="41"/>
      <c r="J335" s="41"/>
      <c r="K335" s="117"/>
      <c r="L335" s="99"/>
      <c r="M335" s="41"/>
      <c r="N335" s="116"/>
      <c r="O335" s="22"/>
      <c r="P335" s="22"/>
      <c r="Q335" s="22"/>
      <c r="R335" s="22"/>
      <c r="S335" s="22"/>
      <c r="T335" s="41"/>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row>
    <row r="336">
      <c r="A336" s="41"/>
      <c r="B336" s="116"/>
      <c r="C336" s="22"/>
      <c r="D336" s="22"/>
      <c r="E336" s="22"/>
      <c r="F336" s="41"/>
      <c r="G336" s="41"/>
      <c r="H336" s="22"/>
      <c r="I336" s="41"/>
      <c r="J336" s="41"/>
      <c r="K336" s="117"/>
      <c r="L336" s="99"/>
      <c r="M336" s="41"/>
      <c r="N336" s="116"/>
      <c r="O336" s="22"/>
      <c r="P336" s="22"/>
      <c r="Q336" s="22"/>
      <c r="R336" s="22"/>
      <c r="S336" s="22"/>
      <c r="T336" s="41"/>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row>
    <row r="337">
      <c r="A337" s="41"/>
      <c r="B337" s="116"/>
      <c r="C337" s="22"/>
      <c r="D337" s="22"/>
      <c r="E337" s="22"/>
      <c r="F337" s="41"/>
      <c r="G337" s="41"/>
      <c r="H337" s="22"/>
      <c r="I337" s="41"/>
      <c r="J337" s="41"/>
      <c r="K337" s="117"/>
      <c r="L337" s="99"/>
      <c r="M337" s="41"/>
      <c r="N337" s="116"/>
      <c r="O337" s="22"/>
      <c r="P337" s="22"/>
      <c r="Q337" s="22"/>
      <c r="R337" s="22"/>
      <c r="S337" s="22"/>
      <c r="T337" s="41"/>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row>
    <row r="338">
      <c r="A338" s="41"/>
      <c r="B338" s="116"/>
      <c r="C338" s="22"/>
      <c r="D338" s="22"/>
      <c r="E338" s="22"/>
      <c r="F338" s="41"/>
      <c r="G338" s="41"/>
      <c r="H338" s="22"/>
      <c r="I338" s="41"/>
      <c r="J338" s="41"/>
      <c r="K338" s="117"/>
      <c r="L338" s="99"/>
      <c r="M338" s="41"/>
      <c r="N338" s="116"/>
      <c r="O338" s="22"/>
      <c r="P338" s="22"/>
      <c r="Q338" s="22"/>
      <c r="R338" s="22"/>
      <c r="S338" s="22"/>
      <c r="T338" s="41"/>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row>
    <row r="339">
      <c r="A339" s="41"/>
      <c r="B339" s="116"/>
      <c r="C339" s="22"/>
      <c r="D339" s="22"/>
      <c r="E339" s="22"/>
      <c r="F339" s="41"/>
      <c r="G339" s="41"/>
      <c r="H339" s="22"/>
      <c r="I339" s="41"/>
      <c r="J339" s="41"/>
      <c r="K339" s="117"/>
      <c r="L339" s="99"/>
      <c r="M339" s="41"/>
      <c r="N339" s="116"/>
      <c r="O339" s="22"/>
      <c r="P339" s="22"/>
      <c r="Q339" s="22"/>
      <c r="R339" s="22"/>
      <c r="S339" s="22"/>
      <c r="T339" s="41"/>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row>
    <row r="340">
      <c r="A340" s="41"/>
      <c r="B340" s="116"/>
      <c r="C340" s="22"/>
      <c r="D340" s="22"/>
      <c r="E340" s="22"/>
      <c r="F340" s="41"/>
      <c r="G340" s="41"/>
      <c r="H340" s="22"/>
      <c r="I340" s="41"/>
      <c r="J340" s="41"/>
      <c r="K340" s="117"/>
      <c r="L340" s="99"/>
      <c r="M340" s="41"/>
      <c r="N340" s="116"/>
      <c r="O340" s="22"/>
      <c r="P340" s="22"/>
      <c r="Q340" s="22"/>
      <c r="R340" s="22"/>
      <c r="S340" s="22"/>
      <c r="T340" s="41"/>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row>
    <row r="341">
      <c r="A341" s="41"/>
      <c r="B341" s="116"/>
      <c r="C341" s="22"/>
      <c r="D341" s="22"/>
      <c r="E341" s="22"/>
      <c r="F341" s="41"/>
      <c r="G341" s="41"/>
      <c r="H341" s="22"/>
      <c r="I341" s="41"/>
      <c r="J341" s="41"/>
      <c r="K341" s="117"/>
      <c r="L341" s="99"/>
      <c r="M341" s="41"/>
      <c r="N341" s="116"/>
      <c r="O341" s="22"/>
      <c r="P341" s="22"/>
      <c r="Q341" s="22"/>
      <c r="R341" s="22"/>
      <c r="S341" s="22"/>
      <c r="T341" s="41"/>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row>
    <row r="342">
      <c r="A342" s="41"/>
      <c r="B342" s="116"/>
      <c r="C342" s="22"/>
      <c r="D342" s="22"/>
      <c r="E342" s="22"/>
      <c r="F342" s="41"/>
      <c r="G342" s="41"/>
      <c r="H342" s="22"/>
      <c r="I342" s="41"/>
      <c r="J342" s="41"/>
      <c r="K342" s="117"/>
      <c r="L342" s="99"/>
      <c r="M342" s="41"/>
      <c r="N342" s="116"/>
      <c r="O342" s="22"/>
      <c r="P342" s="22"/>
      <c r="Q342" s="22"/>
      <c r="R342" s="22"/>
      <c r="S342" s="22"/>
      <c r="T342" s="41"/>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row>
    <row r="343">
      <c r="A343" s="41"/>
      <c r="B343" s="116"/>
      <c r="C343" s="22"/>
      <c r="D343" s="22"/>
      <c r="E343" s="22"/>
      <c r="F343" s="41"/>
      <c r="G343" s="41"/>
      <c r="H343" s="22"/>
      <c r="I343" s="41"/>
      <c r="J343" s="41"/>
      <c r="K343" s="117"/>
      <c r="L343" s="99"/>
      <c r="M343" s="41"/>
      <c r="N343" s="116"/>
      <c r="O343" s="22"/>
      <c r="P343" s="22"/>
      <c r="Q343" s="22"/>
      <c r="R343" s="22"/>
      <c r="S343" s="22"/>
      <c r="T343" s="41"/>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row>
    <row r="344">
      <c r="A344" s="41"/>
      <c r="B344" s="116"/>
      <c r="C344" s="22"/>
      <c r="D344" s="22"/>
      <c r="E344" s="22"/>
      <c r="F344" s="41"/>
      <c r="G344" s="41"/>
      <c r="H344" s="22"/>
      <c r="I344" s="41"/>
      <c r="J344" s="41"/>
      <c r="K344" s="117"/>
      <c r="L344" s="99"/>
      <c r="M344" s="41"/>
      <c r="N344" s="116"/>
      <c r="O344" s="22"/>
      <c r="P344" s="22"/>
      <c r="Q344" s="22"/>
      <c r="R344" s="22"/>
      <c r="S344" s="22"/>
      <c r="T344" s="41"/>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row>
    <row r="345">
      <c r="A345" s="41"/>
      <c r="B345" s="116"/>
      <c r="C345" s="22"/>
      <c r="D345" s="22"/>
      <c r="E345" s="22"/>
      <c r="F345" s="41"/>
      <c r="G345" s="41"/>
      <c r="H345" s="22"/>
      <c r="I345" s="41"/>
      <c r="J345" s="41"/>
      <c r="K345" s="117"/>
      <c r="L345" s="99"/>
      <c r="M345" s="41"/>
      <c r="N345" s="116"/>
      <c r="O345" s="22"/>
      <c r="P345" s="22"/>
      <c r="Q345" s="22"/>
      <c r="R345" s="22"/>
      <c r="S345" s="22"/>
      <c r="T345" s="41"/>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row>
    <row r="346">
      <c r="A346" s="41"/>
      <c r="B346" s="116"/>
      <c r="C346" s="22"/>
      <c r="D346" s="22"/>
      <c r="E346" s="22"/>
      <c r="F346" s="41"/>
      <c r="G346" s="41"/>
      <c r="H346" s="22"/>
      <c r="I346" s="41"/>
      <c r="J346" s="41"/>
      <c r="K346" s="117"/>
      <c r="L346" s="99"/>
      <c r="M346" s="41"/>
      <c r="N346" s="116"/>
      <c r="O346" s="22"/>
      <c r="P346" s="22"/>
      <c r="Q346" s="22"/>
      <c r="R346" s="22"/>
      <c r="S346" s="22"/>
      <c r="T346" s="41"/>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row>
    <row r="347">
      <c r="A347" s="41"/>
      <c r="B347" s="116"/>
      <c r="C347" s="22"/>
      <c r="D347" s="22"/>
      <c r="E347" s="22"/>
      <c r="F347" s="41"/>
      <c r="G347" s="41"/>
      <c r="H347" s="22"/>
      <c r="I347" s="41"/>
      <c r="J347" s="41"/>
      <c r="K347" s="117"/>
      <c r="L347" s="99"/>
      <c r="M347" s="41"/>
      <c r="N347" s="116"/>
      <c r="O347" s="22"/>
      <c r="P347" s="22"/>
      <c r="Q347" s="22"/>
      <c r="R347" s="22"/>
      <c r="S347" s="22"/>
      <c r="T347" s="41"/>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row>
    <row r="348">
      <c r="A348" s="41"/>
      <c r="B348" s="116"/>
      <c r="C348" s="22"/>
      <c r="D348" s="22"/>
      <c r="E348" s="22"/>
      <c r="F348" s="41"/>
      <c r="G348" s="41"/>
      <c r="H348" s="22"/>
      <c r="I348" s="41"/>
      <c r="J348" s="41"/>
      <c r="K348" s="117"/>
      <c r="L348" s="99"/>
      <c r="M348" s="41"/>
      <c r="N348" s="116"/>
      <c r="O348" s="22"/>
      <c r="P348" s="22"/>
      <c r="Q348" s="22"/>
      <c r="R348" s="22"/>
      <c r="S348" s="22"/>
      <c r="T348" s="41"/>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row>
    <row r="349">
      <c r="A349" s="41"/>
      <c r="B349" s="116"/>
      <c r="C349" s="22"/>
      <c r="D349" s="22"/>
      <c r="E349" s="22"/>
      <c r="F349" s="41"/>
      <c r="G349" s="41"/>
      <c r="H349" s="22"/>
      <c r="I349" s="41"/>
      <c r="J349" s="41"/>
      <c r="K349" s="117"/>
      <c r="L349" s="99"/>
      <c r="M349" s="41"/>
      <c r="N349" s="116"/>
      <c r="O349" s="22"/>
      <c r="P349" s="22"/>
      <c r="Q349" s="22"/>
      <c r="R349" s="22"/>
      <c r="S349" s="22"/>
      <c r="T349" s="41"/>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row>
    <row r="350">
      <c r="A350" s="41"/>
      <c r="B350" s="116"/>
      <c r="C350" s="22"/>
      <c r="D350" s="22"/>
      <c r="E350" s="22"/>
      <c r="F350" s="41"/>
      <c r="G350" s="41"/>
      <c r="H350" s="22"/>
      <c r="I350" s="41"/>
      <c r="J350" s="41"/>
      <c r="K350" s="117"/>
      <c r="L350" s="99"/>
      <c r="M350" s="41"/>
      <c r="N350" s="116"/>
      <c r="O350" s="22"/>
      <c r="P350" s="22"/>
      <c r="Q350" s="22"/>
      <c r="R350" s="22"/>
      <c r="S350" s="22"/>
      <c r="T350" s="41"/>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row>
    <row r="351">
      <c r="A351" s="41"/>
      <c r="B351" s="116"/>
      <c r="C351" s="22"/>
      <c r="D351" s="22"/>
      <c r="E351" s="22"/>
      <c r="F351" s="41"/>
      <c r="G351" s="41"/>
      <c r="H351" s="22"/>
      <c r="I351" s="41"/>
      <c r="J351" s="41"/>
      <c r="K351" s="117"/>
      <c r="L351" s="99"/>
      <c r="M351" s="41"/>
      <c r="N351" s="116"/>
      <c r="O351" s="22"/>
      <c r="P351" s="22"/>
      <c r="Q351" s="22"/>
      <c r="R351" s="22"/>
      <c r="S351" s="22"/>
      <c r="T351" s="41"/>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row>
    <row r="352">
      <c r="A352" s="41"/>
      <c r="B352" s="116"/>
      <c r="C352" s="22"/>
      <c r="D352" s="22"/>
      <c r="E352" s="22"/>
      <c r="F352" s="41"/>
      <c r="G352" s="41"/>
      <c r="H352" s="22"/>
      <c r="I352" s="41"/>
      <c r="J352" s="41"/>
      <c r="K352" s="117"/>
      <c r="L352" s="99"/>
      <c r="M352" s="41"/>
      <c r="N352" s="116"/>
      <c r="O352" s="22"/>
      <c r="P352" s="22"/>
      <c r="Q352" s="22"/>
      <c r="R352" s="22"/>
      <c r="S352" s="22"/>
      <c r="T352" s="41"/>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row>
    <row r="353">
      <c r="A353" s="41"/>
      <c r="B353" s="116"/>
      <c r="C353" s="22"/>
      <c r="D353" s="22"/>
      <c r="E353" s="22"/>
      <c r="F353" s="41"/>
      <c r="G353" s="41"/>
      <c r="H353" s="22"/>
      <c r="I353" s="41"/>
      <c r="J353" s="41"/>
      <c r="K353" s="117"/>
      <c r="L353" s="99"/>
      <c r="M353" s="41"/>
      <c r="N353" s="116"/>
      <c r="O353" s="22"/>
      <c r="P353" s="22"/>
      <c r="Q353" s="22"/>
      <c r="R353" s="22"/>
      <c r="S353" s="22"/>
      <c r="T353" s="41"/>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row>
    <row r="354">
      <c r="A354" s="41"/>
      <c r="B354" s="116"/>
      <c r="C354" s="22"/>
      <c r="D354" s="22"/>
      <c r="E354" s="22"/>
      <c r="F354" s="41"/>
      <c r="G354" s="41"/>
      <c r="H354" s="22"/>
      <c r="I354" s="41"/>
      <c r="J354" s="41"/>
      <c r="K354" s="117"/>
      <c r="L354" s="99"/>
      <c r="M354" s="41"/>
      <c r="N354" s="116"/>
      <c r="O354" s="22"/>
      <c r="P354" s="22"/>
      <c r="Q354" s="22"/>
      <c r="R354" s="22"/>
      <c r="S354" s="22"/>
      <c r="T354" s="41"/>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row>
    <row r="355">
      <c r="A355" s="41"/>
      <c r="B355" s="116"/>
      <c r="C355" s="22"/>
      <c r="D355" s="22"/>
      <c r="E355" s="22"/>
      <c r="F355" s="41"/>
      <c r="G355" s="41"/>
      <c r="H355" s="22"/>
      <c r="I355" s="41"/>
      <c r="J355" s="41"/>
      <c r="K355" s="117"/>
      <c r="L355" s="99"/>
      <c r="M355" s="41"/>
      <c r="N355" s="116"/>
      <c r="O355" s="22"/>
      <c r="P355" s="22"/>
      <c r="Q355" s="22"/>
      <c r="R355" s="22"/>
      <c r="S355" s="22"/>
      <c r="T355" s="41"/>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row>
    <row r="356">
      <c r="A356" s="41"/>
      <c r="B356" s="116"/>
      <c r="C356" s="22"/>
      <c r="D356" s="22"/>
      <c r="E356" s="22"/>
      <c r="F356" s="41"/>
      <c r="G356" s="41"/>
      <c r="H356" s="22"/>
      <c r="I356" s="41"/>
      <c r="J356" s="41"/>
      <c r="K356" s="117"/>
      <c r="L356" s="99"/>
      <c r="M356" s="41"/>
      <c r="N356" s="116"/>
      <c r="O356" s="22"/>
      <c r="P356" s="22"/>
      <c r="Q356" s="22"/>
      <c r="R356" s="22"/>
      <c r="S356" s="22"/>
      <c r="T356" s="41"/>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row>
    <row r="357">
      <c r="A357" s="41"/>
      <c r="B357" s="116"/>
      <c r="C357" s="22"/>
      <c r="D357" s="22"/>
      <c r="E357" s="22"/>
      <c r="F357" s="41"/>
      <c r="G357" s="41"/>
      <c r="H357" s="22"/>
      <c r="I357" s="41"/>
      <c r="J357" s="41"/>
      <c r="K357" s="117"/>
      <c r="L357" s="99"/>
      <c r="M357" s="41"/>
      <c r="N357" s="116"/>
      <c r="O357" s="22"/>
      <c r="P357" s="22"/>
      <c r="Q357" s="22"/>
      <c r="R357" s="22"/>
      <c r="S357" s="22"/>
      <c r="T357" s="41"/>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row>
    <row r="358">
      <c r="A358" s="41"/>
      <c r="B358" s="116"/>
      <c r="C358" s="22"/>
      <c r="D358" s="22"/>
      <c r="E358" s="22"/>
      <c r="F358" s="41"/>
      <c r="G358" s="41"/>
      <c r="H358" s="22"/>
      <c r="I358" s="41"/>
      <c r="J358" s="41"/>
      <c r="K358" s="117"/>
      <c r="L358" s="99"/>
      <c r="M358" s="41"/>
      <c r="N358" s="116"/>
      <c r="O358" s="22"/>
      <c r="P358" s="22"/>
      <c r="Q358" s="22"/>
      <c r="R358" s="22"/>
      <c r="S358" s="22"/>
      <c r="T358" s="41"/>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row>
    <row r="359">
      <c r="A359" s="41"/>
      <c r="B359" s="116"/>
      <c r="C359" s="22"/>
      <c r="D359" s="22"/>
      <c r="E359" s="22"/>
      <c r="F359" s="41"/>
      <c r="G359" s="41"/>
      <c r="H359" s="22"/>
      <c r="I359" s="41"/>
      <c r="J359" s="41"/>
      <c r="K359" s="117"/>
      <c r="L359" s="99"/>
      <c r="M359" s="41"/>
      <c r="N359" s="116"/>
      <c r="O359" s="22"/>
      <c r="P359" s="22"/>
      <c r="Q359" s="22"/>
      <c r="R359" s="22"/>
      <c r="S359" s="22"/>
      <c r="T359" s="41"/>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row>
    <row r="360">
      <c r="A360" s="41"/>
      <c r="B360" s="116"/>
      <c r="C360" s="22"/>
      <c r="D360" s="22"/>
      <c r="E360" s="22"/>
      <c r="F360" s="41"/>
      <c r="G360" s="41"/>
      <c r="H360" s="22"/>
      <c r="I360" s="41"/>
      <c r="J360" s="41"/>
      <c r="K360" s="117"/>
      <c r="L360" s="99"/>
      <c r="M360" s="41"/>
      <c r="N360" s="116"/>
      <c r="O360" s="22"/>
      <c r="P360" s="22"/>
      <c r="Q360" s="22"/>
      <c r="R360" s="22"/>
      <c r="S360" s="22"/>
      <c r="T360" s="41"/>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row>
    <row r="361">
      <c r="A361" s="41"/>
      <c r="B361" s="116"/>
      <c r="C361" s="22"/>
      <c r="D361" s="22"/>
      <c r="E361" s="22"/>
      <c r="F361" s="41"/>
      <c r="G361" s="41"/>
      <c r="H361" s="22"/>
      <c r="I361" s="41"/>
      <c r="J361" s="41"/>
      <c r="K361" s="117"/>
      <c r="L361" s="99"/>
      <c r="M361" s="41"/>
      <c r="N361" s="116"/>
      <c r="O361" s="22"/>
      <c r="P361" s="22"/>
      <c r="Q361" s="22"/>
      <c r="R361" s="22"/>
      <c r="S361" s="22"/>
      <c r="T361" s="41"/>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row>
    <row r="362">
      <c r="A362" s="41"/>
      <c r="B362" s="116"/>
      <c r="C362" s="22"/>
      <c r="D362" s="22"/>
      <c r="E362" s="22"/>
      <c r="F362" s="41"/>
      <c r="G362" s="41"/>
      <c r="H362" s="22"/>
      <c r="I362" s="41"/>
      <c r="J362" s="41"/>
      <c r="K362" s="117"/>
      <c r="L362" s="99"/>
      <c r="M362" s="41"/>
      <c r="N362" s="116"/>
      <c r="O362" s="22"/>
      <c r="P362" s="22"/>
      <c r="Q362" s="22"/>
      <c r="R362" s="22"/>
      <c r="S362" s="22"/>
      <c r="T362" s="41"/>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row>
    <row r="363">
      <c r="A363" s="41"/>
      <c r="B363" s="116"/>
      <c r="C363" s="22"/>
      <c r="D363" s="22"/>
      <c r="E363" s="22"/>
      <c r="F363" s="41"/>
      <c r="G363" s="41"/>
      <c r="H363" s="22"/>
      <c r="I363" s="41"/>
      <c r="J363" s="41"/>
      <c r="K363" s="117"/>
      <c r="L363" s="99"/>
      <c r="M363" s="41"/>
      <c r="N363" s="116"/>
      <c r="O363" s="22"/>
      <c r="P363" s="22"/>
      <c r="Q363" s="22"/>
      <c r="R363" s="22"/>
      <c r="S363" s="22"/>
      <c r="T363" s="41"/>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row>
    <row r="364">
      <c r="A364" s="41"/>
      <c r="B364" s="116"/>
      <c r="C364" s="22"/>
      <c r="D364" s="22"/>
      <c r="E364" s="22"/>
      <c r="F364" s="41"/>
      <c r="G364" s="41"/>
      <c r="H364" s="22"/>
      <c r="I364" s="41"/>
      <c r="J364" s="41"/>
      <c r="K364" s="117"/>
      <c r="L364" s="99"/>
      <c r="M364" s="41"/>
      <c r="N364" s="116"/>
      <c r="O364" s="22"/>
      <c r="P364" s="22"/>
      <c r="Q364" s="22"/>
      <c r="R364" s="22"/>
      <c r="S364" s="22"/>
      <c r="T364" s="41"/>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row>
    <row r="365">
      <c r="A365" s="41"/>
      <c r="B365" s="116"/>
      <c r="C365" s="22"/>
      <c r="D365" s="22"/>
      <c r="E365" s="22"/>
      <c r="F365" s="41"/>
      <c r="G365" s="41"/>
      <c r="H365" s="22"/>
      <c r="I365" s="41"/>
      <c r="J365" s="41"/>
      <c r="K365" s="117"/>
      <c r="L365" s="99"/>
      <c r="M365" s="41"/>
      <c r="N365" s="116"/>
      <c r="O365" s="22"/>
      <c r="P365" s="22"/>
      <c r="Q365" s="22"/>
      <c r="R365" s="22"/>
      <c r="S365" s="22"/>
      <c r="T365" s="41"/>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row>
    <row r="366">
      <c r="A366" s="41"/>
      <c r="B366" s="116"/>
      <c r="C366" s="22"/>
      <c r="D366" s="22"/>
      <c r="E366" s="22"/>
      <c r="F366" s="41"/>
      <c r="G366" s="41"/>
      <c r="H366" s="22"/>
      <c r="I366" s="41"/>
      <c r="J366" s="41"/>
      <c r="K366" s="117"/>
      <c r="L366" s="99"/>
      <c r="M366" s="41"/>
      <c r="N366" s="116"/>
      <c r="O366" s="22"/>
      <c r="P366" s="22"/>
      <c r="Q366" s="22"/>
      <c r="R366" s="22"/>
      <c r="S366" s="22"/>
      <c r="T366" s="41"/>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row>
    <row r="367">
      <c r="A367" s="41"/>
      <c r="B367" s="116"/>
      <c r="C367" s="22"/>
      <c r="D367" s="22"/>
      <c r="E367" s="22"/>
      <c r="F367" s="41"/>
      <c r="G367" s="41"/>
      <c r="H367" s="22"/>
      <c r="I367" s="41"/>
      <c r="J367" s="41"/>
      <c r="K367" s="117"/>
      <c r="L367" s="99"/>
      <c r="M367" s="41"/>
      <c r="N367" s="116"/>
      <c r="O367" s="22"/>
      <c r="P367" s="22"/>
      <c r="Q367" s="22"/>
      <c r="R367" s="22"/>
      <c r="S367" s="22"/>
      <c r="T367" s="41"/>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row>
    <row r="368">
      <c r="A368" s="41"/>
      <c r="B368" s="116"/>
      <c r="C368" s="22"/>
      <c r="D368" s="22"/>
      <c r="E368" s="22"/>
      <c r="F368" s="41"/>
      <c r="G368" s="41"/>
      <c r="H368" s="22"/>
      <c r="I368" s="41"/>
      <c r="J368" s="41"/>
      <c r="K368" s="117"/>
      <c r="L368" s="99"/>
      <c r="M368" s="41"/>
      <c r="N368" s="116"/>
      <c r="O368" s="22"/>
      <c r="P368" s="22"/>
      <c r="Q368" s="22"/>
      <c r="R368" s="22"/>
      <c r="S368" s="22"/>
      <c r="T368" s="41"/>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row>
    <row r="369">
      <c r="A369" s="41"/>
      <c r="B369" s="116"/>
      <c r="C369" s="22"/>
      <c r="D369" s="22"/>
      <c r="E369" s="22"/>
      <c r="F369" s="41"/>
      <c r="G369" s="41"/>
      <c r="H369" s="22"/>
      <c r="I369" s="41"/>
      <c r="J369" s="41"/>
      <c r="K369" s="117"/>
      <c r="L369" s="99"/>
      <c r="M369" s="41"/>
      <c r="N369" s="116"/>
      <c r="O369" s="22"/>
      <c r="P369" s="22"/>
      <c r="Q369" s="22"/>
      <c r="R369" s="22"/>
      <c r="S369" s="22"/>
      <c r="T369" s="41"/>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row>
    <row r="370">
      <c r="A370" s="41"/>
      <c r="B370" s="116"/>
      <c r="C370" s="22"/>
      <c r="D370" s="22"/>
      <c r="E370" s="22"/>
      <c r="F370" s="41"/>
      <c r="G370" s="41"/>
      <c r="H370" s="22"/>
      <c r="I370" s="41"/>
      <c r="J370" s="41"/>
      <c r="K370" s="117"/>
      <c r="L370" s="99"/>
      <c r="M370" s="41"/>
      <c r="N370" s="116"/>
      <c r="O370" s="22"/>
      <c r="P370" s="22"/>
      <c r="Q370" s="22"/>
      <c r="R370" s="22"/>
      <c r="S370" s="22"/>
      <c r="T370" s="41"/>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row>
    <row r="371">
      <c r="A371" s="41"/>
      <c r="B371" s="116"/>
      <c r="C371" s="22"/>
      <c r="D371" s="22"/>
      <c r="E371" s="22"/>
      <c r="F371" s="41"/>
      <c r="G371" s="41"/>
      <c r="H371" s="22"/>
      <c r="I371" s="41"/>
      <c r="J371" s="41"/>
      <c r="K371" s="117"/>
      <c r="L371" s="99"/>
      <c r="M371" s="41"/>
      <c r="N371" s="116"/>
      <c r="O371" s="22"/>
      <c r="P371" s="22"/>
      <c r="Q371" s="22"/>
      <c r="R371" s="22"/>
      <c r="S371" s="22"/>
      <c r="T371" s="41"/>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row>
    <row r="372">
      <c r="A372" s="41"/>
      <c r="B372" s="116"/>
      <c r="C372" s="22"/>
      <c r="D372" s="22"/>
      <c r="E372" s="22"/>
      <c r="F372" s="41"/>
      <c r="G372" s="41"/>
      <c r="H372" s="22"/>
      <c r="I372" s="41"/>
      <c r="J372" s="41"/>
      <c r="K372" s="117"/>
      <c r="L372" s="99"/>
      <c r="M372" s="41"/>
      <c r="N372" s="116"/>
      <c r="O372" s="22"/>
      <c r="P372" s="22"/>
      <c r="Q372" s="22"/>
      <c r="R372" s="22"/>
      <c r="S372" s="22"/>
      <c r="T372" s="41"/>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row>
    <row r="373">
      <c r="A373" s="41"/>
      <c r="B373" s="116"/>
      <c r="C373" s="22"/>
      <c r="D373" s="22"/>
      <c r="E373" s="22"/>
      <c r="F373" s="41"/>
      <c r="G373" s="41"/>
      <c r="H373" s="22"/>
      <c r="I373" s="41"/>
      <c r="J373" s="41"/>
      <c r="K373" s="117"/>
      <c r="L373" s="99"/>
      <c r="M373" s="41"/>
      <c r="N373" s="116"/>
      <c r="O373" s="22"/>
      <c r="P373" s="22"/>
      <c r="Q373" s="22"/>
      <c r="R373" s="22"/>
      <c r="S373" s="22"/>
      <c r="T373" s="41"/>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row>
    <row r="374">
      <c r="A374" s="41"/>
      <c r="B374" s="116"/>
      <c r="C374" s="22"/>
      <c r="D374" s="22"/>
      <c r="E374" s="22"/>
      <c r="F374" s="41"/>
      <c r="G374" s="41"/>
      <c r="H374" s="22"/>
      <c r="I374" s="41"/>
      <c r="J374" s="41"/>
      <c r="K374" s="117"/>
      <c r="L374" s="99"/>
      <c r="M374" s="41"/>
      <c r="N374" s="116"/>
      <c r="O374" s="22"/>
      <c r="P374" s="22"/>
      <c r="Q374" s="22"/>
      <c r="R374" s="22"/>
      <c r="S374" s="22"/>
      <c r="T374" s="41"/>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row>
    <row r="375">
      <c r="A375" s="41"/>
      <c r="B375" s="116"/>
      <c r="C375" s="22"/>
      <c r="D375" s="22"/>
      <c r="E375" s="22"/>
      <c r="F375" s="41"/>
      <c r="G375" s="41"/>
      <c r="H375" s="22"/>
      <c r="I375" s="41"/>
      <c r="J375" s="41"/>
      <c r="K375" s="117"/>
      <c r="L375" s="99"/>
      <c r="M375" s="41"/>
      <c r="N375" s="116"/>
      <c r="O375" s="22"/>
      <c r="P375" s="22"/>
      <c r="Q375" s="22"/>
      <c r="R375" s="22"/>
      <c r="S375" s="22"/>
      <c r="T375" s="41"/>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row>
    <row r="376">
      <c r="A376" s="41"/>
      <c r="B376" s="116"/>
      <c r="C376" s="22"/>
      <c r="D376" s="22"/>
      <c r="E376" s="22"/>
      <c r="F376" s="41"/>
      <c r="G376" s="41"/>
      <c r="H376" s="22"/>
      <c r="I376" s="41"/>
      <c r="J376" s="41"/>
      <c r="K376" s="117"/>
      <c r="L376" s="99"/>
      <c r="M376" s="41"/>
      <c r="N376" s="116"/>
      <c r="O376" s="22"/>
      <c r="P376" s="22"/>
      <c r="Q376" s="22"/>
      <c r="R376" s="22"/>
      <c r="S376" s="22"/>
      <c r="T376" s="41"/>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row>
    <row r="377">
      <c r="A377" s="41"/>
      <c r="B377" s="116"/>
      <c r="C377" s="22"/>
      <c r="D377" s="22"/>
      <c r="E377" s="22"/>
      <c r="F377" s="41"/>
      <c r="G377" s="41"/>
      <c r="H377" s="22"/>
      <c r="I377" s="41"/>
      <c r="J377" s="41"/>
      <c r="K377" s="117"/>
      <c r="L377" s="99"/>
      <c r="M377" s="41"/>
      <c r="N377" s="116"/>
      <c r="O377" s="22"/>
      <c r="P377" s="22"/>
      <c r="Q377" s="22"/>
      <c r="R377" s="22"/>
      <c r="S377" s="22"/>
      <c r="T377" s="41"/>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row>
    <row r="378">
      <c r="A378" s="41"/>
      <c r="B378" s="116"/>
      <c r="C378" s="22"/>
      <c r="D378" s="22"/>
      <c r="E378" s="22"/>
      <c r="F378" s="41"/>
      <c r="G378" s="41"/>
      <c r="H378" s="22"/>
      <c r="I378" s="41"/>
      <c r="J378" s="41"/>
      <c r="K378" s="117"/>
      <c r="L378" s="99"/>
      <c r="M378" s="41"/>
      <c r="N378" s="116"/>
      <c r="O378" s="22"/>
      <c r="P378" s="22"/>
      <c r="Q378" s="22"/>
      <c r="R378" s="22"/>
      <c r="S378" s="22"/>
      <c r="T378" s="41"/>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row>
    <row r="379">
      <c r="A379" s="41"/>
      <c r="B379" s="116"/>
      <c r="C379" s="22"/>
      <c r="D379" s="22"/>
      <c r="E379" s="22"/>
      <c r="F379" s="41"/>
      <c r="G379" s="41"/>
      <c r="H379" s="22"/>
      <c r="I379" s="41"/>
      <c r="J379" s="41"/>
      <c r="K379" s="117"/>
      <c r="L379" s="99"/>
      <c r="M379" s="41"/>
      <c r="N379" s="116"/>
      <c r="O379" s="22"/>
      <c r="P379" s="22"/>
      <c r="Q379" s="22"/>
      <c r="R379" s="22"/>
      <c r="S379" s="22"/>
      <c r="T379" s="41"/>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row>
    <row r="380">
      <c r="A380" s="41"/>
      <c r="B380" s="116"/>
      <c r="C380" s="22"/>
      <c r="D380" s="22"/>
      <c r="E380" s="22"/>
      <c r="F380" s="41"/>
      <c r="G380" s="41"/>
      <c r="H380" s="22"/>
      <c r="I380" s="41"/>
      <c r="J380" s="41"/>
      <c r="K380" s="117"/>
      <c r="L380" s="99"/>
      <c r="M380" s="41"/>
      <c r="N380" s="116"/>
      <c r="O380" s="22"/>
      <c r="P380" s="22"/>
      <c r="Q380" s="22"/>
      <c r="R380" s="22"/>
      <c r="S380" s="22"/>
      <c r="T380" s="41"/>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row>
    <row r="381">
      <c r="A381" s="41"/>
      <c r="B381" s="116"/>
      <c r="C381" s="22"/>
      <c r="D381" s="22"/>
      <c r="E381" s="22"/>
      <c r="F381" s="41"/>
      <c r="G381" s="41"/>
      <c r="H381" s="22"/>
      <c r="I381" s="41"/>
      <c r="J381" s="41"/>
      <c r="K381" s="117"/>
      <c r="L381" s="99"/>
      <c r="M381" s="41"/>
      <c r="N381" s="116"/>
      <c r="O381" s="22"/>
      <c r="P381" s="22"/>
      <c r="Q381" s="22"/>
      <c r="R381" s="22"/>
      <c r="S381" s="22"/>
      <c r="T381" s="41"/>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row>
    <row r="382">
      <c r="A382" s="41"/>
      <c r="B382" s="116"/>
      <c r="C382" s="22"/>
      <c r="D382" s="22"/>
      <c r="E382" s="22"/>
      <c r="F382" s="41"/>
      <c r="G382" s="41"/>
      <c r="H382" s="22"/>
      <c r="I382" s="41"/>
      <c r="J382" s="41"/>
      <c r="K382" s="117"/>
      <c r="L382" s="99"/>
      <c r="M382" s="41"/>
      <c r="N382" s="116"/>
      <c r="O382" s="22"/>
      <c r="P382" s="22"/>
      <c r="Q382" s="22"/>
      <c r="R382" s="22"/>
      <c r="S382" s="22"/>
      <c r="T382" s="41"/>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row>
    <row r="383">
      <c r="A383" s="41"/>
      <c r="B383" s="116"/>
      <c r="C383" s="22"/>
      <c r="D383" s="22"/>
      <c r="E383" s="22"/>
      <c r="F383" s="41"/>
      <c r="G383" s="41"/>
      <c r="H383" s="22"/>
      <c r="I383" s="41"/>
      <c r="J383" s="41"/>
      <c r="K383" s="117"/>
      <c r="L383" s="99"/>
      <c r="M383" s="41"/>
      <c r="N383" s="116"/>
      <c r="O383" s="22"/>
      <c r="P383" s="22"/>
      <c r="Q383" s="22"/>
      <c r="R383" s="22"/>
      <c r="S383" s="22"/>
      <c r="T383" s="41"/>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row>
    <row r="384">
      <c r="A384" s="41"/>
      <c r="B384" s="116"/>
      <c r="C384" s="22"/>
      <c r="D384" s="22"/>
      <c r="E384" s="22"/>
      <c r="F384" s="41"/>
      <c r="G384" s="41"/>
      <c r="H384" s="22"/>
      <c r="I384" s="41"/>
      <c r="J384" s="41"/>
      <c r="K384" s="117"/>
      <c r="L384" s="99"/>
      <c r="M384" s="41"/>
      <c r="N384" s="116"/>
      <c r="O384" s="22"/>
      <c r="P384" s="22"/>
      <c r="Q384" s="22"/>
      <c r="R384" s="22"/>
      <c r="S384" s="22"/>
      <c r="T384" s="41"/>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row>
    <row r="385">
      <c r="A385" s="41"/>
      <c r="B385" s="116"/>
      <c r="C385" s="22"/>
      <c r="D385" s="22"/>
      <c r="E385" s="22"/>
      <c r="F385" s="41"/>
      <c r="G385" s="41"/>
      <c r="H385" s="22"/>
      <c r="I385" s="41"/>
      <c r="J385" s="41"/>
      <c r="K385" s="117"/>
      <c r="L385" s="99"/>
      <c r="M385" s="41"/>
      <c r="N385" s="116"/>
      <c r="O385" s="22"/>
      <c r="P385" s="22"/>
      <c r="Q385" s="22"/>
      <c r="R385" s="22"/>
      <c r="S385" s="22"/>
      <c r="T385" s="41"/>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row>
    <row r="386">
      <c r="A386" s="41"/>
      <c r="B386" s="116"/>
      <c r="C386" s="22"/>
      <c r="D386" s="22"/>
      <c r="E386" s="22"/>
      <c r="F386" s="41"/>
      <c r="G386" s="41"/>
      <c r="H386" s="22"/>
      <c r="I386" s="41"/>
      <c r="J386" s="41"/>
      <c r="K386" s="117"/>
      <c r="L386" s="99"/>
      <c r="M386" s="41"/>
      <c r="N386" s="116"/>
      <c r="O386" s="22"/>
      <c r="P386" s="22"/>
      <c r="Q386" s="22"/>
      <c r="R386" s="22"/>
      <c r="S386" s="22"/>
      <c r="T386" s="41"/>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row>
    <row r="387">
      <c r="A387" s="41"/>
      <c r="B387" s="116"/>
      <c r="C387" s="22"/>
      <c r="D387" s="22"/>
      <c r="E387" s="22"/>
      <c r="F387" s="41"/>
      <c r="G387" s="41"/>
      <c r="H387" s="22"/>
      <c r="I387" s="41"/>
      <c r="J387" s="41"/>
      <c r="K387" s="117"/>
      <c r="L387" s="99"/>
      <c r="M387" s="41"/>
      <c r="N387" s="116"/>
      <c r="O387" s="22"/>
      <c r="P387" s="22"/>
      <c r="Q387" s="22"/>
      <c r="R387" s="22"/>
      <c r="S387" s="22"/>
      <c r="T387" s="41"/>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row>
    <row r="388">
      <c r="A388" s="41"/>
      <c r="B388" s="116"/>
      <c r="C388" s="22"/>
      <c r="D388" s="22"/>
      <c r="E388" s="22"/>
      <c r="F388" s="41"/>
      <c r="G388" s="41"/>
      <c r="H388" s="22"/>
      <c r="I388" s="41"/>
      <c r="J388" s="41"/>
      <c r="K388" s="117"/>
      <c r="L388" s="99"/>
      <c r="M388" s="41"/>
      <c r="N388" s="116"/>
      <c r="O388" s="22"/>
      <c r="P388" s="22"/>
      <c r="Q388" s="22"/>
      <c r="R388" s="22"/>
      <c r="S388" s="22"/>
      <c r="T388" s="41"/>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row>
    <row r="389">
      <c r="A389" s="41"/>
      <c r="B389" s="116"/>
      <c r="C389" s="22"/>
      <c r="D389" s="22"/>
      <c r="E389" s="22"/>
      <c r="F389" s="41"/>
      <c r="G389" s="41"/>
      <c r="H389" s="22"/>
      <c r="I389" s="41"/>
      <c r="J389" s="41"/>
      <c r="K389" s="117"/>
      <c r="L389" s="99"/>
      <c r="M389" s="41"/>
      <c r="N389" s="116"/>
      <c r="O389" s="22"/>
      <c r="P389" s="22"/>
      <c r="Q389" s="22"/>
      <c r="R389" s="22"/>
      <c r="S389" s="22"/>
      <c r="T389" s="41"/>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row>
    <row r="390">
      <c r="A390" s="41"/>
      <c r="B390" s="116"/>
      <c r="C390" s="22"/>
      <c r="D390" s="22"/>
      <c r="E390" s="22"/>
      <c r="F390" s="41"/>
      <c r="G390" s="41"/>
      <c r="H390" s="22"/>
      <c r="I390" s="41"/>
      <c r="J390" s="41"/>
      <c r="K390" s="117"/>
      <c r="L390" s="99"/>
      <c r="M390" s="41"/>
      <c r="N390" s="116"/>
      <c r="O390" s="22"/>
      <c r="P390" s="22"/>
      <c r="Q390" s="22"/>
      <c r="R390" s="22"/>
      <c r="S390" s="22"/>
      <c r="T390" s="41"/>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row>
    <row r="391">
      <c r="A391" s="41"/>
      <c r="B391" s="116"/>
      <c r="C391" s="22"/>
      <c r="D391" s="22"/>
      <c r="E391" s="22"/>
      <c r="F391" s="41"/>
      <c r="G391" s="41"/>
      <c r="H391" s="22"/>
      <c r="I391" s="41"/>
      <c r="J391" s="41"/>
      <c r="K391" s="117"/>
      <c r="L391" s="99"/>
      <c r="M391" s="41"/>
      <c r="N391" s="116"/>
      <c r="O391" s="22"/>
      <c r="P391" s="22"/>
      <c r="Q391" s="22"/>
      <c r="R391" s="22"/>
      <c r="S391" s="22"/>
      <c r="T391" s="41"/>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row>
    <row r="392">
      <c r="A392" s="41"/>
      <c r="B392" s="116"/>
      <c r="C392" s="22"/>
      <c r="D392" s="22"/>
      <c r="E392" s="22"/>
      <c r="F392" s="41"/>
      <c r="G392" s="41"/>
      <c r="H392" s="22"/>
      <c r="I392" s="41"/>
      <c r="J392" s="41"/>
      <c r="K392" s="117"/>
      <c r="L392" s="99"/>
      <c r="M392" s="41"/>
      <c r="N392" s="116"/>
      <c r="O392" s="22"/>
      <c r="P392" s="22"/>
      <c r="Q392" s="22"/>
      <c r="R392" s="22"/>
      <c r="S392" s="22"/>
      <c r="T392" s="41"/>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row>
    <row r="393">
      <c r="A393" s="41"/>
      <c r="B393" s="116"/>
      <c r="C393" s="22"/>
      <c r="D393" s="22"/>
      <c r="E393" s="22"/>
      <c r="F393" s="41"/>
      <c r="G393" s="41"/>
      <c r="H393" s="22"/>
      <c r="I393" s="41"/>
      <c r="J393" s="41"/>
      <c r="K393" s="117"/>
      <c r="L393" s="99"/>
      <c r="M393" s="41"/>
      <c r="N393" s="116"/>
      <c r="O393" s="22"/>
      <c r="P393" s="22"/>
      <c r="Q393" s="22"/>
      <c r="R393" s="22"/>
      <c r="S393" s="22"/>
      <c r="T393" s="41"/>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row>
    <row r="394">
      <c r="A394" s="41"/>
      <c r="B394" s="116"/>
      <c r="C394" s="22"/>
      <c r="D394" s="22"/>
      <c r="E394" s="22"/>
      <c r="F394" s="41"/>
      <c r="G394" s="41"/>
      <c r="H394" s="22"/>
      <c r="I394" s="41"/>
      <c r="J394" s="41"/>
      <c r="K394" s="117"/>
      <c r="L394" s="99"/>
      <c r="M394" s="41"/>
      <c r="N394" s="116"/>
      <c r="O394" s="22"/>
      <c r="P394" s="22"/>
      <c r="Q394" s="22"/>
      <c r="R394" s="22"/>
      <c r="S394" s="22"/>
      <c r="T394" s="41"/>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row>
    <row r="395">
      <c r="A395" s="41"/>
      <c r="B395" s="116"/>
      <c r="C395" s="22"/>
      <c r="D395" s="22"/>
      <c r="E395" s="22"/>
      <c r="F395" s="41"/>
      <c r="G395" s="41"/>
      <c r="H395" s="22"/>
      <c r="I395" s="41"/>
      <c r="J395" s="41"/>
      <c r="K395" s="117"/>
      <c r="L395" s="99"/>
      <c r="M395" s="41"/>
      <c r="N395" s="116"/>
      <c r="O395" s="22"/>
      <c r="P395" s="22"/>
      <c r="Q395" s="22"/>
      <c r="R395" s="22"/>
      <c r="S395" s="22"/>
      <c r="T395" s="41"/>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row>
    <row r="396">
      <c r="A396" s="41"/>
      <c r="B396" s="116"/>
      <c r="C396" s="22"/>
      <c r="D396" s="22"/>
      <c r="E396" s="22"/>
      <c r="F396" s="41"/>
      <c r="G396" s="41"/>
      <c r="H396" s="22"/>
      <c r="I396" s="41"/>
      <c r="J396" s="41"/>
      <c r="K396" s="117"/>
      <c r="L396" s="99"/>
      <c r="M396" s="41"/>
      <c r="N396" s="116"/>
      <c r="O396" s="22"/>
      <c r="P396" s="22"/>
      <c r="Q396" s="22"/>
      <c r="R396" s="22"/>
      <c r="S396" s="22"/>
      <c r="T396" s="41"/>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row>
    <row r="397">
      <c r="A397" s="41"/>
      <c r="B397" s="116"/>
      <c r="C397" s="22"/>
      <c r="D397" s="22"/>
      <c r="E397" s="22"/>
      <c r="F397" s="41"/>
      <c r="G397" s="41"/>
      <c r="H397" s="22"/>
      <c r="I397" s="41"/>
      <c r="J397" s="41"/>
      <c r="K397" s="117"/>
      <c r="L397" s="99"/>
      <c r="M397" s="41"/>
      <c r="N397" s="116"/>
      <c r="O397" s="22"/>
      <c r="P397" s="22"/>
      <c r="Q397" s="22"/>
      <c r="R397" s="22"/>
      <c r="S397" s="22"/>
      <c r="T397" s="41"/>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row>
    <row r="398">
      <c r="A398" s="41"/>
      <c r="B398" s="116"/>
      <c r="C398" s="22"/>
      <c r="D398" s="22"/>
      <c r="E398" s="22"/>
      <c r="F398" s="41"/>
      <c r="G398" s="41"/>
      <c r="H398" s="22"/>
      <c r="I398" s="41"/>
      <c r="J398" s="41"/>
      <c r="K398" s="117"/>
      <c r="L398" s="99"/>
      <c r="M398" s="41"/>
      <c r="N398" s="116"/>
      <c r="O398" s="22"/>
      <c r="P398" s="22"/>
      <c r="Q398" s="22"/>
      <c r="R398" s="22"/>
      <c r="S398" s="22"/>
      <c r="T398" s="41"/>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row>
    <row r="399">
      <c r="A399" s="41"/>
      <c r="B399" s="116"/>
      <c r="C399" s="22"/>
      <c r="D399" s="22"/>
      <c r="E399" s="22"/>
      <c r="F399" s="41"/>
      <c r="G399" s="41"/>
      <c r="H399" s="22"/>
      <c r="I399" s="41"/>
      <c r="J399" s="41"/>
      <c r="K399" s="117"/>
      <c r="L399" s="99"/>
      <c r="M399" s="41"/>
      <c r="N399" s="116"/>
      <c r="O399" s="22"/>
      <c r="P399" s="22"/>
      <c r="Q399" s="22"/>
      <c r="R399" s="22"/>
      <c r="S399" s="22"/>
      <c r="T399" s="41"/>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row>
    <row r="400">
      <c r="A400" s="41"/>
      <c r="B400" s="116"/>
      <c r="C400" s="22"/>
      <c r="D400" s="22"/>
      <c r="E400" s="22"/>
      <c r="F400" s="41"/>
      <c r="G400" s="41"/>
      <c r="H400" s="22"/>
      <c r="I400" s="41"/>
      <c r="J400" s="41"/>
      <c r="K400" s="117"/>
      <c r="L400" s="99"/>
      <c r="M400" s="41"/>
      <c r="N400" s="116"/>
      <c r="O400" s="22"/>
      <c r="P400" s="22"/>
      <c r="Q400" s="22"/>
      <c r="R400" s="22"/>
      <c r="S400" s="22"/>
      <c r="T400" s="41"/>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row>
    <row r="401">
      <c r="A401" s="41"/>
      <c r="B401" s="116"/>
      <c r="C401" s="22"/>
      <c r="D401" s="22"/>
      <c r="E401" s="22"/>
      <c r="F401" s="41"/>
      <c r="G401" s="41"/>
      <c r="H401" s="22"/>
      <c r="I401" s="41"/>
      <c r="J401" s="41"/>
      <c r="K401" s="117"/>
      <c r="L401" s="99"/>
      <c r="M401" s="41"/>
      <c r="N401" s="116"/>
      <c r="O401" s="22"/>
      <c r="P401" s="22"/>
      <c r="Q401" s="22"/>
      <c r="R401" s="22"/>
      <c r="S401" s="22"/>
      <c r="T401" s="41"/>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row>
    <row r="402">
      <c r="A402" s="41"/>
      <c r="B402" s="116"/>
      <c r="C402" s="22"/>
      <c r="D402" s="22"/>
      <c r="E402" s="22"/>
      <c r="F402" s="41"/>
      <c r="G402" s="41"/>
      <c r="H402" s="22"/>
      <c r="I402" s="41"/>
      <c r="J402" s="41"/>
      <c r="K402" s="117"/>
      <c r="L402" s="99"/>
      <c r="M402" s="41"/>
      <c r="N402" s="116"/>
      <c r="O402" s="22"/>
      <c r="P402" s="22"/>
      <c r="Q402" s="22"/>
      <c r="R402" s="22"/>
      <c r="S402" s="22"/>
      <c r="T402" s="41"/>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row>
    <row r="403">
      <c r="A403" s="41"/>
      <c r="B403" s="116"/>
      <c r="C403" s="22"/>
      <c r="D403" s="22"/>
      <c r="E403" s="22"/>
      <c r="F403" s="41"/>
      <c r="G403" s="41"/>
      <c r="H403" s="22"/>
      <c r="I403" s="41"/>
      <c r="J403" s="41"/>
      <c r="K403" s="117"/>
      <c r="L403" s="99"/>
      <c r="M403" s="41"/>
      <c r="N403" s="116"/>
      <c r="O403" s="22"/>
      <c r="P403" s="22"/>
      <c r="Q403" s="22"/>
      <c r="R403" s="22"/>
      <c r="S403" s="22"/>
      <c r="T403" s="41"/>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row>
    <row r="404">
      <c r="A404" s="41"/>
      <c r="B404" s="116"/>
      <c r="C404" s="22"/>
      <c r="D404" s="22"/>
      <c r="E404" s="22"/>
      <c r="F404" s="41"/>
      <c r="G404" s="41"/>
      <c r="H404" s="22"/>
      <c r="I404" s="41"/>
      <c r="J404" s="41"/>
      <c r="K404" s="117"/>
      <c r="L404" s="99"/>
      <c r="M404" s="41"/>
      <c r="N404" s="116"/>
      <c r="O404" s="22"/>
      <c r="P404" s="22"/>
      <c r="Q404" s="22"/>
      <c r="R404" s="22"/>
      <c r="S404" s="22"/>
      <c r="T404" s="41"/>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row>
    <row r="405">
      <c r="A405" s="41"/>
      <c r="B405" s="116"/>
      <c r="C405" s="22"/>
      <c r="D405" s="22"/>
      <c r="E405" s="22"/>
      <c r="F405" s="41"/>
      <c r="G405" s="41"/>
      <c r="H405" s="22"/>
      <c r="I405" s="41"/>
      <c r="J405" s="41"/>
      <c r="K405" s="117"/>
      <c r="L405" s="99"/>
      <c r="M405" s="41"/>
      <c r="N405" s="116"/>
      <c r="O405" s="22"/>
      <c r="P405" s="22"/>
      <c r="Q405" s="22"/>
      <c r="R405" s="22"/>
      <c r="S405" s="22"/>
      <c r="T405" s="41"/>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row>
    <row r="406">
      <c r="A406" s="41"/>
      <c r="B406" s="116"/>
      <c r="C406" s="22"/>
      <c r="D406" s="22"/>
      <c r="E406" s="22"/>
      <c r="F406" s="41"/>
      <c r="G406" s="41"/>
      <c r="H406" s="22"/>
      <c r="I406" s="41"/>
      <c r="J406" s="41"/>
      <c r="K406" s="117"/>
      <c r="L406" s="99"/>
      <c r="M406" s="41"/>
      <c r="N406" s="116"/>
      <c r="O406" s="22"/>
      <c r="P406" s="22"/>
      <c r="Q406" s="22"/>
      <c r="R406" s="22"/>
      <c r="S406" s="22"/>
      <c r="T406" s="41"/>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row>
    <row r="407">
      <c r="A407" s="41"/>
      <c r="B407" s="116"/>
      <c r="C407" s="22"/>
      <c r="D407" s="22"/>
      <c r="E407" s="22"/>
      <c r="F407" s="41"/>
      <c r="G407" s="41"/>
      <c r="H407" s="22"/>
      <c r="I407" s="41"/>
      <c r="J407" s="41"/>
      <c r="K407" s="117"/>
      <c r="L407" s="99"/>
      <c r="M407" s="41"/>
      <c r="N407" s="116"/>
      <c r="O407" s="22"/>
      <c r="P407" s="22"/>
      <c r="Q407" s="22"/>
      <c r="R407" s="22"/>
      <c r="S407" s="22"/>
      <c r="T407" s="41"/>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row>
    <row r="408">
      <c r="A408" s="41"/>
      <c r="B408" s="116"/>
      <c r="C408" s="22"/>
      <c r="D408" s="22"/>
      <c r="E408" s="22"/>
      <c r="F408" s="41"/>
      <c r="G408" s="41"/>
      <c r="H408" s="22"/>
      <c r="I408" s="41"/>
      <c r="J408" s="41"/>
      <c r="K408" s="117"/>
      <c r="L408" s="99"/>
      <c r="M408" s="41"/>
      <c r="N408" s="116"/>
      <c r="O408" s="22"/>
      <c r="P408" s="22"/>
      <c r="Q408" s="22"/>
      <c r="R408" s="22"/>
      <c r="S408" s="22"/>
      <c r="T408" s="41"/>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row>
    <row r="409">
      <c r="A409" s="41"/>
      <c r="B409" s="116"/>
      <c r="C409" s="22"/>
      <c r="D409" s="22"/>
      <c r="E409" s="22"/>
      <c r="F409" s="41"/>
      <c r="G409" s="41"/>
      <c r="H409" s="22"/>
      <c r="I409" s="41"/>
      <c r="J409" s="41"/>
      <c r="K409" s="117"/>
      <c r="L409" s="99"/>
      <c r="M409" s="41"/>
      <c r="N409" s="116"/>
      <c r="O409" s="22"/>
      <c r="P409" s="22"/>
      <c r="Q409" s="22"/>
      <c r="R409" s="22"/>
      <c r="S409" s="22"/>
      <c r="T409" s="41"/>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row>
    <row r="410">
      <c r="A410" s="41"/>
      <c r="B410" s="116"/>
      <c r="C410" s="22"/>
      <c r="D410" s="22"/>
      <c r="E410" s="22"/>
      <c r="F410" s="41"/>
      <c r="G410" s="41"/>
      <c r="H410" s="22"/>
      <c r="I410" s="41"/>
      <c r="J410" s="41"/>
      <c r="K410" s="117"/>
      <c r="L410" s="99"/>
      <c r="M410" s="41"/>
      <c r="N410" s="116"/>
      <c r="O410" s="22"/>
      <c r="P410" s="22"/>
      <c r="Q410" s="22"/>
      <c r="R410" s="22"/>
      <c r="S410" s="22"/>
      <c r="T410" s="41"/>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row>
    <row r="411">
      <c r="A411" s="41"/>
      <c r="B411" s="116"/>
      <c r="C411" s="22"/>
      <c r="D411" s="22"/>
      <c r="E411" s="22"/>
      <c r="F411" s="41"/>
      <c r="G411" s="41"/>
      <c r="H411" s="22"/>
      <c r="I411" s="41"/>
      <c r="J411" s="41"/>
      <c r="K411" s="117"/>
      <c r="L411" s="99"/>
      <c r="M411" s="41"/>
      <c r="N411" s="116"/>
      <c r="O411" s="22"/>
      <c r="P411" s="22"/>
      <c r="Q411" s="22"/>
      <c r="R411" s="22"/>
      <c r="S411" s="22"/>
      <c r="T411" s="41"/>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row>
    <row r="412">
      <c r="A412" s="41"/>
      <c r="B412" s="116"/>
      <c r="C412" s="22"/>
      <c r="D412" s="22"/>
      <c r="E412" s="22"/>
      <c r="F412" s="41"/>
      <c r="G412" s="41"/>
      <c r="H412" s="22"/>
      <c r="I412" s="41"/>
      <c r="J412" s="41"/>
      <c r="K412" s="117"/>
      <c r="L412" s="99"/>
      <c r="M412" s="41"/>
      <c r="N412" s="116"/>
      <c r="O412" s="22"/>
      <c r="P412" s="22"/>
      <c r="Q412" s="22"/>
      <c r="R412" s="22"/>
      <c r="S412" s="22"/>
      <c r="T412" s="41"/>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row>
    <row r="413">
      <c r="A413" s="41"/>
      <c r="B413" s="116"/>
      <c r="C413" s="22"/>
      <c r="D413" s="22"/>
      <c r="E413" s="22"/>
      <c r="F413" s="41"/>
      <c r="G413" s="41"/>
      <c r="H413" s="22"/>
      <c r="I413" s="41"/>
      <c r="J413" s="41"/>
      <c r="K413" s="117"/>
      <c r="L413" s="99"/>
      <c r="M413" s="41"/>
      <c r="N413" s="116"/>
      <c r="O413" s="22"/>
      <c r="P413" s="22"/>
      <c r="Q413" s="22"/>
      <c r="R413" s="22"/>
      <c r="S413" s="22"/>
      <c r="T413" s="41"/>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row>
    <row r="414">
      <c r="A414" s="41"/>
      <c r="B414" s="116"/>
      <c r="C414" s="22"/>
      <c r="D414" s="22"/>
      <c r="E414" s="22"/>
      <c r="F414" s="41"/>
      <c r="G414" s="41"/>
      <c r="H414" s="22"/>
      <c r="I414" s="41"/>
      <c r="J414" s="41"/>
      <c r="K414" s="117"/>
      <c r="L414" s="99"/>
      <c r="M414" s="41"/>
      <c r="N414" s="116"/>
      <c r="O414" s="22"/>
      <c r="P414" s="22"/>
      <c r="Q414" s="22"/>
      <c r="R414" s="22"/>
      <c r="S414" s="22"/>
      <c r="T414" s="41"/>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row>
    <row r="415">
      <c r="A415" s="41"/>
      <c r="B415" s="116"/>
      <c r="C415" s="22"/>
      <c r="D415" s="22"/>
      <c r="E415" s="22"/>
      <c r="F415" s="41"/>
      <c r="G415" s="41"/>
      <c r="H415" s="22"/>
      <c r="I415" s="41"/>
      <c r="J415" s="41"/>
      <c r="K415" s="117"/>
      <c r="L415" s="99"/>
      <c r="M415" s="41"/>
      <c r="N415" s="116"/>
      <c r="O415" s="22"/>
      <c r="P415" s="22"/>
      <c r="Q415" s="22"/>
      <c r="R415" s="22"/>
      <c r="S415" s="22"/>
      <c r="T415" s="41"/>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row>
    <row r="416">
      <c r="A416" s="41"/>
      <c r="B416" s="116"/>
      <c r="C416" s="22"/>
      <c r="D416" s="22"/>
      <c r="E416" s="22"/>
      <c r="F416" s="41"/>
      <c r="G416" s="41"/>
      <c r="H416" s="22"/>
      <c r="I416" s="41"/>
      <c r="J416" s="41"/>
      <c r="K416" s="117"/>
      <c r="L416" s="99"/>
      <c r="M416" s="41"/>
      <c r="N416" s="116"/>
      <c r="O416" s="22"/>
      <c r="P416" s="22"/>
      <c r="Q416" s="22"/>
      <c r="R416" s="22"/>
      <c r="S416" s="22"/>
      <c r="T416" s="41"/>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row>
    <row r="417">
      <c r="A417" s="41"/>
      <c r="B417" s="116"/>
      <c r="C417" s="22"/>
      <c r="D417" s="22"/>
      <c r="E417" s="22"/>
      <c r="F417" s="41"/>
      <c r="G417" s="41"/>
      <c r="H417" s="22"/>
      <c r="I417" s="41"/>
      <c r="J417" s="41"/>
      <c r="K417" s="117"/>
      <c r="L417" s="99"/>
      <c r="M417" s="41"/>
      <c r="N417" s="116"/>
      <c r="O417" s="22"/>
      <c r="P417" s="22"/>
      <c r="Q417" s="22"/>
      <c r="R417" s="22"/>
      <c r="S417" s="22"/>
      <c r="T417" s="41"/>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row>
    <row r="418">
      <c r="A418" s="41"/>
      <c r="B418" s="116"/>
      <c r="C418" s="22"/>
      <c r="D418" s="22"/>
      <c r="E418" s="22"/>
      <c r="F418" s="41"/>
      <c r="G418" s="41"/>
      <c r="H418" s="22"/>
      <c r="I418" s="41"/>
      <c r="J418" s="41"/>
      <c r="K418" s="117"/>
      <c r="L418" s="99"/>
      <c r="M418" s="41"/>
      <c r="N418" s="116"/>
      <c r="O418" s="22"/>
      <c r="P418" s="22"/>
      <c r="Q418" s="22"/>
      <c r="R418" s="22"/>
      <c r="S418" s="22"/>
      <c r="T418" s="41"/>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row>
    <row r="419">
      <c r="A419" s="41"/>
      <c r="B419" s="116"/>
      <c r="C419" s="22"/>
      <c r="D419" s="22"/>
      <c r="E419" s="22"/>
      <c r="F419" s="41"/>
      <c r="G419" s="41"/>
      <c r="H419" s="22"/>
      <c r="I419" s="41"/>
      <c r="J419" s="41"/>
      <c r="K419" s="117"/>
      <c r="L419" s="99"/>
      <c r="M419" s="41"/>
      <c r="N419" s="116"/>
      <c r="O419" s="22"/>
      <c r="P419" s="22"/>
      <c r="Q419" s="22"/>
      <c r="R419" s="22"/>
      <c r="S419" s="22"/>
      <c r="T419" s="41"/>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row>
    <row r="420">
      <c r="A420" s="41"/>
      <c r="B420" s="116"/>
      <c r="C420" s="22"/>
      <c r="D420" s="22"/>
      <c r="E420" s="22"/>
      <c r="F420" s="41"/>
      <c r="G420" s="41"/>
      <c r="H420" s="22"/>
      <c r="I420" s="41"/>
      <c r="J420" s="41"/>
      <c r="K420" s="117"/>
      <c r="L420" s="99"/>
      <c r="M420" s="41"/>
      <c r="N420" s="116"/>
      <c r="O420" s="22"/>
      <c r="P420" s="22"/>
      <c r="Q420" s="22"/>
      <c r="R420" s="22"/>
      <c r="S420" s="22"/>
      <c r="T420" s="41"/>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row>
    <row r="421">
      <c r="A421" s="41"/>
      <c r="B421" s="116"/>
      <c r="C421" s="22"/>
      <c r="D421" s="22"/>
      <c r="E421" s="22"/>
      <c r="F421" s="41"/>
      <c r="G421" s="41"/>
      <c r="H421" s="22"/>
      <c r="I421" s="41"/>
      <c r="J421" s="41"/>
      <c r="K421" s="117"/>
      <c r="L421" s="99"/>
      <c r="M421" s="41"/>
      <c r="N421" s="116"/>
      <c r="O421" s="22"/>
      <c r="P421" s="22"/>
      <c r="Q421" s="22"/>
      <c r="R421" s="22"/>
      <c r="S421" s="22"/>
      <c r="T421" s="41"/>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row>
    <row r="422">
      <c r="A422" s="41"/>
      <c r="B422" s="116"/>
      <c r="C422" s="22"/>
      <c r="D422" s="22"/>
      <c r="E422" s="22"/>
      <c r="F422" s="41"/>
      <c r="G422" s="41"/>
      <c r="H422" s="22"/>
      <c r="I422" s="41"/>
      <c r="J422" s="41"/>
      <c r="K422" s="117"/>
      <c r="L422" s="99"/>
      <c r="M422" s="41"/>
      <c r="N422" s="116"/>
      <c r="O422" s="22"/>
      <c r="P422" s="22"/>
      <c r="Q422" s="22"/>
      <c r="R422" s="22"/>
      <c r="S422" s="22"/>
      <c r="T422" s="41"/>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row>
    <row r="423">
      <c r="A423" s="41"/>
      <c r="B423" s="116"/>
      <c r="C423" s="22"/>
      <c r="D423" s="22"/>
      <c r="E423" s="22"/>
      <c r="F423" s="41"/>
      <c r="G423" s="41"/>
      <c r="H423" s="22"/>
      <c r="I423" s="41"/>
      <c r="J423" s="41"/>
      <c r="K423" s="117"/>
      <c r="L423" s="99"/>
      <c r="M423" s="41"/>
      <c r="N423" s="116"/>
      <c r="O423" s="22"/>
      <c r="P423" s="22"/>
      <c r="Q423" s="22"/>
      <c r="R423" s="22"/>
      <c r="S423" s="22"/>
      <c r="T423" s="41"/>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row>
    <row r="424">
      <c r="A424" s="41"/>
      <c r="B424" s="116"/>
      <c r="C424" s="22"/>
      <c r="D424" s="22"/>
      <c r="E424" s="22"/>
      <c r="F424" s="41"/>
      <c r="G424" s="41"/>
      <c r="H424" s="22"/>
      <c r="I424" s="41"/>
      <c r="J424" s="41"/>
      <c r="K424" s="117"/>
      <c r="L424" s="99"/>
      <c r="M424" s="41"/>
      <c r="N424" s="116"/>
      <c r="O424" s="22"/>
      <c r="P424" s="22"/>
      <c r="Q424" s="22"/>
      <c r="R424" s="22"/>
      <c r="S424" s="22"/>
      <c r="T424" s="41"/>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row>
    <row r="425">
      <c r="A425" s="41"/>
      <c r="B425" s="116"/>
      <c r="C425" s="22"/>
      <c r="D425" s="22"/>
      <c r="E425" s="22"/>
      <c r="F425" s="41"/>
      <c r="G425" s="41"/>
      <c r="H425" s="22"/>
      <c r="I425" s="41"/>
      <c r="J425" s="41"/>
      <c r="K425" s="117"/>
      <c r="L425" s="99"/>
      <c r="M425" s="41"/>
      <c r="N425" s="116"/>
      <c r="O425" s="22"/>
      <c r="P425" s="22"/>
      <c r="Q425" s="22"/>
      <c r="R425" s="22"/>
      <c r="S425" s="22"/>
      <c r="T425" s="41"/>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row>
    <row r="426">
      <c r="A426" s="41"/>
      <c r="B426" s="116"/>
      <c r="C426" s="22"/>
      <c r="D426" s="22"/>
      <c r="E426" s="22"/>
      <c r="F426" s="41"/>
      <c r="G426" s="41"/>
      <c r="H426" s="22"/>
      <c r="I426" s="41"/>
      <c r="J426" s="41"/>
      <c r="K426" s="117"/>
      <c r="L426" s="99"/>
      <c r="M426" s="41"/>
      <c r="N426" s="116"/>
      <c r="O426" s="22"/>
      <c r="P426" s="22"/>
      <c r="Q426" s="22"/>
      <c r="R426" s="22"/>
      <c r="S426" s="22"/>
      <c r="T426" s="41"/>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row>
    <row r="427">
      <c r="A427" s="41"/>
      <c r="B427" s="116"/>
      <c r="C427" s="22"/>
      <c r="D427" s="22"/>
      <c r="E427" s="22"/>
      <c r="F427" s="41"/>
      <c r="G427" s="41"/>
      <c r="H427" s="22"/>
      <c r="I427" s="41"/>
      <c r="J427" s="41"/>
      <c r="K427" s="117"/>
      <c r="L427" s="99"/>
      <c r="M427" s="41"/>
      <c r="N427" s="116"/>
      <c r="O427" s="22"/>
      <c r="P427" s="22"/>
      <c r="Q427" s="22"/>
      <c r="R427" s="22"/>
      <c r="S427" s="22"/>
      <c r="T427" s="41"/>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row>
    <row r="428">
      <c r="A428" s="41"/>
      <c r="B428" s="116"/>
      <c r="C428" s="22"/>
      <c r="D428" s="22"/>
      <c r="E428" s="22"/>
      <c r="F428" s="41"/>
      <c r="G428" s="41"/>
      <c r="H428" s="22"/>
      <c r="I428" s="41"/>
      <c r="J428" s="41"/>
      <c r="K428" s="117"/>
      <c r="L428" s="99"/>
      <c r="M428" s="41"/>
      <c r="N428" s="116"/>
      <c r="O428" s="22"/>
      <c r="P428" s="22"/>
      <c r="Q428" s="22"/>
      <c r="R428" s="22"/>
      <c r="S428" s="22"/>
      <c r="T428" s="41"/>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row>
    <row r="429">
      <c r="A429" s="41"/>
      <c r="B429" s="116"/>
      <c r="C429" s="22"/>
      <c r="D429" s="22"/>
      <c r="E429" s="22"/>
      <c r="F429" s="41"/>
      <c r="G429" s="41"/>
      <c r="H429" s="22"/>
      <c r="I429" s="41"/>
      <c r="J429" s="41"/>
      <c r="K429" s="117"/>
      <c r="L429" s="99"/>
      <c r="M429" s="41"/>
      <c r="N429" s="116"/>
      <c r="O429" s="22"/>
      <c r="P429" s="22"/>
      <c r="Q429" s="22"/>
      <c r="R429" s="22"/>
      <c r="S429" s="22"/>
      <c r="T429" s="41"/>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row>
    <row r="430">
      <c r="A430" s="41"/>
      <c r="B430" s="116"/>
      <c r="C430" s="22"/>
      <c r="D430" s="22"/>
      <c r="E430" s="22"/>
      <c r="F430" s="41"/>
      <c r="G430" s="41"/>
      <c r="H430" s="22"/>
      <c r="I430" s="41"/>
      <c r="J430" s="41"/>
      <c r="K430" s="117"/>
      <c r="L430" s="99"/>
      <c r="M430" s="41"/>
      <c r="N430" s="116"/>
      <c r="O430" s="22"/>
      <c r="P430" s="22"/>
      <c r="Q430" s="22"/>
      <c r="R430" s="22"/>
      <c r="S430" s="22"/>
      <c r="T430" s="41"/>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row>
    <row r="431">
      <c r="A431" s="41"/>
      <c r="B431" s="116"/>
      <c r="C431" s="22"/>
      <c r="D431" s="22"/>
      <c r="E431" s="22"/>
      <c r="F431" s="41"/>
      <c r="G431" s="41"/>
      <c r="H431" s="22"/>
      <c r="I431" s="41"/>
      <c r="J431" s="41"/>
      <c r="K431" s="117"/>
      <c r="L431" s="99"/>
      <c r="M431" s="41"/>
      <c r="N431" s="116"/>
      <c r="O431" s="22"/>
      <c r="P431" s="22"/>
      <c r="Q431" s="22"/>
      <c r="R431" s="22"/>
      <c r="S431" s="22"/>
      <c r="T431" s="41"/>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row>
    <row r="432">
      <c r="A432" s="41"/>
      <c r="B432" s="116"/>
      <c r="C432" s="22"/>
      <c r="D432" s="22"/>
      <c r="E432" s="22"/>
      <c r="F432" s="41"/>
      <c r="G432" s="41"/>
      <c r="H432" s="22"/>
      <c r="I432" s="41"/>
      <c r="J432" s="41"/>
      <c r="K432" s="117"/>
      <c r="L432" s="99"/>
      <c r="M432" s="41"/>
      <c r="N432" s="116"/>
      <c r="O432" s="22"/>
      <c r="P432" s="22"/>
      <c r="Q432" s="22"/>
      <c r="R432" s="22"/>
      <c r="S432" s="22"/>
      <c r="T432" s="41"/>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row>
    <row r="433">
      <c r="A433" s="41"/>
      <c r="B433" s="116"/>
      <c r="C433" s="22"/>
      <c r="D433" s="22"/>
      <c r="E433" s="22"/>
      <c r="F433" s="41"/>
      <c r="G433" s="41"/>
      <c r="H433" s="22"/>
      <c r="I433" s="41"/>
      <c r="J433" s="41"/>
      <c r="K433" s="117"/>
      <c r="L433" s="99"/>
      <c r="M433" s="41"/>
      <c r="N433" s="116"/>
      <c r="O433" s="22"/>
      <c r="P433" s="22"/>
      <c r="Q433" s="22"/>
      <c r="R433" s="22"/>
      <c r="S433" s="22"/>
      <c r="T433" s="41"/>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row>
    <row r="434">
      <c r="A434" s="41"/>
      <c r="B434" s="116"/>
      <c r="C434" s="22"/>
      <c r="D434" s="22"/>
      <c r="E434" s="22"/>
      <c r="F434" s="41"/>
      <c r="G434" s="41"/>
      <c r="H434" s="22"/>
      <c r="I434" s="41"/>
      <c r="J434" s="41"/>
      <c r="K434" s="117"/>
      <c r="L434" s="99"/>
      <c r="M434" s="41"/>
      <c r="N434" s="116"/>
      <c r="O434" s="22"/>
      <c r="P434" s="22"/>
      <c r="Q434" s="22"/>
      <c r="R434" s="22"/>
      <c r="S434" s="22"/>
      <c r="T434" s="41"/>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row>
    <row r="435">
      <c r="A435" s="41"/>
      <c r="B435" s="116"/>
      <c r="C435" s="22"/>
      <c r="D435" s="22"/>
      <c r="E435" s="22"/>
      <c r="F435" s="41"/>
      <c r="G435" s="41"/>
      <c r="H435" s="22"/>
      <c r="I435" s="41"/>
      <c r="J435" s="41"/>
      <c r="K435" s="117"/>
      <c r="L435" s="99"/>
      <c r="M435" s="41"/>
      <c r="N435" s="116"/>
      <c r="O435" s="22"/>
      <c r="P435" s="22"/>
      <c r="Q435" s="22"/>
      <c r="R435" s="22"/>
      <c r="S435" s="22"/>
      <c r="T435" s="41"/>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row>
    <row r="436">
      <c r="A436" s="41"/>
      <c r="B436" s="116"/>
      <c r="C436" s="22"/>
      <c r="D436" s="22"/>
      <c r="E436" s="22"/>
      <c r="F436" s="41"/>
      <c r="G436" s="41"/>
      <c r="H436" s="22"/>
      <c r="I436" s="41"/>
      <c r="J436" s="41"/>
      <c r="K436" s="117"/>
      <c r="L436" s="99"/>
      <c r="M436" s="41"/>
      <c r="N436" s="116"/>
      <c r="O436" s="22"/>
      <c r="P436" s="22"/>
      <c r="Q436" s="22"/>
      <c r="R436" s="22"/>
      <c r="S436" s="22"/>
      <c r="T436" s="41"/>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row>
    <row r="437">
      <c r="A437" s="41"/>
      <c r="B437" s="116"/>
      <c r="C437" s="22"/>
      <c r="D437" s="22"/>
      <c r="E437" s="22"/>
      <c r="F437" s="41"/>
      <c r="G437" s="41"/>
      <c r="H437" s="22"/>
      <c r="I437" s="41"/>
      <c r="J437" s="41"/>
      <c r="K437" s="117"/>
      <c r="L437" s="99"/>
      <c r="M437" s="41"/>
      <c r="N437" s="116"/>
      <c r="O437" s="22"/>
      <c r="P437" s="22"/>
      <c r="Q437" s="22"/>
      <c r="R437" s="22"/>
      <c r="S437" s="22"/>
      <c r="T437" s="41"/>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row>
    <row r="438">
      <c r="A438" s="41"/>
      <c r="B438" s="116"/>
      <c r="C438" s="22"/>
      <c r="D438" s="22"/>
      <c r="E438" s="22"/>
      <c r="F438" s="41"/>
      <c r="G438" s="41"/>
      <c r="H438" s="22"/>
      <c r="I438" s="41"/>
      <c r="J438" s="41"/>
      <c r="K438" s="117"/>
      <c r="L438" s="99"/>
      <c r="M438" s="41"/>
      <c r="N438" s="116"/>
      <c r="O438" s="22"/>
      <c r="P438" s="22"/>
      <c r="Q438" s="22"/>
      <c r="R438" s="22"/>
      <c r="S438" s="22"/>
      <c r="T438" s="41"/>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row>
    <row r="439">
      <c r="A439" s="41"/>
      <c r="B439" s="116"/>
      <c r="C439" s="22"/>
      <c r="D439" s="22"/>
      <c r="E439" s="22"/>
      <c r="F439" s="41"/>
      <c r="G439" s="41"/>
      <c r="H439" s="22"/>
      <c r="I439" s="41"/>
      <c r="J439" s="41"/>
      <c r="K439" s="117"/>
      <c r="L439" s="99"/>
      <c r="M439" s="41"/>
      <c r="N439" s="116"/>
      <c r="O439" s="22"/>
      <c r="P439" s="22"/>
      <c r="Q439" s="22"/>
      <c r="R439" s="22"/>
      <c r="S439" s="22"/>
      <c r="T439" s="41"/>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row>
    <row r="440">
      <c r="A440" s="41"/>
      <c r="B440" s="116"/>
      <c r="C440" s="22"/>
      <c r="D440" s="22"/>
      <c r="E440" s="22"/>
      <c r="F440" s="41"/>
      <c r="G440" s="41"/>
      <c r="H440" s="22"/>
      <c r="I440" s="41"/>
      <c r="J440" s="41"/>
      <c r="K440" s="117"/>
      <c r="L440" s="99"/>
      <c r="M440" s="41"/>
      <c r="N440" s="116"/>
      <c r="O440" s="22"/>
      <c r="P440" s="22"/>
      <c r="Q440" s="22"/>
      <c r="R440" s="22"/>
      <c r="S440" s="22"/>
      <c r="T440" s="41"/>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row>
    <row r="441">
      <c r="A441" s="41"/>
      <c r="B441" s="116"/>
      <c r="C441" s="22"/>
      <c r="D441" s="22"/>
      <c r="E441" s="22"/>
      <c r="F441" s="41"/>
      <c r="G441" s="41"/>
      <c r="H441" s="22"/>
      <c r="I441" s="41"/>
      <c r="J441" s="41"/>
      <c r="K441" s="117"/>
      <c r="L441" s="99"/>
      <c r="M441" s="41"/>
      <c r="N441" s="116"/>
      <c r="O441" s="22"/>
      <c r="P441" s="22"/>
      <c r="Q441" s="22"/>
      <c r="R441" s="22"/>
      <c r="S441" s="22"/>
      <c r="T441" s="41"/>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row>
    <row r="442">
      <c r="A442" s="41"/>
      <c r="B442" s="116"/>
      <c r="C442" s="22"/>
      <c r="D442" s="22"/>
      <c r="E442" s="22"/>
      <c r="F442" s="41"/>
      <c r="G442" s="41"/>
      <c r="H442" s="22"/>
      <c r="I442" s="41"/>
      <c r="J442" s="41"/>
      <c r="K442" s="117"/>
      <c r="L442" s="99"/>
      <c r="M442" s="41"/>
      <c r="N442" s="116"/>
      <c r="O442" s="22"/>
      <c r="P442" s="22"/>
      <c r="Q442" s="22"/>
      <c r="R442" s="22"/>
      <c r="S442" s="22"/>
      <c r="T442" s="41"/>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row>
    <row r="443">
      <c r="A443" s="41"/>
      <c r="B443" s="116"/>
      <c r="C443" s="22"/>
      <c r="D443" s="22"/>
      <c r="E443" s="22"/>
      <c r="F443" s="41"/>
      <c r="G443" s="41"/>
      <c r="H443" s="22"/>
      <c r="I443" s="41"/>
      <c r="J443" s="41"/>
      <c r="K443" s="117"/>
      <c r="L443" s="99"/>
      <c r="M443" s="41"/>
      <c r="N443" s="116"/>
      <c r="O443" s="22"/>
      <c r="P443" s="22"/>
      <c r="Q443" s="22"/>
      <c r="R443" s="22"/>
      <c r="S443" s="22"/>
      <c r="T443" s="41"/>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row>
    <row r="444">
      <c r="A444" s="41"/>
      <c r="B444" s="116"/>
      <c r="C444" s="22"/>
      <c r="D444" s="22"/>
      <c r="E444" s="22"/>
      <c r="F444" s="41"/>
      <c r="G444" s="41"/>
      <c r="H444" s="22"/>
      <c r="I444" s="41"/>
      <c r="J444" s="41"/>
      <c r="K444" s="117"/>
      <c r="L444" s="99"/>
      <c r="M444" s="41"/>
      <c r="N444" s="116"/>
      <c r="O444" s="22"/>
      <c r="P444" s="22"/>
      <c r="Q444" s="22"/>
      <c r="R444" s="22"/>
      <c r="S444" s="22"/>
      <c r="T444" s="41"/>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row>
    <row r="445">
      <c r="A445" s="41"/>
      <c r="B445" s="116"/>
      <c r="C445" s="22"/>
      <c r="D445" s="22"/>
      <c r="E445" s="22"/>
      <c r="F445" s="41"/>
      <c r="G445" s="41"/>
      <c r="H445" s="22"/>
      <c r="I445" s="41"/>
      <c r="J445" s="41"/>
      <c r="K445" s="117"/>
      <c r="L445" s="99"/>
      <c r="M445" s="41"/>
      <c r="N445" s="116"/>
      <c r="O445" s="22"/>
      <c r="P445" s="22"/>
      <c r="Q445" s="22"/>
      <c r="R445" s="22"/>
      <c r="S445" s="22"/>
      <c r="T445" s="41"/>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row>
    <row r="446">
      <c r="A446" s="41"/>
      <c r="B446" s="116"/>
      <c r="C446" s="22"/>
      <c r="D446" s="22"/>
      <c r="E446" s="22"/>
      <c r="F446" s="41"/>
      <c r="G446" s="41"/>
      <c r="H446" s="22"/>
      <c r="I446" s="41"/>
      <c r="J446" s="41"/>
      <c r="K446" s="117"/>
      <c r="L446" s="99"/>
      <c r="M446" s="41"/>
      <c r="N446" s="116"/>
      <c r="O446" s="22"/>
      <c r="P446" s="22"/>
      <c r="Q446" s="22"/>
      <c r="R446" s="22"/>
      <c r="S446" s="22"/>
      <c r="T446" s="41"/>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row>
    <row r="447">
      <c r="A447" s="41"/>
      <c r="B447" s="116"/>
      <c r="C447" s="22"/>
      <c r="D447" s="22"/>
      <c r="E447" s="22"/>
      <c r="F447" s="41"/>
      <c r="G447" s="41"/>
      <c r="H447" s="22"/>
      <c r="I447" s="41"/>
      <c r="J447" s="41"/>
      <c r="K447" s="117"/>
      <c r="L447" s="99"/>
      <c r="M447" s="41"/>
      <c r="N447" s="116"/>
      <c r="O447" s="22"/>
      <c r="P447" s="22"/>
      <c r="Q447" s="22"/>
      <c r="R447" s="22"/>
      <c r="S447" s="22"/>
      <c r="T447" s="41"/>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row>
    <row r="448">
      <c r="A448" s="41"/>
      <c r="B448" s="116"/>
      <c r="C448" s="22"/>
      <c r="D448" s="22"/>
      <c r="E448" s="22"/>
      <c r="F448" s="41"/>
      <c r="G448" s="41"/>
      <c r="H448" s="22"/>
      <c r="I448" s="41"/>
      <c r="J448" s="41"/>
      <c r="K448" s="117"/>
      <c r="L448" s="99"/>
      <c r="M448" s="41"/>
      <c r="N448" s="116"/>
      <c r="O448" s="22"/>
      <c r="P448" s="22"/>
      <c r="Q448" s="22"/>
      <c r="R448" s="22"/>
      <c r="S448" s="22"/>
      <c r="T448" s="41"/>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row>
    <row r="449">
      <c r="A449" s="41"/>
      <c r="B449" s="116"/>
      <c r="C449" s="22"/>
      <c r="D449" s="22"/>
      <c r="E449" s="22"/>
      <c r="F449" s="41"/>
      <c r="G449" s="41"/>
      <c r="H449" s="22"/>
      <c r="I449" s="41"/>
      <c r="J449" s="41"/>
      <c r="K449" s="117"/>
      <c r="L449" s="99"/>
      <c r="M449" s="41"/>
      <c r="N449" s="116"/>
      <c r="O449" s="22"/>
      <c r="P449" s="22"/>
      <c r="Q449" s="22"/>
      <c r="R449" s="22"/>
      <c r="S449" s="22"/>
      <c r="T449" s="41"/>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row>
    <row r="450">
      <c r="A450" s="41"/>
      <c r="B450" s="116"/>
      <c r="C450" s="22"/>
      <c r="D450" s="22"/>
      <c r="E450" s="22"/>
      <c r="F450" s="41"/>
      <c r="G450" s="41"/>
      <c r="H450" s="22"/>
      <c r="I450" s="41"/>
      <c r="J450" s="41"/>
      <c r="K450" s="117"/>
      <c r="L450" s="99"/>
      <c r="M450" s="41"/>
      <c r="N450" s="116"/>
      <c r="O450" s="22"/>
      <c r="P450" s="22"/>
      <c r="Q450" s="22"/>
      <c r="R450" s="22"/>
      <c r="S450" s="22"/>
      <c r="T450" s="41"/>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row>
    <row r="451">
      <c r="A451" s="41"/>
      <c r="B451" s="116"/>
      <c r="C451" s="22"/>
      <c r="D451" s="22"/>
      <c r="E451" s="22"/>
      <c r="F451" s="41"/>
      <c r="G451" s="41"/>
      <c r="H451" s="22"/>
      <c r="I451" s="41"/>
      <c r="J451" s="41"/>
      <c r="K451" s="117"/>
      <c r="L451" s="99"/>
      <c r="M451" s="41"/>
      <c r="N451" s="116"/>
      <c r="O451" s="22"/>
      <c r="P451" s="22"/>
      <c r="Q451" s="22"/>
      <c r="R451" s="22"/>
      <c r="S451" s="22"/>
      <c r="T451" s="41"/>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row>
    <row r="452">
      <c r="A452" s="41"/>
      <c r="B452" s="116"/>
      <c r="C452" s="22"/>
      <c r="D452" s="22"/>
      <c r="E452" s="22"/>
      <c r="F452" s="41"/>
      <c r="G452" s="41"/>
      <c r="H452" s="22"/>
      <c r="I452" s="41"/>
      <c r="J452" s="41"/>
      <c r="K452" s="117"/>
      <c r="L452" s="99"/>
      <c r="M452" s="41"/>
      <c r="N452" s="116"/>
      <c r="O452" s="22"/>
      <c r="P452" s="22"/>
      <c r="Q452" s="22"/>
      <c r="R452" s="22"/>
      <c r="S452" s="22"/>
      <c r="T452" s="41"/>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row>
    <row r="453">
      <c r="A453" s="41"/>
      <c r="B453" s="116"/>
      <c r="C453" s="22"/>
      <c r="D453" s="22"/>
      <c r="E453" s="22"/>
      <c r="F453" s="41"/>
      <c r="G453" s="41"/>
      <c r="H453" s="22"/>
      <c r="I453" s="41"/>
      <c r="J453" s="41"/>
      <c r="K453" s="117"/>
      <c r="L453" s="99"/>
      <c r="M453" s="41"/>
      <c r="N453" s="116"/>
      <c r="O453" s="22"/>
      <c r="P453" s="22"/>
      <c r="Q453" s="22"/>
      <c r="R453" s="22"/>
      <c r="S453" s="22"/>
      <c r="T453" s="41"/>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row>
    <row r="454">
      <c r="A454" s="41"/>
      <c r="B454" s="116"/>
      <c r="C454" s="22"/>
      <c r="D454" s="22"/>
      <c r="E454" s="22"/>
      <c r="F454" s="41"/>
      <c r="G454" s="41"/>
      <c r="H454" s="22"/>
      <c r="I454" s="41"/>
      <c r="J454" s="41"/>
      <c r="K454" s="117"/>
      <c r="L454" s="99"/>
      <c r="M454" s="41"/>
      <c r="N454" s="116"/>
      <c r="O454" s="22"/>
      <c r="P454" s="22"/>
      <c r="Q454" s="22"/>
      <c r="R454" s="22"/>
      <c r="S454" s="22"/>
      <c r="T454" s="41"/>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row>
    <row r="455">
      <c r="A455" s="41"/>
      <c r="B455" s="116"/>
      <c r="C455" s="22"/>
      <c r="D455" s="22"/>
      <c r="E455" s="22"/>
      <c r="F455" s="41"/>
      <c r="G455" s="41"/>
      <c r="H455" s="22"/>
      <c r="I455" s="41"/>
      <c r="J455" s="41"/>
      <c r="K455" s="117"/>
      <c r="L455" s="99"/>
      <c r="M455" s="41"/>
      <c r="N455" s="116"/>
      <c r="O455" s="22"/>
      <c r="P455" s="22"/>
      <c r="Q455" s="22"/>
      <c r="R455" s="22"/>
      <c r="S455" s="22"/>
      <c r="T455" s="41"/>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row>
    <row r="456">
      <c r="A456" s="41"/>
      <c r="B456" s="116"/>
      <c r="C456" s="22"/>
      <c r="D456" s="22"/>
      <c r="E456" s="22"/>
      <c r="F456" s="41"/>
      <c r="G456" s="41"/>
      <c r="H456" s="22"/>
      <c r="I456" s="41"/>
      <c r="J456" s="41"/>
      <c r="K456" s="117"/>
      <c r="L456" s="99"/>
      <c r="M456" s="41"/>
      <c r="N456" s="116"/>
      <c r="O456" s="22"/>
      <c r="P456" s="22"/>
      <c r="Q456" s="22"/>
      <c r="R456" s="22"/>
      <c r="S456" s="22"/>
      <c r="T456" s="41"/>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row>
    <row r="457">
      <c r="A457" s="41"/>
      <c r="B457" s="116"/>
      <c r="C457" s="22"/>
      <c r="D457" s="22"/>
      <c r="E457" s="22"/>
      <c r="F457" s="41"/>
      <c r="G457" s="41"/>
      <c r="H457" s="22"/>
      <c r="I457" s="41"/>
      <c r="J457" s="41"/>
      <c r="K457" s="117"/>
      <c r="L457" s="99"/>
      <c r="M457" s="41"/>
      <c r="N457" s="116"/>
      <c r="O457" s="22"/>
      <c r="P457" s="22"/>
      <c r="Q457" s="22"/>
      <c r="R457" s="22"/>
      <c r="S457" s="22"/>
      <c r="T457" s="41"/>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row>
    <row r="458">
      <c r="A458" s="41"/>
      <c r="B458" s="116"/>
      <c r="C458" s="22"/>
      <c r="D458" s="22"/>
      <c r="E458" s="22"/>
      <c r="F458" s="41"/>
      <c r="G458" s="41"/>
      <c r="H458" s="22"/>
      <c r="I458" s="41"/>
      <c r="J458" s="41"/>
      <c r="K458" s="117"/>
      <c r="L458" s="99"/>
      <c r="M458" s="41"/>
      <c r="N458" s="116"/>
      <c r="O458" s="22"/>
      <c r="P458" s="22"/>
      <c r="Q458" s="22"/>
      <c r="R458" s="22"/>
      <c r="S458" s="22"/>
      <c r="T458" s="41"/>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row>
    <row r="459">
      <c r="A459" s="41"/>
      <c r="B459" s="116"/>
      <c r="C459" s="22"/>
      <c r="D459" s="22"/>
      <c r="E459" s="22"/>
      <c r="F459" s="41"/>
      <c r="G459" s="41"/>
      <c r="H459" s="22"/>
      <c r="I459" s="41"/>
      <c r="J459" s="41"/>
      <c r="K459" s="117"/>
      <c r="L459" s="99"/>
      <c r="M459" s="41"/>
      <c r="N459" s="116"/>
      <c r="O459" s="22"/>
      <c r="P459" s="22"/>
      <c r="Q459" s="22"/>
      <c r="R459" s="22"/>
      <c r="S459" s="22"/>
      <c r="T459" s="41"/>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row>
    <row r="460">
      <c r="A460" s="41"/>
      <c r="B460" s="116"/>
      <c r="C460" s="22"/>
      <c r="D460" s="22"/>
      <c r="E460" s="22"/>
      <c r="F460" s="41"/>
      <c r="G460" s="41"/>
      <c r="H460" s="22"/>
      <c r="I460" s="41"/>
      <c r="J460" s="41"/>
      <c r="K460" s="117"/>
      <c r="L460" s="99"/>
      <c r="M460" s="41"/>
      <c r="N460" s="116"/>
      <c r="O460" s="22"/>
      <c r="P460" s="22"/>
      <c r="Q460" s="22"/>
      <c r="R460" s="22"/>
      <c r="S460" s="22"/>
      <c r="T460" s="41"/>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row>
    <row r="461">
      <c r="A461" s="41"/>
      <c r="B461" s="116"/>
      <c r="C461" s="22"/>
      <c r="D461" s="22"/>
      <c r="E461" s="22"/>
      <c r="F461" s="41"/>
      <c r="G461" s="41"/>
      <c r="H461" s="22"/>
      <c r="I461" s="41"/>
      <c r="J461" s="41"/>
      <c r="K461" s="117"/>
      <c r="L461" s="99"/>
      <c r="M461" s="41"/>
      <c r="N461" s="116"/>
      <c r="O461" s="22"/>
      <c r="P461" s="22"/>
      <c r="Q461" s="22"/>
      <c r="R461" s="22"/>
      <c r="S461" s="22"/>
      <c r="T461" s="41"/>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row>
    <row r="462">
      <c r="A462" s="41"/>
      <c r="B462" s="116"/>
      <c r="C462" s="22"/>
      <c r="D462" s="22"/>
      <c r="E462" s="22"/>
      <c r="F462" s="41"/>
      <c r="G462" s="41"/>
      <c r="H462" s="22"/>
      <c r="I462" s="41"/>
      <c r="J462" s="41"/>
      <c r="K462" s="117"/>
      <c r="L462" s="99"/>
      <c r="M462" s="41"/>
      <c r="N462" s="116"/>
      <c r="O462" s="22"/>
      <c r="P462" s="22"/>
      <c r="Q462" s="22"/>
      <c r="R462" s="22"/>
      <c r="S462" s="22"/>
      <c r="T462" s="41"/>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row>
    <row r="463">
      <c r="A463" s="41"/>
      <c r="B463" s="116"/>
      <c r="C463" s="22"/>
      <c r="D463" s="22"/>
      <c r="E463" s="22"/>
      <c r="F463" s="41"/>
      <c r="G463" s="41"/>
      <c r="H463" s="22"/>
      <c r="I463" s="41"/>
      <c r="J463" s="41"/>
      <c r="K463" s="117"/>
      <c r="L463" s="99"/>
      <c r="M463" s="41"/>
      <c r="N463" s="116"/>
      <c r="O463" s="22"/>
      <c r="P463" s="22"/>
      <c r="Q463" s="22"/>
      <c r="R463" s="22"/>
      <c r="S463" s="22"/>
      <c r="T463" s="41"/>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row>
    <row r="464">
      <c r="A464" s="41"/>
      <c r="B464" s="116"/>
      <c r="C464" s="22"/>
      <c r="D464" s="22"/>
      <c r="E464" s="22"/>
      <c r="F464" s="41"/>
      <c r="G464" s="41"/>
      <c r="H464" s="22"/>
      <c r="I464" s="41"/>
      <c r="J464" s="41"/>
      <c r="K464" s="117"/>
      <c r="L464" s="99"/>
      <c r="M464" s="41"/>
      <c r="N464" s="116"/>
      <c r="O464" s="22"/>
      <c r="P464" s="22"/>
      <c r="Q464" s="22"/>
      <c r="R464" s="22"/>
      <c r="S464" s="22"/>
      <c r="T464" s="41"/>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row>
    <row r="465">
      <c r="A465" s="41"/>
      <c r="B465" s="116"/>
      <c r="C465" s="22"/>
      <c r="D465" s="22"/>
      <c r="E465" s="22"/>
      <c r="F465" s="41"/>
      <c r="G465" s="41"/>
      <c r="H465" s="22"/>
      <c r="I465" s="41"/>
      <c r="J465" s="41"/>
      <c r="K465" s="117"/>
      <c r="L465" s="99"/>
      <c r="M465" s="41"/>
      <c r="N465" s="116"/>
      <c r="O465" s="22"/>
      <c r="P465" s="22"/>
      <c r="Q465" s="22"/>
      <c r="R465" s="22"/>
      <c r="S465" s="22"/>
      <c r="T465" s="41"/>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row>
    <row r="466">
      <c r="A466" s="41"/>
      <c r="B466" s="116"/>
      <c r="C466" s="22"/>
      <c r="D466" s="22"/>
      <c r="E466" s="22"/>
      <c r="F466" s="41"/>
      <c r="G466" s="41"/>
      <c r="H466" s="22"/>
      <c r="I466" s="41"/>
      <c r="J466" s="41"/>
      <c r="K466" s="117"/>
      <c r="L466" s="99"/>
      <c r="M466" s="41"/>
      <c r="N466" s="116"/>
      <c r="O466" s="22"/>
      <c r="P466" s="22"/>
      <c r="Q466" s="22"/>
      <c r="R466" s="22"/>
      <c r="S466" s="22"/>
      <c r="T466" s="41"/>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row>
    <row r="467">
      <c r="A467" s="41"/>
      <c r="B467" s="116"/>
      <c r="C467" s="22"/>
      <c r="D467" s="22"/>
      <c r="E467" s="22"/>
      <c r="F467" s="41"/>
      <c r="G467" s="41"/>
      <c r="H467" s="22"/>
      <c r="I467" s="41"/>
      <c r="J467" s="41"/>
      <c r="K467" s="117"/>
      <c r="L467" s="99"/>
      <c r="M467" s="41"/>
      <c r="N467" s="116"/>
      <c r="O467" s="22"/>
      <c r="P467" s="22"/>
      <c r="Q467" s="22"/>
      <c r="R467" s="22"/>
      <c r="S467" s="22"/>
      <c r="T467" s="41"/>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row>
    <row r="468">
      <c r="A468" s="41"/>
      <c r="B468" s="116"/>
      <c r="C468" s="22"/>
      <c r="D468" s="22"/>
      <c r="E468" s="22"/>
      <c r="F468" s="41"/>
      <c r="G468" s="41"/>
      <c r="H468" s="22"/>
      <c r="I468" s="41"/>
      <c r="J468" s="41"/>
      <c r="K468" s="117"/>
      <c r="L468" s="99"/>
      <c r="M468" s="41"/>
      <c r="N468" s="116"/>
      <c r="O468" s="22"/>
      <c r="P468" s="22"/>
      <c r="Q468" s="22"/>
      <c r="R468" s="22"/>
      <c r="S468" s="22"/>
      <c r="T468" s="41"/>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row>
    <row r="469">
      <c r="A469" s="41"/>
      <c r="B469" s="116"/>
      <c r="C469" s="22"/>
      <c r="D469" s="22"/>
      <c r="E469" s="22"/>
      <c r="F469" s="41"/>
      <c r="G469" s="41"/>
      <c r="H469" s="22"/>
      <c r="I469" s="41"/>
      <c r="J469" s="41"/>
      <c r="K469" s="117"/>
      <c r="L469" s="99"/>
      <c r="M469" s="41"/>
      <c r="N469" s="116"/>
      <c r="O469" s="22"/>
      <c r="P469" s="22"/>
      <c r="Q469" s="22"/>
      <c r="R469" s="22"/>
      <c r="S469" s="22"/>
      <c r="T469" s="41"/>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row>
    <row r="470">
      <c r="A470" s="41"/>
      <c r="B470" s="116"/>
      <c r="C470" s="22"/>
      <c r="D470" s="22"/>
      <c r="E470" s="22"/>
      <c r="F470" s="41"/>
      <c r="G470" s="41"/>
      <c r="H470" s="22"/>
      <c r="I470" s="41"/>
      <c r="J470" s="41"/>
      <c r="K470" s="117"/>
      <c r="L470" s="99"/>
      <c r="M470" s="41"/>
      <c r="N470" s="116"/>
      <c r="O470" s="22"/>
      <c r="P470" s="22"/>
      <c r="Q470" s="22"/>
      <c r="R470" s="22"/>
      <c r="S470" s="22"/>
      <c r="T470" s="41"/>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row>
    <row r="471">
      <c r="A471" s="41"/>
      <c r="B471" s="116"/>
      <c r="C471" s="22"/>
      <c r="D471" s="22"/>
      <c r="E471" s="22"/>
      <c r="F471" s="41"/>
      <c r="G471" s="41"/>
      <c r="H471" s="22"/>
      <c r="I471" s="41"/>
      <c r="J471" s="41"/>
      <c r="K471" s="117"/>
      <c r="L471" s="99"/>
      <c r="M471" s="41"/>
      <c r="N471" s="116"/>
      <c r="O471" s="22"/>
      <c r="P471" s="22"/>
      <c r="Q471" s="22"/>
      <c r="R471" s="22"/>
      <c r="S471" s="22"/>
      <c r="T471" s="41"/>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row>
    <row r="472">
      <c r="A472" s="41"/>
      <c r="B472" s="116"/>
      <c r="C472" s="22"/>
      <c r="D472" s="22"/>
      <c r="E472" s="22"/>
      <c r="F472" s="41"/>
      <c r="G472" s="41"/>
      <c r="H472" s="22"/>
      <c r="I472" s="41"/>
      <c r="J472" s="41"/>
      <c r="K472" s="117"/>
      <c r="L472" s="99"/>
      <c r="M472" s="41"/>
      <c r="N472" s="116"/>
      <c r="O472" s="22"/>
      <c r="P472" s="22"/>
      <c r="Q472" s="22"/>
      <c r="R472" s="22"/>
      <c r="S472" s="22"/>
      <c r="T472" s="41"/>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row>
    <row r="473">
      <c r="A473" s="41"/>
      <c r="B473" s="116"/>
      <c r="C473" s="22"/>
      <c r="D473" s="22"/>
      <c r="E473" s="22"/>
      <c r="F473" s="41"/>
      <c r="G473" s="41"/>
      <c r="H473" s="22"/>
      <c r="I473" s="41"/>
      <c r="J473" s="41"/>
      <c r="K473" s="117"/>
      <c r="L473" s="99"/>
      <c r="M473" s="41"/>
      <c r="N473" s="116"/>
      <c r="O473" s="22"/>
      <c r="P473" s="22"/>
      <c r="Q473" s="22"/>
      <c r="R473" s="22"/>
      <c r="S473" s="22"/>
      <c r="T473" s="41"/>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row>
    <row r="474">
      <c r="A474" s="41"/>
      <c r="B474" s="116"/>
      <c r="C474" s="22"/>
      <c r="D474" s="22"/>
      <c r="E474" s="22"/>
      <c r="F474" s="41"/>
      <c r="G474" s="41"/>
      <c r="H474" s="22"/>
      <c r="I474" s="41"/>
      <c r="J474" s="41"/>
      <c r="K474" s="117"/>
      <c r="L474" s="99"/>
      <c r="M474" s="41"/>
      <c r="N474" s="116"/>
      <c r="O474" s="22"/>
      <c r="P474" s="22"/>
      <c r="Q474" s="22"/>
      <c r="R474" s="22"/>
      <c r="S474" s="22"/>
      <c r="T474" s="41"/>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row>
    <row r="475">
      <c r="A475" s="41"/>
      <c r="B475" s="116"/>
      <c r="C475" s="22"/>
      <c r="D475" s="22"/>
      <c r="E475" s="22"/>
      <c r="F475" s="41"/>
      <c r="G475" s="41"/>
      <c r="H475" s="22"/>
      <c r="I475" s="41"/>
      <c r="J475" s="41"/>
      <c r="K475" s="117"/>
      <c r="L475" s="99"/>
      <c r="M475" s="41"/>
      <c r="N475" s="116"/>
      <c r="O475" s="22"/>
      <c r="P475" s="22"/>
      <c r="Q475" s="22"/>
      <c r="R475" s="22"/>
      <c r="S475" s="22"/>
      <c r="T475" s="41"/>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row>
    <row r="476">
      <c r="A476" s="41"/>
      <c r="B476" s="116"/>
      <c r="C476" s="22"/>
      <c r="D476" s="22"/>
      <c r="E476" s="22"/>
      <c r="F476" s="41"/>
      <c r="G476" s="41"/>
      <c r="H476" s="22"/>
      <c r="I476" s="41"/>
      <c r="J476" s="41"/>
      <c r="K476" s="117"/>
      <c r="L476" s="99"/>
      <c r="M476" s="41"/>
      <c r="N476" s="116"/>
      <c r="O476" s="22"/>
      <c r="P476" s="22"/>
      <c r="Q476" s="22"/>
      <c r="R476" s="22"/>
      <c r="S476" s="22"/>
      <c r="T476" s="41"/>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row>
    <row r="477">
      <c r="A477" s="41"/>
      <c r="B477" s="116"/>
      <c r="C477" s="22"/>
      <c r="D477" s="22"/>
      <c r="E477" s="22"/>
      <c r="F477" s="41"/>
      <c r="G477" s="41"/>
      <c r="H477" s="22"/>
      <c r="I477" s="41"/>
      <c r="J477" s="41"/>
      <c r="K477" s="117"/>
      <c r="L477" s="99"/>
      <c r="M477" s="41"/>
      <c r="N477" s="116"/>
      <c r="O477" s="22"/>
      <c r="P477" s="22"/>
      <c r="Q477" s="22"/>
      <c r="R477" s="22"/>
      <c r="S477" s="22"/>
      <c r="T477" s="41"/>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row>
    <row r="478">
      <c r="A478" s="41"/>
      <c r="B478" s="116"/>
      <c r="C478" s="22"/>
      <c r="D478" s="22"/>
      <c r="E478" s="22"/>
      <c r="F478" s="41"/>
      <c r="G478" s="41"/>
      <c r="H478" s="22"/>
      <c r="I478" s="41"/>
      <c r="J478" s="41"/>
      <c r="K478" s="117"/>
      <c r="L478" s="99"/>
      <c r="M478" s="41"/>
      <c r="N478" s="116"/>
      <c r="O478" s="22"/>
      <c r="P478" s="22"/>
      <c r="Q478" s="22"/>
      <c r="R478" s="22"/>
      <c r="S478" s="22"/>
      <c r="T478" s="41"/>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row>
    <row r="479">
      <c r="A479" s="41"/>
      <c r="B479" s="116"/>
      <c r="C479" s="22"/>
      <c r="D479" s="22"/>
      <c r="E479" s="22"/>
      <c r="F479" s="41"/>
      <c r="G479" s="41"/>
      <c r="H479" s="22"/>
      <c r="I479" s="41"/>
      <c r="J479" s="41"/>
      <c r="K479" s="117"/>
      <c r="L479" s="99"/>
      <c r="M479" s="41"/>
      <c r="N479" s="116"/>
      <c r="O479" s="22"/>
      <c r="P479" s="22"/>
      <c r="Q479" s="22"/>
      <c r="R479" s="22"/>
      <c r="S479" s="22"/>
      <c r="T479" s="41"/>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row>
    <row r="480">
      <c r="A480" s="41"/>
      <c r="B480" s="116"/>
      <c r="C480" s="22"/>
      <c r="D480" s="22"/>
      <c r="E480" s="22"/>
      <c r="F480" s="41"/>
      <c r="G480" s="41"/>
      <c r="H480" s="22"/>
      <c r="I480" s="41"/>
      <c r="J480" s="41"/>
      <c r="K480" s="117"/>
      <c r="L480" s="99"/>
      <c r="M480" s="41"/>
      <c r="N480" s="116"/>
      <c r="O480" s="22"/>
      <c r="P480" s="22"/>
      <c r="Q480" s="22"/>
      <c r="R480" s="22"/>
      <c r="S480" s="22"/>
      <c r="T480" s="41"/>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row>
    <row r="481">
      <c r="A481" s="41"/>
      <c r="B481" s="116"/>
      <c r="C481" s="22"/>
      <c r="D481" s="22"/>
      <c r="E481" s="22"/>
      <c r="F481" s="41"/>
      <c r="G481" s="41"/>
      <c r="H481" s="22"/>
      <c r="I481" s="41"/>
      <c r="J481" s="41"/>
      <c r="K481" s="117"/>
      <c r="L481" s="99"/>
      <c r="M481" s="41"/>
      <c r="N481" s="116"/>
      <c r="O481" s="22"/>
      <c r="P481" s="22"/>
      <c r="Q481" s="22"/>
      <c r="R481" s="22"/>
      <c r="S481" s="22"/>
      <c r="T481" s="41"/>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row>
    <row r="482">
      <c r="A482" s="41"/>
      <c r="B482" s="116"/>
      <c r="C482" s="22"/>
      <c r="D482" s="22"/>
      <c r="E482" s="22"/>
      <c r="F482" s="41"/>
      <c r="G482" s="41"/>
      <c r="H482" s="22"/>
      <c r="I482" s="41"/>
      <c r="J482" s="41"/>
      <c r="K482" s="117"/>
      <c r="L482" s="99"/>
      <c r="M482" s="41"/>
      <c r="N482" s="116"/>
      <c r="O482" s="22"/>
      <c r="P482" s="22"/>
      <c r="Q482" s="22"/>
      <c r="R482" s="22"/>
      <c r="S482" s="22"/>
      <c r="T482" s="41"/>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row>
    <row r="483">
      <c r="A483" s="41"/>
      <c r="B483" s="116"/>
      <c r="C483" s="22"/>
      <c r="D483" s="22"/>
      <c r="E483" s="22"/>
      <c r="F483" s="41"/>
      <c r="G483" s="41"/>
      <c r="H483" s="22"/>
      <c r="I483" s="41"/>
      <c r="J483" s="41"/>
      <c r="K483" s="117"/>
      <c r="L483" s="99"/>
      <c r="M483" s="41"/>
      <c r="N483" s="116"/>
      <c r="O483" s="22"/>
      <c r="P483" s="22"/>
      <c r="Q483" s="22"/>
      <c r="R483" s="22"/>
      <c r="S483" s="22"/>
      <c r="T483" s="41"/>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row>
    <row r="484">
      <c r="A484" s="41"/>
      <c r="B484" s="116"/>
      <c r="C484" s="22"/>
      <c r="D484" s="22"/>
      <c r="E484" s="22"/>
      <c r="F484" s="41"/>
      <c r="G484" s="41"/>
      <c r="H484" s="22"/>
      <c r="I484" s="41"/>
      <c r="J484" s="41"/>
      <c r="K484" s="117"/>
      <c r="L484" s="99"/>
      <c r="M484" s="41"/>
      <c r="N484" s="116"/>
      <c r="O484" s="22"/>
      <c r="P484" s="22"/>
      <c r="Q484" s="22"/>
      <c r="R484" s="22"/>
      <c r="S484" s="22"/>
      <c r="T484" s="41"/>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row>
    <row r="485">
      <c r="A485" s="41"/>
      <c r="B485" s="116"/>
      <c r="C485" s="22"/>
      <c r="D485" s="22"/>
      <c r="E485" s="22"/>
      <c r="F485" s="41"/>
      <c r="G485" s="41"/>
      <c r="H485" s="22"/>
      <c r="I485" s="41"/>
      <c r="J485" s="41"/>
      <c r="K485" s="117"/>
      <c r="L485" s="99"/>
      <c r="M485" s="41"/>
      <c r="N485" s="116"/>
      <c r="O485" s="22"/>
      <c r="P485" s="22"/>
      <c r="Q485" s="22"/>
      <c r="R485" s="22"/>
      <c r="S485" s="22"/>
      <c r="T485" s="41"/>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row>
    <row r="486">
      <c r="A486" s="41"/>
      <c r="B486" s="116"/>
      <c r="C486" s="22"/>
      <c r="D486" s="22"/>
      <c r="E486" s="22"/>
      <c r="F486" s="41"/>
      <c r="G486" s="41"/>
      <c r="H486" s="22"/>
      <c r="I486" s="41"/>
      <c r="J486" s="41"/>
      <c r="K486" s="117"/>
      <c r="L486" s="99"/>
      <c r="M486" s="41"/>
      <c r="N486" s="116"/>
      <c r="O486" s="22"/>
      <c r="P486" s="22"/>
      <c r="Q486" s="22"/>
      <c r="R486" s="22"/>
      <c r="S486" s="22"/>
      <c r="T486" s="41"/>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row>
    <row r="487">
      <c r="A487" s="41"/>
      <c r="B487" s="116"/>
      <c r="C487" s="22"/>
      <c r="D487" s="22"/>
      <c r="E487" s="22"/>
      <c r="F487" s="41"/>
      <c r="G487" s="41"/>
      <c r="H487" s="22"/>
      <c r="I487" s="41"/>
      <c r="J487" s="41"/>
      <c r="K487" s="117"/>
      <c r="L487" s="99"/>
      <c r="M487" s="41"/>
      <c r="N487" s="116"/>
      <c r="O487" s="22"/>
      <c r="P487" s="22"/>
      <c r="Q487" s="22"/>
      <c r="R487" s="22"/>
      <c r="S487" s="22"/>
      <c r="T487" s="41"/>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row>
    <row r="488">
      <c r="A488" s="41"/>
      <c r="B488" s="116"/>
      <c r="C488" s="22"/>
      <c r="D488" s="22"/>
      <c r="E488" s="22"/>
      <c r="F488" s="41"/>
      <c r="G488" s="41"/>
      <c r="H488" s="22"/>
      <c r="I488" s="41"/>
      <c r="J488" s="41"/>
      <c r="K488" s="117"/>
      <c r="L488" s="99"/>
      <c r="M488" s="41"/>
      <c r="N488" s="116"/>
      <c r="O488" s="22"/>
      <c r="P488" s="22"/>
      <c r="Q488" s="22"/>
      <c r="R488" s="22"/>
      <c r="S488" s="22"/>
      <c r="T488" s="41"/>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row>
    <row r="489">
      <c r="A489" s="41"/>
      <c r="B489" s="116"/>
      <c r="C489" s="22"/>
      <c r="D489" s="22"/>
      <c r="E489" s="22"/>
      <c r="F489" s="41"/>
      <c r="G489" s="41"/>
      <c r="H489" s="22"/>
      <c r="I489" s="41"/>
      <c r="J489" s="41"/>
      <c r="K489" s="117"/>
      <c r="L489" s="99"/>
      <c r="M489" s="41"/>
      <c r="N489" s="116"/>
      <c r="O489" s="22"/>
      <c r="P489" s="22"/>
      <c r="Q489" s="22"/>
      <c r="R489" s="22"/>
      <c r="S489" s="22"/>
      <c r="T489" s="41"/>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row>
    <row r="490">
      <c r="A490" s="41"/>
      <c r="B490" s="116"/>
      <c r="C490" s="22"/>
      <c r="D490" s="22"/>
      <c r="E490" s="22"/>
      <c r="F490" s="41"/>
      <c r="G490" s="41"/>
      <c r="H490" s="22"/>
      <c r="I490" s="41"/>
      <c r="J490" s="41"/>
      <c r="K490" s="117"/>
      <c r="L490" s="99"/>
      <c r="M490" s="41"/>
      <c r="N490" s="116"/>
      <c r="O490" s="22"/>
      <c r="P490" s="22"/>
      <c r="Q490" s="22"/>
      <c r="R490" s="22"/>
      <c r="S490" s="22"/>
      <c r="T490" s="41"/>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row>
    <row r="491">
      <c r="A491" s="41"/>
      <c r="B491" s="116"/>
      <c r="C491" s="22"/>
      <c r="D491" s="22"/>
      <c r="E491" s="22"/>
      <c r="F491" s="41"/>
      <c r="G491" s="41"/>
      <c r="H491" s="22"/>
      <c r="I491" s="41"/>
      <c r="J491" s="41"/>
      <c r="K491" s="117"/>
      <c r="L491" s="99"/>
      <c r="M491" s="41"/>
      <c r="N491" s="116"/>
      <c r="O491" s="22"/>
      <c r="P491" s="22"/>
      <c r="Q491" s="22"/>
      <c r="R491" s="22"/>
      <c r="S491" s="22"/>
      <c r="T491" s="41"/>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row>
    <row r="492">
      <c r="A492" s="41"/>
      <c r="B492" s="116"/>
      <c r="C492" s="22"/>
      <c r="D492" s="22"/>
      <c r="E492" s="22"/>
      <c r="F492" s="41"/>
      <c r="G492" s="41"/>
      <c r="H492" s="22"/>
      <c r="I492" s="41"/>
      <c r="J492" s="41"/>
      <c r="K492" s="117"/>
      <c r="L492" s="99"/>
      <c r="M492" s="41"/>
      <c r="N492" s="116"/>
      <c r="O492" s="22"/>
      <c r="P492" s="22"/>
      <c r="Q492" s="22"/>
      <c r="R492" s="22"/>
      <c r="S492" s="22"/>
      <c r="T492" s="41"/>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row>
    <row r="493">
      <c r="A493" s="41"/>
      <c r="B493" s="116"/>
      <c r="C493" s="22"/>
      <c r="D493" s="22"/>
      <c r="E493" s="22"/>
      <c r="F493" s="41"/>
      <c r="G493" s="41"/>
      <c r="H493" s="22"/>
      <c r="I493" s="41"/>
      <c r="J493" s="41"/>
      <c r="K493" s="117"/>
      <c r="L493" s="99"/>
      <c r="M493" s="41"/>
      <c r="N493" s="116"/>
      <c r="O493" s="22"/>
      <c r="P493" s="22"/>
      <c r="Q493" s="22"/>
      <c r="R493" s="22"/>
      <c r="S493" s="22"/>
      <c r="T493" s="41"/>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row>
    <row r="494">
      <c r="A494" s="41"/>
      <c r="B494" s="116"/>
      <c r="C494" s="22"/>
      <c r="D494" s="22"/>
      <c r="E494" s="22"/>
      <c r="F494" s="41"/>
      <c r="G494" s="41"/>
      <c r="H494" s="22"/>
      <c r="I494" s="41"/>
      <c r="J494" s="41"/>
      <c r="K494" s="117"/>
      <c r="L494" s="99"/>
      <c r="M494" s="41"/>
      <c r="N494" s="116"/>
      <c r="O494" s="22"/>
      <c r="P494" s="22"/>
      <c r="Q494" s="22"/>
      <c r="R494" s="22"/>
      <c r="S494" s="22"/>
      <c r="T494" s="41"/>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row>
    <row r="495">
      <c r="A495" s="41"/>
      <c r="B495" s="116"/>
      <c r="C495" s="22"/>
      <c r="D495" s="22"/>
      <c r="E495" s="22"/>
      <c r="F495" s="41"/>
      <c r="G495" s="41"/>
      <c r="H495" s="22"/>
      <c r="I495" s="41"/>
      <c r="J495" s="41"/>
      <c r="K495" s="117"/>
      <c r="L495" s="99"/>
      <c r="M495" s="41"/>
      <c r="N495" s="116"/>
      <c r="O495" s="22"/>
      <c r="P495" s="22"/>
      <c r="Q495" s="22"/>
      <c r="R495" s="22"/>
      <c r="S495" s="22"/>
      <c r="T495" s="41"/>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row>
    <row r="496">
      <c r="A496" s="41"/>
      <c r="B496" s="116"/>
      <c r="C496" s="22"/>
      <c r="D496" s="22"/>
      <c r="E496" s="22"/>
      <c r="F496" s="41"/>
      <c r="G496" s="41"/>
      <c r="H496" s="22"/>
      <c r="I496" s="41"/>
      <c r="J496" s="41"/>
      <c r="K496" s="117"/>
      <c r="L496" s="99"/>
      <c r="M496" s="41"/>
      <c r="N496" s="116"/>
      <c r="O496" s="22"/>
      <c r="P496" s="22"/>
      <c r="Q496" s="22"/>
      <c r="R496" s="22"/>
      <c r="S496" s="22"/>
      <c r="T496" s="41"/>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row>
    <row r="497">
      <c r="A497" s="41"/>
      <c r="B497" s="116"/>
      <c r="C497" s="22"/>
      <c r="D497" s="22"/>
      <c r="E497" s="22"/>
      <c r="F497" s="41"/>
      <c r="G497" s="41"/>
      <c r="H497" s="22"/>
      <c r="I497" s="41"/>
      <c r="J497" s="41"/>
      <c r="K497" s="117"/>
      <c r="L497" s="99"/>
      <c r="M497" s="41"/>
      <c r="N497" s="116"/>
      <c r="O497" s="22"/>
      <c r="P497" s="22"/>
      <c r="Q497" s="22"/>
      <c r="R497" s="22"/>
      <c r="S497" s="22"/>
      <c r="T497" s="41"/>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row>
    <row r="498">
      <c r="A498" s="41"/>
      <c r="B498" s="116"/>
      <c r="C498" s="22"/>
      <c r="D498" s="22"/>
      <c r="E498" s="22"/>
      <c r="F498" s="41"/>
      <c r="G498" s="41"/>
      <c r="H498" s="22"/>
      <c r="I498" s="41"/>
      <c r="J498" s="41"/>
      <c r="K498" s="117"/>
      <c r="L498" s="99"/>
      <c r="M498" s="41"/>
      <c r="N498" s="116"/>
      <c r="O498" s="22"/>
      <c r="P498" s="22"/>
      <c r="Q498" s="22"/>
      <c r="R498" s="22"/>
      <c r="S498" s="22"/>
      <c r="T498" s="41"/>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row>
    <row r="499">
      <c r="A499" s="41"/>
      <c r="B499" s="116"/>
      <c r="C499" s="22"/>
      <c r="D499" s="22"/>
      <c r="E499" s="22"/>
      <c r="F499" s="41"/>
      <c r="G499" s="41"/>
      <c r="H499" s="22"/>
      <c r="I499" s="41"/>
      <c r="J499" s="41"/>
      <c r="K499" s="117"/>
      <c r="L499" s="99"/>
      <c r="M499" s="41"/>
      <c r="N499" s="116"/>
      <c r="O499" s="22"/>
      <c r="P499" s="22"/>
      <c r="Q499" s="22"/>
      <c r="R499" s="22"/>
      <c r="S499" s="22"/>
      <c r="T499" s="41"/>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row>
    <row r="500">
      <c r="A500" s="41"/>
      <c r="B500" s="116"/>
      <c r="C500" s="22"/>
      <c r="D500" s="22"/>
      <c r="E500" s="22"/>
      <c r="F500" s="41"/>
      <c r="G500" s="41"/>
      <c r="H500" s="22"/>
      <c r="I500" s="41"/>
      <c r="J500" s="41"/>
      <c r="K500" s="117"/>
      <c r="L500" s="99"/>
      <c r="M500" s="41"/>
      <c r="N500" s="116"/>
      <c r="O500" s="22"/>
      <c r="P500" s="22"/>
      <c r="Q500" s="22"/>
      <c r="R500" s="22"/>
      <c r="S500" s="22"/>
      <c r="T500" s="41"/>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row>
    <row r="501">
      <c r="A501" s="41"/>
      <c r="B501" s="116"/>
      <c r="C501" s="22"/>
      <c r="D501" s="22"/>
      <c r="E501" s="22"/>
      <c r="F501" s="41"/>
      <c r="G501" s="41"/>
      <c r="H501" s="22"/>
      <c r="I501" s="41"/>
      <c r="J501" s="41"/>
      <c r="K501" s="117"/>
      <c r="L501" s="99"/>
      <c r="M501" s="41"/>
      <c r="N501" s="116"/>
      <c r="O501" s="22"/>
      <c r="P501" s="22"/>
      <c r="Q501" s="22"/>
      <c r="R501" s="22"/>
      <c r="S501" s="22"/>
      <c r="T501" s="41"/>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row>
    <row r="502">
      <c r="A502" s="41"/>
      <c r="B502" s="116"/>
      <c r="C502" s="22"/>
      <c r="D502" s="22"/>
      <c r="E502" s="22"/>
      <c r="F502" s="41"/>
      <c r="G502" s="41"/>
      <c r="H502" s="22"/>
      <c r="I502" s="41"/>
      <c r="J502" s="41"/>
      <c r="K502" s="117"/>
      <c r="L502" s="99"/>
      <c r="M502" s="41"/>
      <c r="N502" s="116"/>
      <c r="O502" s="22"/>
      <c r="P502" s="22"/>
      <c r="Q502" s="22"/>
      <c r="R502" s="22"/>
      <c r="S502" s="22"/>
      <c r="T502" s="41"/>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row>
    <row r="503">
      <c r="A503" s="41"/>
      <c r="B503" s="116"/>
      <c r="C503" s="22"/>
      <c r="D503" s="22"/>
      <c r="E503" s="22"/>
      <c r="F503" s="41"/>
      <c r="G503" s="41"/>
      <c r="H503" s="22"/>
      <c r="I503" s="41"/>
      <c r="J503" s="41"/>
      <c r="K503" s="117"/>
      <c r="L503" s="99"/>
      <c r="M503" s="41"/>
      <c r="N503" s="116"/>
      <c r="O503" s="22"/>
      <c r="P503" s="22"/>
      <c r="Q503" s="22"/>
      <c r="R503" s="22"/>
      <c r="S503" s="22"/>
      <c r="T503" s="41"/>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row>
    <row r="504">
      <c r="A504" s="41"/>
      <c r="B504" s="116"/>
      <c r="C504" s="22"/>
      <c r="D504" s="22"/>
      <c r="E504" s="22"/>
      <c r="F504" s="41"/>
      <c r="G504" s="41"/>
      <c r="H504" s="22"/>
      <c r="I504" s="41"/>
      <c r="J504" s="41"/>
      <c r="K504" s="117"/>
      <c r="L504" s="99"/>
      <c r="M504" s="41"/>
      <c r="N504" s="116"/>
      <c r="O504" s="22"/>
      <c r="P504" s="22"/>
      <c r="Q504" s="22"/>
      <c r="R504" s="22"/>
      <c r="S504" s="22"/>
      <c r="T504" s="41"/>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row>
    <row r="505">
      <c r="A505" s="41"/>
      <c r="B505" s="116"/>
      <c r="C505" s="22"/>
      <c r="D505" s="22"/>
      <c r="E505" s="22"/>
      <c r="F505" s="41"/>
      <c r="G505" s="41"/>
      <c r="H505" s="22"/>
      <c r="I505" s="41"/>
      <c r="J505" s="41"/>
      <c r="K505" s="117"/>
      <c r="L505" s="99"/>
      <c r="M505" s="41"/>
      <c r="N505" s="116"/>
      <c r="O505" s="22"/>
      <c r="P505" s="22"/>
      <c r="Q505" s="22"/>
      <c r="R505" s="22"/>
      <c r="S505" s="22"/>
      <c r="T505" s="41"/>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row>
    <row r="506">
      <c r="A506" s="41"/>
      <c r="B506" s="116"/>
      <c r="C506" s="22"/>
      <c r="D506" s="22"/>
      <c r="E506" s="22"/>
      <c r="F506" s="41"/>
      <c r="G506" s="41"/>
      <c r="H506" s="22"/>
      <c r="I506" s="41"/>
      <c r="J506" s="41"/>
      <c r="K506" s="117"/>
      <c r="L506" s="99"/>
      <c r="M506" s="41"/>
      <c r="N506" s="116"/>
      <c r="O506" s="22"/>
      <c r="P506" s="22"/>
      <c r="Q506" s="22"/>
      <c r="R506" s="22"/>
      <c r="S506" s="22"/>
      <c r="T506" s="41"/>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row>
    <row r="507">
      <c r="A507" s="41"/>
      <c r="B507" s="116"/>
      <c r="C507" s="22"/>
      <c r="D507" s="22"/>
      <c r="E507" s="22"/>
      <c r="F507" s="41"/>
      <c r="G507" s="41"/>
      <c r="H507" s="22"/>
      <c r="I507" s="41"/>
      <c r="J507" s="41"/>
      <c r="K507" s="117"/>
      <c r="L507" s="99"/>
      <c r="M507" s="41"/>
      <c r="N507" s="116"/>
      <c r="O507" s="22"/>
      <c r="P507" s="22"/>
      <c r="Q507" s="22"/>
      <c r="R507" s="22"/>
      <c r="S507" s="22"/>
      <c r="T507" s="41"/>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row>
    <row r="508">
      <c r="A508" s="41"/>
      <c r="B508" s="116"/>
      <c r="C508" s="22"/>
      <c r="D508" s="22"/>
      <c r="E508" s="22"/>
      <c r="F508" s="41"/>
      <c r="G508" s="41"/>
      <c r="H508" s="22"/>
      <c r="I508" s="41"/>
      <c r="J508" s="41"/>
      <c r="K508" s="117"/>
      <c r="L508" s="99"/>
      <c r="M508" s="41"/>
      <c r="N508" s="116"/>
      <c r="O508" s="22"/>
      <c r="P508" s="22"/>
      <c r="Q508" s="22"/>
      <c r="R508" s="22"/>
      <c r="S508" s="22"/>
      <c r="T508" s="41"/>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row>
    <row r="509">
      <c r="A509" s="41"/>
      <c r="B509" s="116"/>
      <c r="C509" s="22"/>
      <c r="D509" s="22"/>
      <c r="E509" s="22"/>
      <c r="F509" s="41"/>
      <c r="G509" s="41"/>
      <c r="H509" s="22"/>
      <c r="I509" s="41"/>
      <c r="J509" s="41"/>
      <c r="K509" s="117"/>
      <c r="L509" s="99"/>
      <c r="M509" s="41"/>
      <c r="N509" s="116"/>
      <c r="O509" s="22"/>
      <c r="P509" s="22"/>
      <c r="Q509" s="22"/>
      <c r="R509" s="22"/>
      <c r="S509" s="22"/>
      <c r="T509" s="41"/>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row>
    <row r="510">
      <c r="A510" s="41"/>
      <c r="B510" s="116"/>
      <c r="C510" s="22"/>
      <c r="D510" s="22"/>
      <c r="E510" s="22"/>
      <c r="F510" s="41"/>
      <c r="G510" s="41"/>
      <c r="H510" s="22"/>
      <c r="I510" s="41"/>
      <c r="J510" s="41"/>
      <c r="K510" s="117"/>
      <c r="L510" s="99"/>
      <c r="M510" s="41"/>
      <c r="N510" s="116"/>
      <c r="O510" s="22"/>
      <c r="P510" s="22"/>
      <c r="Q510" s="22"/>
      <c r="R510" s="22"/>
      <c r="S510" s="22"/>
      <c r="T510" s="41"/>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row>
    <row r="511">
      <c r="A511" s="41"/>
      <c r="B511" s="116"/>
      <c r="C511" s="22"/>
      <c r="D511" s="22"/>
      <c r="E511" s="22"/>
      <c r="F511" s="41"/>
      <c r="G511" s="41"/>
      <c r="H511" s="22"/>
      <c r="I511" s="41"/>
      <c r="J511" s="41"/>
      <c r="K511" s="117"/>
      <c r="L511" s="99"/>
      <c r="M511" s="41"/>
      <c r="N511" s="116"/>
      <c r="O511" s="22"/>
      <c r="P511" s="22"/>
      <c r="Q511" s="22"/>
      <c r="R511" s="22"/>
      <c r="S511" s="22"/>
      <c r="T511" s="41"/>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row>
    <row r="512">
      <c r="A512" s="41"/>
      <c r="B512" s="116"/>
      <c r="C512" s="22"/>
      <c r="D512" s="22"/>
      <c r="E512" s="22"/>
      <c r="F512" s="41"/>
      <c r="G512" s="41"/>
      <c r="H512" s="22"/>
      <c r="I512" s="41"/>
      <c r="J512" s="41"/>
      <c r="K512" s="117"/>
      <c r="L512" s="99"/>
      <c r="M512" s="41"/>
      <c r="N512" s="116"/>
      <c r="O512" s="22"/>
      <c r="P512" s="22"/>
      <c r="Q512" s="22"/>
      <c r="R512" s="22"/>
      <c r="S512" s="22"/>
      <c r="T512" s="41"/>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row>
    <row r="513">
      <c r="A513" s="41"/>
      <c r="B513" s="116"/>
      <c r="C513" s="22"/>
      <c r="D513" s="22"/>
      <c r="E513" s="22"/>
      <c r="F513" s="41"/>
      <c r="G513" s="41"/>
      <c r="H513" s="22"/>
      <c r="I513" s="41"/>
      <c r="J513" s="41"/>
      <c r="K513" s="117"/>
      <c r="L513" s="99"/>
      <c r="M513" s="41"/>
      <c r="N513" s="116"/>
      <c r="O513" s="22"/>
      <c r="P513" s="22"/>
      <c r="Q513" s="22"/>
      <c r="R513" s="22"/>
      <c r="S513" s="22"/>
      <c r="T513" s="41"/>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row>
    <row r="514">
      <c r="A514" s="41"/>
      <c r="B514" s="116"/>
      <c r="C514" s="22"/>
      <c r="D514" s="22"/>
      <c r="E514" s="22"/>
      <c r="F514" s="41"/>
      <c r="G514" s="41"/>
      <c r="H514" s="22"/>
      <c r="I514" s="41"/>
      <c r="J514" s="41"/>
      <c r="K514" s="117"/>
      <c r="L514" s="99"/>
      <c r="M514" s="41"/>
      <c r="N514" s="116"/>
      <c r="O514" s="22"/>
      <c r="P514" s="22"/>
      <c r="Q514" s="22"/>
      <c r="R514" s="22"/>
      <c r="S514" s="22"/>
      <c r="T514" s="41"/>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row>
    <row r="515">
      <c r="A515" s="41"/>
      <c r="B515" s="116"/>
      <c r="C515" s="22"/>
      <c r="D515" s="22"/>
      <c r="E515" s="22"/>
      <c r="F515" s="41"/>
      <c r="G515" s="41"/>
      <c r="H515" s="22"/>
      <c r="I515" s="41"/>
      <c r="J515" s="41"/>
      <c r="K515" s="117"/>
      <c r="L515" s="99"/>
      <c r="M515" s="41"/>
      <c r="N515" s="116"/>
      <c r="O515" s="22"/>
      <c r="P515" s="22"/>
      <c r="Q515" s="22"/>
      <c r="R515" s="22"/>
      <c r="S515" s="22"/>
      <c r="T515" s="41"/>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row>
    <row r="516">
      <c r="A516" s="41"/>
      <c r="B516" s="116"/>
      <c r="C516" s="22"/>
      <c r="D516" s="22"/>
      <c r="E516" s="22"/>
      <c r="F516" s="41"/>
      <c r="G516" s="41"/>
      <c r="H516" s="22"/>
      <c r="I516" s="41"/>
      <c r="J516" s="41"/>
      <c r="K516" s="117"/>
      <c r="L516" s="99"/>
      <c r="M516" s="41"/>
      <c r="N516" s="116"/>
      <c r="O516" s="22"/>
      <c r="P516" s="22"/>
      <c r="Q516" s="22"/>
      <c r="R516" s="22"/>
      <c r="S516" s="22"/>
      <c r="T516" s="41"/>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row>
    <row r="517">
      <c r="A517" s="41"/>
      <c r="B517" s="116"/>
      <c r="C517" s="22"/>
      <c r="D517" s="22"/>
      <c r="E517" s="22"/>
      <c r="F517" s="41"/>
      <c r="G517" s="41"/>
      <c r="H517" s="22"/>
      <c r="I517" s="41"/>
      <c r="J517" s="41"/>
      <c r="K517" s="117"/>
      <c r="L517" s="99"/>
      <c r="M517" s="41"/>
      <c r="N517" s="116"/>
      <c r="O517" s="22"/>
      <c r="P517" s="22"/>
      <c r="Q517" s="22"/>
      <c r="R517" s="22"/>
      <c r="S517" s="22"/>
      <c r="T517" s="41"/>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row>
    <row r="518">
      <c r="A518" s="41"/>
      <c r="B518" s="116"/>
      <c r="C518" s="22"/>
      <c r="D518" s="22"/>
      <c r="E518" s="22"/>
      <c r="F518" s="41"/>
      <c r="G518" s="41"/>
      <c r="H518" s="22"/>
      <c r="I518" s="41"/>
      <c r="J518" s="41"/>
      <c r="K518" s="117"/>
      <c r="L518" s="99"/>
      <c r="M518" s="41"/>
      <c r="N518" s="116"/>
      <c r="O518" s="22"/>
      <c r="P518" s="22"/>
      <c r="Q518" s="22"/>
      <c r="R518" s="22"/>
      <c r="S518" s="22"/>
      <c r="T518" s="41"/>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row>
    <row r="519">
      <c r="A519" s="41"/>
      <c r="B519" s="116"/>
      <c r="C519" s="22"/>
      <c r="D519" s="22"/>
      <c r="E519" s="22"/>
      <c r="F519" s="41"/>
      <c r="G519" s="41"/>
      <c r="H519" s="22"/>
      <c r="I519" s="41"/>
      <c r="J519" s="41"/>
      <c r="K519" s="117"/>
      <c r="L519" s="99"/>
      <c r="M519" s="41"/>
      <c r="N519" s="116"/>
      <c r="O519" s="22"/>
      <c r="P519" s="22"/>
      <c r="Q519" s="22"/>
      <c r="R519" s="22"/>
      <c r="S519" s="22"/>
      <c r="T519" s="41"/>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row>
    <row r="520">
      <c r="A520" s="41"/>
      <c r="B520" s="116"/>
      <c r="C520" s="22"/>
      <c r="D520" s="22"/>
      <c r="E520" s="22"/>
      <c r="F520" s="41"/>
      <c r="G520" s="41"/>
      <c r="H520" s="22"/>
      <c r="I520" s="41"/>
      <c r="J520" s="41"/>
      <c r="K520" s="117"/>
      <c r="L520" s="99"/>
      <c r="M520" s="41"/>
      <c r="N520" s="116"/>
      <c r="O520" s="22"/>
      <c r="P520" s="22"/>
      <c r="Q520" s="22"/>
      <c r="R520" s="22"/>
      <c r="S520" s="22"/>
      <c r="T520" s="41"/>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row>
    <row r="521">
      <c r="A521" s="41"/>
      <c r="B521" s="116"/>
      <c r="C521" s="22"/>
      <c r="D521" s="22"/>
      <c r="E521" s="22"/>
      <c r="F521" s="41"/>
      <c r="G521" s="41"/>
      <c r="H521" s="22"/>
      <c r="I521" s="41"/>
      <c r="J521" s="41"/>
      <c r="K521" s="117"/>
      <c r="L521" s="99"/>
      <c r="M521" s="41"/>
      <c r="N521" s="116"/>
      <c r="O521" s="22"/>
      <c r="P521" s="22"/>
      <c r="Q521" s="22"/>
      <c r="R521" s="22"/>
      <c r="S521" s="22"/>
      <c r="T521" s="41"/>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row>
    <row r="522">
      <c r="A522" s="41"/>
      <c r="B522" s="116"/>
      <c r="C522" s="22"/>
      <c r="D522" s="22"/>
      <c r="E522" s="22"/>
      <c r="F522" s="41"/>
      <c r="G522" s="41"/>
      <c r="H522" s="22"/>
      <c r="I522" s="41"/>
      <c r="J522" s="41"/>
      <c r="K522" s="117"/>
      <c r="L522" s="99"/>
      <c r="M522" s="41"/>
      <c r="N522" s="116"/>
      <c r="O522" s="22"/>
      <c r="P522" s="22"/>
      <c r="Q522" s="22"/>
      <c r="R522" s="22"/>
      <c r="S522" s="22"/>
      <c r="T522" s="41"/>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row>
    <row r="523">
      <c r="A523" s="41"/>
      <c r="B523" s="116"/>
      <c r="C523" s="22"/>
      <c r="D523" s="22"/>
      <c r="E523" s="22"/>
      <c r="F523" s="41"/>
      <c r="G523" s="41"/>
      <c r="H523" s="22"/>
      <c r="I523" s="41"/>
      <c r="J523" s="41"/>
      <c r="K523" s="117"/>
      <c r="L523" s="99"/>
      <c r="M523" s="41"/>
      <c r="N523" s="116"/>
      <c r="O523" s="22"/>
      <c r="P523" s="22"/>
      <c r="Q523" s="22"/>
      <c r="R523" s="22"/>
      <c r="S523" s="22"/>
      <c r="T523" s="41"/>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row>
    <row r="524">
      <c r="A524" s="41"/>
      <c r="B524" s="116"/>
      <c r="C524" s="22"/>
      <c r="D524" s="22"/>
      <c r="E524" s="22"/>
      <c r="F524" s="41"/>
      <c r="G524" s="41"/>
      <c r="H524" s="22"/>
      <c r="I524" s="41"/>
      <c r="J524" s="41"/>
      <c r="K524" s="117"/>
      <c r="L524" s="99"/>
      <c r="M524" s="41"/>
      <c r="N524" s="116"/>
      <c r="O524" s="22"/>
      <c r="P524" s="22"/>
      <c r="Q524" s="22"/>
      <c r="R524" s="22"/>
      <c r="S524" s="22"/>
      <c r="T524" s="41"/>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row>
    <row r="525">
      <c r="A525" s="41"/>
      <c r="B525" s="116"/>
      <c r="C525" s="22"/>
      <c r="D525" s="22"/>
      <c r="E525" s="22"/>
      <c r="F525" s="41"/>
      <c r="G525" s="41"/>
      <c r="H525" s="22"/>
      <c r="I525" s="41"/>
      <c r="J525" s="41"/>
      <c r="K525" s="117"/>
      <c r="L525" s="99"/>
      <c r="M525" s="41"/>
      <c r="N525" s="116"/>
      <c r="O525" s="22"/>
      <c r="P525" s="22"/>
      <c r="Q525" s="22"/>
      <c r="R525" s="22"/>
      <c r="S525" s="22"/>
      <c r="T525" s="41"/>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row>
    <row r="526">
      <c r="A526" s="41"/>
      <c r="B526" s="116"/>
      <c r="C526" s="22"/>
      <c r="D526" s="22"/>
      <c r="E526" s="22"/>
      <c r="F526" s="41"/>
      <c r="G526" s="41"/>
      <c r="H526" s="22"/>
      <c r="I526" s="41"/>
      <c r="J526" s="41"/>
      <c r="K526" s="117"/>
      <c r="L526" s="99"/>
      <c r="M526" s="41"/>
      <c r="N526" s="116"/>
      <c r="O526" s="22"/>
      <c r="P526" s="22"/>
      <c r="Q526" s="22"/>
      <c r="R526" s="22"/>
      <c r="S526" s="22"/>
      <c r="T526" s="41"/>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row>
    <row r="527">
      <c r="A527" s="41"/>
      <c r="B527" s="116"/>
      <c r="C527" s="22"/>
      <c r="D527" s="22"/>
      <c r="E527" s="22"/>
      <c r="F527" s="41"/>
      <c r="G527" s="41"/>
      <c r="H527" s="22"/>
      <c r="I527" s="41"/>
      <c r="J527" s="41"/>
      <c r="K527" s="117"/>
      <c r="L527" s="99"/>
      <c r="M527" s="41"/>
      <c r="N527" s="116"/>
      <c r="O527" s="22"/>
      <c r="P527" s="22"/>
      <c r="Q527" s="22"/>
      <c r="R527" s="22"/>
      <c r="S527" s="22"/>
      <c r="T527" s="41"/>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row>
    <row r="528">
      <c r="A528" s="41"/>
      <c r="B528" s="116"/>
      <c r="C528" s="22"/>
      <c r="D528" s="22"/>
      <c r="E528" s="22"/>
      <c r="F528" s="41"/>
      <c r="G528" s="41"/>
      <c r="H528" s="22"/>
      <c r="I528" s="41"/>
      <c r="J528" s="41"/>
      <c r="K528" s="117"/>
      <c r="L528" s="99"/>
      <c r="M528" s="41"/>
      <c r="N528" s="116"/>
      <c r="O528" s="22"/>
      <c r="P528" s="22"/>
      <c r="Q528" s="22"/>
      <c r="R528" s="22"/>
      <c r="S528" s="22"/>
      <c r="T528" s="41"/>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row>
    <row r="529">
      <c r="A529" s="41"/>
      <c r="B529" s="116"/>
      <c r="C529" s="22"/>
      <c r="D529" s="22"/>
      <c r="E529" s="22"/>
      <c r="F529" s="41"/>
      <c r="G529" s="41"/>
      <c r="H529" s="22"/>
      <c r="I529" s="41"/>
      <c r="J529" s="41"/>
      <c r="K529" s="117"/>
      <c r="L529" s="99"/>
      <c r="M529" s="41"/>
      <c r="N529" s="116"/>
      <c r="O529" s="22"/>
      <c r="P529" s="22"/>
      <c r="Q529" s="22"/>
      <c r="R529" s="22"/>
      <c r="S529" s="22"/>
      <c r="T529" s="41"/>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row>
    <row r="530">
      <c r="A530" s="41"/>
      <c r="B530" s="116"/>
      <c r="C530" s="22"/>
      <c r="D530" s="22"/>
      <c r="E530" s="22"/>
      <c r="F530" s="41"/>
      <c r="G530" s="41"/>
      <c r="H530" s="22"/>
      <c r="I530" s="41"/>
      <c r="J530" s="41"/>
      <c r="K530" s="117"/>
      <c r="L530" s="99"/>
      <c r="M530" s="41"/>
      <c r="N530" s="116"/>
      <c r="O530" s="22"/>
      <c r="P530" s="22"/>
      <c r="Q530" s="22"/>
      <c r="R530" s="22"/>
      <c r="S530" s="22"/>
      <c r="T530" s="41"/>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row>
    <row r="531">
      <c r="A531" s="41"/>
      <c r="B531" s="116"/>
      <c r="C531" s="22"/>
      <c r="D531" s="22"/>
      <c r="E531" s="22"/>
      <c r="F531" s="41"/>
      <c r="G531" s="41"/>
      <c r="H531" s="22"/>
      <c r="I531" s="41"/>
      <c r="J531" s="41"/>
      <c r="K531" s="117"/>
      <c r="L531" s="99"/>
      <c r="M531" s="41"/>
      <c r="N531" s="116"/>
      <c r="O531" s="22"/>
      <c r="P531" s="22"/>
      <c r="Q531" s="22"/>
      <c r="R531" s="22"/>
      <c r="S531" s="22"/>
      <c r="T531" s="41"/>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row>
    <row r="532">
      <c r="A532" s="41"/>
      <c r="B532" s="116"/>
      <c r="C532" s="22"/>
      <c r="D532" s="22"/>
      <c r="E532" s="22"/>
      <c r="F532" s="41"/>
      <c r="G532" s="41"/>
      <c r="H532" s="22"/>
      <c r="I532" s="41"/>
      <c r="J532" s="41"/>
      <c r="K532" s="117"/>
      <c r="L532" s="99"/>
      <c r="M532" s="41"/>
      <c r="N532" s="116"/>
      <c r="O532" s="22"/>
      <c r="P532" s="22"/>
      <c r="Q532" s="22"/>
      <c r="R532" s="22"/>
      <c r="S532" s="22"/>
      <c r="T532" s="41"/>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row>
    <row r="533">
      <c r="A533" s="41"/>
      <c r="B533" s="116"/>
      <c r="C533" s="22"/>
      <c r="D533" s="22"/>
      <c r="E533" s="22"/>
      <c r="F533" s="41"/>
      <c r="G533" s="41"/>
      <c r="H533" s="22"/>
      <c r="I533" s="41"/>
      <c r="J533" s="41"/>
      <c r="K533" s="117"/>
      <c r="L533" s="99"/>
      <c r="M533" s="41"/>
      <c r="N533" s="116"/>
      <c r="O533" s="22"/>
      <c r="P533" s="22"/>
      <c r="Q533" s="22"/>
      <c r="R533" s="22"/>
      <c r="S533" s="22"/>
      <c r="T533" s="41"/>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row>
    <row r="534">
      <c r="A534" s="41"/>
      <c r="B534" s="116"/>
      <c r="C534" s="22"/>
      <c r="D534" s="22"/>
      <c r="E534" s="22"/>
      <c r="F534" s="41"/>
      <c r="G534" s="41"/>
      <c r="H534" s="22"/>
      <c r="I534" s="41"/>
      <c r="J534" s="41"/>
      <c r="K534" s="117"/>
      <c r="L534" s="99"/>
      <c r="M534" s="41"/>
      <c r="N534" s="116"/>
      <c r="O534" s="22"/>
      <c r="P534" s="22"/>
      <c r="Q534" s="22"/>
      <c r="R534" s="22"/>
      <c r="S534" s="22"/>
      <c r="T534" s="41"/>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row>
    <row r="535">
      <c r="A535" s="41"/>
      <c r="B535" s="116"/>
      <c r="C535" s="22"/>
      <c r="D535" s="22"/>
      <c r="E535" s="22"/>
      <c r="F535" s="41"/>
      <c r="G535" s="41"/>
      <c r="H535" s="22"/>
      <c r="I535" s="41"/>
      <c r="J535" s="41"/>
      <c r="K535" s="117"/>
      <c r="L535" s="99"/>
      <c r="M535" s="41"/>
      <c r="N535" s="116"/>
      <c r="O535" s="22"/>
      <c r="P535" s="22"/>
      <c r="Q535" s="22"/>
      <c r="R535" s="22"/>
      <c r="S535" s="22"/>
      <c r="T535" s="41"/>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row>
    <row r="536">
      <c r="A536" s="41"/>
      <c r="B536" s="116"/>
      <c r="C536" s="22"/>
      <c r="D536" s="22"/>
      <c r="E536" s="22"/>
      <c r="F536" s="41"/>
      <c r="G536" s="41"/>
      <c r="H536" s="22"/>
      <c r="I536" s="41"/>
      <c r="J536" s="41"/>
      <c r="K536" s="117"/>
      <c r="L536" s="99"/>
      <c r="M536" s="41"/>
      <c r="N536" s="116"/>
      <c r="O536" s="22"/>
      <c r="P536" s="22"/>
      <c r="Q536" s="22"/>
      <c r="R536" s="22"/>
      <c r="S536" s="22"/>
      <c r="T536" s="41"/>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row>
    <row r="537">
      <c r="A537" s="41"/>
      <c r="B537" s="116"/>
      <c r="C537" s="22"/>
      <c r="D537" s="22"/>
      <c r="E537" s="22"/>
      <c r="F537" s="41"/>
      <c r="G537" s="41"/>
      <c r="H537" s="22"/>
      <c r="I537" s="41"/>
      <c r="J537" s="41"/>
      <c r="K537" s="117"/>
      <c r="L537" s="99"/>
      <c r="M537" s="41"/>
      <c r="N537" s="116"/>
      <c r="O537" s="22"/>
      <c r="P537" s="22"/>
      <c r="Q537" s="22"/>
      <c r="R537" s="22"/>
      <c r="S537" s="22"/>
      <c r="T537" s="41"/>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row>
    <row r="538">
      <c r="A538" s="41"/>
      <c r="B538" s="116"/>
      <c r="C538" s="22"/>
      <c r="D538" s="22"/>
      <c r="E538" s="22"/>
      <c r="F538" s="41"/>
      <c r="G538" s="41"/>
      <c r="H538" s="22"/>
      <c r="I538" s="41"/>
      <c r="J538" s="41"/>
      <c r="K538" s="117"/>
      <c r="L538" s="99"/>
      <c r="M538" s="41"/>
      <c r="N538" s="116"/>
      <c r="O538" s="22"/>
      <c r="P538" s="22"/>
      <c r="Q538" s="22"/>
      <c r="R538" s="22"/>
      <c r="S538" s="22"/>
      <c r="T538" s="41"/>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row>
    <row r="539">
      <c r="A539" s="41"/>
      <c r="B539" s="116"/>
      <c r="C539" s="22"/>
      <c r="D539" s="22"/>
      <c r="E539" s="22"/>
      <c r="F539" s="41"/>
      <c r="G539" s="41"/>
      <c r="H539" s="22"/>
      <c r="I539" s="41"/>
      <c r="J539" s="41"/>
      <c r="K539" s="117"/>
      <c r="L539" s="99"/>
      <c r="M539" s="41"/>
      <c r="N539" s="116"/>
      <c r="O539" s="22"/>
      <c r="P539" s="22"/>
      <c r="Q539" s="22"/>
      <c r="R539" s="22"/>
      <c r="S539" s="22"/>
      <c r="T539" s="41"/>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row>
    <row r="540">
      <c r="A540" s="41"/>
      <c r="B540" s="116"/>
      <c r="C540" s="22"/>
      <c r="D540" s="22"/>
      <c r="E540" s="22"/>
      <c r="F540" s="41"/>
      <c r="G540" s="41"/>
      <c r="H540" s="22"/>
      <c r="I540" s="41"/>
      <c r="J540" s="41"/>
      <c r="K540" s="117"/>
      <c r="L540" s="99"/>
      <c r="M540" s="41"/>
      <c r="N540" s="116"/>
      <c r="O540" s="22"/>
      <c r="P540" s="22"/>
      <c r="Q540" s="22"/>
      <c r="R540" s="22"/>
      <c r="S540" s="22"/>
      <c r="T540" s="41"/>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row>
    <row r="541">
      <c r="A541" s="41"/>
      <c r="B541" s="116"/>
      <c r="C541" s="22"/>
      <c r="D541" s="22"/>
      <c r="E541" s="22"/>
      <c r="F541" s="41"/>
      <c r="G541" s="41"/>
      <c r="H541" s="22"/>
      <c r="I541" s="41"/>
      <c r="J541" s="41"/>
      <c r="K541" s="117"/>
      <c r="L541" s="99"/>
      <c r="M541" s="41"/>
      <c r="N541" s="116"/>
      <c r="O541" s="22"/>
      <c r="P541" s="22"/>
      <c r="Q541" s="22"/>
      <c r="R541" s="22"/>
      <c r="S541" s="22"/>
      <c r="T541" s="41"/>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row>
    <row r="542">
      <c r="A542" s="41"/>
      <c r="B542" s="116"/>
      <c r="C542" s="22"/>
      <c r="D542" s="22"/>
      <c r="E542" s="22"/>
      <c r="F542" s="41"/>
      <c r="G542" s="41"/>
      <c r="H542" s="22"/>
      <c r="I542" s="41"/>
      <c r="J542" s="41"/>
      <c r="K542" s="117"/>
      <c r="L542" s="99"/>
      <c r="M542" s="41"/>
      <c r="N542" s="116"/>
      <c r="O542" s="22"/>
      <c r="P542" s="22"/>
      <c r="Q542" s="22"/>
      <c r="R542" s="22"/>
      <c r="S542" s="22"/>
      <c r="T542" s="41"/>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row>
    <row r="543">
      <c r="A543" s="41"/>
      <c r="B543" s="116"/>
      <c r="C543" s="22"/>
      <c r="D543" s="22"/>
      <c r="E543" s="22"/>
      <c r="F543" s="41"/>
      <c r="G543" s="41"/>
      <c r="H543" s="22"/>
      <c r="I543" s="41"/>
      <c r="J543" s="41"/>
      <c r="K543" s="117"/>
      <c r="L543" s="99"/>
      <c r="M543" s="41"/>
      <c r="N543" s="116"/>
      <c r="O543" s="22"/>
      <c r="P543" s="22"/>
      <c r="Q543" s="22"/>
      <c r="R543" s="22"/>
      <c r="S543" s="22"/>
      <c r="T543" s="41"/>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row>
    <row r="544">
      <c r="A544" s="41"/>
      <c r="B544" s="116"/>
      <c r="C544" s="22"/>
      <c r="D544" s="22"/>
      <c r="E544" s="22"/>
      <c r="F544" s="41"/>
      <c r="G544" s="41"/>
      <c r="H544" s="22"/>
      <c r="I544" s="41"/>
      <c r="J544" s="41"/>
      <c r="K544" s="117"/>
      <c r="L544" s="99"/>
      <c r="M544" s="41"/>
      <c r="N544" s="116"/>
      <c r="O544" s="22"/>
      <c r="P544" s="22"/>
      <c r="Q544" s="22"/>
      <c r="R544" s="22"/>
      <c r="S544" s="22"/>
      <c r="T544" s="41"/>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row>
    <row r="545">
      <c r="A545" s="41"/>
      <c r="B545" s="116"/>
      <c r="C545" s="22"/>
      <c r="D545" s="22"/>
      <c r="E545" s="22"/>
      <c r="F545" s="41"/>
      <c r="G545" s="41"/>
      <c r="H545" s="22"/>
      <c r="I545" s="41"/>
      <c r="J545" s="41"/>
      <c r="K545" s="117"/>
      <c r="L545" s="99"/>
      <c r="M545" s="41"/>
      <c r="N545" s="116"/>
      <c r="O545" s="22"/>
      <c r="P545" s="22"/>
      <c r="Q545" s="22"/>
      <c r="R545" s="22"/>
      <c r="S545" s="22"/>
      <c r="T545" s="41"/>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row>
    <row r="546">
      <c r="A546" s="41"/>
      <c r="B546" s="116"/>
      <c r="C546" s="22"/>
      <c r="D546" s="22"/>
      <c r="E546" s="22"/>
      <c r="F546" s="41"/>
      <c r="G546" s="41"/>
      <c r="H546" s="22"/>
      <c r="I546" s="41"/>
      <c r="J546" s="41"/>
      <c r="K546" s="117"/>
      <c r="L546" s="99"/>
      <c r="M546" s="41"/>
      <c r="N546" s="116"/>
      <c r="O546" s="22"/>
      <c r="P546" s="22"/>
      <c r="Q546" s="22"/>
      <c r="R546" s="22"/>
      <c r="S546" s="22"/>
      <c r="T546" s="41"/>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row>
    <row r="547">
      <c r="A547" s="41"/>
      <c r="B547" s="116"/>
      <c r="C547" s="22"/>
      <c r="D547" s="22"/>
      <c r="E547" s="22"/>
      <c r="F547" s="41"/>
      <c r="G547" s="41"/>
      <c r="H547" s="22"/>
      <c r="I547" s="41"/>
      <c r="J547" s="41"/>
      <c r="K547" s="117"/>
      <c r="L547" s="99"/>
      <c r="M547" s="41"/>
      <c r="N547" s="116"/>
      <c r="O547" s="22"/>
      <c r="P547" s="22"/>
      <c r="Q547" s="22"/>
      <c r="R547" s="22"/>
      <c r="S547" s="22"/>
      <c r="T547" s="41"/>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row>
    <row r="548">
      <c r="A548" s="41"/>
      <c r="B548" s="116"/>
      <c r="C548" s="22"/>
      <c r="D548" s="22"/>
      <c r="E548" s="22"/>
      <c r="F548" s="41"/>
      <c r="G548" s="41"/>
      <c r="H548" s="22"/>
      <c r="I548" s="41"/>
      <c r="J548" s="41"/>
      <c r="K548" s="117"/>
      <c r="L548" s="99"/>
      <c r="M548" s="41"/>
      <c r="N548" s="116"/>
      <c r="O548" s="22"/>
      <c r="P548" s="22"/>
      <c r="Q548" s="22"/>
      <c r="R548" s="22"/>
      <c r="S548" s="22"/>
      <c r="T548" s="41"/>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row>
    <row r="549">
      <c r="A549" s="41"/>
      <c r="B549" s="116"/>
      <c r="C549" s="22"/>
      <c r="D549" s="22"/>
      <c r="E549" s="22"/>
      <c r="F549" s="41"/>
      <c r="G549" s="41"/>
      <c r="H549" s="22"/>
      <c r="I549" s="41"/>
      <c r="J549" s="41"/>
      <c r="K549" s="117"/>
      <c r="L549" s="99"/>
      <c r="M549" s="41"/>
      <c r="N549" s="116"/>
      <c r="O549" s="22"/>
      <c r="P549" s="22"/>
      <c r="Q549" s="22"/>
      <c r="R549" s="22"/>
      <c r="S549" s="22"/>
      <c r="T549" s="41"/>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row>
    <row r="550">
      <c r="A550" s="41"/>
      <c r="B550" s="116"/>
      <c r="C550" s="22"/>
      <c r="D550" s="22"/>
      <c r="E550" s="22"/>
      <c r="F550" s="41"/>
      <c r="G550" s="41"/>
      <c r="H550" s="22"/>
      <c r="I550" s="41"/>
      <c r="J550" s="41"/>
      <c r="K550" s="117"/>
      <c r="L550" s="99"/>
      <c r="M550" s="41"/>
      <c r="N550" s="116"/>
      <c r="O550" s="22"/>
      <c r="P550" s="22"/>
      <c r="Q550" s="22"/>
      <c r="R550" s="22"/>
      <c r="S550" s="22"/>
      <c r="T550" s="41"/>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row>
    <row r="551">
      <c r="A551" s="41"/>
      <c r="B551" s="116"/>
      <c r="C551" s="22"/>
      <c r="D551" s="22"/>
      <c r="E551" s="22"/>
      <c r="F551" s="41"/>
      <c r="G551" s="41"/>
      <c r="H551" s="22"/>
      <c r="I551" s="41"/>
      <c r="J551" s="41"/>
      <c r="K551" s="117"/>
      <c r="L551" s="99"/>
      <c r="M551" s="41"/>
      <c r="N551" s="116"/>
      <c r="O551" s="22"/>
      <c r="P551" s="22"/>
      <c r="Q551" s="22"/>
      <c r="R551" s="22"/>
      <c r="S551" s="22"/>
      <c r="T551" s="41"/>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row>
    <row r="552">
      <c r="A552" s="41"/>
      <c r="B552" s="116"/>
      <c r="C552" s="22"/>
      <c r="D552" s="22"/>
      <c r="E552" s="22"/>
      <c r="F552" s="41"/>
      <c r="G552" s="41"/>
      <c r="H552" s="22"/>
      <c r="I552" s="41"/>
      <c r="J552" s="41"/>
      <c r="K552" s="117"/>
      <c r="L552" s="99"/>
      <c r="M552" s="41"/>
      <c r="N552" s="116"/>
      <c r="O552" s="22"/>
      <c r="P552" s="22"/>
      <c r="Q552" s="22"/>
      <c r="R552" s="22"/>
      <c r="S552" s="22"/>
      <c r="T552" s="41"/>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row>
    <row r="553">
      <c r="A553" s="41"/>
      <c r="B553" s="116"/>
      <c r="C553" s="22"/>
      <c r="D553" s="22"/>
      <c r="E553" s="22"/>
      <c r="F553" s="41"/>
      <c r="G553" s="41"/>
      <c r="H553" s="22"/>
      <c r="I553" s="41"/>
      <c r="J553" s="41"/>
      <c r="K553" s="117"/>
      <c r="L553" s="99"/>
      <c r="M553" s="41"/>
      <c r="N553" s="116"/>
      <c r="O553" s="22"/>
      <c r="P553" s="22"/>
      <c r="Q553" s="22"/>
      <c r="R553" s="22"/>
      <c r="S553" s="22"/>
      <c r="T553" s="41"/>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row>
    <row r="554">
      <c r="A554" s="41"/>
      <c r="B554" s="116"/>
      <c r="C554" s="22"/>
      <c r="D554" s="22"/>
      <c r="E554" s="22"/>
      <c r="F554" s="41"/>
      <c r="G554" s="41"/>
      <c r="H554" s="22"/>
      <c r="I554" s="41"/>
      <c r="J554" s="41"/>
      <c r="K554" s="117"/>
      <c r="L554" s="99"/>
      <c r="M554" s="41"/>
      <c r="N554" s="116"/>
      <c r="O554" s="22"/>
      <c r="P554" s="22"/>
      <c r="Q554" s="22"/>
      <c r="R554" s="22"/>
      <c r="S554" s="22"/>
      <c r="T554" s="41"/>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row>
    <row r="555">
      <c r="A555" s="41"/>
      <c r="B555" s="116"/>
      <c r="C555" s="22"/>
      <c r="D555" s="22"/>
      <c r="E555" s="22"/>
      <c r="F555" s="41"/>
      <c r="G555" s="41"/>
      <c r="H555" s="22"/>
      <c r="I555" s="41"/>
      <c r="J555" s="41"/>
      <c r="K555" s="117"/>
      <c r="L555" s="99"/>
      <c r="M555" s="41"/>
      <c r="N555" s="116"/>
      <c r="O555" s="22"/>
      <c r="P555" s="22"/>
      <c r="Q555" s="22"/>
      <c r="R555" s="22"/>
      <c r="S555" s="22"/>
      <c r="T555" s="41"/>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row>
    <row r="556">
      <c r="A556" s="41"/>
      <c r="B556" s="116"/>
      <c r="C556" s="22"/>
      <c r="D556" s="22"/>
      <c r="E556" s="22"/>
      <c r="F556" s="41"/>
      <c r="G556" s="41"/>
      <c r="H556" s="22"/>
      <c r="I556" s="41"/>
      <c r="J556" s="41"/>
      <c r="K556" s="117"/>
      <c r="L556" s="99"/>
      <c r="M556" s="41"/>
      <c r="N556" s="116"/>
      <c r="O556" s="22"/>
      <c r="P556" s="22"/>
      <c r="Q556" s="22"/>
      <c r="R556" s="22"/>
      <c r="S556" s="22"/>
      <c r="T556" s="41"/>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row>
    <row r="557">
      <c r="A557" s="41"/>
      <c r="B557" s="116"/>
      <c r="C557" s="22"/>
      <c r="D557" s="22"/>
      <c r="E557" s="22"/>
      <c r="F557" s="41"/>
      <c r="G557" s="41"/>
      <c r="H557" s="22"/>
      <c r="I557" s="41"/>
      <c r="J557" s="41"/>
      <c r="K557" s="117"/>
      <c r="L557" s="99"/>
      <c r="M557" s="41"/>
      <c r="N557" s="116"/>
      <c r="O557" s="22"/>
      <c r="P557" s="22"/>
      <c r="Q557" s="22"/>
      <c r="R557" s="22"/>
      <c r="S557" s="22"/>
      <c r="T557" s="41"/>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row>
    <row r="558">
      <c r="A558" s="41"/>
      <c r="B558" s="116"/>
      <c r="C558" s="22"/>
      <c r="D558" s="22"/>
      <c r="E558" s="22"/>
      <c r="F558" s="41"/>
      <c r="G558" s="41"/>
      <c r="H558" s="22"/>
      <c r="I558" s="41"/>
      <c r="J558" s="41"/>
      <c r="K558" s="117"/>
      <c r="L558" s="99"/>
      <c r="M558" s="41"/>
      <c r="N558" s="116"/>
      <c r="O558" s="22"/>
      <c r="P558" s="22"/>
      <c r="Q558" s="22"/>
      <c r="R558" s="22"/>
      <c r="S558" s="22"/>
      <c r="T558" s="41"/>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row>
    <row r="559">
      <c r="A559" s="41"/>
      <c r="B559" s="116"/>
      <c r="C559" s="22"/>
      <c r="D559" s="22"/>
      <c r="E559" s="22"/>
      <c r="F559" s="41"/>
      <c r="G559" s="41"/>
      <c r="H559" s="22"/>
      <c r="I559" s="41"/>
      <c r="J559" s="41"/>
      <c r="K559" s="117"/>
      <c r="L559" s="99"/>
      <c r="M559" s="41"/>
      <c r="N559" s="116"/>
      <c r="O559" s="22"/>
      <c r="P559" s="22"/>
      <c r="Q559" s="22"/>
      <c r="R559" s="22"/>
      <c r="S559" s="22"/>
      <c r="T559" s="41"/>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row>
    <row r="560">
      <c r="A560" s="41"/>
      <c r="B560" s="116"/>
      <c r="C560" s="22"/>
      <c r="D560" s="22"/>
      <c r="E560" s="22"/>
      <c r="F560" s="41"/>
      <c r="G560" s="41"/>
      <c r="H560" s="22"/>
      <c r="I560" s="41"/>
      <c r="J560" s="41"/>
      <c r="K560" s="117"/>
      <c r="L560" s="99"/>
      <c r="M560" s="41"/>
      <c r="N560" s="116"/>
      <c r="O560" s="22"/>
      <c r="P560" s="22"/>
      <c r="Q560" s="22"/>
      <c r="R560" s="22"/>
      <c r="S560" s="22"/>
      <c r="T560" s="41"/>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row>
    <row r="561">
      <c r="A561" s="41"/>
      <c r="B561" s="116"/>
      <c r="C561" s="22"/>
      <c r="D561" s="22"/>
      <c r="E561" s="22"/>
      <c r="F561" s="41"/>
      <c r="G561" s="41"/>
      <c r="H561" s="22"/>
      <c r="I561" s="41"/>
      <c r="J561" s="41"/>
      <c r="K561" s="117"/>
      <c r="L561" s="99"/>
      <c r="M561" s="41"/>
      <c r="N561" s="116"/>
      <c r="O561" s="22"/>
      <c r="P561" s="22"/>
      <c r="Q561" s="22"/>
      <c r="R561" s="22"/>
      <c r="S561" s="22"/>
      <c r="T561" s="41"/>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row>
    <row r="562">
      <c r="A562" s="41"/>
      <c r="B562" s="116"/>
      <c r="C562" s="22"/>
      <c r="D562" s="22"/>
      <c r="E562" s="22"/>
      <c r="F562" s="41"/>
      <c r="G562" s="41"/>
      <c r="H562" s="22"/>
      <c r="I562" s="41"/>
      <c r="J562" s="41"/>
      <c r="K562" s="117"/>
      <c r="L562" s="99"/>
      <c r="M562" s="41"/>
      <c r="N562" s="116"/>
      <c r="O562" s="22"/>
      <c r="P562" s="22"/>
      <c r="Q562" s="22"/>
      <c r="R562" s="22"/>
      <c r="S562" s="22"/>
      <c r="T562" s="41"/>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row>
    <row r="563">
      <c r="A563" s="41"/>
      <c r="B563" s="116"/>
      <c r="C563" s="22"/>
      <c r="D563" s="22"/>
      <c r="E563" s="22"/>
      <c r="F563" s="41"/>
      <c r="G563" s="41"/>
      <c r="H563" s="22"/>
      <c r="I563" s="41"/>
      <c r="J563" s="41"/>
      <c r="K563" s="117"/>
      <c r="L563" s="99"/>
      <c r="M563" s="41"/>
      <c r="N563" s="116"/>
      <c r="O563" s="22"/>
      <c r="P563" s="22"/>
      <c r="Q563" s="22"/>
      <c r="R563" s="22"/>
      <c r="S563" s="22"/>
      <c r="T563" s="41"/>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row>
    <row r="564">
      <c r="A564" s="41"/>
      <c r="B564" s="116"/>
      <c r="C564" s="22"/>
      <c r="D564" s="22"/>
      <c r="E564" s="22"/>
      <c r="F564" s="41"/>
      <c r="G564" s="41"/>
      <c r="H564" s="22"/>
      <c r="I564" s="41"/>
      <c r="J564" s="41"/>
      <c r="K564" s="117"/>
      <c r="L564" s="99"/>
      <c r="M564" s="41"/>
      <c r="N564" s="116"/>
      <c r="O564" s="22"/>
      <c r="P564" s="22"/>
      <c r="Q564" s="22"/>
      <c r="R564" s="22"/>
      <c r="S564" s="22"/>
      <c r="T564" s="41"/>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row>
    <row r="565">
      <c r="A565" s="41"/>
      <c r="B565" s="116"/>
      <c r="C565" s="22"/>
      <c r="D565" s="22"/>
      <c r="E565" s="22"/>
      <c r="F565" s="41"/>
      <c r="G565" s="41"/>
      <c r="H565" s="22"/>
      <c r="I565" s="41"/>
      <c r="J565" s="41"/>
      <c r="K565" s="117"/>
      <c r="L565" s="99"/>
      <c r="M565" s="41"/>
      <c r="N565" s="116"/>
      <c r="O565" s="22"/>
      <c r="P565" s="22"/>
      <c r="Q565" s="22"/>
      <c r="R565" s="22"/>
      <c r="S565" s="22"/>
      <c r="T565" s="41"/>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row>
    <row r="566">
      <c r="A566" s="41"/>
      <c r="B566" s="116"/>
      <c r="C566" s="22"/>
      <c r="D566" s="22"/>
      <c r="E566" s="22"/>
      <c r="F566" s="41"/>
      <c r="G566" s="41"/>
      <c r="H566" s="22"/>
      <c r="I566" s="41"/>
      <c r="J566" s="41"/>
      <c r="K566" s="117"/>
      <c r="L566" s="99"/>
      <c r="M566" s="41"/>
      <c r="N566" s="116"/>
      <c r="O566" s="22"/>
      <c r="P566" s="22"/>
      <c r="Q566" s="22"/>
      <c r="R566" s="22"/>
      <c r="S566" s="22"/>
      <c r="T566" s="41"/>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row>
    <row r="567">
      <c r="A567" s="41"/>
      <c r="B567" s="116"/>
      <c r="C567" s="22"/>
      <c r="D567" s="22"/>
      <c r="E567" s="22"/>
      <c r="F567" s="41"/>
      <c r="G567" s="41"/>
      <c r="H567" s="22"/>
      <c r="I567" s="41"/>
      <c r="J567" s="41"/>
      <c r="K567" s="117"/>
      <c r="L567" s="99"/>
      <c r="M567" s="41"/>
      <c r="N567" s="116"/>
      <c r="O567" s="22"/>
      <c r="P567" s="22"/>
      <c r="Q567" s="22"/>
      <c r="R567" s="22"/>
      <c r="S567" s="22"/>
      <c r="T567" s="41"/>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row>
    <row r="568">
      <c r="A568" s="41"/>
      <c r="B568" s="116"/>
      <c r="C568" s="22"/>
      <c r="D568" s="22"/>
      <c r="E568" s="22"/>
      <c r="F568" s="41"/>
      <c r="G568" s="41"/>
      <c r="H568" s="22"/>
      <c r="I568" s="41"/>
      <c r="J568" s="41"/>
      <c r="K568" s="117"/>
      <c r="L568" s="99"/>
      <c r="M568" s="41"/>
      <c r="N568" s="116"/>
      <c r="O568" s="22"/>
      <c r="P568" s="22"/>
      <c r="Q568" s="22"/>
      <c r="R568" s="22"/>
      <c r="S568" s="22"/>
      <c r="T568" s="41"/>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row>
    <row r="569">
      <c r="A569" s="41"/>
      <c r="B569" s="116"/>
      <c r="C569" s="22"/>
      <c r="D569" s="22"/>
      <c r="E569" s="22"/>
      <c r="F569" s="41"/>
      <c r="G569" s="41"/>
      <c r="H569" s="22"/>
      <c r="I569" s="41"/>
      <c r="J569" s="41"/>
      <c r="K569" s="117"/>
      <c r="L569" s="99"/>
      <c r="M569" s="41"/>
      <c r="N569" s="116"/>
      <c r="O569" s="22"/>
      <c r="P569" s="22"/>
      <c r="Q569" s="22"/>
      <c r="R569" s="22"/>
      <c r="S569" s="22"/>
      <c r="T569" s="41"/>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row>
    <row r="570">
      <c r="A570" s="41"/>
      <c r="B570" s="116"/>
      <c r="C570" s="22"/>
      <c r="D570" s="22"/>
      <c r="E570" s="22"/>
      <c r="F570" s="41"/>
      <c r="G570" s="41"/>
      <c r="H570" s="22"/>
      <c r="I570" s="41"/>
      <c r="J570" s="41"/>
      <c r="K570" s="117"/>
      <c r="L570" s="99"/>
      <c r="M570" s="41"/>
      <c r="N570" s="116"/>
      <c r="O570" s="22"/>
      <c r="P570" s="22"/>
      <c r="Q570" s="22"/>
      <c r="R570" s="22"/>
      <c r="S570" s="22"/>
      <c r="T570" s="41"/>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row>
    <row r="571">
      <c r="A571" s="41"/>
      <c r="B571" s="116"/>
      <c r="C571" s="22"/>
      <c r="D571" s="22"/>
      <c r="E571" s="22"/>
      <c r="F571" s="41"/>
      <c r="G571" s="41"/>
      <c r="H571" s="22"/>
      <c r="I571" s="41"/>
      <c r="J571" s="41"/>
      <c r="K571" s="117"/>
      <c r="L571" s="99"/>
      <c r="M571" s="41"/>
      <c r="N571" s="116"/>
      <c r="O571" s="22"/>
      <c r="P571" s="22"/>
      <c r="Q571" s="22"/>
      <c r="R571" s="22"/>
      <c r="S571" s="22"/>
      <c r="T571" s="41"/>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row>
    <row r="572">
      <c r="A572" s="41"/>
      <c r="B572" s="116"/>
      <c r="C572" s="22"/>
      <c r="D572" s="22"/>
      <c r="E572" s="22"/>
      <c r="F572" s="41"/>
      <c r="G572" s="41"/>
      <c r="H572" s="22"/>
      <c r="I572" s="41"/>
      <c r="J572" s="41"/>
      <c r="K572" s="117"/>
      <c r="L572" s="99"/>
      <c r="M572" s="41"/>
      <c r="N572" s="116"/>
      <c r="O572" s="22"/>
      <c r="P572" s="22"/>
      <c r="Q572" s="22"/>
      <c r="R572" s="22"/>
      <c r="S572" s="22"/>
      <c r="T572" s="41"/>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row>
    <row r="573">
      <c r="A573" s="41"/>
      <c r="B573" s="116"/>
      <c r="C573" s="22"/>
      <c r="D573" s="22"/>
      <c r="E573" s="22"/>
      <c r="F573" s="41"/>
      <c r="G573" s="41"/>
      <c r="H573" s="22"/>
      <c r="I573" s="41"/>
      <c r="J573" s="41"/>
      <c r="K573" s="117"/>
      <c r="L573" s="99"/>
      <c r="M573" s="41"/>
      <c r="N573" s="116"/>
      <c r="O573" s="22"/>
      <c r="P573" s="22"/>
      <c r="Q573" s="22"/>
      <c r="R573" s="22"/>
      <c r="S573" s="22"/>
      <c r="T573" s="41"/>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row>
    <row r="574">
      <c r="A574" s="41"/>
      <c r="B574" s="116"/>
      <c r="C574" s="22"/>
      <c r="D574" s="22"/>
      <c r="E574" s="22"/>
      <c r="F574" s="41"/>
      <c r="G574" s="41"/>
      <c r="H574" s="22"/>
      <c r="I574" s="41"/>
      <c r="J574" s="41"/>
      <c r="K574" s="117"/>
      <c r="L574" s="99"/>
      <c r="M574" s="41"/>
      <c r="N574" s="116"/>
      <c r="O574" s="22"/>
      <c r="P574" s="22"/>
      <c r="Q574" s="22"/>
      <c r="R574" s="22"/>
      <c r="S574" s="22"/>
      <c r="T574" s="41"/>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row>
    <row r="575">
      <c r="A575" s="41"/>
      <c r="B575" s="116"/>
      <c r="C575" s="22"/>
      <c r="D575" s="22"/>
      <c r="E575" s="22"/>
      <c r="F575" s="41"/>
      <c r="G575" s="41"/>
      <c r="H575" s="22"/>
      <c r="I575" s="41"/>
      <c r="J575" s="41"/>
      <c r="K575" s="117"/>
      <c r="L575" s="99"/>
      <c r="M575" s="41"/>
      <c r="N575" s="116"/>
      <c r="O575" s="22"/>
      <c r="P575" s="22"/>
      <c r="Q575" s="22"/>
      <c r="R575" s="22"/>
      <c r="S575" s="22"/>
      <c r="T575" s="41"/>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row>
    <row r="576">
      <c r="A576" s="41"/>
      <c r="B576" s="116"/>
      <c r="C576" s="22"/>
      <c r="D576" s="22"/>
      <c r="E576" s="22"/>
      <c r="F576" s="41"/>
      <c r="G576" s="41"/>
      <c r="H576" s="22"/>
      <c r="I576" s="41"/>
      <c r="J576" s="41"/>
      <c r="K576" s="117"/>
      <c r="L576" s="99"/>
      <c r="M576" s="41"/>
      <c r="N576" s="116"/>
      <c r="O576" s="22"/>
      <c r="P576" s="22"/>
      <c r="Q576" s="22"/>
      <c r="R576" s="22"/>
      <c r="S576" s="22"/>
      <c r="T576" s="41"/>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row>
    <row r="577">
      <c r="A577" s="41"/>
      <c r="B577" s="116"/>
      <c r="C577" s="22"/>
      <c r="D577" s="22"/>
      <c r="E577" s="22"/>
      <c r="F577" s="41"/>
      <c r="G577" s="41"/>
      <c r="H577" s="22"/>
      <c r="I577" s="41"/>
      <c r="J577" s="41"/>
      <c r="K577" s="117"/>
      <c r="L577" s="99"/>
      <c r="M577" s="41"/>
      <c r="N577" s="116"/>
      <c r="O577" s="22"/>
      <c r="P577" s="22"/>
      <c r="Q577" s="22"/>
      <c r="R577" s="22"/>
      <c r="S577" s="22"/>
      <c r="T577" s="41"/>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row>
    <row r="578">
      <c r="A578" s="41"/>
      <c r="B578" s="116"/>
      <c r="C578" s="22"/>
      <c r="D578" s="22"/>
      <c r="E578" s="22"/>
      <c r="F578" s="41"/>
      <c r="G578" s="41"/>
      <c r="H578" s="22"/>
      <c r="I578" s="41"/>
      <c r="J578" s="41"/>
      <c r="K578" s="117"/>
      <c r="L578" s="99"/>
      <c r="M578" s="41"/>
      <c r="N578" s="116"/>
      <c r="O578" s="22"/>
      <c r="P578" s="22"/>
      <c r="Q578" s="22"/>
      <c r="R578" s="22"/>
      <c r="S578" s="22"/>
      <c r="T578" s="41"/>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row>
    <row r="579">
      <c r="A579" s="41"/>
      <c r="B579" s="116"/>
      <c r="C579" s="22"/>
      <c r="D579" s="22"/>
      <c r="E579" s="22"/>
      <c r="F579" s="41"/>
      <c r="G579" s="41"/>
      <c r="H579" s="22"/>
      <c r="I579" s="41"/>
      <c r="J579" s="41"/>
      <c r="K579" s="117"/>
      <c r="L579" s="99"/>
      <c r="M579" s="41"/>
      <c r="N579" s="116"/>
      <c r="O579" s="22"/>
      <c r="P579" s="22"/>
      <c r="Q579" s="22"/>
      <c r="R579" s="22"/>
      <c r="S579" s="22"/>
      <c r="T579" s="41"/>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row>
    <row r="580">
      <c r="A580" s="41"/>
      <c r="B580" s="116"/>
      <c r="C580" s="22"/>
      <c r="D580" s="22"/>
      <c r="E580" s="22"/>
      <c r="F580" s="41"/>
      <c r="G580" s="41"/>
      <c r="H580" s="22"/>
      <c r="I580" s="41"/>
      <c r="J580" s="41"/>
      <c r="K580" s="117"/>
      <c r="L580" s="99"/>
      <c r="M580" s="41"/>
      <c r="N580" s="116"/>
      <c r="O580" s="22"/>
      <c r="P580" s="22"/>
      <c r="Q580" s="22"/>
      <c r="R580" s="22"/>
      <c r="S580" s="22"/>
      <c r="T580" s="41"/>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row>
    <row r="581">
      <c r="A581" s="41"/>
      <c r="B581" s="116"/>
      <c r="C581" s="22"/>
      <c r="D581" s="22"/>
      <c r="E581" s="22"/>
      <c r="F581" s="41"/>
      <c r="G581" s="41"/>
      <c r="H581" s="22"/>
      <c r="I581" s="41"/>
      <c r="J581" s="41"/>
      <c r="K581" s="117"/>
      <c r="L581" s="99"/>
      <c r="M581" s="41"/>
      <c r="N581" s="116"/>
      <c r="O581" s="22"/>
      <c r="P581" s="22"/>
      <c r="Q581" s="22"/>
      <c r="R581" s="22"/>
      <c r="S581" s="22"/>
      <c r="T581" s="41"/>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row>
    <row r="582">
      <c r="A582" s="41"/>
      <c r="B582" s="116"/>
      <c r="C582" s="22"/>
      <c r="D582" s="22"/>
      <c r="E582" s="22"/>
      <c r="F582" s="41"/>
      <c r="G582" s="41"/>
      <c r="H582" s="22"/>
      <c r="I582" s="41"/>
      <c r="J582" s="41"/>
      <c r="K582" s="117"/>
      <c r="L582" s="99"/>
      <c r="M582" s="41"/>
      <c r="N582" s="116"/>
      <c r="O582" s="22"/>
      <c r="P582" s="22"/>
      <c r="Q582" s="22"/>
      <c r="R582" s="22"/>
      <c r="S582" s="22"/>
      <c r="T582" s="41"/>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row>
    <row r="583">
      <c r="A583" s="41"/>
      <c r="B583" s="116"/>
      <c r="C583" s="22"/>
      <c r="D583" s="22"/>
      <c r="E583" s="22"/>
      <c r="F583" s="41"/>
      <c r="G583" s="41"/>
      <c r="H583" s="22"/>
      <c r="I583" s="41"/>
      <c r="J583" s="41"/>
      <c r="K583" s="117"/>
      <c r="L583" s="99"/>
      <c r="M583" s="41"/>
      <c r="N583" s="116"/>
      <c r="O583" s="22"/>
      <c r="P583" s="22"/>
      <c r="Q583" s="22"/>
      <c r="R583" s="22"/>
      <c r="S583" s="22"/>
      <c r="T583" s="41"/>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row>
    <row r="584">
      <c r="A584" s="41"/>
      <c r="B584" s="116"/>
      <c r="C584" s="22"/>
      <c r="D584" s="22"/>
      <c r="E584" s="22"/>
      <c r="F584" s="41"/>
      <c r="G584" s="41"/>
      <c r="H584" s="22"/>
      <c r="I584" s="41"/>
      <c r="J584" s="41"/>
      <c r="K584" s="117"/>
      <c r="L584" s="99"/>
      <c r="M584" s="41"/>
      <c r="N584" s="116"/>
      <c r="O584" s="22"/>
      <c r="P584" s="22"/>
      <c r="Q584" s="22"/>
      <c r="R584" s="22"/>
      <c r="S584" s="22"/>
      <c r="T584" s="41"/>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row>
    <row r="585">
      <c r="A585" s="41"/>
      <c r="B585" s="116"/>
      <c r="C585" s="22"/>
      <c r="D585" s="22"/>
      <c r="E585" s="22"/>
      <c r="F585" s="41"/>
      <c r="G585" s="41"/>
      <c r="H585" s="22"/>
      <c r="I585" s="41"/>
      <c r="J585" s="41"/>
      <c r="K585" s="117"/>
      <c r="L585" s="99"/>
      <c r="M585" s="41"/>
      <c r="N585" s="116"/>
      <c r="O585" s="22"/>
      <c r="P585" s="22"/>
      <c r="Q585" s="22"/>
      <c r="R585" s="22"/>
      <c r="S585" s="22"/>
      <c r="T585" s="41"/>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row>
    <row r="586">
      <c r="A586" s="41"/>
      <c r="B586" s="116"/>
      <c r="C586" s="22"/>
      <c r="D586" s="22"/>
      <c r="E586" s="22"/>
      <c r="F586" s="41"/>
      <c r="G586" s="41"/>
      <c r="H586" s="22"/>
      <c r="I586" s="41"/>
      <c r="J586" s="41"/>
      <c r="K586" s="117"/>
      <c r="L586" s="99"/>
      <c r="M586" s="41"/>
      <c r="N586" s="116"/>
      <c r="O586" s="22"/>
      <c r="P586" s="22"/>
      <c r="Q586" s="22"/>
      <c r="R586" s="22"/>
      <c r="S586" s="22"/>
      <c r="T586" s="41"/>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row>
    <row r="587">
      <c r="A587" s="41"/>
      <c r="B587" s="116"/>
      <c r="C587" s="22"/>
      <c r="D587" s="22"/>
      <c r="E587" s="22"/>
      <c r="F587" s="41"/>
      <c r="G587" s="41"/>
      <c r="H587" s="22"/>
      <c r="I587" s="41"/>
      <c r="J587" s="41"/>
      <c r="K587" s="117"/>
      <c r="L587" s="99"/>
      <c r="M587" s="41"/>
      <c r="N587" s="116"/>
      <c r="O587" s="22"/>
      <c r="P587" s="22"/>
      <c r="Q587" s="22"/>
      <c r="R587" s="22"/>
      <c r="S587" s="22"/>
      <c r="T587" s="41"/>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row>
    <row r="588">
      <c r="A588" s="41"/>
      <c r="B588" s="116"/>
      <c r="C588" s="22"/>
      <c r="D588" s="22"/>
      <c r="E588" s="22"/>
      <c r="F588" s="41"/>
      <c r="G588" s="41"/>
      <c r="H588" s="22"/>
      <c r="I588" s="41"/>
      <c r="J588" s="41"/>
      <c r="K588" s="117"/>
      <c r="L588" s="99"/>
      <c r="M588" s="41"/>
      <c r="N588" s="116"/>
      <c r="O588" s="22"/>
      <c r="P588" s="22"/>
      <c r="Q588" s="22"/>
      <c r="R588" s="22"/>
      <c r="S588" s="22"/>
      <c r="T588" s="41"/>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row>
    <row r="589">
      <c r="A589" s="41"/>
      <c r="B589" s="116"/>
      <c r="C589" s="22"/>
      <c r="D589" s="22"/>
      <c r="E589" s="22"/>
      <c r="F589" s="41"/>
      <c r="G589" s="41"/>
      <c r="H589" s="22"/>
      <c r="I589" s="41"/>
      <c r="J589" s="41"/>
      <c r="K589" s="117"/>
      <c r="L589" s="99"/>
      <c r="M589" s="41"/>
      <c r="N589" s="116"/>
      <c r="O589" s="22"/>
      <c r="P589" s="22"/>
      <c r="Q589" s="22"/>
      <c r="R589" s="22"/>
      <c r="S589" s="22"/>
      <c r="T589" s="41"/>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row>
    <row r="590">
      <c r="A590" s="41"/>
      <c r="B590" s="116"/>
      <c r="C590" s="22"/>
      <c r="D590" s="22"/>
      <c r="E590" s="22"/>
      <c r="F590" s="41"/>
      <c r="G590" s="41"/>
      <c r="H590" s="22"/>
      <c r="I590" s="41"/>
      <c r="J590" s="41"/>
      <c r="K590" s="117"/>
      <c r="L590" s="99"/>
      <c r="M590" s="41"/>
      <c r="N590" s="116"/>
      <c r="O590" s="22"/>
      <c r="P590" s="22"/>
      <c r="Q590" s="22"/>
      <c r="R590" s="22"/>
      <c r="S590" s="22"/>
      <c r="T590" s="41"/>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row>
    <row r="591">
      <c r="A591" s="41"/>
      <c r="B591" s="116"/>
      <c r="C591" s="22"/>
      <c r="D591" s="22"/>
      <c r="E591" s="22"/>
      <c r="F591" s="41"/>
      <c r="G591" s="41"/>
      <c r="H591" s="22"/>
      <c r="I591" s="41"/>
      <c r="J591" s="41"/>
      <c r="K591" s="117"/>
      <c r="L591" s="99"/>
      <c r="M591" s="41"/>
      <c r="N591" s="116"/>
      <c r="O591" s="22"/>
      <c r="P591" s="22"/>
      <c r="Q591" s="22"/>
      <c r="R591" s="22"/>
      <c r="S591" s="22"/>
      <c r="T591" s="41"/>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row>
    <row r="592">
      <c r="A592" s="41"/>
      <c r="B592" s="116"/>
      <c r="C592" s="22"/>
      <c r="D592" s="22"/>
      <c r="E592" s="22"/>
      <c r="F592" s="41"/>
      <c r="G592" s="41"/>
      <c r="H592" s="22"/>
      <c r="I592" s="41"/>
      <c r="J592" s="41"/>
      <c r="K592" s="117"/>
      <c r="L592" s="99"/>
      <c r="M592" s="41"/>
      <c r="N592" s="116"/>
      <c r="O592" s="22"/>
      <c r="P592" s="22"/>
      <c r="Q592" s="22"/>
      <c r="R592" s="22"/>
      <c r="S592" s="22"/>
      <c r="T592" s="41"/>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row>
    <row r="593">
      <c r="A593" s="41"/>
      <c r="B593" s="116"/>
      <c r="C593" s="22"/>
      <c r="D593" s="22"/>
      <c r="E593" s="22"/>
      <c r="F593" s="41"/>
      <c r="G593" s="41"/>
      <c r="H593" s="22"/>
      <c r="I593" s="41"/>
      <c r="J593" s="41"/>
      <c r="K593" s="117"/>
      <c r="L593" s="99"/>
      <c r="M593" s="41"/>
      <c r="N593" s="116"/>
      <c r="O593" s="22"/>
      <c r="P593" s="22"/>
      <c r="Q593" s="22"/>
      <c r="R593" s="22"/>
      <c r="S593" s="22"/>
      <c r="T593" s="41"/>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row>
    <row r="594">
      <c r="A594" s="41"/>
      <c r="B594" s="116"/>
      <c r="C594" s="22"/>
      <c r="D594" s="22"/>
      <c r="E594" s="22"/>
      <c r="F594" s="41"/>
      <c r="G594" s="41"/>
      <c r="H594" s="22"/>
      <c r="I594" s="41"/>
      <c r="J594" s="41"/>
      <c r="K594" s="117"/>
      <c r="L594" s="99"/>
      <c r="M594" s="41"/>
      <c r="N594" s="116"/>
      <c r="O594" s="22"/>
      <c r="P594" s="22"/>
      <c r="Q594" s="22"/>
      <c r="R594" s="22"/>
      <c r="S594" s="22"/>
      <c r="T594" s="41"/>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row>
    <row r="595">
      <c r="A595" s="41"/>
      <c r="B595" s="116"/>
      <c r="C595" s="22"/>
      <c r="D595" s="22"/>
      <c r="E595" s="22"/>
      <c r="F595" s="41"/>
      <c r="G595" s="41"/>
      <c r="H595" s="22"/>
      <c r="I595" s="41"/>
      <c r="J595" s="41"/>
      <c r="K595" s="117"/>
      <c r="L595" s="99"/>
      <c r="M595" s="41"/>
      <c r="N595" s="116"/>
      <c r="O595" s="22"/>
      <c r="P595" s="22"/>
      <c r="Q595" s="22"/>
      <c r="R595" s="22"/>
      <c r="S595" s="22"/>
      <c r="T595" s="41"/>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row>
    <row r="596">
      <c r="A596" s="41"/>
      <c r="B596" s="116"/>
      <c r="C596" s="22"/>
      <c r="D596" s="22"/>
      <c r="E596" s="22"/>
      <c r="F596" s="41"/>
      <c r="G596" s="41"/>
      <c r="H596" s="22"/>
      <c r="I596" s="41"/>
      <c r="J596" s="41"/>
      <c r="K596" s="117"/>
      <c r="L596" s="99"/>
      <c r="M596" s="41"/>
      <c r="N596" s="116"/>
      <c r="O596" s="22"/>
      <c r="P596" s="22"/>
      <c r="Q596" s="22"/>
      <c r="R596" s="22"/>
      <c r="S596" s="22"/>
      <c r="T596" s="41"/>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row>
    <row r="597">
      <c r="A597" s="41"/>
      <c r="B597" s="116"/>
      <c r="C597" s="22"/>
      <c r="D597" s="22"/>
      <c r="E597" s="22"/>
      <c r="F597" s="41"/>
      <c r="G597" s="41"/>
      <c r="H597" s="22"/>
      <c r="I597" s="41"/>
      <c r="J597" s="41"/>
      <c r="K597" s="117"/>
      <c r="L597" s="99"/>
      <c r="M597" s="41"/>
      <c r="N597" s="116"/>
      <c r="O597" s="22"/>
      <c r="P597" s="22"/>
      <c r="Q597" s="22"/>
      <c r="R597" s="22"/>
      <c r="S597" s="22"/>
      <c r="T597" s="41"/>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row>
    <row r="598">
      <c r="A598" s="41"/>
      <c r="B598" s="116"/>
      <c r="C598" s="22"/>
      <c r="D598" s="22"/>
      <c r="E598" s="22"/>
      <c r="F598" s="41"/>
      <c r="G598" s="41"/>
      <c r="H598" s="22"/>
      <c r="I598" s="41"/>
      <c r="J598" s="41"/>
      <c r="K598" s="117"/>
      <c r="L598" s="99"/>
      <c r="M598" s="41"/>
      <c r="N598" s="116"/>
      <c r="O598" s="22"/>
      <c r="P598" s="22"/>
      <c r="Q598" s="22"/>
      <c r="R598" s="22"/>
      <c r="S598" s="22"/>
      <c r="T598" s="41"/>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row>
    <row r="599">
      <c r="A599" s="41"/>
      <c r="B599" s="116"/>
      <c r="C599" s="22"/>
      <c r="D599" s="22"/>
      <c r="E599" s="22"/>
      <c r="F599" s="41"/>
      <c r="G599" s="41"/>
      <c r="H599" s="22"/>
      <c r="I599" s="41"/>
      <c r="J599" s="41"/>
      <c r="K599" s="117"/>
      <c r="L599" s="99"/>
      <c r="M599" s="41"/>
      <c r="N599" s="116"/>
      <c r="O599" s="22"/>
      <c r="P599" s="22"/>
      <c r="Q599" s="22"/>
      <c r="R599" s="22"/>
      <c r="S599" s="22"/>
      <c r="T599" s="41"/>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row>
    <row r="600">
      <c r="A600" s="41"/>
      <c r="B600" s="116"/>
      <c r="C600" s="22"/>
      <c r="D600" s="22"/>
      <c r="E600" s="22"/>
      <c r="F600" s="41"/>
      <c r="G600" s="41"/>
      <c r="H600" s="22"/>
      <c r="I600" s="41"/>
      <c r="J600" s="41"/>
      <c r="K600" s="117"/>
      <c r="L600" s="99"/>
      <c r="M600" s="41"/>
      <c r="N600" s="116"/>
      <c r="O600" s="22"/>
      <c r="P600" s="22"/>
      <c r="Q600" s="22"/>
      <c r="R600" s="22"/>
      <c r="S600" s="22"/>
      <c r="T600" s="41"/>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row>
    <row r="601">
      <c r="A601" s="41"/>
      <c r="B601" s="116"/>
      <c r="C601" s="22"/>
      <c r="D601" s="22"/>
      <c r="E601" s="22"/>
      <c r="F601" s="41"/>
      <c r="G601" s="41"/>
      <c r="H601" s="22"/>
      <c r="I601" s="41"/>
      <c r="J601" s="41"/>
      <c r="K601" s="117"/>
      <c r="L601" s="99"/>
      <c r="M601" s="41"/>
      <c r="N601" s="116"/>
      <c r="O601" s="22"/>
      <c r="P601" s="22"/>
      <c r="Q601" s="22"/>
      <c r="R601" s="22"/>
      <c r="S601" s="22"/>
      <c r="T601" s="41"/>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row>
    <row r="602">
      <c r="A602" s="41"/>
      <c r="B602" s="116"/>
      <c r="C602" s="22"/>
      <c r="D602" s="22"/>
      <c r="E602" s="22"/>
      <c r="F602" s="41"/>
      <c r="G602" s="41"/>
      <c r="H602" s="22"/>
      <c r="I602" s="41"/>
      <c r="J602" s="41"/>
      <c r="K602" s="117"/>
      <c r="L602" s="99"/>
      <c r="M602" s="41"/>
      <c r="N602" s="116"/>
      <c r="O602" s="22"/>
      <c r="P602" s="22"/>
      <c r="Q602" s="22"/>
      <c r="R602" s="22"/>
      <c r="S602" s="22"/>
      <c r="T602" s="41"/>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row>
    <row r="603">
      <c r="A603" s="41"/>
      <c r="B603" s="116"/>
      <c r="C603" s="22"/>
      <c r="D603" s="22"/>
      <c r="E603" s="22"/>
      <c r="F603" s="41"/>
      <c r="G603" s="41"/>
      <c r="H603" s="22"/>
      <c r="I603" s="41"/>
      <c r="J603" s="41"/>
      <c r="K603" s="117"/>
      <c r="L603" s="99"/>
      <c r="M603" s="41"/>
      <c r="N603" s="116"/>
      <c r="O603" s="22"/>
      <c r="P603" s="22"/>
      <c r="Q603" s="22"/>
      <c r="R603" s="22"/>
      <c r="S603" s="22"/>
      <c r="T603" s="41"/>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row>
    <row r="604">
      <c r="A604" s="41"/>
      <c r="B604" s="116"/>
      <c r="C604" s="22"/>
      <c r="D604" s="22"/>
      <c r="E604" s="22"/>
      <c r="F604" s="41"/>
      <c r="G604" s="41"/>
      <c r="H604" s="22"/>
      <c r="I604" s="41"/>
      <c r="J604" s="41"/>
      <c r="K604" s="117"/>
      <c r="L604" s="99"/>
      <c r="M604" s="41"/>
      <c r="N604" s="116"/>
      <c r="O604" s="22"/>
      <c r="P604" s="22"/>
      <c r="Q604" s="22"/>
      <c r="R604" s="22"/>
      <c r="S604" s="22"/>
      <c r="T604" s="41"/>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row>
    <row r="605">
      <c r="A605" s="41"/>
      <c r="B605" s="116"/>
      <c r="C605" s="22"/>
      <c r="D605" s="22"/>
      <c r="E605" s="22"/>
      <c r="F605" s="41"/>
      <c r="G605" s="41"/>
      <c r="H605" s="22"/>
      <c r="I605" s="41"/>
      <c r="J605" s="41"/>
      <c r="K605" s="117"/>
      <c r="L605" s="99"/>
      <c r="M605" s="41"/>
      <c r="N605" s="116"/>
      <c r="O605" s="22"/>
      <c r="P605" s="22"/>
      <c r="Q605" s="22"/>
      <c r="R605" s="22"/>
      <c r="S605" s="22"/>
      <c r="T605" s="41"/>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row>
    <row r="606">
      <c r="A606" s="41"/>
      <c r="B606" s="116"/>
      <c r="C606" s="22"/>
      <c r="D606" s="22"/>
      <c r="E606" s="22"/>
      <c r="F606" s="41"/>
      <c r="G606" s="41"/>
      <c r="H606" s="22"/>
      <c r="I606" s="41"/>
      <c r="J606" s="41"/>
      <c r="K606" s="117"/>
      <c r="L606" s="99"/>
      <c r="M606" s="41"/>
      <c r="N606" s="116"/>
      <c r="O606" s="22"/>
      <c r="P606" s="22"/>
      <c r="Q606" s="22"/>
      <c r="R606" s="22"/>
      <c r="S606" s="22"/>
      <c r="T606" s="41"/>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row>
    <row r="607">
      <c r="A607" s="41"/>
      <c r="B607" s="116"/>
      <c r="C607" s="22"/>
      <c r="D607" s="22"/>
      <c r="E607" s="22"/>
      <c r="F607" s="41"/>
      <c r="G607" s="41"/>
      <c r="H607" s="22"/>
      <c r="I607" s="41"/>
      <c r="J607" s="41"/>
      <c r="K607" s="117"/>
      <c r="L607" s="99"/>
      <c r="M607" s="41"/>
      <c r="N607" s="116"/>
      <c r="O607" s="22"/>
      <c r="P607" s="22"/>
      <c r="Q607" s="22"/>
      <c r="R607" s="22"/>
      <c r="S607" s="22"/>
      <c r="T607" s="41"/>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row>
    <row r="608">
      <c r="A608" s="41"/>
      <c r="B608" s="116"/>
      <c r="C608" s="22"/>
      <c r="D608" s="22"/>
      <c r="E608" s="22"/>
      <c r="F608" s="41"/>
      <c r="G608" s="41"/>
      <c r="H608" s="22"/>
      <c r="I608" s="41"/>
      <c r="J608" s="41"/>
      <c r="K608" s="117"/>
      <c r="L608" s="99"/>
      <c r="M608" s="41"/>
      <c r="N608" s="116"/>
      <c r="O608" s="22"/>
      <c r="P608" s="22"/>
      <c r="Q608" s="22"/>
      <c r="R608" s="22"/>
      <c r="S608" s="22"/>
      <c r="T608" s="41"/>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row>
    <row r="609">
      <c r="A609" s="41"/>
      <c r="B609" s="116"/>
      <c r="C609" s="22"/>
      <c r="D609" s="22"/>
      <c r="E609" s="22"/>
      <c r="F609" s="41"/>
      <c r="G609" s="41"/>
      <c r="H609" s="22"/>
      <c r="I609" s="41"/>
      <c r="J609" s="41"/>
      <c r="K609" s="117"/>
      <c r="L609" s="99"/>
      <c r="M609" s="41"/>
      <c r="N609" s="116"/>
      <c r="O609" s="22"/>
      <c r="P609" s="22"/>
      <c r="Q609" s="22"/>
      <c r="R609" s="22"/>
      <c r="S609" s="22"/>
      <c r="T609" s="41"/>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row>
    <row r="610">
      <c r="A610" s="41"/>
      <c r="B610" s="116"/>
      <c r="C610" s="22"/>
      <c r="D610" s="22"/>
      <c r="E610" s="22"/>
      <c r="F610" s="41"/>
      <c r="G610" s="41"/>
      <c r="H610" s="22"/>
      <c r="I610" s="41"/>
      <c r="J610" s="41"/>
      <c r="K610" s="117"/>
      <c r="L610" s="99"/>
      <c r="M610" s="41"/>
      <c r="N610" s="116"/>
      <c r="O610" s="22"/>
      <c r="P610" s="22"/>
      <c r="Q610" s="22"/>
      <c r="R610" s="22"/>
      <c r="S610" s="22"/>
      <c r="T610" s="41"/>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row>
    <row r="611">
      <c r="A611" s="41"/>
      <c r="B611" s="116"/>
      <c r="C611" s="22"/>
      <c r="D611" s="22"/>
      <c r="E611" s="22"/>
      <c r="F611" s="41"/>
      <c r="G611" s="41"/>
      <c r="H611" s="22"/>
      <c r="I611" s="41"/>
      <c r="J611" s="41"/>
      <c r="K611" s="117"/>
      <c r="L611" s="99"/>
      <c r="M611" s="41"/>
      <c r="N611" s="116"/>
      <c r="O611" s="22"/>
      <c r="P611" s="22"/>
      <c r="Q611" s="22"/>
      <c r="R611" s="22"/>
      <c r="S611" s="22"/>
      <c r="T611" s="41"/>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row>
    <row r="612">
      <c r="A612" s="41"/>
      <c r="B612" s="116"/>
      <c r="C612" s="22"/>
      <c r="D612" s="22"/>
      <c r="E612" s="22"/>
      <c r="F612" s="41"/>
      <c r="G612" s="41"/>
      <c r="H612" s="22"/>
      <c r="I612" s="41"/>
      <c r="J612" s="41"/>
      <c r="K612" s="117"/>
      <c r="L612" s="99"/>
      <c r="M612" s="41"/>
      <c r="N612" s="116"/>
      <c r="O612" s="22"/>
      <c r="P612" s="22"/>
      <c r="Q612" s="22"/>
      <c r="R612" s="22"/>
      <c r="S612" s="22"/>
      <c r="T612" s="41"/>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row>
    <row r="613">
      <c r="A613" s="41"/>
      <c r="B613" s="116"/>
      <c r="C613" s="22"/>
      <c r="D613" s="22"/>
      <c r="E613" s="22"/>
      <c r="F613" s="41"/>
      <c r="G613" s="41"/>
      <c r="H613" s="22"/>
      <c r="I613" s="41"/>
      <c r="J613" s="41"/>
      <c r="K613" s="117"/>
      <c r="L613" s="99"/>
      <c r="M613" s="41"/>
      <c r="N613" s="116"/>
      <c r="O613" s="22"/>
      <c r="P613" s="22"/>
      <c r="Q613" s="22"/>
      <c r="R613" s="22"/>
      <c r="S613" s="22"/>
      <c r="T613" s="41"/>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row>
    <row r="614">
      <c r="A614" s="41"/>
      <c r="B614" s="116"/>
      <c r="C614" s="22"/>
      <c r="D614" s="22"/>
      <c r="E614" s="22"/>
      <c r="F614" s="41"/>
      <c r="G614" s="41"/>
      <c r="H614" s="22"/>
      <c r="I614" s="41"/>
      <c r="J614" s="41"/>
      <c r="K614" s="117"/>
      <c r="L614" s="99"/>
      <c r="M614" s="41"/>
      <c r="N614" s="116"/>
      <c r="O614" s="22"/>
      <c r="P614" s="22"/>
      <c r="Q614" s="22"/>
      <c r="R614" s="22"/>
      <c r="S614" s="22"/>
      <c r="T614" s="41"/>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row>
    <row r="615">
      <c r="A615" s="41"/>
      <c r="B615" s="116"/>
      <c r="C615" s="22"/>
      <c r="D615" s="22"/>
      <c r="E615" s="22"/>
      <c r="F615" s="41"/>
      <c r="G615" s="41"/>
      <c r="H615" s="22"/>
      <c r="I615" s="41"/>
      <c r="J615" s="41"/>
      <c r="K615" s="117"/>
      <c r="L615" s="99"/>
      <c r="M615" s="41"/>
      <c r="N615" s="116"/>
      <c r="O615" s="22"/>
      <c r="P615" s="22"/>
      <c r="Q615" s="22"/>
      <c r="R615" s="22"/>
      <c r="S615" s="22"/>
      <c r="T615" s="41"/>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row>
    <row r="616">
      <c r="A616" s="41"/>
      <c r="B616" s="116"/>
      <c r="C616" s="22"/>
      <c r="D616" s="22"/>
      <c r="E616" s="22"/>
      <c r="F616" s="41"/>
      <c r="G616" s="41"/>
      <c r="H616" s="22"/>
      <c r="I616" s="41"/>
      <c r="J616" s="41"/>
      <c r="K616" s="117"/>
      <c r="L616" s="99"/>
      <c r="M616" s="41"/>
      <c r="N616" s="116"/>
      <c r="O616" s="22"/>
      <c r="P616" s="22"/>
      <c r="Q616" s="22"/>
      <c r="R616" s="22"/>
      <c r="S616" s="22"/>
      <c r="T616" s="41"/>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row>
    <row r="617">
      <c r="A617" s="41"/>
      <c r="B617" s="116"/>
      <c r="C617" s="22"/>
      <c r="D617" s="22"/>
      <c r="E617" s="22"/>
      <c r="F617" s="41"/>
      <c r="G617" s="41"/>
      <c r="H617" s="22"/>
      <c r="I617" s="41"/>
      <c r="J617" s="41"/>
      <c r="K617" s="117"/>
      <c r="L617" s="99"/>
      <c r="M617" s="41"/>
      <c r="N617" s="116"/>
      <c r="O617" s="22"/>
      <c r="P617" s="22"/>
      <c r="Q617" s="22"/>
      <c r="R617" s="22"/>
      <c r="S617" s="22"/>
      <c r="T617" s="41"/>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row>
    <row r="618">
      <c r="A618" s="41"/>
      <c r="B618" s="116"/>
      <c r="C618" s="22"/>
      <c r="D618" s="22"/>
      <c r="E618" s="22"/>
      <c r="F618" s="41"/>
      <c r="G618" s="41"/>
      <c r="H618" s="22"/>
      <c r="I618" s="41"/>
      <c r="J618" s="41"/>
      <c r="K618" s="117"/>
      <c r="L618" s="99"/>
      <c r="M618" s="41"/>
      <c r="N618" s="116"/>
      <c r="O618" s="22"/>
      <c r="P618" s="22"/>
      <c r="Q618" s="22"/>
      <c r="R618" s="22"/>
      <c r="S618" s="22"/>
      <c r="T618" s="41"/>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row>
    <row r="619">
      <c r="A619" s="41"/>
      <c r="B619" s="116"/>
      <c r="C619" s="22"/>
      <c r="D619" s="22"/>
      <c r="E619" s="22"/>
      <c r="F619" s="41"/>
      <c r="G619" s="41"/>
      <c r="H619" s="22"/>
      <c r="I619" s="41"/>
      <c r="J619" s="41"/>
      <c r="K619" s="117"/>
      <c r="L619" s="99"/>
      <c r="M619" s="41"/>
      <c r="N619" s="116"/>
      <c r="O619" s="22"/>
      <c r="P619" s="22"/>
      <c r="Q619" s="22"/>
      <c r="R619" s="22"/>
      <c r="S619" s="22"/>
      <c r="T619" s="41"/>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row>
    <row r="620">
      <c r="A620" s="41"/>
      <c r="B620" s="116"/>
      <c r="C620" s="22"/>
      <c r="D620" s="22"/>
      <c r="E620" s="22"/>
      <c r="F620" s="41"/>
      <c r="G620" s="41"/>
      <c r="H620" s="22"/>
      <c r="I620" s="41"/>
      <c r="J620" s="41"/>
      <c r="K620" s="117"/>
      <c r="L620" s="99"/>
      <c r="M620" s="41"/>
      <c r="N620" s="116"/>
      <c r="O620" s="22"/>
      <c r="P620" s="22"/>
      <c r="Q620" s="22"/>
      <c r="R620" s="22"/>
      <c r="S620" s="22"/>
      <c r="T620" s="41"/>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row>
    <row r="621">
      <c r="A621" s="41"/>
      <c r="B621" s="116"/>
      <c r="C621" s="22"/>
      <c r="D621" s="22"/>
      <c r="E621" s="22"/>
      <c r="F621" s="41"/>
      <c r="G621" s="41"/>
      <c r="H621" s="22"/>
      <c r="I621" s="41"/>
      <c r="J621" s="41"/>
      <c r="K621" s="117"/>
      <c r="L621" s="99"/>
      <c r="M621" s="41"/>
      <c r="N621" s="116"/>
      <c r="O621" s="22"/>
      <c r="P621" s="22"/>
      <c r="Q621" s="22"/>
      <c r="R621" s="22"/>
      <c r="S621" s="22"/>
      <c r="T621" s="41"/>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row>
    <row r="622">
      <c r="A622" s="41"/>
      <c r="B622" s="116"/>
      <c r="C622" s="22"/>
      <c r="D622" s="22"/>
      <c r="E622" s="22"/>
      <c r="F622" s="41"/>
      <c r="G622" s="41"/>
      <c r="H622" s="22"/>
      <c r="I622" s="41"/>
      <c r="J622" s="41"/>
      <c r="K622" s="117"/>
      <c r="L622" s="99"/>
      <c r="M622" s="41"/>
      <c r="N622" s="116"/>
      <c r="O622" s="22"/>
      <c r="P622" s="22"/>
      <c r="Q622" s="22"/>
      <c r="R622" s="22"/>
      <c r="S622" s="22"/>
      <c r="T622" s="41"/>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row>
    <row r="623">
      <c r="A623" s="41"/>
      <c r="B623" s="116"/>
      <c r="C623" s="22"/>
      <c r="D623" s="22"/>
      <c r="E623" s="22"/>
      <c r="F623" s="41"/>
      <c r="G623" s="41"/>
      <c r="H623" s="22"/>
      <c r="I623" s="41"/>
      <c r="J623" s="41"/>
      <c r="K623" s="117"/>
      <c r="L623" s="99"/>
      <c r="M623" s="41"/>
      <c r="N623" s="116"/>
      <c r="O623" s="22"/>
      <c r="P623" s="22"/>
      <c r="Q623" s="22"/>
      <c r="R623" s="22"/>
      <c r="S623" s="22"/>
      <c r="T623" s="41"/>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row>
    <row r="624">
      <c r="A624" s="41"/>
      <c r="B624" s="116"/>
      <c r="C624" s="22"/>
      <c r="D624" s="22"/>
      <c r="E624" s="22"/>
      <c r="F624" s="41"/>
      <c r="G624" s="41"/>
      <c r="H624" s="22"/>
      <c r="I624" s="41"/>
      <c r="J624" s="41"/>
      <c r="K624" s="117"/>
      <c r="L624" s="99"/>
      <c r="M624" s="41"/>
      <c r="N624" s="116"/>
      <c r="O624" s="22"/>
      <c r="P624" s="22"/>
      <c r="Q624" s="22"/>
      <c r="R624" s="22"/>
      <c r="S624" s="22"/>
      <c r="T624" s="41"/>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row>
    <row r="625">
      <c r="A625" s="41"/>
      <c r="B625" s="116"/>
      <c r="C625" s="22"/>
      <c r="D625" s="22"/>
      <c r="E625" s="22"/>
      <c r="F625" s="41"/>
      <c r="G625" s="41"/>
      <c r="H625" s="22"/>
      <c r="I625" s="41"/>
      <c r="J625" s="41"/>
      <c r="K625" s="117"/>
      <c r="L625" s="99"/>
      <c r="M625" s="41"/>
      <c r="N625" s="116"/>
      <c r="O625" s="22"/>
      <c r="P625" s="22"/>
      <c r="Q625" s="22"/>
      <c r="R625" s="22"/>
      <c r="S625" s="22"/>
      <c r="T625" s="41"/>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row>
    <row r="626">
      <c r="A626" s="41"/>
      <c r="B626" s="116"/>
      <c r="C626" s="22"/>
      <c r="D626" s="22"/>
      <c r="E626" s="22"/>
      <c r="F626" s="41"/>
      <c r="G626" s="41"/>
      <c r="H626" s="22"/>
      <c r="I626" s="41"/>
      <c r="J626" s="41"/>
      <c r="K626" s="117"/>
      <c r="L626" s="99"/>
      <c r="M626" s="41"/>
      <c r="N626" s="116"/>
      <c r="O626" s="22"/>
      <c r="P626" s="22"/>
      <c r="Q626" s="22"/>
      <c r="R626" s="22"/>
      <c r="S626" s="22"/>
      <c r="T626" s="41"/>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row>
    <row r="627">
      <c r="A627" s="41"/>
      <c r="B627" s="116"/>
      <c r="C627" s="22"/>
      <c r="D627" s="22"/>
      <c r="E627" s="22"/>
      <c r="F627" s="41"/>
      <c r="G627" s="41"/>
      <c r="H627" s="22"/>
      <c r="I627" s="41"/>
      <c r="J627" s="41"/>
      <c r="K627" s="117"/>
      <c r="L627" s="99"/>
      <c r="M627" s="41"/>
      <c r="N627" s="116"/>
      <c r="O627" s="22"/>
      <c r="P627" s="22"/>
      <c r="Q627" s="22"/>
      <c r="R627" s="22"/>
      <c r="S627" s="22"/>
      <c r="T627" s="41"/>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row>
    <row r="628">
      <c r="A628" s="41"/>
      <c r="B628" s="116"/>
      <c r="C628" s="22"/>
      <c r="D628" s="22"/>
      <c r="E628" s="22"/>
      <c r="F628" s="41"/>
      <c r="G628" s="41"/>
      <c r="H628" s="22"/>
      <c r="I628" s="41"/>
      <c r="J628" s="41"/>
      <c r="K628" s="117"/>
      <c r="L628" s="99"/>
      <c r="M628" s="41"/>
      <c r="N628" s="116"/>
      <c r="O628" s="22"/>
      <c r="P628" s="22"/>
      <c r="Q628" s="22"/>
      <c r="R628" s="22"/>
      <c r="S628" s="22"/>
      <c r="T628" s="41"/>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row>
    <row r="629">
      <c r="A629" s="41"/>
      <c r="B629" s="116"/>
      <c r="C629" s="22"/>
      <c r="D629" s="22"/>
      <c r="E629" s="22"/>
      <c r="F629" s="41"/>
      <c r="G629" s="41"/>
      <c r="H629" s="22"/>
      <c r="I629" s="41"/>
      <c r="J629" s="41"/>
      <c r="K629" s="117"/>
      <c r="L629" s="99"/>
      <c r="M629" s="41"/>
      <c r="N629" s="116"/>
      <c r="O629" s="22"/>
      <c r="P629" s="22"/>
      <c r="Q629" s="22"/>
      <c r="R629" s="22"/>
      <c r="S629" s="22"/>
      <c r="T629" s="41"/>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row>
    <row r="630">
      <c r="A630" s="41"/>
      <c r="B630" s="116"/>
      <c r="C630" s="22"/>
      <c r="D630" s="22"/>
      <c r="E630" s="22"/>
      <c r="F630" s="41"/>
      <c r="G630" s="41"/>
      <c r="H630" s="22"/>
      <c r="I630" s="41"/>
      <c r="J630" s="41"/>
      <c r="K630" s="117"/>
      <c r="L630" s="99"/>
      <c r="M630" s="41"/>
      <c r="N630" s="116"/>
      <c r="O630" s="22"/>
      <c r="P630" s="22"/>
      <c r="Q630" s="22"/>
      <c r="R630" s="22"/>
      <c r="S630" s="22"/>
      <c r="T630" s="41"/>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row>
    <row r="631">
      <c r="A631" s="41"/>
      <c r="B631" s="116"/>
      <c r="C631" s="22"/>
      <c r="D631" s="22"/>
      <c r="E631" s="22"/>
      <c r="F631" s="41"/>
      <c r="G631" s="41"/>
      <c r="H631" s="22"/>
      <c r="I631" s="41"/>
      <c r="J631" s="41"/>
      <c r="K631" s="117"/>
      <c r="L631" s="99"/>
      <c r="M631" s="41"/>
      <c r="N631" s="116"/>
      <c r="O631" s="22"/>
      <c r="P631" s="22"/>
      <c r="Q631" s="22"/>
      <c r="R631" s="22"/>
      <c r="S631" s="22"/>
      <c r="T631" s="41"/>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row>
    <row r="632">
      <c r="A632" s="41"/>
      <c r="B632" s="116"/>
      <c r="C632" s="22"/>
      <c r="D632" s="22"/>
      <c r="E632" s="22"/>
      <c r="F632" s="41"/>
      <c r="G632" s="41"/>
      <c r="H632" s="22"/>
      <c r="I632" s="41"/>
      <c r="J632" s="41"/>
      <c r="K632" s="117"/>
      <c r="L632" s="99"/>
      <c r="M632" s="41"/>
      <c r="N632" s="116"/>
      <c r="O632" s="22"/>
      <c r="P632" s="22"/>
      <c r="Q632" s="22"/>
      <c r="R632" s="22"/>
      <c r="S632" s="22"/>
      <c r="T632" s="41"/>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row>
    <row r="633">
      <c r="A633" s="41"/>
      <c r="B633" s="116"/>
      <c r="C633" s="22"/>
      <c r="D633" s="22"/>
      <c r="E633" s="22"/>
      <c r="F633" s="41"/>
      <c r="G633" s="41"/>
      <c r="H633" s="22"/>
      <c r="I633" s="41"/>
      <c r="J633" s="41"/>
      <c r="K633" s="117"/>
      <c r="L633" s="99"/>
      <c r="M633" s="41"/>
      <c r="N633" s="116"/>
      <c r="O633" s="22"/>
      <c r="P633" s="22"/>
      <c r="Q633" s="22"/>
      <c r="R633" s="22"/>
      <c r="S633" s="22"/>
      <c r="T633" s="41"/>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row>
    <row r="634">
      <c r="A634" s="41"/>
      <c r="B634" s="116"/>
      <c r="C634" s="22"/>
      <c r="D634" s="22"/>
      <c r="E634" s="22"/>
      <c r="F634" s="41"/>
      <c r="G634" s="41"/>
      <c r="H634" s="22"/>
      <c r="I634" s="41"/>
      <c r="J634" s="41"/>
      <c r="K634" s="117"/>
      <c r="L634" s="99"/>
      <c r="M634" s="41"/>
      <c r="N634" s="116"/>
      <c r="O634" s="22"/>
      <c r="P634" s="22"/>
      <c r="Q634" s="22"/>
      <c r="R634" s="22"/>
      <c r="S634" s="22"/>
      <c r="T634" s="41"/>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row>
    <row r="635">
      <c r="A635" s="41"/>
      <c r="B635" s="116"/>
      <c r="C635" s="22"/>
      <c r="D635" s="22"/>
      <c r="E635" s="22"/>
      <c r="F635" s="41"/>
      <c r="G635" s="41"/>
      <c r="H635" s="22"/>
      <c r="I635" s="41"/>
      <c r="J635" s="41"/>
      <c r="K635" s="117"/>
      <c r="L635" s="99"/>
      <c r="M635" s="41"/>
      <c r="N635" s="116"/>
      <c r="O635" s="22"/>
      <c r="P635" s="22"/>
      <c r="Q635" s="22"/>
      <c r="R635" s="22"/>
      <c r="S635" s="22"/>
      <c r="T635" s="41"/>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row>
    <row r="636">
      <c r="A636" s="41"/>
      <c r="B636" s="116"/>
      <c r="C636" s="22"/>
      <c r="D636" s="22"/>
      <c r="E636" s="22"/>
      <c r="F636" s="41"/>
      <c r="G636" s="41"/>
      <c r="H636" s="22"/>
      <c r="I636" s="41"/>
      <c r="J636" s="41"/>
      <c r="K636" s="117"/>
      <c r="L636" s="99"/>
      <c r="M636" s="41"/>
      <c r="N636" s="116"/>
      <c r="O636" s="22"/>
      <c r="P636" s="22"/>
      <c r="Q636" s="22"/>
      <c r="R636" s="22"/>
      <c r="S636" s="22"/>
      <c r="T636" s="41"/>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row>
    <row r="637">
      <c r="A637" s="41"/>
      <c r="B637" s="116"/>
      <c r="C637" s="22"/>
      <c r="D637" s="22"/>
      <c r="E637" s="22"/>
      <c r="F637" s="41"/>
      <c r="G637" s="41"/>
      <c r="H637" s="22"/>
      <c r="I637" s="41"/>
      <c r="J637" s="41"/>
      <c r="K637" s="117"/>
      <c r="L637" s="99"/>
      <c r="M637" s="41"/>
      <c r="N637" s="116"/>
      <c r="O637" s="22"/>
      <c r="P637" s="22"/>
      <c r="Q637" s="22"/>
      <c r="R637" s="22"/>
      <c r="S637" s="22"/>
      <c r="T637" s="41"/>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row>
    <row r="638">
      <c r="A638" s="41"/>
      <c r="B638" s="116"/>
      <c r="C638" s="22"/>
      <c r="D638" s="22"/>
      <c r="E638" s="22"/>
      <c r="F638" s="41"/>
      <c r="G638" s="41"/>
      <c r="H638" s="22"/>
      <c r="I638" s="41"/>
      <c r="J638" s="41"/>
      <c r="K638" s="117"/>
      <c r="L638" s="99"/>
      <c r="M638" s="41"/>
      <c r="N638" s="116"/>
      <c r="O638" s="22"/>
      <c r="P638" s="22"/>
      <c r="Q638" s="22"/>
      <c r="R638" s="22"/>
      <c r="S638" s="22"/>
      <c r="T638" s="41"/>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row>
    <row r="639">
      <c r="A639" s="41"/>
      <c r="B639" s="116"/>
      <c r="C639" s="22"/>
      <c r="D639" s="22"/>
      <c r="E639" s="22"/>
      <c r="F639" s="41"/>
      <c r="G639" s="41"/>
      <c r="H639" s="22"/>
      <c r="I639" s="41"/>
      <c r="J639" s="41"/>
      <c r="K639" s="117"/>
      <c r="L639" s="99"/>
      <c r="M639" s="41"/>
      <c r="N639" s="116"/>
      <c r="O639" s="22"/>
      <c r="P639" s="22"/>
      <c r="Q639" s="22"/>
      <c r="R639" s="22"/>
      <c r="S639" s="22"/>
      <c r="T639" s="41"/>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row>
    <row r="640">
      <c r="A640" s="41"/>
      <c r="B640" s="116"/>
      <c r="C640" s="22"/>
      <c r="D640" s="22"/>
      <c r="E640" s="22"/>
      <c r="F640" s="41"/>
      <c r="G640" s="41"/>
      <c r="H640" s="22"/>
      <c r="I640" s="41"/>
      <c r="J640" s="41"/>
      <c r="K640" s="117"/>
      <c r="L640" s="99"/>
      <c r="M640" s="41"/>
      <c r="N640" s="116"/>
      <c r="O640" s="22"/>
      <c r="P640" s="22"/>
      <c r="Q640" s="22"/>
      <c r="R640" s="22"/>
      <c r="S640" s="22"/>
      <c r="T640" s="41"/>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row>
    <row r="641">
      <c r="A641" s="41"/>
      <c r="B641" s="116"/>
      <c r="C641" s="22"/>
      <c r="D641" s="22"/>
      <c r="E641" s="22"/>
      <c r="F641" s="41"/>
      <c r="G641" s="41"/>
      <c r="H641" s="22"/>
      <c r="I641" s="41"/>
      <c r="J641" s="41"/>
      <c r="K641" s="117"/>
      <c r="L641" s="99"/>
      <c r="M641" s="41"/>
      <c r="N641" s="116"/>
      <c r="O641" s="22"/>
      <c r="P641" s="22"/>
      <c r="Q641" s="22"/>
      <c r="R641" s="22"/>
      <c r="S641" s="22"/>
      <c r="T641" s="41"/>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row>
    <row r="642">
      <c r="A642" s="41"/>
      <c r="B642" s="116"/>
      <c r="C642" s="22"/>
      <c r="D642" s="22"/>
      <c r="E642" s="22"/>
      <c r="F642" s="41"/>
      <c r="G642" s="41"/>
      <c r="H642" s="22"/>
      <c r="I642" s="41"/>
      <c r="J642" s="41"/>
      <c r="K642" s="117"/>
      <c r="L642" s="99"/>
      <c r="M642" s="41"/>
      <c r="N642" s="116"/>
      <c r="O642" s="22"/>
      <c r="P642" s="22"/>
      <c r="Q642" s="22"/>
      <c r="R642" s="22"/>
      <c r="S642" s="22"/>
      <c r="T642" s="41"/>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row>
    <row r="643">
      <c r="A643" s="41"/>
      <c r="B643" s="116"/>
      <c r="C643" s="22"/>
      <c r="D643" s="22"/>
      <c r="E643" s="22"/>
      <c r="F643" s="41"/>
      <c r="G643" s="41"/>
      <c r="H643" s="22"/>
      <c r="I643" s="41"/>
      <c r="J643" s="41"/>
      <c r="K643" s="117"/>
      <c r="L643" s="99"/>
      <c r="M643" s="41"/>
      <c r="N643" s="116"/>
      <c r="O643" s="22"/>
      <c r="P643" s="22"/>
      <c r="Q643" s="22"/>
      <c r="R643" s="22"/>
      <c r="S643" s="22"/>
      <c r="T643" s="41"/>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row>
    <row r="644">
      <c r="A644" s="41"/>
      <c r="B644" s="116"/>
      <c r="C644" s="22"/>
      <c r="D644" s="22"/>
      <c r="E644" s="22"/>
      <c r="F644" s="41"/>
      <c r="G644" s="41"/>
      <c r="H644" s="22"/>
      <c r="I644" s="41"/>
      <c r="J644" s="41"/>
      <c r="K644" s="117"/>
      <c r="L644" s="99"/>
      <c r="M644" s="41"/>
      <c r="N644" s="116"/>
      <c r="O644" s="22"/>
      <c r="P644" s="22"/>
      <c r="Q644" s="22"/>
      <c r="R644" s="22"/>
      <c r="S644" s="22"/>
      <c r="T644" s="41"/>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row>
    <row r="645">
      <c r="A645" s="41"/>
      <c r="B645" s="116"/>
      <c r="C645" s="22"/>
      <c r="D645" s="22"/>
      <c r="E645" s="22"/>
      <c r="F645" s="41"/>
      <c r="G645" s="41"/>
      <c r="H645" s="22"/>
      <c r="I645" s="41"/>
      <c r="J645" s="41"/>
      <c r="K645" s="117"/>
      <c r="L645" s="99"/>
      <c r="M645" s="41"/>
      <c r="N645" s="116"/>
      <c r="O645" s="22"/>
      <c r="P645" s="22"/>
      <c r="Q645" s="22"/>
      <c r="R645" s="22"/>
      <c r="S645" s="22"/>
      <c r="T645" s="41"/>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row>
    <row r="646">
      <c r="A646" s="41"/>
      <c r="B646" s="116"/>
      <c r="C646" s="22"/>
      <c r="D646" s="22"/>
      <c r="E646" s="22"/>
      <c r="F646" s="41"/>
      <c r="G646" s="41"/>
      <c r="H646" s="22"/>
      <c r="I646" s="41"/>
      <c r="J646" s="41"/>
      <c r="K646" s="117"/>
      <c r="L646" s="99"/>
      <c r="M646" s="41"/>
      <c r="N646" s="116"/>
      <c r="O646" s="22"/>
      <c r="P646" s="22"/>
      <c r="Q646" s="22"/>
      <c r="R646" s="22"/>
      <c r="S646" s="22"/>
      <c r="T646" s="41"/>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row>
    <row r="647">
      <c r="A647" s="41"/>
      <c r="B647" s="116"/>
      <c r="C647" s="22"/>
      <c r="D647" s="22"/>
      <c r="E647" s="22"/>
      <c r="F647" s="41"/>
      <c r="G647" s="41"/>
      <c r="H647" s="22"/>
      <c r="I647" s="41"/>
      <c r="J647" s="41"/>
      <c r="K647" s="117"/>
      <c r="L647" s="99"/>
      <c r="M647" s="41"/>
      <c r="N647" s="116"/>
      <c r="O647" s="22"/>
      <c r="P647" s="22"/>
      <c r="Q647" s="22"/>
      <c r="R647" s="22"/>
      <c r="S647" s="22"/>
      <c r="T647" s="41"/>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row>
    <row r="648">
      <c r="A648" s="41"/>
      <c r="B648" s="116"/>
      <c r="C648" s="22"/>
      <c r="D648" s="22"/>
      <c r="E648" s="22"/>
      <c r="F648" s="41"/>
      <c r="G648" s="41"/>
      <c r="H648" s="22"/>
      <c r="I648" s="41"/>
      <c r="J648" s="41"/>
      <c r="K648" s="117"/>
      <c r="L648" s="99"/>
      <c r="M648" s="41"/>
      <c r="N648" s="116"/>
      <c r="O648" s="22"/>
      <c r="P648" s="22"/>
      <c r="Q648" s="22"/>
      <c r="R648" s="22"/>
      <c r="S648" s="22"/>
      <c r="T648" s="41"/>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row>
    <row r="649">
      <c r="A649" s="41"/>
      <c r="B649" s="116"/>
      <c r="C649" s="22"/>
      <c r="D649" s="22"/>
      <c r="E649" s="22"/>
      <c r="F649" s="41"/>
      <c r="G649" s="41"/>
      <c r="H649" s="22"/>
      <c r="I649" s="41"/>
      <c r="J649" s="41"/>
      <c r="K649" s="117"/>
      <c r="L649" s="99"/>
      <c r="M649" s="41"/>
      <c r="N649" s="116"/>
      <c r="O649" s="22"/>
      <c r="P649" s="22"/>
      <c r="Q649" s="22"/>
      <c r="R649" s="22"/>
      <c r="S649" s="22"/>
      <c r="T649" s="41"/>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row>
    <row r="650">
      <c r="A650" s="41"/>
      <c r="B650" s="116"/>
      <c r="C650" s="22"/>
      <c r="D650" s="22"/>
      <c r="E650" s="22"/>
      <c r="F650" s="41"/>
      <c r="G650" s="41"/>
      <c r="H650" s="22"/>
      <c r="I650" s="41"/>
      <c r="J650" s="41"/>
      <c r="K650" s="117"/>
      <c r="L650" s="99"/>
      <c r="M650" s="41"/>
      <c r="N650" s="116"/>
      <c r="O650" s="22"/>
      <c r="P650" s="22"/>
      <c r="Q650" s="22"/>
      <c r="R650" s="22"/>
      <c r="S650" s="22"/>
      <c r="T650" s="41"/>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row>
    <row r="651">
      <c r="A651" s="41"/>
      <c r="B651" s="116"/>
      <c r="C651" s="22"/>
      <c r="D651" s="22"/>
      <c r="E651" s="22"/>
      <c r="F651" s="41"/>
      <c r="G651" s="41"/>
      <c r="H651" s="22"/>
      <c r="I651" s="41"/>
      <c r="J651" s="41"/>
      <c r="K651" s="117"/>
      <c r="L651" s="99"/>
      <c r="M651" s="41"/>
      <c r="N651" s="116"/>
      <c r="O651" s="22"/>
      <c r="P651" s="22"/>
      <c r="Q651" s="22"/>
      <c r="R651" s="22"/>
      <c r="S651" s="22"/>
      <c r="T651" s="41"/>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row>
    <row r="652">
      <c r="A652" s="41"/>
      <c r="B652" s="116"/>
      <c r="C652" s="22"/>
      <c r="D652" s="22"/>
      <c r="E652" s="22"/>
      <c r="F652" s="41"/>
      <c r="G652" s="41"/>
      <c r="H652" s="22"/>
      <c r="I652" s="41"/>
      <c r="J652" s="41"/>
      <c r="K652" s="117"/>
      <c r="L652" s="99"/>
      <c r="M652" s="41"/>
      <c r="N652" s="116"/>
      <c r="O652" s="22"/>
      <c r="P652" s="22"/>
      <c r="Q652" s="22"/>
      <c r="R652" s="22"/>
      <c r="S652" s="22"/>
      <c r="T652" s="41"/>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row>
    <row r="653">
      <c r="A653" s="41"/>
      <c r="B653" s="116"/>
      <c r="C653" s="22"/>
      <c r="D653" s="22"/>
      <c r="E653" s="22"/>
      <c r="F653" s="41"/>
      <c r="G653" s="41"/>
      <c r="H653" s="22"/>
      <c r="I653" s="41"/>
      <c r="J653" s="41"/>
      <c r="K653" s="117"/>
      <c r="L653" s="99"/>
      <c r="M653" s="41"/>
      <c r="N653" s="116"/>
      <c r="O653" s="22"/>
      <c r="P653" s="22"/>
      <c r="Q653" s="22"/>
      <c r="R653" s="22"/>
      <c r="S653" s="22"/>
      <c r="T653" s="41"/>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row>
    <row r="654">
      <c r="A654" s="41"/>
      <c r="B654" s="116"/>
      <c r="C654" s="22"/>
      <c r="D654" s="22"/>
      <c r="E654" s="22"/>
      <c r="F654" s="41"/>
      <c r="G654" s="41"/>
      <c r="H654" s="22"/>
      <c r="I654" s="41"/>
      <c r="J654" s="41"/>
      <c r="K654" s="117"/>
      <c r="L654" s="99"/>
      <c r="M654" s="41"/>
      <c r="N654" s="116"/>
      <c r="O654" s="22"/>
      <c r="P654" s="22"/>
      <c r="Q654" s="22"/>
      <c r="R654" s="22"/>
      <c r="S654" s="22"/>
      <c r="T654" s="41"/>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row>
    <row r="655">
      <c r="A655" s="41"/>
      <c r="B655" s="116"/>
      <c r="C655" s="22"/>
      <c r="D655" s="22"/>
      <c r="E655" s="22"/>
      <c r="F655" s="41"/>
      <c r="G655" s="41"/>
      <c r="H655" s="22"/>
      <c r="I655" s="41"/>
      <c r="J655" s="41"/>
      <c r="K655" s="117"/>
      <c r="L655" s="99"/>
      <c r="M655" s="41"/>
      <c r="N655" s="116"/>
      <c r="O655" s="22"/>
      <c r="P655" s="22"/>
      <c r="Q655" s="22"/>
      <c r="R655" s="22"/>
      <c r="S655" s="22"/>
      <c r="T655" s="41"/>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row>
    <row r="656">
      <c r="A656" s="41"/>
      <c r="B656" s="116"/>
      <c r="C656" s="22"/>
      <c r="D656" s="22"/>
      <c r="E656" s="22"/>
      <c r="F656" s="41"/>
      <c r="G656" s="41"/>
      <c r="H656" s="22"/>
      <c r="I656" s="41"/>
      <c r="J656" s="41"/>
      <c r="K656" s="117"/>
      <c r="L656" s="99"/>
      <c r="M656" s="41"/>
      <c r="N656" s="116"/>
      <c r="O656" s="22"/>
      <c r="P656" s="22"/>
      <c r="Q656" s="22"/>
      <c r="R656" s="22"/>
      <c r="S656" s="22"/>
      <c r="T656" s="41"/>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row>
    <row r="657">
      <c r="A657" s="41"/>
      <c r="B657" s="116"/>
      <c r="C657" s="22"/>
      <c r="D657" s="22"/>
      <c r="E657" s="22"/>
      <c r="F657" s="41"/>
      <c r="G657" s="41"/>
      <c r="H657" s="22"/>
      <c r="I657" s="41"/>
      <c r="J657" s="41"/>
      <c r="K657" s="117"/>
      <c r="L657" s="99"/>
      <c r="M657" s="41"/>
      <c r="N657" s="116"/>
      <c r="O657" s="22"/>
      <c r="P657" s="22"/>
      <c r="Q657" s="22"/>
      <c r="R657" s="22"/>
      <c r="S657" s="22"/>
      <c r="T657" s="41"/>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row>
    <row r="658">
      <c r="A658" s="41"/>
      <c r="B658" s="116"/>
      <c r="C658" s="22"/>
      <c r="D658" s="22"/>
      <c r="E658" s="22"/>
      <c r="F658" s="41"/>
      <c r="G658" s="41"/>
      <c r="H658" s="22"/>
      <c r="I658" s="41"/>
      <c r="J658" s="41"/>
      <c r="K658" s="117"/>
      <c r="L658" s="99"/>
      <c r="M658" s="41"/>
      <c r="N658" s="116"/>
      <c r="O658" s="22"/>
      <c r="P658" s="22"/>
      <c r="Q658" s="22"/>
      <c r="R658" s="22"/>
      <c r="S658" s="22"/>
      <c r="T658" s="41"/>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row>
    <row r="659">
      <c r="A659" s="41"/>
      <c r="B659" s="116"/>
      <c r="C659" s="22"/>
      <c r="D659" s="22"/>
      <c r="E659" s="22"/>
      <c r="F659" s="41"/>
      <c r="G659" s="41"/>
      <c r="H659" s="22"/>
      <c r="I659" s="41"/>
      <c r="J659" s="41"/>
      <c r="K659" s="117"/>
      <c r="L659" s="99"/>
      <c r="M659" s="41"/>
      <c r="N659" s="116"/>
      <c r="O659" s="22"/>
      <c r="P659" s="22"/>
      <c r="Q659" s="22"/>
      <c r="R659" s="22"/>
      <c r="S659" s="22"/>
      <c r="T659" s="41"/>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row>
    <row r="660">
      <c r="A660" s="41"/>
      <c r="B660" s="116"/>
      <c r="C660" s="22"/>
      <c r="D660" s="22"/>
      <c r="E660" s="22"/>
      <c r="F660" s="41"/>
      <c r="G660" s="41"/>
      <c r="H660" s="22"/>
      <c r="I660" s="41"/>
      <c r="J660" s="41"/>
      <c r="K660" s="117"/>
      <c r="L660" s="99"/>
      <c r="M660" s="41"/>
      <c r="N660" s="116"/>
      <c r="O660" s="22"/>
      <c r="P660" s="22"/>
      <c r="Q660" s="22"/>
      <c r="R660" s="22"/>
      <c r="S660" s="22"/>
      <c r="T660" s="41"/>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row>
    <row r="661">
      <c r="A661" s="41"/>
      <c r="B661" s="116"/>
      <c r="C661" s="22"/>
      <c r="D661" s="22"/>
      <c r="E661" s="22"/>
      <c r="F661" s="41"/>
      <c r="G661" s="41"/>
      <c r="H661" s="22"/>
      <c r="I661" s="41"/>
      <c r="J661" s="41"/>
      <c r="K661" s="117"/>
      <c r="L661" s="99"/>
      <c r="M661" s="41"/>
      <c r="N661" s="116"/>
      <c r="O661" s="22"/>
      <c r="P661" s="22"/>
      <c r="Q661" s="22"/>
      <c r="R661" s="22"/>
      <c r="S661" s="22"/>
      <c r="T661" s="41"/>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row>
    <row r="662">
      <c r="A662" s="41"/>
      <c r="B662" s="116"/>
      <c r="C662" s="22"/>
      <c r="D662" s="22"/>
      <c r="E662" s="22"/>
      <c r="F662" s="41"/>
      <c r="G662" s="41"/>
      <c r="H662" s="22"/>
      <c r="I662" s="41"/>
      <c r="J662" s="41"/>
      <c r="K662" s="117"/>
      <c r="L662" s="99"/>
      <c r="M662" s="41"/>
      <c r="N662" s="116"/>
      <c r="O662" s="22"/>
      <c r="P662" s="22"/>
      <c r="Q662" s="22"/>
      <c r="R662" s="22"/>
      <c r="S662" s="22"/>
      <c r="T662" s="41"/>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row>
    <row r="663">
      <c r="A663" s="41"/>
      <c r="B663" s="116"/>
      <c r="C663" s="22"/>
      <c r="D663" s="22"/>
      <c r="E663" s="22"/>
      <c r="F663" s="41"/>
      <c r="G663" s="41"/>
      <c r="H663" s="22"/>
      <c r="I663" s="41"/>
      <c r="J663" s="41"/>
      <c r="K663" s="117"/>
      <c r="L663" s="99"/>
      <c r="M663" s="41"/>
      <c r="N663" s="116"/>
      <c r="O663" s="22"/>
      <c r="P663" s="22"/>
      <c r="Q663" s="22"/>
      <c r="R663" s="22"/>
      <c r="S663" s="22"/>
      <c r="T663" s="41"/>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row>
    <row r="664">
      <c r="A664" s="41"/>
      <c r="B664" s="116"/>
      <c r="C664" s="22"/>
      <c r="D664" s="22"/>
      <c r="E664" s="22"/>
      <c r="F664" s="41"/>
      <c r="G664" s="41"/>
      <c r="H664" s="22"/>
      <c r="I664" s="41"/>
      <c r="J664" s="41"/>
      <c r="K664" s="117"/>
      <c r="L664" s="99"/>
      <c r="M664" s="41"/>
      <c r="N664" s="116"/>
      <c r="O664" s="22"/>
      <c r="P664" s="22"/>
      <c r="Q664" s="22"/>
      <c r="R664" s="22"/>
      <c r="S664" s="22"/>
      <c r="T664" s="41"/>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row>
    <row r="665">
      <c r="A665" s="41"/>
      <c r="B665" s="116"/>
      <c r="C665" s="22"/>
      <c r="D665" s="22"/>
      <c r="E665" s="22"/>
      <c r="F665" s="41"/>
      <c r="G665" s="41"/>
      <c r="H665" s="22"/>
      <c r="I665" s="41"/>
      <c r="J665" s="41"/>
      <c r="K665" s="117"/>
      <c r="L665" s="99"/>
      <c r="M665" s="41"/>
      <c r="N665" s="116"/>
      <c r="O665" s="22"/>
      <c r="P665" s="22"/>
      <c r="Q665" s="22"/>
      <c r="R665" s="22"/>
      <c r="S665" s="22"/>
      <c r="T665" s="41"/>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row>
    <row r="666">
      <c r="A666" s="41"/>
      <c r="B666" s="116"/>
      <c r="C666" s="22"/>
      <c r="D666" s="22"/>
      <c r="E666" s="22"/>
      <c r="F666" s="41"/>
      <c r="G666" s="41"/>
      <c r="H666" s="22"/>
      <c r="I666" s="41"/>
      <c r="J666" s="41"/>
      <c r="K666" s="117"/>
      <c r="L666" s="99"/>
      <c r="M666" s="41"/>
      <c r="N666" s="116"/>
      <c r="O666" s="22"/>
      <c r="P666" s="22"/>
      <c r="Q666" s="22"/>
      <c r="R666" s="22"/>
      <c r="S666" s="22"/>
      <c r="T666" s="41"/>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row>
    <row r="667">
      <c r="A667" s="41"/>
      <c r="B667" s="116"/>
      <c r="C667" s="22"/>
      <c r="D667" s="22"/>
      <c r="E667" s="22"/>
      <c r="F667" s="41"/>
      <c r="G667" s="41"/>
      <c r="H667" s="22"/>
      <c r="I667" s="41"/>
      <c r="J667" s="41"/>
      <c r="K667" s="117"/>
      <c r="L667" s="99"/>
      <c r="M667" s="41"/>
      <c r="N667" s="116"/>
      <c r="O667" s="22"/>
      <c r="P667" s="22"/>
      <c r="Q667" s="22"/>
      <c r="R667" s="22"/>
      <c r="S667" s="22"/>
      <c r="T667" s="41"/>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row>
    <row r="668">
      <c r="A668" s="41"/>
      <c r="B668" s="116"/>
      <c r="C668" s="22"/>
      <c r="D668" s="22"/>
      <c r="E668" s="22"/>
      <c r="F668" s="41"/>
      <c r="G668" s="41"/>
      <c r="H668" s="22"/>
      <c r="I668" s="41"/>
      <c r="J668" s="41"/>
      <c r="K668" s="117"/>
      <c r="L668" s="99"/>
      <c r="M668" s="41"/>
      <c r="N668" s="116"/>
      <c r="O668" s="22"/>
      <c r="P668" s="22"/>
      <c r="Q668" s="22"/>
      <c r="R668" s="22"/>
      <c r="S668" s="22"/>
      <c r="T668" s="41"/>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row>
    <row r="669">
      <c r="A669" s="41"/>
      <c r="B669" s="116"/>
      <c r="C669" s="22"/>
      <c r="D669" s="22"/>
      <c r="E669" s="22"/>
      <c r="F669" s="41"/>
      <c r="G669" s="41"/>
      <c r="H669" s="22"/>
      <c r="I669" s="41"/>
      <c r="J669" s="41"/>
      <c r="K669" s="117"/>
      <c r="L669" s="99"/>
      <c r="M669" s="41"/>
      <c r="N669" s="116"/>
      <c r="O669" s="22"/>
      <c r="P669" s="22"/>
      <c r="Q669" s="22"/>
      <c r="R669" s="22"/>
      <c r="S669" s="22"/>
      <c r="T669" s="41"/>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row>
    <row r="670">
      <c r="A670" s="41"/>
      <c r="B670" s="116"/>
      <c r="C670" s="22"/>
      <c r="D670" s="22"/>
      <c r="E670" s="22"/>
      <c r="F670" s="41"/>
      <c r="G670" s="41"/>
      <c r="H670" s="22"/>
      <c r="I670" s="41"/>
      <c r="J670" s="41"/>
      <c r="K670" s="117"/>
      <c r="L670" s="99"/>
      <c r="M670" s="41"/>
      <c r="N670" s="116"/>
      <c r="O670" s="22"/>
      <c r="P670" s="22"/>
      <c r="Q670" s="22"/>
      <c r="R670" s="22"/>
      <c r="S670" s="22"/>
      <c r="T670" s="41"/>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row>
    <row r="671">
      <c r="A671" s="41"/>
      <c r="B671" s="116"/>
      <c r="C671" s="22"/>
      <c r="D671" s="22"/>
      <c r="E671" s="22"/>
      <c r="F671" s="41"/>
      <c r="G671" s="41"/>
      <c r="H671" s="22"/>
      <c r="I671" s="41"/>
      <c r="J671" s="41"/>
      <c r="K671" s="117"/>
      <c r="L671" s="99"/>
      <c r="M671" s="41"/>
      <c r="N671" s="116"/>
      <c r="O671" s="22"/>
      <c r="P671" s="22"/>
      <c r="Q671" s="22"/>
      <c r="R671" s="22"/>
      <c r="S671" s="22"/>
      <c r="T671" s="41"/>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row>
    <row r="672">
      <c r="A672" s="41"/>
      <c r="B672" s="116"/>
      <c r="C672" s="22"/>
      <c r="D672" s="22"/>
      <c r="E672" s="22"/>
      <c r="F672" s="41"/>
      <c r="G672" s="41"/>
      <c r="H672" s="22"/>
      <c r="I672" s="41"/>
      <c r="J672" s="41"/>
      <c r="K672" s="117"/>
      <c r="L672" s="99"/>
      <c r="M672" s="41"/>
      <c r="N672" s="116"/>
      <c r="O672" s="22"/>
      <c r="P672" s="22"/>
      <c r="Q672" s="22"/>
      <c r="R672" s="22"/>
      <c r="S672" s="22"/>
      <c r="T672" s="41"/>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row>
    <row r="673">
      <c r="A673" s="41"/>
      <c r="B673" s="116"/>
      <c r="C673" s="22"/>
      <c r="D673" s="22"/>
      <c r="E673" s="22"/>
      <c r="F673" s="41"/>
      <c r="G673" s="41"/>
      <c r="H673" s="22"/>
      <c r="I673" s="41"/>
      <c r="J673" s="41"/>
      <c r="K673" s="117"/>
      <c r="L673" s="99"/>
      <c r="M673" s="41"/>
      <c r="N673" s="116"/>
      <c r="O673" s="22"/>
      <c r="P673" s="22"/>
      <c r="Q673" s="22"/>
      <c r="R673" s="22"/>
      <c r="S673" s="22"/>
      <c r="T673" s="41"/>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row>
    <row r="674">
      <c r="A674" s="41"/>
      <c r="B674" s="116"/>
      <c r="C674" s="22"/>
      <c r="D674" s="22"/>
      <c r="E674" s="22"/>
      <c r="F674" s="41"/>
      <c r="G674" s="41"/>
      <c r="H674" s="22"/>
      <c r="I674" s="41"/>
      <c r="J674" s="41"/>
      <c r="K674" s="117"/>
      <c r="L674" s="99"/>
      <c r="M674" s="41"/>
      <c r="N674" s="116"/>
      <c r="O674" s="22"/>
      <c r="P674" s="22"/>
      <c r="Q674" s="22"/>
      <c r="R674" s="22"/>
      <c r="S674" s="22"/>
      <c r="T674" s="41"/>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row>
    <row r="675">
      <c r="A675" s="41"/>
      <c r="B675" s="116"/>
      <c r="C675" s="22"/>
      <c r="D675" s="22"/>
      <c r="E675" s="22"/>
      <c r="F675" s="41"/>
      <c r="G675" s="41"/>
      <c r="H675" s="22"/>
      <c r="I675" s="41"/>
      <c r="J675" s="41"/>
      <c r="K675" s="117"/>
      <c r="L675" s="99"/>
      <c r="M675" s="41"/>
      <c r="N675" s="116"/>
      <c r="O675" s="22"/>
      <c r="P675" s="22"/>
      <c r="Q675" s="22"/>
      <c r="R675" s="22"/>
      <c r="S675" s="22"/>
      <c r="T675" s="41"/>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row>
    <row r="676">
      <c r="A676" s="41"/>
      <c r="B676" s="116"/>
      <c r="C676" s="22"/>
      <c r="D676" s="22"/>
      <c r="E676" s="22"/>
      <c r="F676" s="41"/>
      <c r="G676" s="41"/>
      <c r="H676" s="22"/>
      <c r="I676" s="41"/>
      <c r="J676" s="41"/>
      <c r="K676" s="117"/>
      <c r="L676" s="99"/>
      <c r="M676" s="41"/>
      <c r="N676" s="116"/>
      <c r="O676" s="22"/>
      <c r="P676" s="22"/>
      <c r="Q676" s="22"/>
      <c r="R676" s="22"/>
      <c r="S676" s="22"/>
      <c r="T676" s="41"/>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row>
    <row r="677">
      <c r="A677" s="41"/>
      <c r="B677" s="116"/>
      <c r="C677" s="22"/>
      <c r="D677" s="22"/>
      <c r="E677" s="22"/>
      <c r="F677" s="41"/>
      <c r="G677" s="41"/>
      <c r="H677" s="22"/>
      <c r="I677" s="41"/>
      <c r="J677" s="41"/>
      <c r="K677" s="117"/>
      <c r="L677" s="99"/>
      <c r="M677" s="41"/>
      <c r="N677" s="116"/>
      <c r="O677" s="22"/>
      <c r="P677" s="22"/>
      <c r="Q677" s="22"/>
      <c r="R677" s="22"/>
      <c r="S677" s="22"/>
      <c r="T677" s="41"/>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row>
    <row r="678">
      <c r="A678" s="41"/>
      <c r="B678" s="116"/>
      <c r="C678" s="22"/>
      <c r="D678" s="22"/>
      <c r="E678" s="22"/>
      <c r="F678" s="41"/>
      <c r="G678" s="41"/>
      <c r="H678" s="22"/>
      <c r="I678" s="41"/>
      <c r="J678" s="41"/>
      <c r="K678" s="117"/>
      <c r="L678" s="99"/>
      <c r="M678" s="41"/>
      <c r="N678" s="116"/>
      <c r="O678" s="22"/>
      <c r="P678" s="22"/>
      <c r="Q678" s="22"/>
      <c r="R678" s="22"/>
      <c r="S678" s="22"/>
      <c r="T678" s="41"/>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row>
    <row r="679">
      <c r="A679" s="41"/>
      <c r="B679" s="116"/>
      <c r="C679" s="22"/>
      <c r="D679" s="22"/>
      <c r="E679" s="22"/>
      <c r="F679" s="41"/>
      <c r="G679" s="41"/>
      <c r="H679" s="22"/>
      <c r="I679" s="41"/>
      <c r="J679" s="41"/>
      <c r="K679" s="117"/>
      <c r="L679" s="99"/>
      <c r="M679" s="41"/>
      <c r="N679" s="116"/>
      <c r="O679" s="22"/>
      <c r="P679" s="22"/>
      <c r="Q679" s="22"/>
      <c r="R679" s="22"/>
      <c r="S679" s="22"/>
      <c r="T679" s="41"/>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row>
    <row r="680">
      <c r="A680" s="41"/>
      <c r="B680" s="116"/>
      <c r="C680" s="22"/>
      <c r="D680" s="22"/>
      <c r="E680" s="22"/>
      <c r="F680" s="41"/>
      <c r="G680" s="41"/>
      <c r="H680" s="22"/>
      <c r="I680" s="41"/>
      <c r="J680" s="41"/>
      <c r="K680" s="117"/>
      <c r="L680" s="99"/>
      <c r="M680" s="41"/>
      <c r="N680" s="116"/>
      <c r="O680" s="22"/>
      <c r="P680" s="22"/>
      <c r="Q680" s="22"/>
      <c r="R680" s="22"/>
      <c r="S680" s="22"/>
      <c r="T680" s="41"/>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row>
    <row r="681">
      <c r="A681" s="41"/>
      <c r="B681" s="116"/>
      <c r="C681" s="22"/>
      <c r="D681" s="22"/>
      <c r="E681" s="22"/>
      <c r="F681" s="41"/>
      <c r="G681" s="41"/>
      <c r="H681" s="22"/>
      <c r="I681" s="41"/>
      <c r="J681" s="41"/>
      <c r="K681" s="117"/>
      <c r="L681" s="99"/>
      <c r="M681" s="41"/>
      <c r="N681" s="116"/>
      <c r="O681" s="22"/>
      <c r="P681" s="22"/>
      <c r="Q681" s="22"/>
      <c r="R681" s="22"/>
      <c r="S681" s="22"/>
      <c r="T681" s="41"/>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row>
    <row r="682">
      <c r="A682" s="41"/>
      <c r="B682" s="116"/>
      <c r="C682" s="22"/>
      <c r="D682" s="22"/>
      <c r="E682" s="22"/>
      <c r="F682" s="41"/>
      <c r="G682" s="41"/>
      <c r="H682" s="22"/>
      <c r="I682" s="41"/>
      <c r="J682" s="41"/>
      <c r="K682" s="117"/>
      <c r="L682" s="99"/>
      <c r="M682" s="41"/>
      <c r="N682" s="116"/>
      <c r="O682" s="22"/>
      <c r="P682" s="22"/>
      <c r="Q682" s="22"/>
      <c r="R682" s="22"/>
      <c r="S682" s="22"/>
      <c r="T682" s="41"/>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row>
    <row r="683">
      <c r="A683" s="41"/>
      <c r="B683" s="116"/>
      <c r="C683" s="22"/>
      <c r="D683" s="22"/>
      <c r="E683" s="22"/>
      <c r="F683" s="41"/>
      <c r="G683" s="41"/>
      <c r="H683" s="22"/>
      <c r="I683" s="41"/>
      <c r="J683" s="41"/>
      <c r="K683" s="117"/>
      <c r="L683" s="99"/>
      <c r="M683" s="41"/>
      <c r="N683" s="116"/>
      <c r="O683" s="22"/>
      <c r="P683" s="22"/>
      <c r="Q683" s="22"/>
      <c r="R683" s="22"/>
      <c r="S683" s="22"/>
      <c r="T683" s="41"/>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row>
    <row r="684">
      <c r="A684" s="41"/>
      <c r="B684" s="116"/>
      <c r="C684" s="22"/>
      <c r="D684" s="22"/>
      <c r="E684" s="22"/>
      <c r="F684" s="41"/>
      <c r="G684" s="41"/>
      <c r="H684" s="22"/>
      <c r="I684" s="41"/>
      <c r="J684" s="41"/>
      <c r="K684" s="117"/>
      <c r="L684" s="99"/>
      <c r="M684" s="41"/>
      <c r="N684" s="116"/>
      <c r="O684" s="22"/>
      <c r="P684" s="22"/>
      <c r="Q684" s="22"/>
      <c r="R684" s="22"/>
      <c r="S684" s="22"/>
      <c r="T684" s="41"/>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row>
    <row r="685">
      <c r="A685" s="41"/>
      <c r="B685" s="116"/>
      <c r="C685" s="22"/>
      <c r="D685" s="22"/>
      <c r="E685" s="22"/>
      <c r="F685" s="41"/>
      <c r="G685" s="41"/>
      <c r="H685" s="22"/>
      <c r="I685" s="41"/>
      <c r="J685" s="41"/>
      <c r="K685" s="117"/>
      <c r="L685" s="99"/>
      <c r="M685" s="41"/>
      <c r="N685" s="116"/>
      <c r="O685" s="22"/>
      <c r="P685" s="22"/>
      <c r="Q685" s="22"/>
      <c r="R685" s="22"/>
      <c r="S685" s="22"/>
      <c r="T685" s="41"/>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row>
    <row r="686">
      <c r="A686" s="41"/>
      <c r="B686" s="116"/>
      <c r="C686" s="22"/>
      <c r="D686" s="22"/>
      <c r="E686" s="22"/>
      <c r="F686" s="41"/>
      <c r="G686" s="41"/>
      <c r="H686" s="22"/>
      <c r="I686" s="41"/>
      <c r="J686" s="41"/>
      <c r="K686" s="117"/>
      <c r="L686" s="99"/>
      <c r="M686" s="41"/>
      <c r="N686" s="116"/>
      <c r="O686" s="22"/>
      <c r="P686" s="22"/>
      <c r="Q686" s="22"/>
      <c r="R686" s="22"/>
      <c r="S686" s="22"/>
      <c r="T686" s="41"/>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row>
    <row r="687">
      <c r="A687" s="41"/>
      <c r="B687" s="116"/>
      <c r="C687" s="22"/>
      <c r="D687" s="22"/>
      <c r="E687" s="22"/>
      <c r="F687" s="41"/>
      <c r="G687" s="41"/>
      <c r="H687" s="22"/>
      <c r="I687" s="41"/>
      <c r="J687" s="41"/>
      <c r="K687" s="117"/>
      <c r="L687" s="99"/>
      <c r="M687" s="41"/>
      <c r="N687" s="116"/>
      <c r="O687" s="22"/>
      <c r="P687" s="22"/>
      <c r="Q687" s="22"/>
      <c r="R687" s="22"/>
      <c r="S687" s="22"/>
      <c r="T687" s="41"/>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row>
    <row r="688">
      <c r="A688" s="41"/>
      <c r="B688" s="116"/>
      <c r="C688" s="22"/>
      <c r="D688" s="22"/>
      <c r="E688" s="22"/>
      <c r="F688" s="41"/>
      <c r="G688" s="41"/>
      <c r="H688" s="22"/>
      <c r="I688" s="41"/>
      <c r="J688" s="41"/>
      <c r="K688" s="117"/>
      <c r="L688" s="99"/>
      <c r="M688" s="41"/>
      <c r="N688" s="116"/>
      <c r="O688" s="22"/>
      <c r="P688" s="22"/>
      <c r="Q688" s="22"/>
      <c r="R688" s="22"/>
      <c r="S688" s="22"/>
      <c r="T688" s="41"/>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row>
    <row r="689">
      <c r="A689" s="41"/>
      <c r="B689" s="116"/>
      <c r="C689" s="22"/>
      <c r="D689" s="22"/>
      <c r="E689" s="22"/>
      <c r="F689" s="41"/>
      <c r="G689" s="41"/>
      <c r="H689" s="22"/>
      <c r="I689" s="41"/>
      <c r="J689" s="41"/>
      <c r="K689" s="117"/>
      <c r="L689" s="99"/>
      <c r="M689" s="41"/>
      <c r="N689" s="116"/>
      <c r="O689" s="22"/>
      <c r="P689" s="22"/>
      <c r="Q689" s="22"/>
      <c r="R689" s="22"/>
      <c r="S689" s="22"/>
      <c r="T689" s="41"/>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row>
    <row r="690">
      <c r="A690" s="41"/>
      <c r="B690" s="116"/>
      <c r="C690" s="22"/>
      <c r="D690" s="22"/>
      <c r="E690" s="22"/>
      <c r="F690" s="41"/>
      <c r="G690" s="41"/>
      <c r="H690" s="22"/>
      <c r="I690" s="41"/>
      <c r="J690" s="41"/>
      <c r="K690" s="117"/>
      <c r="L690" s="99"/>
      <c r="M690" s="41"/>
      <c r="N690" s="116"/>
      <c r="O690" s="22"/>
      <c r="P690" s="22"/>
      <c r="Q690" s="22"/>
      <c r="R690" s="22"/>
      <c r="S690" s="22"/>
      <c r="T690" s="41"/>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row>
    <row r="691">
      <c r="A691" s="41"/>
      <c r="B691" s="116"/>
      <c r="C691" s="22"/>
      <c r="D691" s="22"/>
      <c r="E691" s="22"/>
      <c r="F691" s="41"/>
      <c r="G691" s="41"/>
      <c r="H691" s="22"/>
      <c r="I691" s="41"/>
      <c r="J691" s="41"/>
      <c r="K691" s="117"/>
      <c r="L691" s="99"/>
      <c r="M691" s="41"/>
      <c r="N691" s="116"/>
      <c r="O691" s="22"/>
      <c r="P691" s="22"/>
      <c r="Q691" s="22"/>
      <c r="R691" s="22"/>
      <c r="S691" s="22"/>
      <c r="T691" s="41"/>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row>
    <row r="692">
      <c r="A692" s="41"/>
      <c r="B692" s="116"/>
      <c r="C692" s="22"/>
      <c r="D692" s="22"/>
      <c r="E692" s="22"/>
      <c r="F692" s="41"/>
      <c r="G692" s="41"/>
      <c r="H692" s="22"/>
      <c r="I692" s="41"/>
      <c r="J692" s="41"/>
      <c r="K692" s="117"/>
      <c r="L692" s="99"/>
      <c r="M692" s="41"/>
      <c r="N692" s="116"/>
      <c r="O692" s="22"/>
      <c r="P692" s="22"/>
      <c r="Q692" s="22"/>
      <c r="R692" s="22"/>
      <c r="S692" s="22"/>
      <c r="T692" s="41"/>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row>
    <row r="693">
      <c r="A693" s="41"/>
      <c r="B693" s="116"/>
      <c r="C693" s="22"/>
      <c r="D693" s="22"/>
      <c r="E693" s="22"/>
      <c r="F693" s="41"/>
      <c r="G693" s="41"/>
      <c r="H693" s="22"/>
      <c r="I693" s="41"/>
      <c r="J693" s="41"/>
      <c r="K693" s="117"/>
      <c r="L693" s="99"/>
      <c r="M693" s="41"/>
      <c r="N693" s="116"/>
      <c r="O693" s="22"/>
      <c r="P693" s="22"/>
      <c r="Q693" s="22"/>
      <c r="R693" s="22"/>
      <c r="S693" s="22"/>
      <c r="T693" s="41"/>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row>
    <row r="694">
      <c r="A694" s="41"/>
      <c r="B694" s="116"/>
      <c r="C694" s="22"/>
      <c r="D694" s="22"/>
      <c r="E694" s="22"/>
      <c r="F694" s="41"/>
      <c r="G694" s="41"/>
      <c r="H694" s="22"/>
      <c r="I694" s="41"/>
      <c r="J694" s="41"/>
      <c r="K694" s="117"/>
      <c r="L694" s="99"/>
      <c r="M694" s="41"/>
      <c r="N694" s="116"/>
      <c r="O694" s="22"/>
      <c r="P694" s="22"/>
      <c r="Q694" s="22"/>
      <c r="R694" s="22"/>
      <c r="S694" s="22"/>
      <c r="T694" s="41"/>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row>
    <row r="695">
      <c r="A695" s="41"/>
      <c r="B695" s="116"/>
      <c r="C695" s="22"/>
      <c r="D695" s="22"/>
      <c r="E695" s="22"/>
      <c r="F695" s="41"/>
      <c r="G695" s="41"/>
      <c r="H695" s="22"/>
      <c r="I695" s="41"/>
      <c r="J695" s="41"/>
      <c r="K695" s="117"/>
      <c r="L695" s="99"/>
      <c r="M695" s="41"/>
      <c r="N695" s="116"/>
      <c r="O695" s="22"/>
      <c r="P695" s="22"/>
      <c r="Q695" s="22"/>
      <c r="R695" s="22"/>
      <c r="S695" s="22"/>
      <c r="T695" s="41"/>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row>
    <row r="696">
      <c r="A696" s="41"/>
      <c r="B696" s="116"/>
      <c r="C696" s="22"/>
      <c r="D696" s="22"/>
      <c r="E696" s="22"/>
      <c r="F696" s="41"/>
      <c r="G696" s="41"/>
      <c r="H696" s="22"/>
      <c r="I696" s="41"/>
      <c r="J696" s="41"/>
      <c r="K696" s="117"/>
      <c r="L696" s="99"/>
      <c r="M696" s="41"/>
      <c r="N696" s="116"/>
      <c r="O696" s="22"/>
      <c r="P696" s="22"/>
      <c r="Q696" s="22"/>
      <c r="R696" s="22"/>
      <c r="S696" s="22"/>
      <c r="T696" s="41"/>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row>
    <row r="697">
      <c r="A697" s="41"/>
      <c r="B697" s="116"/>
      <c r="C697" s="22"/>
      <c r="D697" s="22"/>
      <c r="E697" s="22"/>
      <c r="F697" s="41"/>
      <c r="G697" s="41"/>
      <c r="H697" s="22"/>
      <c r="I697" s="41"/>
      <c r="J697" s="41"/>
      <c r="K697" s="117"/>
      <c r="L697" s="99"/>
      <c r="M697" s="41"/>
      <c r="N697" s="116"/>
      <c r="O697" s="22"/>
      <c r="P697" s="22"/>
      <c r="Q697" s="22"/>
      <c r="R697" s="22"/>
      <c r="S697" s="22"/>
      <c r="T697" s="41"/>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row>
    <row r="698">
      <c r="A698" s="41"/>
      <c r="B698" s="116"/>
      <c r="C698" s="22"/>
      <c r="D698" s="22"/>
      <c r="E698" s="22"/>
      <c r="F698" s="41"/>
      <c r="G698" s="41"/>
      <c r="H698" s="22"/>
      <c r="I698" s="41"/>
      <c r="J698" s="41"/>
      <c r="K698" s="117"/>
      <c r="L698" s="99"/>
      <c r="M698" s="41"/>
      <c r="N698" s="116"/>
      <c r="O698" s="22"/>
      <c r="P698" s="22"/>
      <c r="Q698" s="22"/>
      <c r="R698" s="22"/>
      <c r="S698" s="22"/>
      <c r="T698" s="41"/>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row>
    <row r="699">
      <c r="A699" s="41"/>
      <c r="B699" s="116"/>
      <c r="C699" s="22"/>
      <c r="D699" s="22"/>
      <c r="E699" s="22"/>
      <c r="F699" s="41"/>
      <c r="G699" s="41"/>
      <c r="H699" s="22"/>
      <c r="I699" s="41"/>
      <c r="J699" s="41"/>
      <c r="K699" s="117"/>
      <c r="L699" s="99"/>
      <c r="M699" s="41"/>
      <c r="N699" s="116"/>
      <c r="O699" s="22"/>
      <c r="P699" s="22"/>
      <c r="Q699" s="22"/>
      <c r="R699" s="22"/>
      <c r="S699" s="22"/>
      <c r="T699" s="41"/>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row>
    <row r="700">
      <c r="A700" s="41"/>
      <c r="B700" s="116"/>
      <c r="C700" s="22"/>
      <c r="D700" s="22"/>
      <c r="E700" s="22"/>
      <c r="F700" s="41"/>
      <c r="G700" s="41"/>
      <c r="H700" s="22"/>
      <c r="I700" s="41"/>
      <c r="J700" s="41"/>
      <c r="K700" s="117"/>
      <c r="L700" s="99"/>
      <c r="M700" s="41"/>
      <c r="N700" s="116"/>
      <c r="O700" s="22"/>
      <c r="P700" s="22"/>
      <c r="Q700" s="22"/>
      <c r="R700" s="22"/>
      <c r="S700" s="22"/>
      <c r="T700" s="41"/>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row>
    <row r="701">
      <c r="A701" s="41"/>
      <c r="B701" s="116"/>
      <c r="C701" s="22"/>
      <c r="D701" s="22"/>
      <c r="E701" s="22"/>
      <c r="F701" s="41"/>
      <c r="G701" s="41"/>
      <c r="H701" s="22"/>
      <c r="I701" s="41"/>
      <c r="J701" s="41"/>
      <c r="K701" s="117"/>
      <c r="L701" s="99"/>
      <c r="M701" s="41"/>
      <c r="N701" s="116"/>
      <c r="O701" s="22"/>
      <c r="P701" s="22"/>
      <c r="Q701" s="22"/>
      <c r="R701" s="22"/>
      <c r="S701" s="22"/>
      <c r="T701" s="41"/>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row>
    <row r="702">
      <c r="A702" s="41"/>
      <c r="B702" s="116"/>
      <c r="C702" s="22"/>
      <c r="D702" s="22"/>
      <c r="E702" s="22"/>
      <c r="F702" s="41"/>
      <c r="G702" s="41"/>
      <c r="H702" s="22"/>
      <c r="I702" s="41"/>
      <c r="J702" s="41"/>
      <c r="K702" s="117"/>
      <c r="L702" s="99"/>
      <c r="M702" s="41"/>
      <c r="N702" s="116"/>
      <c r="O702" s="22"/>
      <c r="P702" s="22"/>
      <c r="Q702" s="22"/>
      <c r="R702" s="22"/>
      <c r="S702" s="22"/>
      <c r="T702" s="41"/>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row>
    <row r="703">
      <c r="A703" s="41"/>
      <c r="B703" s="116"/>
      <c r="C703" s="22"/>
      <c r="D703" s="22"/>
      <c r="E703" s="22"/>
      <c r="F703" s="41"/>
      <c r="G703" s="41"/>
      <c r="H703" s="22"/>
      <c r="I703" s="41"/>
      <c r="J703" s="41"/>
      <c r="K703" s="117"/>
      <c r="L703" s="99"/>
      <c r="M703" s="41"/>
      <c r="N703" s="116"/>
      <c r="O703" s="22"/>
      <c r="P703" s="22"/>
      <c r="Q703" s="22"/>
      <c r="R703" s="22"/>
      <c r="S703" s="22"/>
      <c r="T703" s="41"/>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row>
    <row r="704">
      <c r="A704" s="41"/>
      <c r="B704" s="116"/>
      <c r="C704" s="22"/>
      <c r="D704" s="22"/>
      <c r="E704" s="22"/>
      <c r="F704" s="41"/>
      <c r="G704" s="41"/>
      <c r="H704" s="22"/>
      <c r="I704" s="41"/>
      <c r="J704" s="41"/>
      <c r="K704" s="117"/>
      <c r="L704" s="99"/>
      <c r="M704" s="41"/>
      <c r="N704" s="116"/>
      <c r="O704" s="22"/>
      <c r="P704" s="22"/>
      <c r="Q704" s="22"/>
      <c r="R704" s="22"/>
      <c r="S704" s="22"/>
      <c r="T704" s="41"/>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row>
    <row r="705">
      <c r="A705" s="41"/>
      <c r="B705" s="116"/>
      <c r="C705" s="22"/>
      <c r="D705" s="22"/>
      <c r="E705" s="22"/>
      <c r="F705" s="41"/>
      <c r="G705" s="41"/>
      <c r="H705" s="22"/>
      <c r="I705" s="41"/>
      <c r="J705" s="41"/>
      <c r="K705" s="117"/>
      <c r="L705" s="99"/>
      <c r="M705" s="41"/>
      <c r="N705" s="116"/>
      <c r="O705" s="22"/>
      <c r="P705" s="22"/>
      <c r="Q705" s="22"/>
      <c r="R705" s="22"/>
      <c r="S705" s="22"/>
      <c r="T705" s="41"/>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row>
    <row r="706">
      <c r="A706" s="41"/>
      <c r="B706" s="116"/>
      <c r="C706" s="22"/>
      <c r="D706" s="22"/>
      <c r="E706" s="22"/>
      <c r="F706" s="41"/>
      <c r="G706" s="41"/>
      <c r="H706" s="22"/>
      <c r="I706" s="41"/>
      <c r="J706" s="41"/>
      <c r="K706" s="117"/>
      <c r="L706" s="99"/>
      <c r="M706" s="41"/>
      <c r="N706" s="116"/>
      <c r="O706" s="22"/>
      <c r="P706" s="22"/>
      <c r="Q706" s="22"/>
      <c r="R706" s="22"/>
      <c r="S706" s="22"/>
      <c r="T706" s="41"/>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row>
    <row r="707">
      <c r="A707" s="41"/>
      <c r="B707" s="116"/>
      <c r="C707" s="22"/>
      <c r="D707" s="22"/>
      <c r="E707" s="22"/>
      <c r="F707" s="41"/>
      <c r="G707" s="41"/>
      <c r="H707" s="22"/>
      <c r="I707" s="41"/>
      <c r="J707" s="41"/>
      <c r="K707" s="117"/>
      <c r="L707" s="99"/>
      <c r="M707" s="41"/>
      <c r="N707" s="116"/>
      <c r="O707" s="22"/>
      <c r="P707" s="22"/>
      <c r="Q707" s="22"/>
      <c r="R707" s="22"/>
      <c r="S707" s="22"/>
      <c r="T707" s="41"/>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row>
    <row r="708">
      <c r="A708" s="41"/>
      <c r="B708" s="116"/>
      <c r="C708" s="22"/>
      <c r="D708" s="22"/>
      <c r="E708" s="22"/>
      <c r="F708" s="41"/>
      <c r="G708" s="41"/>
      <c r="H708" s="22"/>
      <c r="I708" s="41"/>
      <c r="J708" s="41"/>
      <c r="K708" s="117"/>
      <c r="L708" s="99"/>
      <c r="M708" s="41"/>
      <c r="N708" s="116"/>
      <c r="O708" s="22"/>
      <c r="P708" s="22"/>
      <c r="Q708" s="22"/>
      <c r="R708" s="22"/>
      <c r="S708" s="22"/>
      <c r="T708" s="41"/>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row>
    <row r="709">
      <c r="A709" s="41"/>
      <c r="B709" s="116"/>
      <c r="C709" s="22"/>
      <c r="D709" s="22"/>
      <c r="E709" s="22"/>
      <c r="F709" s="41"/>
      <c r="G709" s="41"/>
      <c r="H709" s="22"/>
      <c r="I709" s="41"/>
      <c r="J709" s="41"/>
      <c r="K709" s="117"/>
      <c r="L709" s="99"/>
      <c r="M709" s="41"/>
      <c r="N709" s="116"/>
      <c r="O709" s="22"/>
      <c r="P709" s="22"/>
      <c r="Q709" s="22"/>
      <c r="R709" s="22"/>
      <c r="S709" s="22"/>
      <c r="T709" s="41"/>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row>
    <row r="710">
      <c r="A710" s="41"/>
      <c r="B710" s="116"/>
      <c r="C710" s="22"/>
      <c r="D710" s="22"/>
      <c r="E710" s="22"/>
      <c r="F710" s="41"/>
      <c r="G710" s="41"/>
      <c r="H710" s="22"/>
      <c r="I710" s="41"/>
      <c r="J710" s="41"/>
      <c r="K710" s="117"/>
      <c r="L710" s="99"/>
      <c r="M710" s="41"/>
      <c r="N710" s="116"/>
      <c r="O710" s="22"/>
      <c r="P710" s="22"/>
      <c r="Q710" s="22"/>
      <c r="R710" s="22"/>
      <c r="S710" s="22"/>
      <c r="T710" s="41"/>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row>
    <row r="711">
      <c r="A711" s="41"/>
      <c r="B711" s="116"/>
      <c r="C711" s="22"/>
      <c r="D711" s="22"/>
      <c r="E711" s="22"/>
      <c r="F711" s="41"/>
      <c r="G711" s="41"/>
      <c r="H711" s="22"/>
      <c r="I711" s="41"/>
      <c r="J711" s="41"/>
      <c r="K711" s="117"/>
      <c r="L711" s="99"/>
      <c r="M711" s="41"/>
      <c r="N711" s="116"/>
      <c r="O711" s="22"/>
      <c r="P711" s="22"/>
      <c r="Q711" s="22"/>
      <c r="R711" s="22"/>
      <c r="S711" s="22"/>
      <c r="T711" s="41"/>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row>
    <row r="712">
      <c r="A712" s="41"/>
      <c r="B712" s="116"/>
      <c r="C712" s="22"/>
      <c r="D712" s="22"/>
      <c r="E712" s="22"/>
      <c r="F712" s="41"/>
      <c r="G712" s="41"/>
      <c r="H712" s="22"/>
      <c r="I712" s="41"/>
      <c r="J712" s="41"/>
      <c r="K712" s="117"/>
      <c r="L712" s="99"/>
      <c r="M712" s="41"/>
      <c r="N712" s="116"/>
      <c r="O712" s="22"/>
      <c r="P712" s="22"/>
      <c r="Q712" s="22"/>
      <c r="R712" s="22"/>
      <c r="S712" s="22"/>
      <c r="T712" s="41"/>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row>
    <row r="713">
      <c r="A713" s="41"/>
      <c r="B713" s="116"/>
      <c r="C713" s="22"/>
      <c r="D713" s="22"/>
      <c r="E713" s="22"/>
      <c r="F713" s="41"/>
      <c r="G713" s="41"/>
      <c r="H713" s="22"/>
      <c r="I713" s="41"/>
      <c r="J713" s="41"/>
      <c r="K713" s="117"/>
      <c r="L713" s="99"/>
      <c r="M713" s="41"/>
      <c r="N713" s="116"/>
      <c r="O713" s="22"/>
      <c r="P713" s="22"/>
      <c r="Q713" s="22"/>
      <c r="R713" s="22"/>
      <c r="S713" s="22"/>
      <c r="T713" s="41"/>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row>
    <row r="714">
      <c r="A714" s="41"/>
      <c r="B714" s="116"/>
      <c r="C714" s="22"/>
      <c r="D714" s="22"/>
      <c r="E714" s="22"/>
      <c r="F714" s="41"/>
      <c r="G714" s="41"/>
      <c r="H714" s="22"/>
      <c r="I714" s="41"/>
      <c r="J714" s="41"/>
      <c r="K714" s="117"/>
      <c r="L714" s="99"/>
      <c r="M714" s="41"/>
      <c r="N714" s="116"/>
      <c r="O714" s="22"/>
      <c r="P714" s="22"/>
      <c r="Q714" s="22"/>
      <c r="R714" s="22"/>
      <c r="S714" s="22"/>
      <c r="T714" s="41"/>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row>
    <row r="715">
      <c r="A715" s="41"/>
      <c r="B715" s="116"/>
      <c r="C715" s="22"/>
      <c r="D715" s="22"/>
      <c r="E715" s="22"/>
      <c r="F715" s="41"/>
      <c r="G715" s="41"/>
      <c r="H715" s="22"/>
      <c r="I715" s="41"/>
      <c r="J715" s="41"/>
      <c r="K715" s="117"/>
      <c r="L715" s="99"/>
      <c r="M715" s="41"/>
      <c r="N715" s="116"/>
      <c r="O715" s="22"/>
      <c r="P715" s="22"/>
      <c r="Q715" s="22"/>
      <c r="R715" s="22"/>
      <c r="S715" s="22"/>
      <c r="T715" s="41"/>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row>
    <row r="716">
      <c r="A716" s="41"/>
      <c r="B716" s="116"/>
      <c r="C716" s="22"/>
      <c r="D716" s="22"/>
      <c r="E716" s="22"/>
      <c r="F716" s="41"/>
      <c r="G716" s="41"/>
      <c r="H716" s="22"/>
      <c r="I716" s="41"/>
      <c r="J716" s="41"/>
      <c r="K716" s="117"/>
      <c r="L716" s="99"/>
      <c r="M716" s="41"/>
      <c r="N716" s="116"/>
      <c r="O716" s="22"/>
      <c r="P716" s="22"/>
      <c r="Q716" s="22"/>
      <c r="R716" s="22"/>
      <c r="S716" s="22"/>
      <c r="T716" s="41"/>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row>
    <row r="717">
      <c r="A717" s="41"/>
      <c r="B717" s="116"/>
      <c r="C717" s="22"/>
      <c r="D717" s="22"/>
      <c r="E717" s="22"/>
      <c r="F717" s="41"/>
      <c r="G717" s="41"/>
      <c r="H717" s="22"/>
      <c r="I717" s="41"/>
      <c r="J717" s="41"/>
      <c r="K717" s="117"/>
      <c r="L717" s="99"/>
      <c r="M717" s="41"/>
      <c r="N717" s="116"/>
      <c r="O717" s="22"/>
      <c r="P717" s="22"/>
      <c r="Q717" s="22"/>
      <c r="R717" s="22"/>
      <c r="S717" s="22"/>
      <c r="T717" s="41"/>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row>
    <row r="718">
      <c r="A718" s="41"/>
      <c r="B718" s="116"/>
      <c r="C718" s="22"/>
      <c r="D718" s="22"/>
      <c r="E718" s="22"/>
      <c r="F718" s="41"/>
      <c r="G718" s="41"/>
      <c r="H718" s="22"/>
      <c r="I718" s="41"/>
      <c r="J718" s="41"/>
      <c r="K718" s="117"/>
      <c r="L718" s="99"/>
      <c r="M718" s="41"/>
      <c r="N718" s="116"/>
      <c r="O718" s="22"/>
      <c r="P718" s="22"/>
      <c r="Q718" s="22"/>
      <c r="R718" s="22"/>
      <c r="S718" s="22"/>
      <c r="T718" s="41"/>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row>
    <row r="719">
      <c r="A719" s="41"/>
      <c r="B719" s="116"/>
      <c r="C719" s="22"/>
      <c r="D719" s="22"/>
      <c r="E719" s="22"/>
      <c r="F719" s="41"/>
      <c r="G719" s="41"/>
      <c r="H719" s="22"/>
      <c r="I719" s="41"/>
      <c r="J719" s="41"/>
      <c r="K719" s="117"/>
      <c r="L719" s="99"/>
      <c r="M719" s="41"/>
      <c r="N719" s="116"/>
      <c r="O719" s="22"/>
      <c r="P719" s="22"/>
      <c r="Q719" s="22"/>
      <c r="R719" s="22"/>
      <c r="S719" s="22"/>
      <c r="T719" s="41"/>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row>
    <row r="720">
      <c r="A720" s="41"/>
      <c r="B720" s="116"/>
      <c r="C720" s="22"/>
      <c r="D720" s="22"/>
      <c r="E720" s="22"/>
      <c r="F720" s="41"/>
      <c r="G720" s="41"/>
      <c r="H720" s="22"/>
      <c r="I720" s="41"/>
      <c r="J720" s="41"/>
      <c r="K720" s="117"/>
      <c r="L720" s="99"/>
      <c r="M720" s="41"/>
      <c r="N720" s="116"/>
      <c r="O720" s="22"/>
      <c r="P720" s="22"/>
      <c r="Q720" s="22"/>
      <c r="R720" s="22"/>
      <c r="S720" s="22"/>
      <c r="T720" s="41"/>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row>
    <row r="721">
      <c r="A721" s="41"/>
      <c r="B721" s="116"/>
      <c r="C721" s="22"/>
      <c r="D721" s="22"/>
      <c r="E721" s="22"/>
      <c r="F721" s="41"/>
      <c r="G721" s="41"/>
      <c r="H721" s="22"/>
      <c r="I721" s="41"/>
      <c r="J721" s="41"/>
      <c r="K721" s="117"/>
      <c r="L721" s="99"/>
      <c r="M721" s="41"/>
      <c r="N721" s="116"/>
      <c r="O721" s="22"/>
      <c r="P721" s="22"/>
      <c r="Q721" s="22"/>
      <c r="R721" s="22"/>
      <c r="S721" s="22"/>
      <c r="T721" s="41"/>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row>
    <row r="722">
      <c r="A722" s="41"/>
      <c r="B722" s="116"/>
      <c r="C722" s="22"/>
      <c r="D722" s="22"/>
      <c r="E722" s="22"/>
      <c r="F722" s="41"/>
      <c r="G722" s="41"/>
      <c r="H722" s="22"/>
      <c r="I722" s="41"/>
      <c r="J722" s="41"/>
      <c r="K722" s="117"/>
      <c r="L722" s="99"/>
      <c r="M722" s="41"/>
      <c r="N722" s="116"/>
      <c r="O722" s="22"/>
      <c r="P722" s="22"/>
      <c r="Q722" s="22"/>
      <c r="R722" s="22"/>
      <c r="S722" s="22"/>
      <c r="T722" s="41"/>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row>
    <row r="723">
      <c r="A723" s="41"/>
      <c r="B723" s="116"/>
      <c r="C723" s="22"/>
      <c r="D723" s="22"/>
      <c r="E723" s="22"/>
      <c r="F723" s="41"/>
      <c r="G723" s="41"/>
      <c r="H723" s="22"/>
      <c r="I723" s="41"/>
      <c r="J723" s="41"/>
      <c r="K723" s="117"/>
      <c r="L723" s="99"/>
      <c r="M723" s="41"/>
      <c r="N723" s="116"/>
      <c r="O723" s="22"/>
      <c r="P723" s="22"/>
      <c r="Q723" s="22"/>
      <c r="R723" s="22"/>
      <c r="S723" s="22"/>
      <c r="T723" s="41"/>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row>
    <row r="724">
      <c r="A724" s="41"/>
      <c r="B724" s="116"/>
      <c r="C724" s="22"/>
      <c r="D724" s="22"/>
      <c r="E724" s="22"/>
      <c r="F724" s="41"/>
      <c r="G724" s="41"/>
      <c r="H724" s="22"/>
      <c r="I724" s="41"/>
      <c r="J724" s="41"/>
      <c r="K724" s="117"/>
      <c r="L724" s="99"/>
      <c r="M724" s="41"/>
      <c r="N724" s="116"/>
      <c r="O724" s="22"/>
      <c r="P724" s="22"/>
      <c r="Q724" s="22"/>
      <c r="R724" s="22"/>
      <c r="S724" s="22"/>
      <c r="T724" s="41"/>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row>
    <row r="725">
      <c r="A725" s="41"/>
      <c r="B725" s="116"/>
      <c r="C725" s="22"/>
      <c r="D725" s="22"/>
      <c r="E725" s="22"/>
      <c r="F725" s="41"/>
      <c r="G725" s="41"/>
      <c r="H725" s="22"/>
      <c r="I725" s="41"/>
      <c r="J725" s="41"/>
      <c r="K725" s="117"/>
      <c r="L725" s="99"/>
      <c r="M725" s="41"/>
      <c r="N725" s="116"/>
      <c r="O725" s="22"/>
      <c r="P725" s="22"/>
      <c r="Q725" s="22"/>
      <c r="R725" s="22"/>
      <c r="S725" s="22"/>
      <c r="T725" s="41"/>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row>
    <row r="726">
      <c r="A726" s="41"/>
      <c r="B726" s="116"/>
      <c r="C726" s="22"/>
      <c r="D726" s="22"/>
      <c r="E726" s="22"/>
      <c r="F726" s="41"/>
      <c r="G726" s="41"/>
      <c r="H726" s="22"/>
      <c r="I726" s="41"/>
      <c r="J726" s="41"/>
      <c r="K726" s="117"/>
      <c r="L726" s="99"/>
      <c r="M726" s="41"/>
      <c r="N726" s="116"/>
      <c r="O726" s="22"/>
      <c r="P726" s="22"/>
      <c r="Q726" s="22"/>
      <c r="R726" s="22"/>
      <c r="S726" s="22"/>
      <c r="T726" s="41"/>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row>
    <row r="727">
      <c r="A727" s="41"/>
      <c r="B727" s="116"/>
      <c r="C727" s="22"/>
      <c r="D727" s="22"/>
      <c r="E727" s="22"/>
      <c r="F727" s="41"/>
      <c r="G727" s="41"/>
      <c r="H727" s="22"/>
      <c r="I727" s="41"/>
      <c r="J727" s="41"/>
      <c r="K727" s="117"/>
      <c r="L727" s="99"/>
      <c r="M727" s="41"/>
      <c r="N727" s="116"/>
      <c r="O727" s="22"/>
      <c r="P727" s="22"/>
      <c r="Q727" s="22"/>
      <c r="R727" s="22"/>
      <c r="S727" s="22"/>
      <c r="T727" s="41"/>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row>
    <row r="728">
      <c r="A728" s="41"/>
      <c r="B728" s="116"/>
      <c r="C728" s="22"/>
      <c r="D728" s="22"/>
      <c r="E728" s="22"/>
      <c r="F728" s="41"/>
      <c r="G728" s="41"/>
      <c r="H728" s="22"/>
      <c r="I728" s="41"/>
      <c r="J728" s="41"/>
      <c r="K728" s="117"/>
      <c r="L728" s="99"/>
      <c r="M728" s="41"/>
      <c r="N728" s="116"/>
      <c r="O728" s="22"/>
      <c r="P728" s="22"/>
      <c r="Q728" s="22"/>
      <c r="R728" s="22"/>
      <c r="S728" s="22"/>
      <c r="T728" s="41"/>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row>
    <row r="729">
      <c r="A729" s="41"/>
      <c r="B729" s="116"/>
      <c r="C729" s="22"/>
      <c r="D729" s="22"/>
      <c r="E729" s="22"/>
      <c r="F729" s="41"/>
      <c r="G729" s="41"/>
      <c r="H729" s="22"/>
      <c r="I729" s="41"/>
      <c r="J729" s="41"/>
      <c r="K729" s="117"/>
      <c r="L729" s="99"/>
      <c r="M729" s="41"/>
      <c r="N729" s="116"/>
      <c r="O729" s="22"/>
      <c r="P729" s="22"/>
      <c r="Q729" s="22"/>
      <c r="R729" s="22"/>
      <c r="S729" s="22"/>
      <c r="T729" s="41"/>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row>
    <row r="730">
      <c r="A730" s="41"/>
      <c r="B730" s="116"/>
      <c r="C730" s="22"/>
      <c r="D730" s="22"/>
      <c r="E730" s="22"/>
      <c r="F730" s="41"/>
      <c r="G730" s="41"/>
      <c r="H730" s="22"/>
      <c r="I730" s="41"/>
      <c r="J730" s="41"/>
      <c r="K730" s="117"/>
      <c r="L730" s="99"/>
      <c r="M730" s="41"/>
      <c r="N730" s="116"/>
      <c r="O730" s="22"/>
      <c r="P730" s="22"/>
      <c r="Q730" s="22"/>
      <c r="R730" s="22"/>
      <c r="S730" s="22"/>
      <c r="T730" s="41"/>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row>
    <row r="731">
      <c r="A731" s="41"/>
      <c r="B731" s="116"/>
      <c r="C731" s="22"/>
      <c r="D731" s="22"/>
      <c r="E731" s="22"/>
      <c r="F731" s="41"/>
      <c r="G731" s="41"/>
      <c r="H731" s="22"/>
      <c r="I731" s="41"/>
      <c r="J731" s="41"/>
      <c r="K731" s="117"/>
      <c r="L731" s="99"/>
      <c r="M731" s="41"/>
      <c r="N731" s="116"/>
      <c r="O731" s="22"/>
      <c r="P731" s="22"/>
      <c r="Q731" s="22"/>
      <c r="R731" s="22"/>
      <c r="S731" s="22"/>
      <c r="T731" s="41"/>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row>
    <row r="732">
      <c r="A732" s="41"/>
      <c r="B732" s="116"/>
      <c r="C732" s="22"/>
      <c r="D732" s="22"/>
      <c r="E732" s="22"/>
      <c r="F732" s="41"/>
      <c r="G732" s="41"/>
      <c r="H732" s="22"/>
      <c r="I732" s="41"/>
      <c r="J732" s="41"/>
      <c r="K732" s="117"/>
      <c r="L732" s="99"/>
      <c r="M732" s="41"/>
      <c r="N732" s="116"/>
      <c r="O732" s="22"/>
      <c r="P732" s="22"/>
      <c r="Q732" s="22"/>
      <c r="R732" s="22"/>
      <c r="S732" s="22"/>
      <c r="T732" s="41"/>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row>
    <row r="733">
      <c r="A733" s="41"/>
      <c r="B733" s="116"/>
      <c r="C733" s="22"/>
      <c r="D733" s="22"/>
      <c r="E733" s="22"/>
      <c r="F733" s="41"/>
      <c r="G733" s="41"/>
      <c r="H733" s="22"/>
      <c r="I733" s="41"/>
      <c r="J733" s="41"/>
      <c r="K733" s="117"/>
      <c r="L733" s="99"/>
      <c r="M733" s="41"/>
      <c r="N733" s="116"/>
      <c r="O733" s="22"/>
      <c r="P733" s="22"/>
      <c r="Q733" s="22"/>
      <c r="R733" s="22"/>
      <c r="S733" s="22"/>
      <c r="T733" s="41"/>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row>
    <row r="734">
      <c r="A734" s="41"/>
      <c r="B734" s="116"/>
      <c r="C734" s="22"/>
      <c r="D734" s="22"/>
      <c r="E734" s="22"/>
      <c r="F734" s="41"/>
      <c r="G734" s="41"/>
      <c r="H734" s="22"/>
      <c r="I734" s="41"/>
      <c r="J734" s="41"/>
      <c r="K734" s="117"/>
      <c r="L734" s="99"/>
      <c r="M734" s="41"/>
      <c r="N734" s="116"/>
      <c r="O734" s="22"/>
      <c r="P734" s="22"/>
      <c r="Q734" s="22"/>
      <c r="R734" s="22"/>
      <c r="S734" s="22"/>
      <c r="T734" s="41"/>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row>
    <row r="735">
      <c r="A735" s="41"/>
      <c r="B735" s="116"/>
      <c r="C735" s="22"/>
      <c r="D735" s="22"/>
      <c r="E735" s="22"/>
      <c r="F735" s="41"/>
      <c r="G735" s="41"/>
      <c r="H735" s="22"/>
      <c r="I735" s="41"/>
      <c r="J735" s="41"/>
      <c r="K735" s="117"/>
      <c r="L735" s="99"/>
      <c r="M735" s="41"/>
      <c r="N735" s="116"/>
      <c r="O735" s="22"/>
      <c r="P735" s="22"/>
      <c r="Q735" s="22"/>
      <c r="R735" s="22"/>
      <c r="S735" s="22"/>
      <c r="T735" s="41"/>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row>
    <row r="736">
      <c r="A736" s="41"/>
      <c r="B736" s="116"/>
      <c r="C736" s="22"/>
      <c r="D736" s="22"/>
      <c r="E736" s="22"/>
      <c r="F736" s="41"/>
      <c r="G736" s="41"/>
      <c r="H736" s="22"/>
      <c r="I736" s="41"/>
      <c r="J736" s="41"/>
      <c r="K736" s="117"/>
      <c r="L736" s="99"/>
      <c r="M736" s="41"/>
      <c r="N736" s="116"/>
      <c r="O736" s="22"/>
      <c r="P736" s="22"/>
      <c r="Q736" s="22"/>
      <c r="R736" s="22"/>
      <c r="S736" s="22"/>
      <c r="T736" s="41"/>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row>
    <row r="737">
      <c r="A737" s="41"/>
      <c r="B737" s="116"/>
      <c r="C737" s="22"/>
      <c r="D737" s="22"/>
      <c r="E737" s="22"/>
      <c r="F737" s="41"/>
      <c r="G737" s="41"/>
      <c r="H737" s="22"/>
      <c r="I737" s="41"/>
      <c r="J737" s="41"/>
      <c r="K737" s="117"/>
      <c r="L737" s="99"/>
      <c r="M737" s="41"/>
      <c r="N737" s="116"/>
      <c r="O737" s="22"/>
      <c r="P737" s="22"/>
      <c r="Q737" s="22"/>
      <c r="R737" s="22"/>
      <c r="S737" s="22"/>
      <c r="T737" s="41"/>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row>
    <row r="738">
      <c r="A738" s="41"/>
      <c r="B738" s="116"/>
      <c r="C738" s="22"/>
      <c r="D738" s="22"/>
      <c r="E738" s="22"/>
      <c r="F738" s="41"/>
      <c r="G738" s="41"/>
      <c r="H738" s="22"/>
      <c r="I738" s="41"/>
      <c r="J738" s="41"/>
      <c r="K738" s="117"/>
      <c r="L738" s="99"/>
      <c r="M738" s="41"/>
      <c r="N738" s="116"/>
      <c r="O738" s="22"/>
      <c r="P738" s="22"/>
      <c r="Q738" s="22"/>
      <c r="R738" s="22"/>
      <c r="S738" s="22"/>
      <c r="T738" s="41"/>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row>
    <row r="739">
      <c r="A739" s="41"/>
      <c r="B739" s="116"/>
      <c r="C739" s="22"/>
      <c r="D739" s="22"/>
      <c r="E739" s="22"/>
      <c r="F739" s="41"/>
      <c r="G739" s="41"/>
      <c r="H739" s="22"/>
      <c r="I739" s="41"/>
      <c r="J739" s="41"/>
      <c r="K739" s="117"/>
      <c r="L739" s="99"/>
      <c r="M739" s="41"/>
      <c r="N739" s="116"/>
      <c r="O739" s="22"/>
      <c r="P739" s="22"/>
      <c r="Q739" s="22"/>
      <c r="R739" s="22"/>
      <c r="S739" s="22"/>
      <c r="T739" s="41"/>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row>
    <row r="740">
      <c r="A740" s="41"/>
      <c r="B740" s="116"/>
      <c r="C740" s="22"/>
      <c r="D740" s="22"/>
      <c r="E740" s="22"/>
      <c r="F740" s="41"/>
      <c r="G740" s="41"/>
      <c r="H740" s="22"/>
      <c r="I740" s="41"/>
      <c r="J740" s="41"/>
      <c r="K740" s="117"/>
      <c r="L740" s="99"/>
      <c r="M740" s="41"/>
      <c r="N740" s="116"/>
      <c r="O740" s="22"/>
      <c r="P740" s="22"/>
      <c r="Q740" s="22"/>
      <c r="R740" s="22"/>
      <c r="S740" s="22"/>
      <c r="T740" s="41"/>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row>
    <row r="741">
      <c r="A741" s="41"/>
      <c r="B741" s="116"/>
      <c r="C741" s="22"/>
      <c r="D741" s="22"/>
      <c r="E741" s="22"/>
      <c r="F741" s="41"/>
      <c r="G741" s="41"/>
      <c r="H741" s="22"/>
      <c r="I741" s="41"/>
      <c r="J741" s="41"/>
      <c r="K741" s="117"/>
      <c r="L741" s="99"/>
      <c r="M741" s="41"/>
      <c r="N741" s="116"/>
      <c r="O741" s="22"/>
      <c r="P741" s="22"/>
      <c r="Q741" s="22"/>
      <c r="R741" s="22"/>
      <c r="S741" s="22"/>
      <c r="T741" s="41"/>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row>
    <row r="742">
      <c r="A742" s="41"/>
      <c r="B742" s="116"/>
      <c r="C742" s="22"/>
      <c r="D742" s="22"/>
      <c r="E742" s="22"/>
      <c r="F742" s="41"/>
      <c r="G742" s="41"/>
      <c r="H742" s="22"/>
      <c r="I742" s="41"/>
      <c r="J742" s="41"/>
      <c r="K742" s="117"/>
      <c r="L742" s="99"/>
      <c r="M742" s="41"/>
      <c r="N742" s="116"/>
      <c r="O742" s="22"/>
      <c r="P742" s="22"/>
      <c r="Q742" s="22"/>
      <c r="R742" s="22"/>
      <c r="S742" s="22"/>
      <c r="T742" s="41"/>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row>
    <row r="743">
      <c r="A743" s="41"/>
      <c r="B743" s="116"/>
      <c r="C743" s="22"/>
      <c r="D743" s="22"/>
      <c r="E743" s="22"/>
      <c r="F743" s="41"/>
      <c r="G743" s="41"/>
      <c r="H743" s="22"/>
      <c r="I743" s="41"/>
      <c r="J743" s="41"/>
      <c r="K743" s="117"/>
      <c r="L743" s="99"/>
      <c r="M743" s="41"/>
      <c r="N743" s="116"/>
      <c r="O743" s="22"/>
      <c r="P743" s="22"/>
      <c r="Q743" s="22"/>
      <c r="R743" s="22"/>
      <c r="S743" s="22"/>
      <c r="T743" s="41"/>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row>
    <row r="744">
      <c r="A744" s="41"/>
      <c r="B744" s="116"/>
      <c r="C744" s="22"/>
      <c r="D744" s="22"/>
      <c r="E744" s="22"/>
      <c r="F744" s="41"/>
      <c r="G744" s="41"/>
      <c r="H744" s="22"/>
      <c r="I744" s="41"/>
      <c r="J744" s="41"/>
      <c r="K744" s="117"/>
      <c r="L744" s="99"/>
      <c r="M744" s="41"/>
      <c r="N744" s="116"/>
      <c r="O744" s="22"/>
      <c r="P744" s="22"/>
      <c r="Q744" s="22"/>
      <c r="R744" s="22"/>
      <c r="S744" s="22"/>
      <c r="T744" s="41"/>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row>
    <row r="745">
      <c r="A745" s="41"/>
      <c r="B745" s="116"/>
      <c r="C745" s="22"/>
      <c r="D745" s="22"/>
      <c r="E745" s="22"/>
      <c r="F745" s="41"/>
      <c r="G745" s="41"/>
      <c r="H745" s="22"/>
      <c r="I745" s="41"/>
      <c r="J745" s="41"/>
      <c r="K745" s="117"/>
      <c r="L745" s="99"/>
      <c r="M745" s="41"/>
      <c r="N745" s="116"/>
      <c r="O745" s="22"/>
      <c r="P745" s="22"/>
      <c r="Q745" s="22"/>
      <c r="R745" s="22"/>
      <c r="S745" s="22"/>
      <c r="T745" s="41"/>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row>
    <row r="746">
      <c r="A746" s="41"/>
      <c r="B746" s="116"/>
      <c r="C746" s="22"/>
      <c r="D746" s="22"/>
      <c r="E746" s="22"/>
      <c r="F746" s="41"/>
      <c r="G746" s="41"/>
      <c r="H746" s="22"/>
      <c r="I746" s="41"/>
      <c r="J746" s="41"/>
      <c r="K746" s="117"/>
      <c r="L746" s="99"/>
      <c r="M746" s="41"/>
      <c r="N746" s="116"/>
      <c r="O746" s="22"/>
      <c r="P746" s="22"/>
      <c r="Q746" s="22"/>
      <c r="R746" s="22"/>
      <c r="S746" s="22"/>
      <c r="T746" s="41"/>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row>
    <row r="747">
      <c r="A747" s="41"/>
      <c r="B747" s="116"/>
      <c r="C747" s="22"/>
      <c r="D747" s="22"/>
      <c r="E747" s="22"/>
      <c r="F747" s="41"/>
      <c r="G747" s="41"/>
      <c r="H747" s="22"/>
      <c r="I747" s="41"/>
      <c r="J747" s="41"/>
      <c r="K747" s="117"/>
      <c r="L747" s="99"/>
      <c r="M747" s="41"/>
      <c r="N747" s="116"/>
      <c r="O747" s="22"/>
      <c r="P747" s="22"/>
      <c r="Q747" s="22"/>
      <c r="R747" s="22"/>
      <c r="S747" s="22"/>
      <c r="T747" s="41"/>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row>
    <row r="748">
      <c r="A748" s="41"/>
      <c r="B748" s="116"/>
      <c r="C748" s="22"/>
      <c r="D748" s="22"/>
      <c r="E748" s="22"/>
      <c r="F748" s="41"/>
      <c r="G748" s="41"/>
      <c r="H748" s="22"/>
      <c r="I748" s="41"/>
      <c r="J748" s="41"/>
      <c r="K748" s="117"/>
      <c r="L748" s="99"/>
      <c r="M748" s="41"/>
      <c r="N748" s="116"/>
      <c r="O748" s="22"/>
      <c r="P748" s="22"/>
      <c r="Q748" s="22"/>
      <c r="R748" s="22"/>
      <c r="S748" s="22"/>
      <c r="T748" s="41"/>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row>
    <row r="749">
      <c r="A749" s="41"/>
      <c r="B749" s="116"/>
      <c r="C749" s="22"/>
      <c r="D749" s="22"/>
      <c r="E749" s="22"/>
      <c r="F749" s="41"/>
      <c r="G749" s="41"/>
      <c r="H749" s="22"/>
      <c r="I749" s="41"/>
      <c r="J749" s="41"/>
      <c r="K749" s="117"/>
      <c r="L749" s="99"/>
      <c r="M749" s="41"/>
      <c r="N749" s="116"/>
      <c r="O749" s="22"/>
      <c r="P749" s="22"/>
      <c r="Q749" s="22"/>
      <c r="R749" s="22"/>
      <c r="S749" s="22"/>
      <c r="T749" s="41"/>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row>
    <row r="750">
      <c r="A750" s="41"/>
      <c r="B750" s="116"/>
      <c r="C750" s="22"/>
      <c r="D750" s="22"/>
      <c r="E750" s="22"/>
      <c r="F750" s="41"/>
      <c r="G750" s="41"/>
      <c r="H750" s="22"/>
      <c r="I750" s="41"/>
      <c r="J750" s="41"/>
      <c r="K750" s="117"/>
      <c r="L750" s="99"/>
      <c r="M750" s="41"/>
      <c r="N750" s="116"/>
      <c r="O750" s="22"/>
      <c r="P750" s="22"/>
      <c r="Q750" s="22"/>
      <c r="R750" s="22"/>
      <c r="S750" s="22"/>
      <c r="T750" s="41"/>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row>
    <row r="751">
      <c r="A751" s="41"/>
      <c r="B751" s="116"/>
      <c r="C751" s="22"/>
      <c r="D751" s="22"/>
      <c r="E751" s="22"/>
      <c r="F751" s="41"/>
      <c r="G751" s="41"/>
      <c r="H751" s="22"/>
      <c r="I751" s="41"/>
      <c r="J751" s="41"/>
      <c r="K751" s="117"/>
      <c r="L751" s="99"/>
      <c r="M751" s="41"/>
      <c r="N751" s="116"/>
      <c r="O751" s="22"/>
      <c r="P751" s="22"/>
      <c r="Q751" s="22"/>
      <c r="R751" s="22"/>
      <c r="S751" s="22"/>
      <c r="T751" s="41"/>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row>
    <row r="752">
      <c r="A752" s="41"/>
      <c r="B752" s="116"/>
      <c r="C752" s="22"/>
      <c r="D752" s="22"/>
      <c r="E752" s="22"/>
      <c r="F752" s="41"/>
      <c r="G752" s="41"/>
      <c r="H752" s="22"/>
      <c r="I752" s="41"/>
      <c r="J752" s="41"/>
      <c r="K752" s="117"/>
      <c r="L752" s="99"/>
      <c r="M752" s="41"/>
      <c r="N752" s="116"/>
      <c r="O752" s="22"/>
      <c r="P752" s="22"/>
      <c r="Q752" s="22"/>
      <c r="R752" s="22"/>
      <c r="S752" s="22"/>
      <c r="T752" s="41"/>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row>
    <row r="753">
      <c r="A753" s="41"/>
      <c r="B753" s="116"/>
      <c r="C753" s="22"/>
      <c r="D753" s="22"/>
      <c r="E753" s="22"/>
      <c r="F753" s="41"/>
      <c r="G753" s="41"/>
      <c r="H753" s="22"/>
      <c r="I753" s="41"/>
      <c r="J753" s="41"/>
      <c r="K753" s="117"/>
      <c r="L753" s="99"/>
      <c r="M753" s="41"/>
      <c r="N753" s="116"/>
      <c r="O753" s="22"/>
      <c r="P753" s="22"/>
      <c r="Q753" s="22"/>
      <c r="R753" s="22"/>
      <c r="S753" s="22"/>
      <c r="T753" s="41"/>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row>
    <row r="754">
      <c r="A754" s="41"/>
      <c r="B754" s="116"/>
      <c r="C754" s="22"/>
      <c r="D754" s="22"/>
      <c r="E754" s="22"/>
      <c r="F754" s="41"/>
      <c r="G754" s="41"/>
      <c r="H754" s="22"/>
      <c r="I754" s="41"/>
      <c r="J754" s="41"/>
      <c r="K754" s="117"/>
      <c r="L754" s="99"/>
      <c r="M754" s="41"/>
      <c r="N754" s="116"/>
      <c r="O754" s="22"/>
      <c r="P754" s="22"/>
      <c r="Q754" s="22"/>
      <c r="R754" s="22"/>
      <c r="S754" s="22"/>
      <c r="T754" s="41"/>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row>
    <row r="755">
      <c r="A755" s="41"/>
      <c r="B755" s="116"/>
      <c r="C755" s="22"/>
      <c r="D755" s="22"/>
      <c r="E755" s="22"/>
      <c r="F755" s="41"/>
      <c r="G755" s="41"/>
      <c r="H755" s="22"/>
      <c r="I755" s="41"/>
      <c r="J755" s="41"/>
      <c r="K755" s="117"/>
      <c r="L755" s="99"/>
      <c r="M755" s="41"/>
      <c r="N755" s="116"/>
      <c r="O755" s="22"/>
      <c r="P755" s="22"/>
      <c r="Q755" s="22"/>
      <c r="R755" s="22"/>
      <c r="S755" s="22"/>
      <c r="T755" s="41"/>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row>
    <row r="756">
      <c r="A756" s="41"/>
      <c r="B756" s="116"/>
      <c r="C756" s="22"/>
      <c r="D756" s="22"/>
      <c r="E756" s="22"/>
      <c r="F756" s="41"/>
      <c r="G756" s="41"/>
      <c r="H756" s="22"/>
      <c r="I756" s="41"/>
      <c r="J756" s="41"/>
      <c r="K756" s="117"/>
      <c r="L756" s="99"/>
      <c r="M756" s="41"/>
      <c r="N756" s="116"/>
      <c r="O756" s="22"/>
      <c r="P756" s="22"/>
      <c r="Q756" s="22"/>
      <c r="R756" s="22"/>
      <c r="S756" s="22"/>
      <c r="T756" s="41"/>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row>
    <row r="757">
      <c r="A757" s="41"/>
      <c r="B757" s="116"/>
      <c r="C757" s="22"/>
      <c r="D757" s="22"/>
      <c r="E757" s="22"/>
      <c r="F757" s="41"/>
      <c r="G757" s="41"/>
      <c r="H757" s="22"/>
      <c r="I757" s="41"/>
      <c r="J757" s="41"/>
      <c r="K757" s="117"/>
      <c r="L757" s="99"/>
      <c r="M757" s="41"/>
      <c r="N757" s="116"/>
      <c r="O757" s="22"/>
      <c r="P757" s="22"/>
      <c r="Q757" s="22"/>
      <c r="R757" s="22"/>
      <c r="S757" s="22"/>
      <c r="T757" s="41"/>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row>
    <row r="758">
      <c r="A758" s="41"/>
      <c r="B758" s="116"/>
      <c r="C758" s="22"/>
      <c r="D758" s="22"/>
      <c r="E758" s="22"/>
      <c r="F758" s="41"/>
      <c r="G758" s="41"/>
      <c r="H758" s="22"/>
      <c r="I758" s="41"/>
      <c r="J758" s="41"/>
      <c r="K758" s="117"/>
      <c r="L758" s="99"/>
      <c r="M758" s="41"/>
      <c r="N758" s="116"/>
      <c r="O758" s="22"/>
      <c r="P758" s="22"/>
      <c r="Q758" s="22"/>
      <c r="R758" s="22"/>
      <c r="S758" s="22"/>
      <c r="T758" s="41"/>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row>
    <row r="759">
      <c r="A759" s="41"/>
      <c r="B759" s="116"/>
      <c r="C759" s="22"/>
      <c r="D759" s="22"/>
      <c r="E759" s="22"/>
      <c r="F759" s="41"/>
      <c r="G759" s="41"/>
      <c r="H759" s="22"/>
      <c r="I759" s="41"/>
      <c r="J759" s="41"/>
      <c r="K759" s="117"/>
      <c r="L759" s="99"/>
      <c r="M759" s="41"/>
      <c r="N759" s="116"/>
      <c r="O759" s="22"/>
      <c r="P759" s="22"/>
      <c r="Q759" s="22"/>
      <c r="R759" s="22"/>
      <c r="S759" s="22"/>
      <c r="T759" s="41"/>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row>
    <row r="760">
      <c r="A760" s="41"/>
      <c r="B760" s="116"/>
      <c r="C760" s="22"/>
      <c r="D760" s="22"/>
      <c r="E760" s="22"/>
      <c r="F760" s="41"/>
      <c r="G760" s="41"/>
      <c r="H760" s="22"/>
      <c r="I760" s="41"/>
      <c r="J760" s="41"/>
      <c r="K760" s="117"/>
      <c r="L760" s="99"/>
      <c r="M760" s="41"/>
      <c r="N760" s="116"/>
      <c r="O760" s="22"/>
      <c r="P760" s="22"/>
      <c r="Q760" s="22"/>
      <c r="R760" s="22"/>
      <c r="S760" s="22"/>
      <c r="T760" s="41"/>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row>
    <row r="761">
      <c r="A761" s="41"/>
      <c r="B761" s="116"/>
      <c r="C761" s="22"/>
      <c r="D761" s="22"/>
      <c r="E761" s="22"/>
      <c r="F761" s="41"/>
      <c r="G761" s="41"/>
      <c r="H761" s="22"/>
      <c r="I761" s="41"/>
      <c r="J761" s="41"/>
      <c r="K761" s="117"/>
      <c r="L761" s="99"/>
      <c r="M761" s="41"/>
      <c r="N761" s="116"/>
      <c r="O761" s="22"/>
      <c r="P761" s="22"/>
      <c r="Q761" s="22"/>
      <c r="R761" s="22"/>
      <c r="S761" s="22"/>
      <c r="T761" s="41"/>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row>
    <row r="762">
      <c r="A762" s="41"/>
      <c r="B762" s="116"/>
      <c r="C762" s="22"/>
      <c r="D762" s="22"/>
      <c r="E762" s="22"/>
      <c r="F762" s="41"/>
      <c r="G762" s="41"/>
      <c r="H762" s="22"/>
      <c r="I762" s="41"/>
      <c r="J762" s="41"/>
      <c r="K762" s="117"/>
      <c r="L762" s="99"/>
      <c r="M762" s="41"/>
      <c r="N762" s="116"/>
      <c r="O762" s="22"/>
      <c r="P762" s="22"/>
      <c r="Q762" s="22"/>
      <c r="R762" s="22"/>
      <c r="S762" s="22"/>
      <c r="T762" s="41"/>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row>
    <row r="763">
      <c r="A763" s="41"/>
      <c r="B763" s="116"/>
      <c r="C763" s="22"/>
      <c r="D763" s="22"/>
      <c r="E763" s="22"/>
      <c r="F763" s="41"/>
      <c r="G763" s="41"/>
      <c r="H763" s="22"/>
      <c r="I763" s="41"/>
      <c r="J763" s="41"/>
      <c r="K763" s="117"/>
      <c r="L763" s="99"/>
      <c r="M763" s="41"/>
      <c r="N763" s="116"/>
      <c r="O763" s="22"/>
      <c r="P763" s="22"/>
      <c r="Q763" s="22"/>
      <c r="R763" s="22"/>
      <c r="S763" s="22"/>
      <c r="T763" s="41"/>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row>
    <row r="764">
      <c r="A764" s="41"/>
      <c r="B764" s="116"/>
      <c r="C764" s="22"/>
      <c r="D764" s="22"/>
      <c r="E764" s="22"/>
      <c r="F764" s="41"/>
      <c r="G764" s="41"/>
      <c r="H764" s="22"/>
      <c r="I764" s="41"/>
      <c r="J764" s="41"/>
      <c r="K764" s="117"/>
      <c r="L764" s="99"/>
      <c r="M764" s="41"/>
      <c r="N764" s="116"/>
      <c r="O764" s="22"/>
      <c r="P764" s="22"/>
      <c r="Q764" s="22"/>
      <c r="R764" s="22"/>
      <c r="S764" s="22"/>
      <c r="T764" s="41"/>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row>
    <row r="765">
      <c r="A765" s="41"/>
      <c r="B765" s="116"/>
      <c r="C765" s="22"/>
      <c r="D765" s="22"/>
      <c r="E765" s="22"/>
      <c r="F765" s="41"/>
      <c r="G765" s="41"/>
      <c r="H765" s="22"/>
      <c r="I765" s="41"/>
      <c r="J765" s="41"/>
      <c r="K765" s="117"/>
      <c r="L765" s="99"/>
      <c r="M765" s="41"/>
      <c r="N765" s="116"/>
      <c r="O765" s="22"/>
      <c r="P765" s="22"/>
      <c r="Q765" s="22"/>
      <c r="R765" s="22"/>
      <c r="S765" s="22"/>
      <c r="T765" s="41"/>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row>
    <row r="766">
      <c r="A766" s="41"/>
      <c r="B766" s="116"/>
      <c r="C766" s="22"/>
      <c r="D766" s="22"/>
      <c r="E766" s="22"/>
      <c r="F766" s="41"/>
      <c r="G766" s="41"/>
      <c r="H766" s="22"/>
      <c r="I766" s="41"/>
      <c r="J766" s="41"/>
      <c r="K766" s="117"/>
      <c r="L766" s="99"/>
      <c r="M766" s="41"/>
      <c r="N766" s="116"/>
      <c r="O766" s="22"/>
      <c r="P766" s="22"/>
      <c r="Q766" s="22"/>
      <c r="R766" s="22"/>
      <c r="S766" s="22"/>
      <c r="T766" s="41"/>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row>
    <row r="767">
      <c r="A767" s="41"/>
      <c r="B767" s="116"/>
      <c r="C767" s="22"/>
      <c r="D767" s="22"/>
      <c r="E767" s="22"/>
      <c r="F767" s="41"/>
      <c r="G767" s="41"/>
      <c r="H767" s="22"/>
      <c r="I767" s="41"/>
      <c r="J767" s="41"/>
      <c r="K767" s="117"/>
      <c r="L767" s="99"/>
      <c r="M767" s="41"/>
      <c r="N767" s="116"/>
      <c r="O767" s="22"/>
      <c r="P767" s="22"/>
      <c r="Q767" s="22"/>
      <c r="R767" s="22"/>
      <c r="S767" s="22"/>
      <c r="T767" s="41"/>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row>
    <row r="768">
      <c r="A768" s="41"/>
      <c r="B768" s="116"/>
      <c r="C768" s="22"/>
      <c r="D768" s="22"/>
      <c r="E768" s="22"/>
      <c r="F768" s="41"/>
      <c r="G768" s="41"/>
      <c r="H768" s="22"/>
      <c r="I768" s="41"/>
      <c r="J768" s="41"/>
      <c r="K768" s="117"/>
      <c r="L768" s="99"/>
      <c r="M768" s="41"/>
      <c r="N768" s="116"/>
      <c r="O768" s="22"/>
      <c r="P768" s="22"/>
      <c r="Q768" s="22"/>
      <c r="R768" s="22"/>
      <c r="S768" s="22"/>
      <c r="T768" s="41"/>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row>
    <row r="769">
      <c r="A769" s="41"/>
      <c r="B769" s="116"/>
      <c r="C769" s="22"/>
      <c r="D769" s="22"/>
      <c r="E769" s="22"/>
      <c r="F769" s="41"/>
      <c r="G769" s="41"/>
      <c r="H769" s="22"/>
      <c r="I769" s="41"/>
      <c r="J769" s="41"/>
      <c r="K769" s="117"/>
      <c r="L769" s="99"/>
      <c r="M769" s="41"/>
      <c r="N769" s="116"/>
      <c r="O769" s="22"/>
      <c r="P769" s="22"/>
      <c r="Q769" s="22"/>
      <c r="R769" s="22"/>
      <c r="S769" s="22"/>
      <c r="T769" s="41"/>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row>
    <row r="770">
      <c r="A770" s="41"/>
      <c r="B770" s="116"/>
      <c r="C770" s="22"/>
      <c r="D770" s="22"/>
      <c r="E770" s="22"/>
      <c r="F770" s="41"/>
      <c r="G770" s="41"/>
      <c r="H770" s="22"/>
      <c r="I770" s="41"/>
      <c r="J770" s="41"/>
      <c r="K770" s="117"/>
      <c r="L770" s="99"/>
      <c r="M770" s="41"/>
      <c r="N770" s="116"/>
      <c r="O770" s="22"/>
      <c r="P770" s="22"/>
      <c r="Q770" s="22"/>
      <c r="R770" s="22"/>
      <c r="S770" s="22"/>
      <c r="T770" s="41"/>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row>
    <row r="771">
      <c r="A771" s="41"/>
      <c r="B771" s="116"/>
      <c r="C771" s="22"/>
      <c r="D771" s="22"/>
      <c r="E771" s="22"/>
      <c r="F771" s="41"/>
      <c r="G771" s="41"/>
      <c r="H771" s="22"/>
      <c r="I771" s="41"/>
      <c r="J771" s="41"/>
      <c r="K771" s="117"/>
      <c r="L771" s="99"/>
      <c r="M771" s="41"/>
      <c r="N771" s="116"/>
      <c r="O771" s="22"/>
      <c r="P771" s="22"/>
      <c r="Q771" s="22"/>
      <c r="R771" s="22"/>
      <c r="S771" s="22"/>
      <c r="T771" s="41"/>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row>
    <row r="772">
      <c r="A772" s="41"/>
      <c r="B772" s="116"/>
      <c r="C772" s="22"/>
      <c r="D772" s="22"/>
      <c r="E772" s="22"/>
      <c r="F772" s="41"/>
      <c r="G772" s="41"/>
      <c r="H772" s="22"/>
      <c r="I772" s="41"/>
      <c r="J772" s="41"/>
      <c r="K772" s="117"/>
      <c r="L772" s="99"/>
      <c r="M772" s="41"/>
      <c r="N772" s="116"/>
      <c r="O772" s="22"/>
      <c r="P772" s="22"/>
      <c r="Q772" s="22"/>
      <c r="R772" s="22"/>
      <c r="S772" s="22"/>
      <c r="T772" s="41"/>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row>
    <row r="773">
      <c r="A773" s="41"/>
      <c r="B773" s="116"/>
      <c r="C773" s="22"/>
      <c r="D773" s="22"/>
      <c r="E773" s="22"/>
      <c r="F773" s="41"/>
      <c r="G773" s="41"/>
      <c r="H773" s="22"/>
      <c r="I773" s="41"/>
      <c r="J773" s="41"/>
      <c r="K773" s="117"/>
      <c r="L773" s="99"/>
      <c r="M773" s="41"/>
      <c r="N773" s="116"/>
      <c r="O773" s="22"/>
      <c r="P773" s="22"/>
      <c r="Q773" s="22"/>
      <c r="R773" s="22"/>
      <c r="S773" s="22"/>
      <c r="T773" s="41"/>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row>
    <row r="774">
      <c r="A774" s="41"/>
      <c r="B774" s="116"/>
      <c r="C774" s="22"/>
      <c r="D774" s="22"/>
      <c r="E774" s="22"/>
      <c r="F774" s="41"/>
      <c r="G774" s="41"/>
      <c r="H774" s="22"/>
      <c r="I774" s="41"/>
      <c r="J774" s="41"/>
      <c r="K774" s="117"/>
      <c r="L774" s="99"/>
      <c r="M774" s="41"/>
      <c r="N774" s="116"/>
      <c r="O774" s="22"/>
      <c r="P774" s="22"/>
      <c r="Q774" s="22"/>
      <c r="R774" s="22"/>
      <c r="S774" s="22"/>
      <c r="T774" s="41"/>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row>
    <row r="775">
      <c r="A775" s="41"/>
      <c r="B775" s="116"/>
      <c r="C775" s="22"/>
      <c r="D775" s="22"/>
      <c r="E775" s="22"/>
      <c r="F775" s="41"/>
      <c r="G775" s="41"/>
      <c r="H775" s="22"/>
      <c r="I775" s="41"/>
      <c r="J775" s="41"/>
      <c r="K775" s="117"/>
      <c r="L775" s="99"/>
      <c r="M775" s="41"/>
      <c r="N775" s="116"/>
      <c r="O775" s="22"/>
      <c r="P775" s="22"/>
      <c r="Q775" s="22"/>
      <c r="R775" s="22"/>
      <c r="S775" s="22"/>
      <c r="T775" s="41"/>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row>
    <row r="776">
      <c r="A776" s="41"/>
      <c r="B776" s="116"/>
      <c r="C776" s="22"/>
      <c r="D776" s="22"/>
      <c r="E776" s="22"/>
      <c r="F776" s="41"/>
      <c r="G776" s="41"/>
      <c r="H776" s="22"/>
      <c r="I776" s="41"/>
      <c r="J776" s="41"/>
      <c r="K776" s="117"/>
      <c r="L776" s="99"/>
      <c r="M776" s="41"/>
      <c r="N776" s="116"/>
      <c r="O776" s="22"/>
      <c r="P776" s="22"/>
      <c r="Q776" s="22"/>
      <c r="R776" s="22"/>
      <c r="S776" s="22"/>
      <c r="T776" s="41"/>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row>
    <row r="777">
      <c r="A777" s="41"/>
      <c r="B777" s="116"/>
      <c r="C777" s="22"/>
      <c r="D777" s="22"/>
      <c r="E777" s="22"/>
      <c r="F777" s="41"/>
      <c r="G777" s="41"/>
      <c r="H777" s="22"/>
      <c r="I777" s="41"/>
      <c r="J777" s="41"/>
      <c r="K777" s="117"/>
      <c r="L777" s="99"/>
      <c r="M777" s="41"/>
      <c r="N777" s="116"/>
      <c r="O777" s="22"/>
      <c r="P777" s="22"/>
      <c r="Q777" s="22"/>
      <c r="R777" s="22"/>
      <c r="S777" s="22"/>
      <c r="T777" s="41"/>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row>
    <row r="778">
      <c r="A778" s="41"/>
      <c r="B778" s="116"/>
      <c r="C778" s="22"/>
      <c r="D778" s="22"/>
      <c r="E778" s="22"/>
      <c r="F778" s="41"/>
      <c r="G778" s="41"/>
      <c r="H778" s="22"/>
      <c r="I778" s="41"/>
      <c r="J778" s="41"/>
      <c r="K778" s="117"/>
      <c r="L778" s="99"/>
      <c r="M778" s="41"/>
      <c r="N778" s="116"/>
      <c r="O778" s="22"/>
      <c r="P778" s="22"/>
      <c r="Q778" s="22"/>
      <c r="R778" s="22"/>
      <c r="S778" s="22"/>
      <c r="T778" s="41"/>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row>
    <row r="779">
      <c r="A779" s="41"/>
      <c r="B779" s="116"/>
      <c r="C779" s="22"/>
      <c r="D779" s="22"/>
      <c r="E779" s="22"/>
      <c r="F779" s="41"/>
      <c r="G779" s="41"/>
      <c r="H779" s="22"/>
      <c r="I779" s="41"/>
      <c r="J779" s="41"/>
      <c r="K779" s="117"/>
      <c r="L779" s="99"/>
      <c r="M779" s="41"/>
      <c r="N779" s="116"/>
      <c r="O779" s="22"/>
      <c r="P779" s="22"/>
      <c r="Q779" s="22"/>
      <c r="R779" s="22"/>
      <c r="S779" s="22"/>
      <c r="T779" s="41"/>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row>
    <row r="780">
      <c r="A780" s="41"/>
      <c r="B780" s="116"/>
      <c r="C780" s="22"/>
      <c r="D780" s="22"/>
      <c r="E780" s="22"/>
      <c r="F780" s="41"/>
      <c r="G780" s="41"/>
      <c r="H780" s="22"/>
      <c r="I780" s="41"/>
      <c r="J780" s="41"/>
      <c r="K780" s="117"/>
      <c r="L780" s="99"/>
      <c r="M780" s="41"/>
      <c r="N780" s="116"/>
      <c r="O780" s="22"/>
      <c r="P780" s="22"/>
      <c r="Q780" s="22"/>
      <c r="R780" s="22"/>
      <c r="S780" s="22"/>
      <c r="T780" s="41"/>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row>
    <row r="781">
      <c r="A781" s="41"/>
      <c r="B781" s="116"/>
      <c r="C781" s="22"/>
      <c r="D781" s="22"/>
      <c r="E781" s="22"/>
      <c r="F781" s="41"/>
      <c r="G781" s="41"/>
      <c r="H781" s="22"/>
      <c r="I781" s="41"/>
      <c r="J781" s="41"/>
      <c r="K781" s="117"/>
      <c r="L781" s="99"/>
      <c r="M781" s="41"/>
      <c r="N781" s="116"/>
      <c r="O781" s="22"/>
      <c r="P781" s="22"/>
      <c r="Q781" s="22"/>
      <c r="R781" s="22"/>
      <c r="S781" s="22"/>
      <c r="T781" s="41"/>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row>
    <row r="782">
      <c r="A782" s="41"/>
      <c r="B782" s="116"/>
      <c r="C782" s="22"/>
      <c r="D782" s="22"/>
      <c r="E782" s="22"/>
      <c r="F782" s="41"/>
      <c r="G782" s="41"/>
      <c r="H782" s="22"/>
      <c r="I782" s="41"/>
      <c r="J782" s="41"/>
      <c r="K782" s="117"/>
      <c r="L782" s="99"/>
      <c r="M782" s="41"/>
      <c r="N782" s="116"/>
      <c r="O782" s="22"/>
      <c r="P782" s="22"/>
      <c r="Q782" s="22"/>
      <c r="R782" s="22"/>
      <c r="S782" s="22"/>
      <c r="T782" s="41"/>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row>
    <row r="783">
      <c r="A783" s="41"/>
      <c r="B783" s="116"/>
      <c r="C783" s="22"/>
      <c r="D783" s="22"/>
      <c r="E783" s="22"/>
      <c r="F783" s="41"/>
      <c r="G783" s="41"/>
      <c r="H783" s="22"/>
      <c r="I783" s="41"/>
      <c r="J783" s="41"/>
      <c r="K783" s="117"/>
      <c r="L783" s="99"/>
      <c r="M783" s="41"/>
      <c r="N783" s="116"/>
      <c r="O783" s="22"/>
      <c r="P783" s="22"/>
      <c r="Q783" s="22"/>
      <c r="R783" s="22"/>
      <c r="S783" s="22"/>
      <c r="T783" s="41"/>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row>
    <row r="784">
      <c r="A784" s="41"/>
      <c r="B784" s="116"/>
      <c r="C784" s="22"/>
      <c r="D784" s="22"/>
      <c r="E784" s="22"/>
      <c r="F784" s="41"/>
      <c r="G784" s="41"/>
      <c r="H784" s="22"/>
      <c r="I784" s="41"/>
      <c r="J784" s="41"/>
      <c r="K784" s="117"/>
      <c r="L784" s="99"/>
      <c r="M784" s="41"/>
      <c r="N784" s="116"/>
      <c r="O784" s="22"/>
      <c r="P784" s="22"/>
      <c r="Q784" s="22"/>
      <c r="R784" s="22"/>
      <c r="S784" s="22"/>
      <c r="T784" s="41"/>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row>
    <row r="785">
      <c r="A785" s="41"/>
      <c r="B785" s="116"/>
      <c r="C785" s="22"/>
      <c r="D785" s="22"/>
      <c r="E785" s="22"/>
      <c r="F785" s="41"/>
      <c r="G785" s="41"/>
      <c r="H785" s="22"/>
      <c r="I785" s="41"/>
      <c r="J785" s="41"/>
      <c r="K785" s="117"/>
      <c r="L785" s="99"/>
      <c r="M785" s="41"/>
      <c r="N785" s="116"/>
      <c r="O785" s="22"/>
      <c r="P785" s="22"/>
      <c r="Q785" s="22"/>
      <c r="R785" s="22"/>
      <c r="S785" s="22"/>
      <c r="T785" s="41"/>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row>
    <row r="786">
      <c r="A786" s="41"/>
      <c r="B786" s="116"/>
      <c r="C786" s="22"/>
      <c r="D786" s="22"/>
      <c r="E786" s="22"/>
      <c r="F786" s="41"/>
      <c r="G786" s="41"/>
      <c r="H786" s="22"/>
      <c r="I786" s="41"/>
      <c r="J786" s="41"/>
      <c r="K786" s="117"/>
      <c r="L786" s="99"/>
      <c r="M786" s="41"/>
      <c r="N786" s="116"/>
      <c r="O786" s="22"/>
      <c r="P786" s="22"/>
      <c r="Q786" s="22"/>
      <c r="R786" s="22"/>
      <c r="S786" s="22"/>
      <c r="T786" s="41"/>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row>
    <row r="787">
      <c r="A787" s="41"/>
      <c r="B787" s="116"/>
      <c r="C787" s="22"/>
      <c r="D787" s="22"/>
      <c r="E787" s="22"/>
      <c r="F787" s="41"/>
      <c r="G787" s="41"/>
      <c r="H787" s="22"/>
      <c r="I787" s="41"/>
      <c r="J787" s="41"/>
      <c r="K787" s="117"/>
      <c r="L787" s="99"/>
      <c r="M787" s="41"/>
      <c r="N787" s="116"/>
      <c r="O787" s="22"/>
      <c r="P787" s="22"/>
      <c r="Q787" s="22"/>
      <c r="R787" s="22"/>
      <c r="S787" s="22"/>
      <c r="T787" s="41"/>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row>
    <row r="788">
      <c r="A788" s="41"/>
      <c r="B788" s="116"/>
      <c r="C788" s="22"/>
      <c r="D788" s="22"/>
      <c r="E788" s="22"/>
      <c r="F788" s="41"/>
      <c r="G788" s="41"/>
      <c r="H788" s="22"/>
      <c r="I788" s="41"/>
      <c r="J788" s="41"/>
      <c r="K788" s="117"/>
      <c r="L788" s="99"/>
      <c r="M788" s="41"/>
      <c r="N788" s="116"/>
      <c r="O788" s="22"/>
      <c r="P788" s="22"/>
      <c r="Q788" s="22"/>
      <c r="R788" s="22"/>
      <c r="S788" s="22"/>
      <c r="T788" s="41"/>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row>
    <row r="789">
      <c r="A789" s="41"/>
      <c r="B789" s="116"/>
      <c r="C789" s="22"/>
      <c r="D789" s="22"/>
      <c r="E789" s="22"/>
      <c r="F789" s="41"/>
      <c r="G789" s="41"/>
      <c r="H789" s="22"/>
      <c r="I789" s="41"/>
      <c r="J789" s="41"/>
      <c r="K789" s="117"/>
      <c r="L789" s="99"/>
      <c r="M789" s="41"/>
      <c r="N789" s="116"/>
      <c r="O789" s="22"/>
      <c r="P789" s="22"/>
      <c r="Q789" s="22"/>
      <c r="R789" s="22"/>
      <c r="S789" s="22"/>
      <c r="T789" s="41"/>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row>
    <row r="790">
      <c r="A790" s="41"/>
      <c r="B790" s="116"/>
      <c r="C790" s="22"/>
      <c r="D790" s="22"/>
      <c r="E790" s="22"/>
      <c r="F790" s="41"/>
      <c r="G790" s="41"/>
      <c r="H790" s="22"/>
      <c r="I790" s="41"/>
      <c r="J790" s="41"/>
      <c r="K790" s="117"/>
      <c r="L790" s="99"/>
      <c r="M790" s="41"/>
      <c r="N790" s="116"/>
      <c r="O790" s="22"/>
      <c r="P790" s="22"/>
      <c r="Q790" s="22"/>
      <c r="R790" s="22"/>
      <c r="S790" s="22"/>
      <c r="T790" s="41"/>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row>
    <row r="791">
      <c r="A791" s="41"/>
      <c r="B791" s="116"/>
      <c r="C791" s="22"/>
      <c r="D791" s="22"/>
      <c r="E791" s="22"/>
      <c r="F791" s="41"/>
      <c r="G791" s="41"/>
      <c r="H791" s="22"/>
      <c r="I791" s="41"/>
      <c r="J791" s="41"/>
      <c r="K791" s="117"/>
      <c r="L791" s="99"/>
      <c r="M791" s="41"/>
      <c r="N791" s="116"/>
      <c r="O791" s="22"/>
      <c r="P791" s="22"/>
      <c r="Q791" s="22"/>
      <c r="R791" s="22"/>
      <c r="S791" s="22"/>
      <c r="T791" s="41"/>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row>
    <row r="792">
      <c r="A792" s="41"/>
      <c r="B792" s="116"/>
      <c r="C792" s="22"/>
      <c r="D792" s="22"/>
      <c r="E792" s="22"/>
      <c r="F792" s="41"/>
      <c r="G792" s="41"/>
      <c r="H792" s="22"/>
      <c r="I792" s="41"/>
      <c r="J792" s="41"/>
      <c r="K792" s="117"/>
      <c r="L792" s="99"/>
      <c r="M792" s="41"/>
      <c r="N792" s="116"/>
      <c r="O792" s="22"/>
      <c r="P792" s="22"/>
      <c r="Q792" s="22"/>
      <c r="R792" s="22"/>
      <c r="S792" s="22"/>
      <c r="T792" s="41"/>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row>
    <row r="793">
      <c r="A793" s="41"/>
      <c r="B793" s="116"/>
      <c r="C793" s="22"/>
      <c r="D793" s="22"/>
      <c r="E793" s="22"/>
      <c r="F793" s="41"/>
      <c r="G793" s="41"/>
      <c r="H793" s="22"/>
      <c r="I793" s="41"/>
      <c r="J793" s="41"/>
      <c r="K793" s="117"/>
      <c r="L793" s="99"/>
      <c r="M793" s="41"/>
      <c r="N793" s="116"/>
      <c r="O793" s="22"/>
      <c r="P793" s="22"/>
      <c r="Q793" s="22"/>
      <c r="R793" s="22"/>
      <c r="S793" s="22"/>
      <c r="T793" s="41"/>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row>
    <row r="794">
      <c r="A794" s="41"/>
      <c r="B794" s="116"/>
      <c r="C794" s="22"/>
      <c r="D794" s="22"/>
      <c r="E794" s="22"/>
      <c r="F794" s="41"/>
      <c r="G794" s="41"/>
      <c r="H794" s="22"/>
      <c r="I794" s="41"/>
      <c r="J794" s="41"/>
      <c r="K794" s="117"/>
      <c r="L794" s="99"/>
      <c r="M794" s="41"/>
      <c r="N794" s="116"/>
      <c r="O794" s="22"/>
      <c r="P794" s="22"/>
      <c r="Q794" s="22"/>
      <c r="R794" s="22"/>
      <c r="S794" s="22"/>
      <c r="T794" s="41"/>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row>
    <row r="795">
      <c r="A795" s="41"/>
      <c r="B795" s="116"/>
      <c r="C795" s="22"/>
      <c r="D795" s="22"/>
      <c r="E795" s="22"/>
      <c r="F795" s="41"/>
      <c r="G795" s="41"/>
      <c r="H795" s="22"/>
      <c r="I795" s="41"/>
      <c r="J795" s="41"/>
      <c r="K795" s="117"/>
      <c r="L795" s="99"/>
      <c r="M795" s="41"/>
      <c r="N795" s="116"/>
      <c r="O795" s="22"/>
      <c r="P795" s="22"/>
      <c r="Q795" s="22"/>
      <c r="R795" s="22"/>
      <c r="S795" s="22"/>
      <c r="T795" s="41"/>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row>
    <row r="796">
      <c r="A796" s="41"/>
      <c r="B796" s="116"/>
      <c r="C796" s="22"/>
      <c r="D796" s="22"/>
      <c r="E796" s="22"/>
      <c r="F796" s="41"/>
      <c r="G796" s="41"/>
      <c r="H796" s="22"/>
      <c r="I796" s="41"/>
      <c r="J796" s="41"/>
      <c r="K796" s="117"/>
      <c r="L796" s="99"/>
      <c r="M796" s="41"/>
      <c r="N796" s="116"/>
      <c r="O796" s="22"/>
      <c r="P796" s="22"/>
      <c r="Q796" s="22"/>
      <c r="R796" s="22"/>
      <c r="S796" s="22"/>
      <c r="T796" s="41"/>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row>
    <row r="797">
      <c r="A797" s="41"/>
      <c r="B797" s="116"/>
      <c r="C797" s="22"/>
      <c r="D797" s="22"/>
      <c r="E797" s="22"/>
      <c r="F797" s="41"/>
      <c r="G797" s="41"/>
      <c r="H797" s="22"/>
      <c r="I797" s="41"/>
      <c r="J797" s="41"/>
      <c r="K797" s="117"/>
      <c r="L797" s="99"/>
      <c r="M797" s="41"/>
      <c r="N797" s="116"/>
      <c r="O797" s="22"/>
      <c r="P797" s="22"/>
      <c r="Q797" s="22"/>
      <c r="R797" s="22"/>
      <c r="S797" s="22"/>
      <c r="T797" s="41"/>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row>
    <row r="798">
      <c r="A798" s="41"/>
      <c r="B798" s="116"/>
      <c r="C798" s="22"/>
      <c r="D798" s="22"/>
      <c r="E798" s="22"/>
      <c r="F798" s="41"/>
      <c r="G798" s="41"/>
      <c r="H798" s="22"/>
      <c r="I798" s="41"/>
      <c r="J798" s="41"/>
      <c r="K798" s="117"/>
      <c r="L798" s="99"/>
      <c r="M798" s="41"/>
      <c r="N798" s="116"/>
      <c r="O798" s="22"/>
      <c r="P798" s="22"/>
      <c r="Q798" s="22"/>
      <c r="R798" s="22"/>
      <c r="S798" s="22"/>
      <c r="T798" s="41"/>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row>
    <row r="799">
      <c r="A799" s="41"/>
      <c r="B799" s="116"/>
      <c r="C799" s="22"/>
      <c r="D799" s="22"/>
      <c r="E799" s="22"/>
      <c r="F799" s="41"/>
      <c r="G799" s="41"/>
      <c r="H799" s="22"/>
      <c r="I799" s="41"/>
      <c r="J799" s="41"/>
      <c r="K799" s="117"/>
      <c r="L799" s="99"/>
      <c r="M799" s="41"/>
      <c r="N799" s="116"/>
      <c r="O799" s="22"/>
      <c r="P799" s="22"/>
      <c r="Q799" s="22"/>
      <c r="R799" s="22"/>
      <c r="S799" s="22"/>
      <c r="T799" s="41"/>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row>
    <row r="800">
      <c r="A800" s="41"/>
      <c r="B800" s="116"/>
      <c r="C800" s="22"/>
      <c r="D800" s="22"/>
      <c r="E800" s="22"/>
      <c r="F800" s="41"/>
      <c r="G800" s="41"/>
      <c r="H800" s="22"/>
      <c r="I800" s="41"/>
      <c r="J800" s="41"/>
      <c r="K800" s="117"/>
      <c r="L800" s="99"/>
      <c r="M800" s="41"/>
      <c r="N800" s="116"/>
      <c r="O800" s="22"/>
      <c r="P800" s="22"/>
      <c r="Q800" s="22"/>
      <c r="R800" s="22"/>
      <c r="S800" s="22"/>
      <c r="T800" s="41"/>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row>
    <row r="801">
      <c r="A801" s="41"/>
      <c r="B801" s="116"/>
      <c r="C801" s="22"/>
      <c r="D801" s="22"/>
      <c r="E801" s="22"/>
      <c r="F801" s="41"/>
      <c r="G801" s="41"/>
      <c r="H801" s="22"/>
      <c r="I801" s="41"/>
      <c r="J801" s="41"/>
      <c r="K801" s="117"/>
      <c r="L801" s="99"/>
      <c r="M801" s="41"/>
      <c r="N801" s="116"/>
      <c r="O801" s="22"/>
      <c r="P801" s="22"/>
      <c r="Q801" s="22"/>
      <c r="R801" s="22"/>
      <c r="S801" s="22"/>
      <c r="T801" s="41"/>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row>
    <row r="802">
      <c r="A802" s="41"/>
      <c r="B802" s="116"/>
      <c r="C802" s="22"/>
      <c r="D802" s="22"/>
      <c r="E802" s="22"/>
      <c r="F802" s="41"/>
      <c r="G802" s="41"/>
      <c r="H802" s="22"/>
      <c r="I802" s="41"/>
      <c r="J802" s="41"/>
      <c r="K802" s="117"/>
      <c r="L802" s="99"/>
      <c r="M802" s="41"/>
      <c r="N802" s="116"/>
      <c r="O802" s="22"/>
      <c r="P802" s="22"/>
      <c r="Q802" s="22"/>
      <c r="R802" s="22"/>
      <c r="S802" s="22"/>
      <c r="T802" s="41"/>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row>
    <row r="803">
      <c r="A803" s="41"/>
      <c r="B803" s="116"/>
      <c r="C803" s="22"/>
      <c r="D803" s="22"/>
      <c r="E803" s="22"/>
      <c r="F803" s="41"/>
      <c r="G803" s="41"/>
      <c r="H803" s="22"/>
      <c r="I803" s="41"/>
      <c r="J803" s="41"/>
      <c r="K803" s="117"/>
      <c r="L803" s="99"/>
      <c r="M803" s="41"/>
      <c r="N803" s="116"/>
      <c r="O803" s="22"/>
      <c r="P803" s="22"/>
      <c r="Q803" s="22"/>
      <c r="R803" s="22"/>
      <c r="S803" s="22"/>
      <c r="T803" s="41"/>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row>
    <row r="804">
      <c r="A804" s="41"/>
      <c r="B804" s="116"/>
      <c r="C804" s="22"/>
      <c r="D804" s="22"/>
      <c r="E804" s="22"/>
      <c r="F804" s="41"/>
      <c r="G804" s="41"/>
      <c r="H804" s="22"/>
      <c r="I804" s="41"/>
      <c r="J804" s="41"/>
      <c r="K804" s="117"/>
      <c r="L804" s="99"/>
      <c r="M804" s="41"/>
      <c r="N804" s="116"/>
      <c r="O804" s="22"/>
      <c r="P804" s="22"/>
      <c r="Q804" s="22"/>
      <c r="R804" s="22"/>
      <c r="S804" s="22"/>
      <c r="T804" s="41"/>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row>
    <row r="805">
      <c r="A805" s="41"/>
      <c r="B805" s="116"/>
      <c r="C805" s="22"/>
      <c r="D805" s="22"/>
      <c r="E805" s="22"/>
      <c r="F805" s="41"/>
      <c r="G805" s="41"/>
      <c r="H805" s="22"/>
      <c r="I805" s="41"/>
      <c r="J805" s="41"/>
      <c r="K805" s="117"/>
      <c r="L805" s="99"/>
      <c r="M805" s="41"/>
      <c r="N805" s="116"/>
      <c r="O805" s="22"/>
      <c r="P805" s="22"/>
      <c r="Q805" s="22"/>
      <c r="R805" s="22"/>
      <c r="S805" s="22"/>
      <c r="T805" s="41"/>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row>
    <row r="806">
      <c r="A806" s="41"/>
      <c r="B806" s="116"/>
      <c r="C806" s="22"/>
      <c r="D806" s="22"/>
      <c r="E806" s="22"/>
      <c r="F806" s="41"/>
      <c r="G806" s="41"/>
      <c r="H806" s="22"/>
      <c r="I806" s="41"/>
      <c r="J806" s="41"/>
      <c r="K806" s="117"/>
      <c r="L806" s="99"/>
      <c r="M806" s="41"/>
      <c r="N806" s="116"/>
      <c r="O806" s="22"/>
      <c r="P806" s="22"/>
      <c r="Q806" s="22"/>
      <c r="R806" s="22"/>
      <c r="S806" s="22"/>
      <c r="T806" s="41"/>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row>
    <row r="807">
      <c r="A807" s="41"/>
      <c r="B807" s="116"/>
      <c r="C807" s="22"/>
      <c r="D807" s="22"/>
      <c r="E807" s="22"/>
      <c r="F807" s="41"/>
      <c r="G807" s="41"/>
      <c r="H807" s="22"/>
      <c r="I807" s="41"/>
      <c r="J807" s="41"/>
      <c r="K807" s="117"/>
      <c r="L807" s="99"/>
      <c r="M807" s="41"/>
      <c r="N807" s="116"/>
      <c r="O807" s="22"/>
      <c r="P807" s="22"/>
      <c r="Q807" s="22"/>
      <c r="R807" s="22"/>
      <c r="S807" s="22"/>
      <c r="T807" s="41"/>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row>
    <row r="808">
      <c r="A808" s="41"/>
      <c r="B808" s="116"/>
      <c r="C808" s="22"/>
      <c r="D808" s="22"/>
      <c r="E808" s="22"/>
      <c r="F808" s="41"/>
      <c r="G808" s="41"/>
      <c r="H808" s="22"/>
      <c r="I808" s="41"/>
      <c r="J808" s="41"/>
      <c r="K808" s="117"/>
      <c r="L808" s="99"/>
      <c r="M808" s="41"/>
      <c r="N808" s="116"/>
      <c r="O808" s="22"/>
      <c r="P808" s="22"/>
      <c r="Q808" s="22"/>
      <c r="R808" s="22"/>
      <c r="S808" s="22"/>
      <c r="T808" s="41"/>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row>
    <row r="809">
      <c r="A809" s="41"/>
      <c r="B809" s="116"/>
      <c r="C809" s="22"/>
      <c r="D809" s="22"/>
      <c r="E809" s="22"/>
      <c r="F809" s="41"/>
      <c r="G809" s="41"/>
      <c r="H809" s="22"/>
      <c r="I809" s="41"/>
      <c r="J809" s="41"/>
      <c r="K809" s="117"/>
      <c r="L809" s="99"/>
      <c r="M809" s="41"/>
      <c r="N809" s="116"/>
      <c r="O809" s="22"/>
      <c r="P809" s="22"/>
      <c r="Q809" s="22"/>
      <c r="R809" s="22"/>
      <c r="S809" s="22"/>
      <c r="T809" s="41"/>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row>
    <row r="810">
      <c r="A810" s="41"/>
      <c r="B810" s="116"/>
      <c r="C810" s="22"/>
      <c r="D810" s="22"/>
      <c r="E810" s="22"/>
      <c r="F810" s="41"/>
      <c r="G810" s="41"/>
      <c r="H810" s="22"/>
      <c r="I810" s="41"/>
      <c r="J810" s="41"/>
      <c r="K810" s="117"/>
      <c r="L810" s="99"/>
      <c r="M810" s="41"/>
      <c r="N810" s="116"/>
      <c r="O810" s="22"/>
      <c r="P810" s="22"/>
      <c r="Q810" s="22"/>
      <c r="R810" s="22"/>
      <c r="S810" s="22"/>
      <c r="T810" s="41"/>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row>
    <row r="811">
      <c r="A811" s="41"/>
      <c r="B811" s="116"/>
      <c r="C811" s="22"/>
      <c r="D811" s="22"/>
      <c r="E811" s="22"/>
      <c r="F811" s="41"/>
      <c r="G811" s="41"/>
      <c r="H811" s="22"/>
      <c r="I811" s="41"/>
      <c r="J811" s="41"/>
      <c r="K811" s="117"/>
      <c r="L811" s="99"/>
      <c r="M811" s="41"/>
      <c r="N811" s="116"/>
      <c r="O811" s="22"/>
      <c r="P811" s="22"/>
      <c r="Q811" s="22"/>
      <c r="R811" s="22"/>
      <c r="S811" s="22"/>
      <c r="T811" s="41"/>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row>
    <row r="812">
      <c r="A812" s="41"/>
      <c r="B812" s="116"/>
      <c r="C812" s="22"/>
      <c r="D812" s="22"/>
      <c r="E812" s="22"/>
      <c r="F812" s="41"/>
      <c r="G812" s="41"/>
      <c r="H812" s="22"/>
      <c r="I812" s="41"/>
      <c r="J812" s="41"/>
      <c r="K812" s="117"/>
      <c r="L812" s="99"/>
      <c r="M812" s="41"/>
      <c r="N812" s="116"/>
      <c r="O812" s="22"/>
      <c r="P812" s="22"/>
      <c r="Q812" s="22"/>
      <c r="R812" s="22"/>
      <c r="S812" s="22"/>
      <c r="T812" s="41"/>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row>
    <row r="813">
      <c r="A813" s="41"/>
      <c r="B813" s="116"/>
      <c r="C813" s="22"/>
      <c r="D813" s="22"/>
      <c r="E813" s="22"/>
      <c r="F813" s="41"/>
      <c r="G813" s="41"/>
      <c r="H813" s="22"/>
      <c r="I813" s="41"/>
      <c r="J813" s="41"/>
      <c r="K813" s="117"/>
      <c r="L813" s="99"/>
      <c r="M813" s="41"/>
      <c r="N813" s="116"/>
      <c r="O813" s="22"/>
      <c r="P813" s="22"/>
      <c r="Q813" s="22"/>
      <c r="R813" s="22"/>
      <c r="S813" s="22"/>
      <c r="T813" s="41"/>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row>
    <row r="814">
      <c r="A814" s="41"/>
      <c r="B814" s="116"/>
      <c r="C814" s="22"/>
      <c r="D814" s="22"/>
      <c r="E814" s="22"/>
      <c r="F814" s="41"/>
      <c r="G814" s="41"/>
      <c r="H814" s="22"/>
      <c r="I814" s="41"/>
      <c r="J814" s="41"/>
      <c r="K814" s="117"/>
      <c r="L814" s="99"/>
      <c r="M814" s="41"/>
      <c r="N814" s="116"/>
      <c r="O814" s="22"/>
      <c r="P814" s="22"/>
      <c r="Q814" s="22"/>
      <c r="R814" s="22"/>
      <c r="S814" s="22"/>
      <c r="T814" s="41"/>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row>
    <row r="815">
      <c r="A815" s="41"/>
      <c r="B815" s="116"/>
      <c r="C815" s="22"/>
      <c r="D815" s="22"/>
      <c r="E815" s="22"/>
      <c r="F815" s="41"/>
      <c r="G815" s="41"/>
      <c r="H815" s="22"/>
      <c r="I815" s="41"/>
      <c r="J815" s="41"/>
      <c r="K815" s="117"/>
      <c r="L815" s="99"/>
      <c r="M815" s="41"/>
      <c r="N815" s="116"/>
      <c r="O815" s="22"/>
      <c r="P815" s="22"/>
      <c r="Q815" s="22"/>
      <c r="R815" s="22"/>
      <c r="S815" s="22"/>
      <c r="T815" s="41"/>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row>
    <row r="816">
      <c r="A816" s="41"/>
      <c r="B816" s="116"/>
      <c r="C816" s="22"/>
      <c r="D816" s="22"/>
      <c r="E816" s="22"/>
      <c r="F816" s="41"/>
      <c r="G816" s="41"/>
      <c r="H816" s="22"/>
      <c r="I816" s="41"/>
      <c r="J816" s="41"/>
      <c r="K816" s="117"/>
      <c r="L816" s="99"/>
      <c r="M816" s="41"/>
      <c r="N816" s="116"/>
      <c r="O816" s="22"/>
      <c r="P816" s="22"/>
      <c r="Q816" s="22"/>
      <c r="R816" s="22"/>
      <c r="S816" s="22"/>
      <c r="T816" s="41"/>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row>
    <row r="817">
      <c r="A817" s="41"/>
      <c r="B817" s="116"/>
      <c r="C817" s="22"/>
      <c r="D817" s="22"/>
      <c r="E817" s="22"/>
      <c r="F817" s="41"/>
      <c r="G817" s="41"/>
      <c r="H817" s="22"/>
      <c r="I817" s="41"/>
      <c r="J817" s="41"/>
      <c r="K817" s="117"/>
      <c r="L817" s="99"/>
      <c r="M817" s="41"/>
      <c r="N817" s="116"/>
      <c r="O817" s="22"/>
      <c r="P817" s="22"/>
      <c r="Q817" s="22"/>
      <c r="R817" s="22"/>
      <c r="S817" s="22"/>
      <c r="T817" s="41"/>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row>
    <row r="818">
      <c r="A818" s="41"/>
      <c r="B818" s="116"/>
      <c r="C818" s="22"/>
      <c r="D818" s="22"/>
      <c r="E818" s="22"/>
      <c r="F818" s="41"/>
      <c r="G818" s="41"/>
      <c r="H818" s="22"/>
      <c r="I818" s="41"/>
      <c r="J818" s="41"/>
      <c r="K818" s="117"/>
      <c r="L818" s="99"/>
      <c r="M818" s="41"/>
      <c r="N818" s="116"/>
      <c r="O818" s="22"/>
      <c r="P818" s="22"/>
      <c r="Q818" s="22"/>
      <c r="R818" s="22"/>
      <c r="S818" s="22"/>
      <c r="T818" s="41"/>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row>
    <row r="819">
      <c r="A819" s="41"/>
      <c r="B819" s="116"/>
      <c r="C819" s="22"/>
      <c r="D819" s="22"/>
      <c r="E819" s="22"/>
      <c r="F819" s="41"/>
      <c r="G819" s="41"/>
      <c r="H819" s="22"/>
      <c r="I819" s="41"/>
      <c r="J819" s="41"/>
      <c r="K819" s="117"/>
      <c r="L819" s="99"/>
      <c r="M819" s="41"/>
      <c r="N819" s="116"/>
      <c r="O819" s="22"/>
      <c r="P819" s="22"/>
      <c r="Q819" s="22"/>
      <c r="R819" s="22"/>
      <c r="S819" s="22"/>
      <c r="T819" s="41"/>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row>
    <row r="820">
      <c r="A820" s="41"/>
      <c r="B820" s="116"/>
      <c r="C820" s="22"/>
      <c r="D820" s="22"/>
      <c r="E820" s="22"/>
      <c r="F820" s="41"/>
      <c r="G820" s="41"/>
      <c r="H820" s="22"/>
      <c r="I820" s="41"/>
      <c r="J820" s="41"/>
      <c r="K820" s="117"/>
      <c r="L820" s="99"/>
      <c r="M820" s="41"/>
      <c r="N820" s="116"/>
      <c r="O820" s="22"/>
      <c r="P820" s="22"/>
      <c r="Q820" s="22"/>
      <c r="R820" s="22"/>
      <c r="S820" s="22"/>
      <c r="T820" s="41"/>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row>
    <row r="821">
      <c r="A821" s="41"/>
      <c r="B821" s="116"/>
      <c r="C821" s="22"/>
      <c r="D821" s="22"/>
      <c r="E821" s="22"/>
      <c r="F821" s="41"/>
      <c r="G821" s="41"/>
      <c r="H821" s="22"/>
      <c r="I821" s="41"/>
      <c r="J821" s="41"/>
      <c r="K821" s="117"/>
      <c r="L821" s="99"/>
      <c r="M821" s="41"/>
      <c r="N821" s="116"/>
      <c r="O821" s="22"/>
      <c r="P821" s="22"/>
      <c r="Q821" s="22"/>
      <c r="R821" s="22"/>
      <c r="S821" s="22"/>
      <c r="T821" s="41"/>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row>
    <row r="822">
      <c r="A822" s="41"/>
      <c r="B822" s="116"/>
      <c r="C822" s="22"/>
      <c r="D822" s="22"/>
      <c r="E822" s="22"/>
      <c r="F822" s="41"/>
      <c r="G822" s="41"/>
      <c r="H822" s="22"/>
      <c r="I822" s="41"/>
      <c r="J822" s="41"/>
      <c r="K822" s="117"/>
      <c r="L822" s="99"/>
      <c r="M822" s="41"/>
      <c r="N822" s="116"/>
      <c r="O822" s="22"/>
      <c r="P822" s="22"/>
      <c r="Q822" s="22"/>
      <c r="R822" s="22"/>
      <c r="S822" s="22"/>
      <c r="T822" s="41"/>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row>
    <row r="823">
      <c r="A823" s="41"/>
      <c r="B823" s="116"/>
      <c r="C823" s="22"/>
      <c r="D823" s="22"/>
      <c r="E823" s="22"/>
      <c r="F823" s="41"/>
      <c r="G823" s="41"/>
      <c r="H823" s="22"/>
      <c r="I823" s="41"/>
      <c r="J823" s="41"/>
      <c r="K823" s="117"/>
      <c r="L823" s="99"/>
      <c r="M823" s="41"/>
      <c r="N823" s="116"/>
      <c r="O823" s="22"/>
      <c r="P823" s="22"/>
      <c r="Q823" s="22"/>
      <c r="R823" s="22"/>
      <c r="S823" s="22"/>
      <c r="T823" s="41"/>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row>
    <row r="824">
      <c r="A824" s="41"/>
      <c r="B824" s="116"/>
      <c r="C824" s="22"/>
      <c r="D824" s="22"/>
      <c r="E824" s="22"/>
      <c r="F824" s="41"/>
      <c r="G824" s="41"/>
      <c r="H824" s="22"/>
      <c r="I824" s="41"/>
      <c r="J824" s="41"/>
      <c r="K824" s="117"/>
      <c r="L824" s="99"/>
      <c r="M824" s="41"/>
      <c r="N824" s="116"/>
      <c r="O824" s="22"/>
      <c r="P824" s="22"/>
      <c r="Q824" s="22"/>
      <c r="R824" s="22"/>
      <c r="S824" s="22"/>
      <c r="T824" s="41"/>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row>
    <row r="825">
      <c r="A825" s="41"/>
      <c r="B825" s="116"/>
      <c r="C825" s="22"/>
      <c r="D825" s="22"/>
      <c r="E825" s="22"/>
      <c r="F825" s="41"/>
      <c r="G825" s="41"/>
      <c r="H825" s="22"/>
      <c r="I825" s="41"/>
      <c r="J825" s="41"/>
      <c r="K825" s="117"/>
      <c r="L825" s="99"/>
      <c r="M825" s="41"/>
      <c r="N825" s="116"/>
      <c r="O825" s="22"/>
      <c r="P825" s="22"/>
      <c r="Q825" s="22"/>
      <c r="R825" s="22"/>
      <c r="S825" s="22"/>
      <c r="T825" s="41"/>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row>
    <row r="826">
      <c r="A826" s="41"/>
      <c r="B826" s="116"/>
      <c r="C826" s="22"/>
      <c r="D826" s="22"/>
      <c r="E826" s="22"/>
      <c r="F826" s="41"/>
      <c r="G826" s="41"/>
      <c r="H826" s="22"/>
      <c r="I826" s="41"/>
      <c r="J826" s="41"/>
      <c r="K826" s="117"/>
      <c r="L826" s="99"/>
      <c r="M826" s="41"/>
      <c r="N826" s="116"/>
      <c r="O826" s="22"/>
      <c r="P826" s="22"/>
      <c r="Q826" s="22"/>
      <c r="R826" s="22"/>
      <c r="S826" s="22"/>
      <c r="T826" s="41"/>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row>
    <row r="827">
      <c r="A827" s="41"/>
      <c r="B827" s="116"/>
      <c r="C827" s="22"/>
      <c r="D827" s="22"/>
      <c r="E827" s="22"/>
      <c r="F827" s="41"/>
      <c r="G827" s="41"/>
      <c r="H827" s="22"/>
      <c r="I827" s="41"/>
      <c r="J827" s="41"/>
      <c r="K827" s="117"/>
      <c r="L827" s="99"/>
      <c r="M827" s="41"/>
      <c r="N827" s="116"/>
      <c r="O827" s="22"/>
      <c r="P827" s="22"/>
      <c r="Q827" s="22"/>
      <c r="R827" s="22"/>
      <c r="S827" s="22"/>
      <c r="T827" s="41"/>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row>
    <row r="828">
      <c r="A828" s="41"/>
      <c r="B828" s="116"/>
      <c r="C828" s="22"/>
      <c r="D828" s="22"/>
      <c r="E828" s="22"/>
      <c r="F828" s="41"/>
      <c r="G828" s="41"/>
      <c r="H828" s="22"/>
      <c r="I828" s="41"/>
      <c r="J828" s="41"/>
      <c r="K828" s="117"/>
      <c r="L828" s="99"/>
      <c r="M828" s="41"/>
      <c r="N828" s="116"/>
      <c r="O828" s="22"/>
      <c r="P828" s="22"/>
      <c r="Q828" s="22"/>
      <c r="R828" s="22"/>
      <c r="S828" s="22"/>
      <c r="T828" s="41"/>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row>
    <row r="829">
      <c r="A829" s="41"/>
      <c r="B829" s="116"/>
      <c r="C829" s="22"/>
      <c r="D829" s="22"/>
      <c r="E829" s="22"/>
      <c r="F829" s="41"/>
      <c r="G829" s="41"/>
      <c r="H829" s="22"/>
      <c r="I829" s="41"/>
      <c r="J829" s="41"/>
      <c r="K829" s="117"/>
      <c r="L829" s="99"/>
      <c r="M829" s="41"/>
      <c r="N829" s="116"/>
      <c r="O829" s="22"/>
      <c r="P829" s="22"/>
      <c r="Q829" s="22"/>
      <c r="R829" s="22"/>
      <c r="S829" s="22"/>
      <c r="T829" s="41"/>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row>
    <row r="830">
      <c r="A830" s="41"/>
      <c r="B830" s="116"/>
      <c r="C830" s="22"/>
      <c r="D830" s="22"/>
      <c r="E830" s="22"/>
      <c r="F830" s="41"/>
      <c r="G830" s="41"/>
      <c r="H830" s="22"/>
      <c r="I830" s="41"/>
      <c r="J830" s="41"/>
      <c r="K830" s="117"/>
      <c r="L830" s="99"/>
      <c r="M830" s="41"/>
      <c r="N830" s="116"/>
      <c r="O830" s="22"/>
      <c r="P830" s="22"/>
      <c r="Q830" s="22"/>
      <c r="R830" s="22"/>
      <c r="S830" s="22"/>
      <c r="T830" s="41"/>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row>
    <row r="831">
      <c r="A831" s="41"/>
      <c r="B831" s="116"/>
      <c r="C831" s="22"/>
      <c r="D831" s="22"/>
      <c r="E831" s="22"/>
      <c r="F831" s="41"/>
      <c r="G831" s="41"/>
      <c r="H831" s="22"/>
      <c r="I831" s="41"/>
      <c r="J831" s="41"/>
      <c r="K831" s="117"/>
      <c r="L831" s="99"/>
      <c r="M831" s="41"/>
      <c r="N831" s="116"/>
      <c r="O831" s="22"/>
      <c r="P831" s="22"/>
      <c r="Q831" s="22"/>
      <c r="R831" s="22"/>
      <c r="S831" s="22"/>
      <c r="T831" s="41"/>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row>
    <row r="832">
      <c r="A832" s="41"/>
      <c r="B832" s="116"/>
      <c r="C832" s="22"/>
      <c r="D832" s="22"/>
      <c r="E832" s="22"/>
      <c r="F832" s="41"/>
      <c r="G832" s="41"/>
      <c r="H832" s="22"/>
      <c r="I832" s="41"/>
      <c r="J832" s="41"/>
      <c r="K832" s="117"/>
      <c r="L832" s="99"/>
      <c r="M832" s="41"/>
      <c r="N832" s="116"/>
      <c r="O832" s="22"/>
      <c r="P832" s="22"/>
      <c r="Q832" s="22"/>
      <c r="R832" s="22"/>
      <c r="S832" s="22"/>
      <c r="T832" s="41"/>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row>
    <row r="833">
      <c r="A833" s="41"/>
      <c r="B833" s="116"/>
      <c r="C833" s="22"/>
      <c r="D833" s="22"/>
      <c r="E833" s="22"/>
      <c r="F833" s="41"/>
      <c r="G833" s="41"/>
      <c r="H833" s="22"/>
      <c r="I833" s="41"/>
      <c r="J833" s="41"/>
      <c r="K833" s="117"/>
      <c r="L833" s="99"/>
      <c r="M833" s="41"/>
      <c r="N833" s="116"/>
      <c r="O833" s="22"/>
      <c r="P833" s="22"/>
      <c r="Q833" s="22"/>
      <c r="R833" s="22"/>
      <c r="S833" s="22"/>
      <c r="T833" s="41"/>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row>
    <row r="834">
      <c r="A834" s="41"/>
      <c r="B834" s="116"/>
      <c r="C834" s="22"/>
      <c r="D834" s="22"/>
      <c r="E834" s="22"/>
      <c r="F834" s="41"/>
      <c r="G834" s="41"/>
      <c r="H834" s="22"/>
      <c r="I834" s="41"/>
      <c r="J834" s="41"/>
      <c r="K834" s="117"/>
      <c r="L834" s="99"/>
      <c r="M834" s="41"/>
      <c r="N834" s="116"/>
      <c r="O834" s="22"/>
      <c r="P834" s="22"/>
      <c r="Q834" s="22"/>
      <c r="R834" s="22"/>
      <c r="S834" s="22"/>
      <c r="T834" s="41"/>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row>
    <row r="835">
      <c r="A835" s="41"/>
      <c r="B835" s="116"/>
      <c r="C835" s="22"/>
      <c r="D835" s="22"/>
      <c r="E835" s="22"/>
      <c r="F835" s="41"/>
      <c r="G835" s="41"/>
      <c r="H835" s="22"/>
      <c r="I835" s="41"/>
      <c r="J835" s="41"/>
      <c r="K835" s="117"/>
      <c r="L835" s="99"/>
      <c r="M835" s="41"/>
      <c r="N835" s="116"/>
      <c r="O835" s="22"/>
      <c r="P835" s="22"/>
      <c r="Q835" s="22"/>
      <c r="R835" s="22"/>
      <c r="S835" s="22"/>
      <c r="T835" s="41"/>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row>
    <row r="836">
      <c r="A836" s="41"/>
      <c r="B836" s="116"/>
      <c r="C836" s="22"/>
      <c r="D836" s="22"/>
      <c r="E836" s="22"/>
      <c r="F836" s="41"/>
      <c r="G836" s="41"/>
      <c r="H836" s="22"/>
      <c r="I836" s="41"/>
      <c r="J836" s="41"/>
      <c r="K836" s="117"/>
      <c r="L836" s="99"/>
      <c r="M836" s="41"/>
      <c r="N836" s="116"/>
      <c r="O836" s="22"/>
      <c r="P836" s="22"/>
      <c r="Q836" s="22"/>
      <c r="R836" s="22"/>
      <c r="S836" s="22"/>
      <c r="T836" s="41"/>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row>
    <row r="837">
      <c r="A837" s="41"/>
      <c r="B837" s="116"/>
      <c r="C837" s="22"/>
      <c r="D837" s="22"/>
      <c r="E837" s="22"/>
      <c r="F837" s="41"/>
      <c r="G837" s="41"/>
      <c r="H837" s="22"/>
      <c r="I837" s="41"/>
      <c r="J837" s="41"/>
      <c r="K837" s="117"/>
      <c r="L837" s="99"/>
      <c r="M837" s="41"/>
      <c r="N837" s="116"/>
      <c r="O837" s="22"/>
      <c r="P837" s="22"/>
      <c r="Q837" s="22"/>
      <c r="R837" s="22"/>
      <c r="S837" s="22"/>
      <c r="T837" s="41"/>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row>
    <row r="838">
      <c r="A838" s="41"/>
      <c r="B838" s="116"/>
      <c r="C838" s="22"/>
      <c r="D838" s="22"/>
      <c r="E838" s="22"/>
      <c r="F838" s="41"/>
      <c r="G838" s="41"/>
      <c r="H838" s="22"/>
      <c r="I838" s="41"/>
      <c r="J838" s="41"/>
      <c r="K838" s="117"/>
      <c r="L838" s="99"/>
      <c r="M838" s="41"/>
      <c r="N838" s="116"/>
      <c r="O838" s="22"/>
      <c r="P838" s="22"/>
      <c r="Q838" s="22"/>
      <c r="R838" s="22"/>
      <c r="S838" s="22"/>
      <c r="T838" s="41"/>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row>
    <row r="839">
      <c r="A839" s="41"/>
      <c r="B839" s="116"/>
      <c r="C839" s="22"/>
      <c r="D839" s="22"/>
      <c r="E839" s="22"/>
      <c r="F839" s="41"/>
      <c r="G839" s="41"/>
      <c r="H839" s="22"/>
      <c r="I839" s="41"/>
      <c r="J839" s="41"/>
      <c r="K839" s="117"/>
      <c r="L839" s="99"/>
      <c r="M839" s="41"/>
      <c r="N839" s="116"/>
      <c r="O839" s="22"/>
      <c r="P839" s="22"/>
      <c r="Q839" s="22"/>
      <c r="R839" s="22"/>
      <c r="S839" s="22"/>
      <c r="T839" s="41"/>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row>
    <row r="840">
      <c r="A840" s="41"/>
      <c r="B840" s="116"/>
      <c r="C840" s="22"/>
      <c r="D840" s="22"/>
      <c r="E840" s="22"/>
      <c r="F840" s="41"/>
      <c r="G840" s="41"/>
      <c r="H840" s="22"/>
      <c r="I840" s="41"/>
      <c r="J840" s="41"/>
      <c r="K840" s="117"/>
      <c r="L840" s="99"/>
      <c r="M840" s="41"/>
      <c r="N840" s="116"/>
      <c r="O840" s="22"/>
      <c r="P840" s="22"/>
      <c r="Q840" s="22"/>
      <c r="R840" s="22"/>
      <c r="S840" s="22"/>
      <c r="T840" s="41"/>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row>
    <row r="841">
      <c r="A841" s="41"/>
      <c r="B841" s="116"/>
      <c r="C841" s="22"/>
      <c r="D841" s="22"/>
      <c r="E841" s="22"/>
      <c r="F841" s="41"/>
      <c r="G841" s="41"/>
      <c r="H841" s="22"/>
      <c r="I841" s="41"/>
      <c r="J841" s="41"/>
      <c r="K841" s="117"/>
      <c r="L841" s="99"/>
      <c r="M841" s="41"/>
      <c r="N841" s="116"/>
      <c r="O841" s="22"/>
      <c r="P841" s="22"/>
      <c r="Q841" s="22"/>
      <c r="R841" s="22"/>
      <c r="S841" s="22"/>
      <c r="T841" s="41"/>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row>
    <row r="842">
      <c r="A842" s="41"/>
      <c r="B842" s="116"/>
      <c r="C842" s="22"/>
      <c r="D842" s="22"/>
      <c r="E842" s="22"/>
      <c r="F842" s="41"/>
      <c r="G842" s="41"/>
      <c r="H842" s="22"/>
      <c r="I842" s="41"/>
      <c r="J842" s="41"/>
      <c r="K842" s="117"/>
      <c r="L842" s="99"/>
      <c r="M842" s="41"/>
      <c r="N842" s="116"/>
      <c r="O842" s="22"/>
      <c r="P842" s="22"/>
      <c r="Q842" s="22"/>
      <c r="R842" s="22"/>
      <c r="S842" s="22"/>
      <c r="T842" s="41"/>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row>
    <row r="843">
      <c r="A843" s="41"/>
      <c r="B843" s="116"/>
      <c r="C843" s="22"/>
      <c r="D843" s="22"/>
      <c r="E843" s="22"/>
      <c r="F843" s="41"/>
      <c r="G843" s="41"/>
      <c r="H843" s="22"/>
      <c r="I843" s="41"/>
      <c r="J843" s="41"/>
      <c r="K843" s="117"/>
      <c r="L843" s="99"/>
      <c r="M843" s="41"/>
      <c r="N843" s="116"/>
      <c r="O843" s="22"/>
      <c r="P843" s="22"/>
      <c r="Q843" s="22"/>
      <c r="R843" s="22"/>
      <c r="S843" s="22"/>
      <c r="T843" s="41"/>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row>
    <row r="844">
      <c r="A844" s="41"/>
      <c r="B844" s="116"/>
      <c r="C844" s="22"/>
      <c r="D844" s="22"/>
      <c r="E844" s="22"/>
      <c r="F844" s="41"/>
      <c r="G844" s="41"/>
      <c r="H844" s="22"/>
      <c r="I844" s="41"/>
      <c r="J844" s="41"/>
      <c r="K844" s="117"/>
      <c r="L844" s="99"/>
      <c r="M844" s="41"/>
      <c r="N844" s="116"/>
      <c r="O844" s="22"/>
      <c r="P844" s="22"/>
      <c r="Q844" s="22"/>
      <c r="R844" s="22"/>
      <c r="S844" s="22"/>
      <c r="T844" s="41"/>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row>
    <row r="845">
      <c r="A845" s="41"/>
      <c r="B845" s="116"/>
      <c r="C845" s="22"/>
      <c r="D845" s="22"/>
      <c r="E845" s="22"/>
      <c r="F845" s="41"/>
      <c r="G845" s="41"/>
      <c r="H845" s="22"/>
      <c r="I845" s="41"/>
      <c r="J845" s="41"/>
      <c r="K845" s="117"/>
      <c r="L845" s="99"/>
      <c r="M845" s="41"/>
      <c r="N845" s="116"/>
      <c r="O845" s="22"/>
      <c r="P845" s="22"/>
      <c r="Q845" s="22"/>
      <c r="R845" s="22"/>
      <c r="S845" s="22"/>
      <c r="T845" s="41"/>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row>
    <row r="846">
      <c r="A846" s="41"/>
      <c r="B846" s="116"/>
      <c r="C846" s="22"/>
      <c r="D846" s="22"/>
      <c r="E846" s="22"/>
      <c r="F846" s="41"/>
      <c r="G846" s="41"/>
      <c r="H846" s="22"/>
      <c r="I846" s="41"/>
      <c r="J846" s="41"/>
      <c r="K846" s="117"/>
      <c r="L846" s="99"/>
      <c r="M846" s="41"/>
      <c r="N846" s="116"/>
      <c r="O846" s="22"/>
      <c r="P846" s="22"/>
      <c r="Q846" s="22"/>
      <c r="R846" s="22"/>
      <c r="S846" s="22"/>
      <c r="T846" s="41"/>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row>
    <row r="847">
      <c r="A847" s="41"/>
      <c r="B847" s="116"/>
      <c r="C847" s="22"/>
      <c r="D847" s="22"/>
      <c r="E847" s="22"/>
      <c r="F847" s="41"/>
      <c r="G847" s="41"/>
      <c r="H847" s="22"/>
      <c r="I847" s="41"/>
      <c r="J847" s="41"/>
      <c r="K847" s="117"/>
      <c r="L847" s="99"/>
      <c r="M847" s="41"/>
      <c r="N847" s="116"/>
      <c r="O847" s="22"/>
      <c r="P847" s="22"/>
      <c r="Q847" s="22"/>
      <c r="R847" s="22"/>
      <c r="S847" s="22"/>
      <c r="T847" s="41"/>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row>
    <row r="848">
      <c r="A848" s="41"/>
      <c r="B848" s="116"/>
      <c r="C848" s="22"/>
      <c r="D848" s="22"/>
      <c r="E848" s="22"/>
      <c r="F848" s="41"/>
      <c r="G848" s="41"/>
      <c r="H848" s="22"/>
      <c r="I848" s="41"/>
      <c r="J848" s="41"/>
      <c r="K848" s="117"/>
      <c r="L848" s="99"/>
      <c r="M848" s="41"/>
      <c r="N848" s="116"/>
      <c r="O848" s="22"/>
      <c r="P848" s="22"/>
      <c r="Q848" s="22"/>
      <c r="R848" s="22"/>
      <c r="S848" s="22"/>
      <c r="T848" s="41"/>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row>
    <row r="849">
      <c r="A849" s="41"/>
      <c r="B849" s="116"/>
      <c r="C849" s="22"/>
      <c r="D849" s="22"/>
      <c r="E849" s="22"/>
      <c r="F849" s="41"/>
      <c r="G849" s="41"/>
      <c r="H849" s="22"/>
      <c r="I849" s="41"/>
      <c r="J849" s="41"/>
      <c r="K849" s="117"/>
      <c r="L849" s="99"/>
      <c r="M849" s="41"/>
      <c r="N849" s="116"/>
      <c r="O849" s="22"/>
      <c r="P849" s="22"/>
      <c r="Q849" s="22"/>
      <c r="R849" s="22"/>
      <c r="S849" s="22"/>
      <c r="T849" s="41"/>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row>
    <row r="850">
      <c r="A850" s="41"/>
      <c r="B850" s="116"/>
      <c r="C850" s="22"/>
      <c r="D850" s="22"/>
      <c r="E850" s="22"/>
      <c r="F850" s="41"/>
      <c r="G850" s="41"/>
      <c r="H850" s="22"/>
      <c r="I850" s="41"/>
      <c r="J850" s="41"/>
      <c r="K850" s="117"/>
      <c r="L850" s="99"/>
      <c r="M850" s="41"/>
      <c r="N850" s="116"/>
      <c r="O850" s="22"/>
      <c r="P850" s="22"/>
      <c r="Q850" s="22"/>
      <c r="R850" s="22"/>
      <c r="S850" s="22"/>
      <c r="T850" s="41"/>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row>
    <row r="851">
      <c r="A851" s="41"/>
      <c r="B851" s="116"/>
      <c r="C851" s="22"/>
      <c r="D851" s="22"/>
      <c r="E851" s="22"/>
      <c r="F851" s="41"/>
      <c r="G851" s="41"/>
      <c r="H851" s="22"/>
      <c r="I851" s="41"/>
      <c r="J851" s="41"/>
      <c r="K851" s="117"/>
      <c r="L851" s="99"/>
      <c r="M851" s="41"/>
      <c r="N851" s="116"/>
      <c r="O851" s="22"/>
      <c r="P851" s="22"/>
      <c r="Q851" s="22"/>
      <c r="R851" s="22"/>
      <c r="S851" s="22"/>
      <c r="T851" s="41"/>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row>
    <row r="852">
      <c r="A852" s="41"/>
      <c r="B852" s="116"/>
      <c r="C852" s="22"/>
      <c r="D852" s="22"/>
      <c r="E852" s="22"/>
      <c r="F852" s="41"/>
      <c r="G852" s="41"/>
      <c r="H852" s="22"/>
      <c r="I852" s="41"/>
      <c r="J852" s="41"/>
      <c r="K852" s="117"/>
      <c r="L852" s="99"/>
      <c r="M852" s="41"/>
      <c r="N852" s="116"/>
      <c r="O852" s="22"/>
      <c r="P852" s="22"/>
      <c r="Q852" s="22"/>
      <c r="R852" s="22"/>
      <c r="S852" s="22"/>
      <c r="T852" s="41"/>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row>
    <row r="853">
      <c r="A853" s="41"/>
      <c r="B853" s="116"/>
      <c r="C853" s="22"/>
      <c r="D853" s="22"/>
      <c r="E853" s="22"/>
      <c r="F853" s="41"/>
      <c r="G853" s="41"/>
      <c r="H853" s="22"/>
      <c r="I853" s="41"/>
      <c r="J853" s="41"/>
      <c r="K853" s="117"/>
      <c r="L853" s="99"/>
      <c r="M853" s="41"/>
      <c r="N853" s="116"/>
      <c r="O853" s="22"/>
      <c r="P853" s="22"/>
      <c r="Q853" s="22"/>
      <c r="R853" s="22"/>
      <c r="S853" s="22"/>
      <c r="T853" s="41"/>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row>
    <row r="854">
      <c r="A854" s="41"/>
      <c r="B854" s="116"/>
      <c r="C854" s="22"/>
      <c r="D854" s="22"/>
      <c r="E854" s="22"/>
      <c r="F854" s="41"/>
      <c r="G854" s="41"/>
      <c r="H854" s="22"/>
      <c r="I854" s="41"/>
      <c r="J854" s="41"/>
      <c r="K854" s="117"/>
      <c r="L854" s="99"/>
      <c r="M854" s="41"/>
      <c r="N854" s="116"/>
      <c r="O854" s="22"/>
      <c r="P854" s="22"/>
      <c r="Q854" s="22"/>
      <c r="R854" s="22"/>
      <c r="S854" s="22"/>
      <c r="T854" s="41"/>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row>
    <row r="855">
      <c r="A855" s="41"/>
      <c r="B855" s="116"/>
      <c r="C855" s="22"/>
      <c r="D855" s="22"/>
      <c r="E855" s="22"/>
      <c r="F855" s="41"/>
      <c r="G855" s="41"/>
      <c r="H855" s="22"/>
      <c r="I855" s="41"/>
      <c r="J855" s="41"/>
      <c r="K855" s="117"/>
      <c r="L855" s="99"/>
      <c r="M855" s="41"/>
      <c r="N855" s="116"/>
      <c r="O855" s="22"/>
      <c r="P855" s="22"/>
      <c r="Q855" s="22"/>
      <c r="R855" s="22"/>
      <c r="S855" s="22"/>
      <c r="T855" s="41"/>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row>
    <row r="856">
      <c r="A856" s="41"/>
      <c r="B856" s="116"/>
      <c r="C856" s="22"/>
      <c r="D856" s="22"/>
      <c r="E856" s="22"/>
      <c r="F856" s="41"/>
      <c r="G856" s="41"/>
      <c r="H856" s="22"/>
      <c r="I856" s="41"/>
      <c r="J856" s="41"/>
      <c r="K856" s="117"/>
      <c r="L856" s="99"/>
      <c r="M856" s="41"/>
      <c r="N856" s="116"/>
      <c r="O856" s="22"/>
      <c r="P856" s="22"/>
      <c r="Q856" s="22"/>
      <c r="R856" s="22"/>
      <c r="S856" s="22"/>
      <c r="T856" s="41"/>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row>
    <row r="857">
      <c r="A857" s="41"/>
      <c r="B857" s="116"/>
      <c r="C857" s="22"/>
      <c r="D857" s="22"/>
      <c r="E857" s="22"/>
      <c r="F857" s="41"/>
      <c r="G857" s="41"/>
      <c r="H857" s="22"/>
      <c r="I857" s="41"/>
      <c r="J857" s="41"/>
      <c r="K857" s="117"/>
      <c r="L857" s="99"/>
      <c r="M857" s="41"/>
      <c r="N857" s="116"/>
      <c r="O857" s="22"/>
      <c r="P857" s="22"/>
      <c r="Q857" s="22"/>
      <c r="R857" s="22"/>
      <c r="S857" s="22"/>
      <c r="T857" s="41"/>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row>
    <row r="858">
      <c r="A858" s="41"/>
      <c r="B858" s="116"/>
      <c r="C858" s="22"/>
      <c r="D858" s="22"/>
      <c r="E858" s="22"/>
      <c r="F858" s="41"/>
      <c r="G858" s="41"/>
      <c r="H858" s="22"/>
      <c r="I858" s="41"/>
      <c r="J858" s="41"/>
      <c r="K858" s="117"/>
      <c r="L858" s="99"/>
      <c r="M858" s="41"/>
      <c r="N858" s="116"/>
      <c r="O858" s="22"/>
      <c r="P858" s="22"/>
      <c r="Q858" s="22"/>
      <c r="R858" s="22"/>
      <c r="S858" s="22"/>
      <c r="T858" s="41"/>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row>
    <row r="859">
      <c r="A859" s="41"/>
      <c r="B859" s="116"/>
      <c r="C859" s="22"/>
      <c r="D859" s="22"/>
      <c r="E859" s="22"/>
      <c r="F859" s="41"/>
      <c r="G859" s="41"/>
      <c r="H859" s="22"/>
      <c r="I859" s="41"/>
      <c r="J859" s="41"/>
      <c r="K859" s="117"/>
      <c r="L859" s="99"/>
      <c r="M859" s="41"/>
      <c r="N859" s="116"/>
      <c r="O859" s="22"/>
      <c r="P859" s="22"/>
      <c r="Q859" s="22"/>
      <c r="R859" s="22"/>
      <c r="S859" s="22"/>
      <c r="T859" s="41"/>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row>
    <row r="860">
      <c r="A860" s="41"/>
      <c r="B860" s="116"/>
      <c r="C860" s="22"/>
      <c r="D860" s="22"/>
      <c r="E860" s="22"/>
      <c r="F860" s="41"/>
      <c r="G860" s="41"/>
      <c r="H860" s="22"/>
      <c r="I860" s="41"/>
      <c r="J860" s="41"/>
      <c r="K860" s="117"/>
      <c r="L860" s="99"/>
      <c r="M860" s="41"/>
      <c r="N860" s="116"/>
      <c r="O860" s="22"/>
      <c r="P860" s="22"/>
      <c r="Q860" s="22"/>
      <c r="R860" s="22"/>
      <c r="S860" s="22"/>
      <c r="T860" s="41"/>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row>
    <row r="861">
      <c r="A861" s="41"/>
      <c r="B861" s="116"/>
      <c r="C861" s="22"/>
      <c r="D861" s="22"/>
      <c r="E861" s="22"/>
      <c r="F861" s="41"/>
      <c r="G861" s="41"/>
      <c r="H861" s="22"/>
      <c r="I861" s="41"/>
      <c r="J861" s="41"/>
      <c r="K861" s="117"/>
      <c r="L861" s="99"/>
      <c r="M861" s="41"/>
      <c r="N861" s="116"/>
      <c r="O861" s="22"/>
      <c r="P861" s="22"/>
      <c r="Q861" s="22"/>
      <c r="R861" s="22"/>
      <c r="S861" s="22"/>
      <c r="T861" s="41"/>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row>
    <row r="862">
      <c r="A862" s="41"/>
      <c r="B862" s="116"/>
      <c r="C862" s="22"/>
      <c r="D862" s="22"/>
      <c r="E862" s="22"/>
      <c r="F862" s="41"/>
      <c r="G862" s="41"/>
      <c r="H862" s="22"/>
      <c r="I862" s="41"/>
      <c r="J862" s="41"/>
      <c r="K862" s="117"/>
      <c r="L862" s="99"/>
      <c r="M862" s="41"/>
      <c r="N862" s="116"/>
      <c r="O862" s="22"/>
      <c r="P862" s="22"/>
      <c r="Q862" s="22"/>
      <c r="R862" s="22"/>
      <c r="S862" s="22"/>
      <c r="T862" s="41"/>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row>
    <row r="863">
      <c r="A863" s="41"/>
      <c r="B863" s="116"/>
      <c r="C863" s="22"/>
      <c r="D863" s="22"/>
      <c r="E863" s="22"/>
      <c r="F863" s="41"/>
      <c r="G863" s="41"/>
      <c r="H863" s="22"/>
      <c r="I863" s="41"/>
      <c r="J863" s="41"/>
      <c r="K863" s="117"/>
      <c r="L863" s="99"/>
      <c r="M863" s="41"/>
      <c r="N863" s="116"/>
      <c r="O863" s="22"/>
      <c r="P863" s="22"/>
      <c r="Q863" s="22"/>
      <c r="R863" s="22"/>
      <c r="S863" s="22"/>
      <c r="T863" s="41"/>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row>
    <row r="864">
      <c r="A864" s="41"/>
      <c r="B864" s="116"/>
      <c r="C864" s="22"/>
      <c r="D864" s="22"/>
      <c r="E864" s="22"/>
      <c r="F864" s="41"/>
      <c r="G864" s="41"/>
      <c r="H864" s="22"/>
      <c r="I864" s="41"/>
      <c r="J864" s="41"/>
      <c r="K864" s="117"/>
      <c r="L864" s="99"/>
      <c r="M864" s="41"/>
      <c r="N864" s="116"/>
      <c r="O864" s="22"/>
      <c r="P864" s="22"/>
      <c r="Q864" s="22"/>
      <c r="R864" s="22"/>
      <c r="S864" s="22"/>
      <c r="T864" s="41"/>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row>
    <row r="865">
      <c r="A865" s="41"/>
      <c r="B865" s="116"/>
      <c r="C865" s="22"/>
      <c r="D865" s="22"/>
      <c r="E865" s="22"/>
      <c r="F865" s="41"/>
      <c r="G865" s="41"/>
      <c r="H865" s="22"/>
      <c r="I865" s="41"/>
      <c r="J865" s="41"/>
      <c r="K865" s="117"/>
      <c r="L865" s="99"/>
      <c r="M865" s="41"/>
      <c r="N865" s="116"/>
      <c r="O865" s="22"/>
      <c r="P865" s="22"/>
      <c r="Q865" s="22"/>
      <c r="R865" s="22"/>
      <c r="S865" s="22"/>
      <c r="T865" s="41"/>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row>
    <row r="866">
      <c r="A866" s="41"/>
      <c r="B866" s="116"/>
      <c r="C866" s="22"/>
      <c r="D866" s="22"/>
      <c r="E866" s="22"/>
      <c r="F866" s="41"/>
      <c r="G866" s="41"/>
      <c r="H866" s="22"/>
      <c r="I866" s="41"/>
      <c r="J866" s="41"/>
      <c r="K866" s="117"/>
      <c r="L866" s="99"/>
      <c r="M866" s="41"/>
      <c r="N866" s="116"/>
      <c r="O866" s="22"/>
      <c r="P866" s="22"/>
      <c r="Q866" s="22"/>
      <c r="R866" s="22"/>
      <c r="S866" s="22"/>
      <c r="T866" s="41"/>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row>
    <row r="867">
      <c r="A867" s="41"/>
      <c r="B867" s="116"/>
      <c r="C867" s="22"/>
      <c r="D867" s="22"/>
      <c r="E867" s="22"/>
      <c r="F867" s="41"/>
      <c r="G867" s="41"/>
      <c r="H867" s="22"/>
      <c r="I867" s="41"/>
      <c r="J867" s="41"/>
      <c r="K867" s="117"/>
      <c r="L867" s="99"/>
      <c r="M867" s="41"/>
      <c r="N867" s="116"/>
      <c r="O867" s="22"/>
      <c r="P867" s="22"/>
      <c r="Q867" s="22"/>
      <c r="R867" s="22"/>
      <c r="S867" s="22"/>
      <c r="T867" s="41"/>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row>
    <row r="868">
      <c r="A868" s="41"/>
      <c r="B868" s="116"/>
      <c r="C868" s="22"/>
      <c r="D868" s="22"/>
      <c r="E868" s="22"/>
      <c r="F868" s="41"/>
      <c r="G868" s="41"/>
      <c r="H868" s="22"/>
      <c r="I868" s="41"/>
      <c r="J868" s="41"/>
      <c r="K868" s="117"/>
      <c r="L868" s="99"/>
      <c r="M868" s="41"/>
      <c r="N868" s="116"/>
      <c r="O868" s="22"/>
      <c r="P868" s="22"/>
      <c r="Q868" s="22"/>
      <c r="R868" s="22"/>
      <c r="S868" s="22"/>
      <c r="T868" s="41"/>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row>
    <row r="869">
      <c r="A869" s="41"/>
      <c r="B869" s="116"/>
      <c r="C869" s="22"/>
      <c r="D869" s="22"/>
      <c r="E869" s="22"/>
      <c r="F869" s="41"/>
      <c r="G869" s="41"/>
      <c r="H869" s="22"/>
      <c r="I869" s="41"/>
      <c r="J869" s="41"/>
      <c r="K869" s="117"/>
      <c r="L869" s="99"/>
      <c r="M869" s="41"/>
      <c r="N869" s="116"/>
      <c r="O869" s="22"/>
      <c r="P869" s="22"/>
      <c r="Q869" s="22"/>
      <c r="R869" s="22"/>
      <c r="S869" s="22"/>
      <c r="T869" s="41"/>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row>
    <row r="870">
      <c r="A870" s="41"/>
      <c r="B870" s="116"/>
      <c r="C870" s="22"/>
      <c r="D870" s="22"/>
      <c r="E870" s="22"/>
      <c r="F870" s="41"/>
      <c r="G870" s="41"/>
      <c r="H870" s="22"/>
      <c r="I870" s="41"/>
      <c r="J870" s="41"/>
      <c r="K870" s="117"/>
      <c r="L870" s="99"/>
      <c r="M870" s="41"/>
      <c r="N870" s="116"/>
      <c r="O870" s="22"/>
      <c r="P870" s="22"/>
      <c r="Q870" s="22"/>
      <c r="R870" s="22"/>
      <c r="S870" s="22"/>
      <c r="T870" s="41"/>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row>
    <row r="871">
      <c r="A871" s="41"/>
      <c r="B871" s="116"/>
      <c r="C871" s="22"/>
      <c r="D871" s="22"/>
      <c r="E871" s="22"/>
      <c r="F871" s="41"/>
      <c r="G871" s="41"/>
      <c r="H871" s="22"/>
      <c r="I871" s="41"/>
      <c r="J871" s="41"/>
      <c r="K871" s="117"/>
      <c r="L871" s="99"/>
      <c r="M871" s="41"/>
      <c r="N871" s="116"/>
      <c r="O871" s="22"/>
      <c r="P871" s="22"/>
      <c r="Q871" s="22"/>
      <c r="R871" s="22"/>
      <c r="S871" s="22"/>
      <c r="T871" s="41"/>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row>
    <row r="872">
      <c r="A872" s="41"/>
      <c r="B872" s="116"/>
      <c r="C872" s="22"/>
      <c r="D872" s="22"/>
      <c r="E872" s="22"/>
      <c r="F872" s="41"/>
      <c r="G872" s="41"/>
      <c r="H872" s="22"/>
      <c r="I872" s="41"/>
      <c r="J872" s="41"/>
      <c r="K872" s="117"/>
      <c r="L872" s="99"/>
      <c r="M872" s="41"/>
      <c r="N872" s="116"/>
      <c r="O872" s="22"/>
      <c r="P872" s="22"/>
      <c r="Q872" s="22"/>
      <c r="R872" s="22"/>
      <c r="S872" s="22"/>
      <c r="T872" s="41"/>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row>
    <row r="873">
      <c r="A873" s="41"/>
      <c r="B873" s="116"/>
      <c r="C873" s="22"/>
      <c r="D873" s="22"/>
      <c r="E873" s="22"/>
      <c r="F873" s="41"/>
      <c r="G873" s="41"/>
      <c r="H873" s="22"/>
      <c r="I873" s="41"/>
      <c r="J873" s="41"/>
      <c r="K873" s="117"/>
      <c r="L873" s="99"/>
      <c r="M873" s="41"/>
      <c r="N873" s="116"/>
      <c r="O873" s="22"/>
      <c r="P873" s="22"/>
      <c r="Q873" s="22"/>
      <c r="R873" s="22"/>
      <c r="S873" s="22"/>
      <c r="T873" s="41"/>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row>
    <row r="874">
      <c r="A874" s="41"/>
      <c r="B874" s="116"/>
      <c r="C874" s="22"/>
      <c r="D874" s="22"/>
      <c r="E874" s="22"/>
      <c r="F874" s="41"/>
      <c r="G874" s="41"/>
      <c r="H874" s="22"/>
      <c r="I874" s="41"/>
      <c r="J874" s="41"/>
      <c r="K874" s="117"/>
      <c r="L874" s="99"/>
      <c r="M874" s="41"/>
      <c r="N874" s="116"/>
      <c r="O874" s="22"/>
      <c r="P874" s="22"/>
      <c r="Q874" s="22"/>
      <c r="R874" s="22"/>
      <c r="S874" s="22"/>
      <c r="T874" s="41"/>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row>
    <row r="875">
      <c r="A875" s="41"/>
      <c r="B875" s="116"/>
      <c r="C875" s="22"/>
      <c r="D875" s="22"/>
      <c r="E875" s="22"/>
      <c r="F875" s="41"/>
      <c r="G875" s="41"/>
      <c r="H875" s="22"/>
      <c r="I875" s="41"/>
      <c r="J875" s="41"/>
      <c r="K875" s="117"/>
      <c r="L875" s="99"/>
      <c r="M875" s="41"/>
      <c r="N875" s="116"/>
      <c r="O875" s="22"/>
      <c r="P875" s="22"/>
      <c r="Q875" s="22"/>
      <c r="R875" s="22"/>
      <c r="S875" s="22"/>
      <c r="T875" s="41"/>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row>
    <row r="876">
      <c r="A876" s="41"/>
      <c r="B876" s="116"/>
      <c r="C876" s="22"/>
      <c r="D876" s="22"/>
      <c r="E876" s="22"/>
      <c r="F876" s="41"/>
      <c r="G876" s="41"/>
      <c r="H876" s="22"/>
      <c r="I876" s="41"/>
      <c r="J876" s="41"/>
      <c r="K876" s="117"/>
      <c r="L876" s="99"/>
      <c r="M876" s="41"/>
      <c r="N876" s="116"/>
      <c r="O876" s="22"/>
      <c r="P876" s="22"/>
      <c r="Q876" s="22"/>
      <c r="R876" s="22"/>
      <c r="S876" s="22"/>
      <c r="T876" s="41"/>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row>
    <row r="877">
      <c r="A877" s="41"/>
      <c r="B877" s="116"/>
      <c r="C877" s="22"/>
      <c r="D877" s="22"/>
      <c r="E877" s="22"/>
      <c r="F877" s="41"/>
      <c r="G877" s="41"/>
      <c r="H877" s="22"/>
      <c r="I877" s="41"/>
      <c r="J877" s="41"/>
      <c r="K877" s="117"/>
      <c r="L877" s="99"/>
      <c r="M877" s="41"/>
      <c r="N877" s="116"/>
      <c r="O877" s="22"/>
      <c r="P877" s="22"/>
      <c r="Q877" s="22"/>
      <c r="R877" s="22"/>
      <c r="S877" s="22"/>
      <c r="T877" s="41"/>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row>
    <row r="878">
      <c r="A878" s="41"/>
      <c r="B878" s="116"/>
      <c r="C878" s="22"/>
      <c r="D878" s="22"/>
      <c r="E878" s="22"/>
      <c r="F878" s="41"/>
      <c r="G878" s="41"/>
      <c r="H878" s="22"/>
      <c r="I878" s="41"/>
      <c r="J878" s="41"/>
      <c r="K878" s="117"/>
      <c r="L878" s="99"/>
      <c r="M878" s="41"/>
      <c r="N878" s="116"/>
      <c r="O878" s="22"/>
      <c r="P878" s="22"/>
      <c r="Q878" s="22"/>
      <c r="R878" s="22"/>
      <c r="S878" s="22"/>
      <c r="T878" s="41"/>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row>
    <row r="879">
      <c r="A879" s="41"/>
      <c r="B879" s="116"/>
      <c r="C879" s="22"/>
      <c r="D879" s="22"/>
      <c r="E879" s="22"/>
      <c r="F879" s="41"/>
      <c r="G879" s="41"/>
      <c r="H879" s="22"/>
      <c r="I879" s="41"/>
      <c r="J879" s="41"/>
      <c r="K879" s="117"/>
      <c r="L879" s="99"/>
      <c r="M879" s="41"/>
      <c r="N879" s="116"/>
      <c r="O879" s="22"/>
      <c r="P879" s="22"/>
      <c r="Q879" s="22"/>
      <c r="R879" s="22"/>
      <c r="S879" s="22"/>
      <c r="T879" s="41"/>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row>
    <row r="880">
      <c r="A880" s="41"/>
      <c r="B880" s="116"/>
      <c r="C880" s="22"/>
      <c r="D880" s="22"/>
      <c r="E880" s="22"/>
      <c r="F880" s="41"/>
      <c r="G880" s="41"/>
      <c r="H880" s="22"/>
      <c r="I880" s="41"/>
      <c r="J880" s="41"/>
      <c r="K880" s="117"/>
      <c r="L880" s="99"/>
      <c r="M880" s="41"/>
      <c r="N880" s="116"/>
      <c r="O880" s="22"/>
      <c r="P880" s="22"/>
      <c r="Q880" s="22"/>
      <c r="R880" s="22"/>
      <c r="S880" s="22"/>
      <c r="T880" s="41"/>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row>
    <row r="881">
      <c r="A881" s="41"/>
      <c r="B881" s="116"/>
      <c r="C881" s="22"/>
      <c r="D881" s="22"/>
      <c r="E881" s="22"/>
      <c r="F881" s="41"/>
      <c r="G881" s="41"/>
      <c r="H881" s="22"/>
      <c r="I881" s="41"/>
      <c r="J881" s="41"/>
      <c r="K881" s="117"/>
      <c r="L881" s="99"/>
      <c r="M881" s="41"/>
      <c r="N881" s="116"/>
      <c r="O881" s="22"/>
      <c r="P881" s="22"/>
      <c r="Q881" s="22"/>
      <c r="R881" s="22"/>
      <c r="S881" s="22"/>
      <c r="T881" s="41"/>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row>
    <row r="882">
      <c r="A882" s="41"/>
      <c r="B882" s="116"/>
      <c r="C882" s="22"/>
      <c r="D882" s="22"/>
      <c r="E882" s="22"/>
      <c r="F882" s="41"/>
      <c r="G882" s="41"/>
      <c r="H882" s="22"/>
      <c r="I882" s="41"/>
      <c r="J882" s="41"/>
      <c r="K882" s="117"/>
      <c r="L882" s="99"/>
      <c r="M882" s="41"/>
      <c r="N882" s="116"/>
      <c r="O882" s="22"/>
      <c r="P882" s="22"/>
      <c r="Q882" s="22"/>
      <c r="R882" s="22"/>
      <c r="S882" s="22"/>
      <c r="T882" s="41"/>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row>
    <row r="883">
      <c r="A883" s="41"/>
      <c r="B883" s="116"/>
      <c r="C883" s="22"/>
      <c r="D883" s="22"/>
      <c r="E883" s="22"/>
      <c r="F883" s="41"/>
      <c r="G883" s="41"/>
      <c r="H883" s="22"/>
      <c r="I883" s="41"/>
      <c r="J883" s="41"/>
      <c r="K883" s="117"/>
      <c r="L883" s="99"/>
      <c r="M883" s="41"/>
      <c r="N883" s="116"/>
      <c r="O883" s="22"/>
      <c r="P883" s="22"/>
      <c r="Q883" s="22"/>
      <c r="R883" s="22"/>
      <c r="S883" s="22"/>
      <c r="T883" s="41"/>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row>
    <row r="884">
      <c r="A884" s="41"/>
      <c r="B884" s="116"/>
      <c r="C884" s="22"/>
      <c r="D884" s="22"/>
      <c r="E884" s="22"/>
      <c r="F884" s="41"/>
      <c r="G884" s="41"/>
      <c r="H884" s="22"/>
      <c r="I884" s="41"/>
      <c r="J884" s="41"/>
      <c r="K884" s="117"/>
      <c r="L884" s="99"/>
      <c r="M884" s="41"/>
      <c r="N884" s="116"/>
      <c r="O884" s="22"/>
      <c r="P884" s="22"/>
      <c r="Q884" s="22"/>
      <c r="R884" s="22"/>
      <c r="S884" s="22"/>
      <c r="T884" s="41"/>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row>
    <row r="885">
      <c r="A885" s="41"/>
      <c r="B885" s="116"/>
      <c r="C885" s="22"/>
      <c r="D885" s="22"/>
      <c r="E885" s="22"/>
      <c r="F885" s="41"/>
      <c r="G885" s="41"/>
      <c r="H885" s="22"/>
      <c r="I885" s="41"/>
      <c r="J885" s="41"/>
      <c r="K885" s="117"/>
      <c r="L885" s="99"/>
      <c r="M885" s="41"/>
      <c r="N885" s="116"/>
      <c r="O885" s="22"/>
      <c r="P885" s="22"/>
      <c r="Q885" s="22"/>
      <c r="R885" s="22"/>
      <c r="S885" s="22"/>
      <c r="T885" s="41"/>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row>
    <row r="886">
      <c r="A886" s="41"/>
      <c r="B886" s="116"/>
      <c r="C886" s="22"/>
      <c r="D886" s="22"/>
      <c r="E886" s="22"/>
      <c r="F886" s="41"/>
      <c r="G886" s="41"/>
      <c r="H886" s="22"/>
      <c r="I886" s="41"/>
      <c r="J886" s="41"/>
      <c r="K886" s="117"/>
      <c r="L886" s="99"/>
      <c r="M886" s="41"/>
      <c r="N886" s="116"/>
      <c r="O886" s="22"/>
      <c r="P886" s="22"/>
      <c r="Q886" s="22"/>
      <c r="R886" s="22"/>
      <c r="S886" s="22"/>
      <c r="T886" s="41"/>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row>
    <row r="887">
      <c r="A887" s="41"/>
      <c r="B887" s="116"/>
      <c r="C887" s="22"/>
      <c r="D887" s="22"/>
      <c r="E887" s="22"/>
      <c r="F887" s="41"/>
      <c r="G887" s="41"/>
      <c r="H887" s="22"/>
      <c r="I887" s="41"/>
      <c r="J887" s="41"/>
      <c r="K887" s="117"/>
      <c r="L887" s="99"/>
      <c r="M887" s="41"/>
      <c r="N887" s="116"/>
      <c r="O887" s="22"/>
      <c r="P887" s="22"/>
      <c r="Q887" s="22"/>
      <c r="R887" s="22"/>
      <c r="S887" s="22"/>
      <c r="T887" s="41"/>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row>
    <row r="888">
      <c r="A888" s="41"/>
      <c r="B888" s="116"/>
      <c r="C888" s="22"/>
      <c r="D888" s="22"/>
      <c r="E888" s="22"/>
      <c r="F888" s="41"/>
      <c r="G888" s="41"/>
      <c r="H888" s="22"/>
      <c r="I888" s="41"/>
      <c r="J888" s="41"/>
      <c r="K888" s="117"/>
      <c r="L888" s="99"/>
      <c r="M888" s="41"/>
      <c r="N888" s="116"/>
      <c r="O888" s="22"/>
      <c r="P888" s="22"/>
      <c r="Q888" s="22"/>
      <c r="R888" s="22"/>
      <c r="S888" s="22"/>
      <c r="T888" s="41"/>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row>
    <row r="889">
      <c r="A889" s="41"/>
      <c r="B889" s="116"/>
      <c r="C889" s="22"/>
      <c r="D889" s="22"/>
      <c r="E889" s="22"/>
      <c r="F889" s="41"/>
      <c r="G889" s="41"/>
      <c r="H889" s="22"/>
      <c r="I889" s="41"/>
      <c r="J889" s="41"/>
      <c r="K889" s="117"/>
      <c r="L889" s="99"/>
      <c r="M889" s="41"/>
      <c r="N889" s="116"/>
      <c r="O889" s="22"/>
      <c r="P889" s="22"/>
      <c r="Q889" s="22"/>
      <c r="R889" s="22"/>
      <c r="S889" s="22"/>
      <c r="T889" s="41"/>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row>
    <row r="890">
      <c r="A890" s="41"/>
      <c r="B890" s="116"/>
      <c r="C890" s="22"/>
      <c r="D890" s="22"/>
      <c r="E890" s="22"/>
      <c r="F890" s="41"/>
      <c r="G890" s="41"/>
      <c r="H890" s="22"/>
      <c r="I890" s="41"/>
      <c r="J890" s="41"/>
      <c r="K890" s="117"/>
      <c r="L890" s="99"/>
      <c r="M890" s="41"/>
      <c r="N890" s="116"/>
      <c r="O890" s="22"/>
      <c r="P890" s="22"/>
      <c r="Q890" s="22"/>
      <c r="R890" s="22"/>
      <c r="S890" s="22"/>
      <c r="T890" s="41"/>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row>
    <row r="891">
      <c r="A891" s="41"/>
      <c r="B891" s="116"/>
      <c r="C891" s="22"/>
      <c r="D891" s="22"/>
      <c r="E891" s="22"/>
      <c r="F891" s="41"/>
      <c r="G891" s="41"/>
      <c r="H891" s="22"/>
      <c r="I891" s="41"/>
      <c r="J891" s="41"/>
      <c r="K891" s="117"/>
      <c r="L891" s="99"/>
      <c r="M891" s="41"/>
      <c r="N891" s="116"/>
      <c r="O891" s="22"/>
      <c r="P891" s="22"/>
      <c r="Q891" s="22"/>
      <c r="R891" s="22"/>
      <c r="S891" s="22"/>
      <c r="T891" s="41"/>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row>
    <row r="892">
      <c r="A892" s="41"/>
      <c r="B892" s="116"/>
      <c r="C892" s="22"/>
      <c r="D892" s="22"/>
      <c r="E892" s="22"/>
      <c r="F892" s="41"/>
      <c r="G892" s="41"/>
      <c r="H892" s="22"/>
      <c r="I892" s="41"/>
      <c r="J892" s="41"/>
      <c r="K892" s="117"/>
      <c r="L892" s="99"/>
      <c r="M892" s="41"/>
      <c r="N892" s="116"/>
      <c r="O892" s="22"/>
      <c r="P892" s="22"/>
      <c r="Q892" s="22"/>
      <c r="R892" s="22"/>
      <c r="S892" s="22"/>
      <c r="T892" s="41"/>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row>
    <row r="893">
      <c r="A893" s="41"/>
      <c r="B893" s="116"/>
      <c r="C893" s="22"/>
      <c r="D893" s="22"/>
      <c r="E893" s="22"/>
      <c r="F893" s="41"/>
      <c r="G893" s="41"/>
      <c r="H893" s="22"/>
      <c r="I893" s="41"/>
      <c r="J893" s="41"/>
      <c r="K893" s="117"/>
      <c r="L893" s="99"/>
      <c r="M893" s="41"/>
      <c r="N893" s="116"/>
      <c r="O893" s="22"/>
      <c r="P893" s="22"/>
      <c r="Q893" s="22"/>
      <c r="R893" s="22"/>
      <c r="S893" s="22"/>
      <c r="T893" s="41"/>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row>
    <row r="894">
      <c r="A894" s="41"/>
      <c r="B894" s="116"/>
      <c r="C894" s="22"/>
      <c r="D894" s="22"/>
      <c r="E894" s="22"/>
      <c r="F894" s="41"/>
      <c r="G894" s="41"/>
      <c r="H894" s="22"/>
      <c r="I894" s="41"/>
      <c r="J894" s="41"/>
      <c r="K894" s="117"/>
      <c r="L894" s="99"/>
      <c r="M894" s="41"/>
      <c r="N894" s="116"/>
      <c r="O894" s="22"/>
      <c r="P894" s="22"/>
      <c r="Q894" s="22"/>
      <c r="R894" s="22"/>
      <c r="S894" s="22"/>
      <c r="T894" s="41"/>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row>
    <row r="895">
      <c r="A895" s="41"/>
      <c r="B895" s="116"/>
      <c r="C895" s="22"/>
      <c r="D895" s="22"/>
      <c r="E895" s="22"/>
      <c r="F895" s="41"/>
      <c r="G895" s="41"/>
      <c r="H895" s="22"/>
      <c r="I895" s="41"/>
      <c r="J895" s="41"/>
      <c r="K895" s="117"/>
      <c r="L895" s="99"/>
      <c r="M895" s="41"/>
      <c r="N895" s="116"/>
      <c r="O895" s="22"/>
      <c r="P895" s="22"/>
      <c r="Q895" s="22"/>
      <c r="R895" s="22"/>
      <c r="S895" s="22"/>
      <c r="T895" s="41"/>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row>
    <row r="896">
      <c r="A896" s="41"/>
      <c r="B896" s="116"/>
      <c r="C896" s="22"/>
      <c r="D896" s="22"/>
      <c r="E896" s="22"/>
      <c r="F896" s="41"/>
      <c r="G896" s="41"/>
      <c r="H896" s="22"/>
      <c r="I896" s="41"/>
      <c r="J896" s="41"/>
      <c r="K896" s="117"/>
      <c r="L896" s="99"/>
      <c r="M896" s="41"/>
      <c r="N896" s="116"/>
      <c r="O896" s="22"/>
      <c r="P896" s="22"/>
      <c r="Q896" s="22"/>
      <c r="R896" s="22"/>
      <c r="S896" s="22"/>
      <c r="T896" s="41"/>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row>
    <row r="897">
      <c r="A897" s="41"/>
      <c r="B897" s="116"/>
      <c r="C897" s="22"/>
      <c r="D897" s="22"/>
      <c r="E897" s="22"/>
      <c r="F897" s="41"/>
      <c r="G897" s="41"/>
      <c r="H897" s="22"/>
      <c r="I897" s="41"/>
      <c r="J897" s="41"/>
      <c r="K897" s="117"/>
      <c r="L897" s="99"/>
      <c r="M897" s="41"/>
      <c r="N897" s="116"/>
      <c r="O897" s="22"/>
      <c r="P897" s="22"/>
      <c r="Q897" s="22"/>
      <c r="R897" s="22"/>
      <c r="S897" s="22"/>
      <c r="T897" s="41"/>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row>
    <row r="898">
      <c r="A898" s="41"/>
      <c r="B898" s="116"/>
      <c r="C898" s="22"/>
      <c r="D898" s="22"/>
      <c r="E898" s="22"/>
      <c r="F898" s="41"/>
      <c r="G898" s="41"/>
      <c r="H898" s="22"/>
      <c r="I898" s="41"/>
      <c r="J898" s="41"/>
      <c r="K898" s="117"/>
      <c r="L898" s="99"/>
      <c r="M898" s="41"/>
      <c r="N898" s="116"/>
      <c r="O898" s="22"/>
      <c r="P898" s="22"/>
      <c r="Q898" s="22"/>
      <c r="R898" s="22"/>
      <c r="S898" s="22"/>
      <c r="T898" s="41"/>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row>
    <row r="899">
      <c r="A899" s="41"/>
      <c r="B899" s="116"/>
      <c r="C899" s="22"/>
      <c r="D899" s="22"/>
      <c r="E899" s="22"/>
      <c r="F899" s="41"/>
      <c r="G899" s="41"/>
      <c r="H899" s="22"/>
      <c r="I899" s="41"/>
      <c r="J899" s="41"/>
      <c r="K899" s="117"/>
      <c r="L899" s="99"/>
      <c r="M899" s="41"/>
      <c r="N899" s="116"/>
      <c r="O899" s="22"/>
      <c r="P899" s="22"/>
      <c r="Q899" s="22"/>
      <c r="R899" s="22"/>
      <c r="S899" s="22"/>
      <c r="T899" s="41"/>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row>
    <row r="900">
      <c r="A900" s="41"/>
      <c r="B900" s="116"/>
      <c r="C900" s="22"/>
      <c r="D900" s="22"/>
      <c r="E900" s="22"/>
      <c r="F900" s="41"/>
      <c r="G900" s="41"/>
      <c r="H900" s="22"/>
      <c r="I900" s="41"/>
      <c r="J900" s="41"/>
      <c r="K900" s="117"/>
      <c r="L900" s="99"/>
      <c r="M900" s="41"/>
      <c r="N900" s="116"/>
      <c r="O900" s="22"/>
      <c r="P900" s="22"/>
      <c r="Q900" s="22"/>
      <c r="R900" s="22"/>
      <c r="S900" s="22"/>
      <c r="T900" s="41"/>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row>
    <row r="901">
      <c r="A901" s="41"/>
      <c r="B901" s="116"/>
      <c r="C901" s="22"/>
      <c r="D901" s="22"/>
      <c r="E901" s="22"/>
      <c r="F901" s="41"/>
      <c r="G901" s="41"/>
      <c r="H901" s="22"/>
      <c r="I901" s="41"/>
      <c r="J901" s="41"/>
      <c r="K901" s="117"/>
      <c r="L901" s="99"/>
      <c r="M901" s="41"/>
      <c r="N901" s="116"/>
      <c r="O901" s="22"/>
      <c r="P901" s="22"/>
      <c r="Q901" s="22"/>
      <c r="R901" s="22"/>
      <c r="S901" s="22"/>
      <c r="T901" s="41"/>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row>
    <row r="902">
      <c r="A902" s="41"/>
      <c r="B902" s="116"/>
      <c r="C902" s="22"/>
      <c r="D902" s="22"/>
      <c r="E902" s="22"/>
      <c r="F902" s="41"/>
      <c r="G902" s="41"/>
      <c r="H902" s="22"/>
      <c r="I902" s="41"/>
      <c r="J902" s="41"/>
      <c r="K902" s="117"/>
      <c r="L902" s="99"/>
      <c r="M902" s="41"/>
      <c r="N902" s="116"/>
      <c r="O902" s="22"/>
      <c r="P902" s="22"/>
      <c r="Q902" s="22"/>
      <c r="R902" s="22"/>
      <c r="S902" s="22"/>
      <c r="T902" s="41"/>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row>
    <row r="903">
      <c r="A903" s="41"/>
      <c r="B903" s="116"/>
      <c r="C903" s="22"/>
      <c r="D903" s="22"/>
      <c r="E903" s="22"/>
      <c r="F903" s="41"/>
      <c r="G903" s="41"/>
      <c r="H903" s="22"/>
      <c r="I903" s="41"/>
      <c r="J903" s="41"/>
      <c r="K903" s="117"/>
      <c r="L903" s="99"/>
      <c r="M903" s="41"/>
      <c r="N903" s="116"/>
      <c r="O903" s="22"/>
      <c r="P903" s="22"/>
      <c r="Q903" s="22"/>
      <c r="R903" s="22"/>
      <c r="S903" s="22"/>
      <c r="T903" s="41"/>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row>
    <row r="904">
      <c r="A904" s="41"/>
      <c r="B904" s="116"/>
      <c r="C904" s="22"/>
      <c r="D904" s="22"/>
      <c r="E904" s="22"/>
      <c r="F904" s="41"/>
      <c r="G904" s="41"/>
      <c r="H904" s="22"/>
      <c r="I904" s="41"/>
      <c r="J904" s="41"/>
      <c r="K904" s="117"/>
      <c r="L904" s="99"/>
      <c r="M904" s="41"/>
      <c r="N904" s="116"/>
      <c r="O904" s="22"/>
      <c r="P904" s="22"/>
      <c r="Q904" s="22"/>
      <c r="R904" s="22"/>
      <c r="S904" s="22"/>
      <c r="T904" s="41"/>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row>
    <row r="905">
      <c r="A905" s="41"/>
      <c r="B905" s="116"/>
      <c r="C905" s="22"/>
      <c r="D905" s="22"/>
      <c r="E905" s="22"/>
      <c r="F905" s="41"/>
      <c r="G905" s="41"/>
      <c r="H905" s="22"/>
      <c r="I905" s="41"/>
      <c r="J905" s="41"/>
      <c r="K905" s="117"/>
      <c r="L905" s="99"/>
      <c r="M905" s="41"/>
      <c r="N905" s="116"/>
      <c r="O905" s="22"/>
      <c r="P905" s="22"/>
      <c r="Q905" s="22"/>
      <c r="R905" s="22"/>
      <c r="S905" s="22"/>
      <c r="T905" s="41"/>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row>
    <row r="906">
      <c r="A906" s="41"/>
      <c r="B906" s="116"/>
      <c r="C906" s="22"/>
      <c r="D906" s="22"/>
      <c r="E906" s="22"/>
      <c r="F906" s="41"/>
      <c r="G906" s="41"/>
      <c r="H906" s="22"/>
      <c r="I906" s="41"/>
      <c r="J906" s="41"/>
      <c r="K906" s="117"/>
      <c r="L906" s="99"/>
      <c r="M906" s="41"/>
      <c r="N906" s="116"/>
      <c r="O906" s="22"/>
      <c r="P906" s="22"/>
      <c r="Q906" s="22"/>
      <c r="R906" s="22"/>
      <c r="S906" s="22"/>
      <c r="T906" s="41"/>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row>
    <row r="907">
      <c r="A907" s="41"/>
      <c r="B907" s="116"/>
      <c r="C907" s="22"/>
      <c r="D907" s="22"/>
      <c r="E907" s="22"/>
      <c r="F907" s="41"/>
      <c r="G907" s="41"/>
      <c r="H907" s="22"/>
      <c r="I907" s="41"/>
      <c r="J907" s="41"/>
      <c r="K907" s="117"/>
      <c r="L907" s="99"/>
      <c r="M907" s="41"/>
      <c r="N907" s="116"/>
      <c r="O907" s="22"/>
      <c r="P907" s="22"/>
      <c r="Q907" s="22"/>
      <c r="R907" s="22"/>
      <c r="S907" s="22"/>
      <c r="T907" s="41"/>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row>
    <row r="908">
      <c r="A908" s="41"/>
      <c r="B908" s="116"/>
      <c r="C908" s="22"/>
      <c r="D908" s="22"/>
      <c r="E908" s="22"/>
      <c r="F908" s="41"/>
      <c r="G908" s="41"/>
      <c r="H908" s="22"/>
      <c r="I908" s="41"/>
      <c r="J908" s="41"/>
      <c r="K908" s="117"/>
      <c r="L908" s="99"/>
      <c r="M908" s="41"/>
      <c r="N908" s="116"/>
      <c r="O908" s="22"/>
      <c r="P908" s="22"/>
      <c r="Q908" s="22"/>
      <c r="R908" s="22"/>
      <c r="S908" s="22"/>
      <c r="T908" s="41"/>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row>
    <row r="909">
      <c r="A909" s="41"/>
      <c r="B909" s="116"/>
      <c r="C909" s="22"/>
      <c r="D909" s="22"/>
      <c r="E909" s="22"/>
      <c r="F909" s="41"/>
      <c r="G909" s="41"/>
      <c r="H909" s="22"/>
      <c r="I909" s="41"/>
      <c r="J909" s="41"/>
      <c r="K909" s="117"/>
      <c r="L909" s="99"/>
      <c r="M909" s="41"/>
      <c r="N909" s="116"/>
      <c r="O909" s="22"/>
      <c r="P909" s="22"/>
      <c r="Q909" s="22"/>
      <c r="R909" s="22"/>
      <c r="S909" s="22"/>
      <c r="T909" s="41"/>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row>
    <row r="910">
      <c r="A910" s="41"/>
      <c r="B910" s="116"/>
      <c r="C910" s="22"/>
      <c r="D910" s="22"/>
      <c r="E910" s="22"/>
      <c r="F910" s="41"/>
      <c r="G910" s="41"/>
      <c r="H910" s="22"/>
      <c r="I910" s="41"/>
      <c r="J910" s="41"/>
      <c r="K910" s="117"/>
      <c r="L910" s="99"/>
      <c r="M910" s="41"/>
      <c r="N910" s="116"/>
      <c r="O910" s="22"/>
      <c r="P910" s="22"/>
      <c r="Q910" s="22"/>
      <c r="R910" s="22"/>
      <c r="S910" s="22"/>
      <c r="T910" s="41"/>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row>
    <row r="911">
      <c r="A911" s="41"/>
      <c r="B911" s="116"/>
      <c r="C911" s="22"/>
      <c r="D911" s="22"/>
      <c r="E911" s="22"/>
      <c r="F911" s="41"/>
      <c r="G911" s="41"/>
      <c r="H911" s="22"/>
      <c r="I911" s="41"/>
      <c r="J911" s="41"/>
      <c r="K911" s="117"/>
      <c r="L911" s="99"/>
      <c r="M911" s="41"/>
      <c r="N911" s="116"/>
      <c r="O911" s="22"/>
      <c r="P911" s="22"/>
      <c r="Q911" s="22"/>
      <c r="R911" s="22"/>
      <c r="S911" s="22"/>
      <c r="T911" s="41"/>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row>
    <row r="912">
      <c r="A912" s="41"/>
      <c r="B912" s="116"/>
      <c r="C912" s="22"/>
      <c r="D912" s="22"/>
      <c r="E912" s="22"/>
      <c r="F912" s="41"/>
      <c r="G912" s="41"/>
      <c r="H912" s="22"/>
      <c r="I912" s="41"/>
      <c r="J912" s="41"/>
      <c r="K912" s="117"/>
      <c r="L912" s="99"/>
      <c r="M912" s="41"/>
      <c r="N912" s="116"/>
      <c r="O912" s="22"/>
      <c r="P912" s="22"/>
      <c r="Q912" s="22"/>
      <c r="R912" s="22"/>
      <c r="S912" s="22"/>
      <c r="T912" s="41"/>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row>
    <row r="913">
      <c r="A913" s="41"/>
      <c r="B913" s="116"/>
      <c r="C913" s="22"/>
      <c r="D913" s="22"/>
      <c r="E913" s="22"/>
      <c r="F913" s="41"/>
      <c r="G913" s="41"/>
      <c r="H913" s="22"/>
      <c r="I913" s="41"/>
      <c r="J913" s="41"/>
      <c r="K913" s="117"/>
      <c r="L913" s="99"/>
      <c r="M913" s="41"/>
      <c r="N913" s="116"/>
      <c r="O913" s="22"/>
      <c r="P913" s="22"/>
      <c r="Q913" s="22"/>
      <c r="R913" s="22"/>
      <c r="S913" s="22"/>
      <c r="T913" s="41"/>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row>
    <row r="914">
      <c r="A914" s="41"/>
      <c r="B914" s="116"/>
      <c r="C914" s="22"/>
      <c r="D914" s="22"/>
      <c r="E914" s="22"/>
      <c r="F914" s="41"/>
      <c r="G914" s="41"/>
      <c r="H914" s="22"/>
      <c r="I914" s="41"/>
      <c r="J914" s="41"/>
      <c r="K914" s="117"/>
      <c r="L914" s="99"/>
      <c r="M914" s="41"/>
      <c r="N914" s="116"/>
      <c r="O914" s="22"/>
      <c r="P914" s="22"/>
      <c r="Q914" s="22"/>
      <c r="R914" s="22"/>
      <c r="S914" s="22"/>
      <c r="T914" s="41"/>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row>
    <row r="915">
      <c r="A915" s="41"/>
      <c r="B915" s="116"/>
      <c r="C915" s="22"/>
      <c r="D915" s="22"/>
      <c r="E915" s="22"/>
      <c r="F915" s="41"/>
      <c r="G915" s="41"/>
      <c r="H915" s="22"/>
      <c r="I915" s="41"/>
      <c r="J915" s="41"/>
      <c r="K915" s="117"/>
      <c r="L915" s="99"/>
      <c r="M915" s="41"/>
      <c r="N915" s="116"/>
      <c r="O915" s="22"/>
      <c r="P915" s="22"/>
      <c r="Q915" s="22"/>
      <c r="R915" s="22"/>
      <c r="S915" s="22"/>
      <c r="T915" s="41"/>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row>
    <row r="916">
      <c r="A916" s="41"/>
      <c r="B916" s="116"/>
      <c r="C916" s="22"/>
      <c r="D916" s="22"/>
      <c r="E916" s="22"/>
      <c r="F916" s="41"/>
      <c r="G916" s="41"/>
      <c r="H916" s="22"/>
      <c r="I916" s="41"/>
      <c r="J916" s="41"/>
      <c r="K916" s="117"/>
      <c r="L916" s="99"/>
      <c r="M916" s="41"/>
      <c r="N916" s="116"/>
      <c r="O916" s="22"/>
      <c r="P916" s="22"/>
      <c r="Q916" s="22"/>
      <c r="R916" s="22"/>
      <c r="S916" s="22"/>
      <c r="T916" s="41"/>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row>
    <row r="917">
      <c r="A917" s="41"/>
      <c r="B917" s="116"/>
      <c r="C917" s="22"/>
      <c r="D917" s="22"/>
      <c r="E917" s="22"/>
      <c r="F917" s="41"/>
      <c r="G917" s="41"/>
      <c r="H917" s="22"/>
      <c r="I917" s="41"/>
      <c r="J917" s="41"/>
      <c r="K917" s="117"/>
      <c r="L917" s="99"/>
      <c r="M917" s="41"/>
      <c r="N917" s="116"/>
      <c r="O917" s="22"/>
      <c r="P917" s="22"/>
      <c r="Q917" s="22"/>
      <c r="R917" s="22"/>
      <c r="S917" s="22"/>
      <c r="T917" s="41"/>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row>
    <row r="918">
      <c r="A918" s="41"/>
      <c r="B918" s="116"/>
      <c r="C918" s="22"/>
      <c r="D918" s="22"/>
      <c r="E918" s="22"/>
      <c r="F918" s="41"/>
      <c r="G918" s="41"/>
      <c r="H918" s="22"/>
      <c r="I918" s="41"/>
      <c r="J918" s="41"/>
      <c r="K918" s="117"/>
      <c r="L918" s="99"/>
      <c r="M918" s="41"/>
      <c r="N918" s="116"/>
      <c r="O918" s="22"/>
      <c r="P918" s="22"/>
      <c r="Q918" s="22"/>
      <c r="R918" s="22"/>
      <c r="S918" s="22"/>
      <c r="T918" s="41"/>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row>
    <row r="919">
      <c r="A919" s="41"/>
      <c r="B919" s="116"/>
      <c r="C919" s="22"/>
      <c r="D919" s="22"/>
      <c r="E919" s="22"/>
      <c r="F919" s="41"/>
      <c r="G919" s="41"/>
      <c r="H919" s="22"/>
      <c r="I919" s="41"/>
      <c r="J919" s="41"/>
      <c r="K919" s="117"/>
      <c r="L919" s="99"/>
      <c r="M919" s="41"/>
      <c r="N919" s="116"/>
      <c r="O919" s="22"/>
      <c r="P919" s="22"/>
      <c r="Q919" s="22"/>
      <c r="R919" s="22"/>
      <c r="S919" s="22"/>
      <c r="T919" s="41"/>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row>
    <row r="920">
      <c r="A920" s="41"/>
      <c r="B920" s="116"/>
      <c r="C920" s="22"/>
      <c r="D920" s="22"/>
      <c r="E920" s="22"/>
      <c r="F920" s="41"/>
      <c r="G920" s="41"/>
      <c r="H920" s="22"/>
      <c r="I920" s="41"/>
      <c r="J920" s="41"/>
      <c r="K920" s="117"/>
      <c r="L920" s="99"/>
      <c r="M920" s="41"/>
      <c r="N920" s="116"/>
      <c r="O920" s="22"/>
      <c r="P920" s="22"/>
      <c r="Q920" s="22"/>
      <c r="R920" s="22"/>
      <c r="S920" s="22"/>
      <c r="T920" s="41"/>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row>
    <row r="921">
      <c r="A921" s="41"/>
      <c r="B921" s="116"/>
      <c r="C921" s="22"/>
      <c r="D921" s="22"/>
      <c r="E921" s="22"/>
      <c r="F921" s="41"/>
      <c r="G921" s="41"/>
      <c r="H921" s="22"/>
      <c r="I921" s="41"/>
      <c r="J921" s="41"/>
      <c r="K921" s="117"/>
      <c r="L921" s="99"/>
      <c r="M921" s="41"/>
      <c r="N921" s="116"/>
      <c r="O921" s="22"/>
      <c r="P921" s="22"/>
      <c r="Q921" s="22"/>
      <c r="R921" s="22"/>
      <c r="S921" s="22"/>
      <c r="T921" s="41"/>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row>
    <row r="922">
      <c r="A922" s="41"/>
      <c r="B922" s="116"/>
      <c r="C922" s="22"/>
      <c r="D922" s="22"/>
      <c r="E922" s="22"/>
      <c r="F922" s="41"/>
      <c r="G922" s="41"/>
      <c r="H922" s="22"/>
      <c r="I922" s="41"/>
      <c r="J922" s="41"/>
      <c r="K922" s="117"/>
      <c r="L922" s="99"/>
      <c r="M922" s="41"/>
      <c r="N922" s="116"/>
      <c r="O922" s="22"/>
      <c r="P922" s="22"/>
      <c r="Q922" s="22"/>
      <c r="R922" s="22"/>
      <c r="S922" s="22"/>
      <c r="T922" s="41"/>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row>
    <row r="923">
      <c r="A923" s="41"/>
      <c r="B923" s="116"/>
      <c r="C923" s="22"/>
      <c r="D923" s="22"/>
      <c r="E923" s="22"/>
      <c r="F923" s="41"/>
      <c r="G923" s="41"/>
      <c r="H923" s="22"/>
      <c r="I923" s="41"/>
      <c r="J923" s="41"/>
      <c r="K923" s="117"/>
      <c r="L923" s="99"/>
      <c r="M923" s="41"/>
      <c r="N923" s="116"/>
      <c r="O923" s="22"/>
      <c r="P923" s="22"/>
      <c r="Q923" s="22"/>
      <c r="R923" s="22"/>
      <c r="S923" s="22"/>
      <c r="T923" s="41"/>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row>
    <row r="924">
      <c r="A924" s="41"/>
      <c r="B924" s="116"/>
      <c r="C924" s="22"/>
      <c r="D924" s="22"/>
      <c r="E924" s="22"/>
      <c r="F924" s="41"/>
      <c r="G924" s="41"/>
      <c r="H924" s="22"/>
      <c r="I924" s="41"/>
      <c r="J924" s="41"/>
      <c r="K924" s="117"/>
      <c r="L924" s="99"/>
      <c r="M924" s="41"/>
      <c r="N924" s="116"/>
      <c r="O924" s="22"/>
      <c r="P924" s="22"/>
      <c r="Q924" s="22"/>
      <c r="R924" s="22"/>
      <c r="S924" s="22"/>
      <c r="T924" s="41"/>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row>
    <row r="925">
      <c r="A925" s="41"/>
      <c r="B925" s="116"/>
      <c r="C925" s="22"/>
      <c r="D925" s="22"/>
      <c r="E925" s="22"/>
      <c r="F925" s="41"/>
      <c r="G925" s="41"/>
      <c r="H925" s="22"/>
      <c r="I925" s="41"/>
      <c r="J925" s="41"/>
      <c r="K925" s="117"/>
      <c r="L925" s="99"/>
      <c r="M925" s="41"/>
      <c r="N925" s="116"/>
      <c r="O925" s="22"/>
      <c r="P925" s="22"/>
      <c r="Q925" s="22"/>
      <c r="R925" s="22"/>
      <c r="S925" s="22"/>
      <c r="T925" s="41"/>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row>
    <row r="926">
      <c r="A926" s="41"/>
      <c r="B926" s="116"/>
      <c r="C926" s="22"/>
      <c r="D926" s="22"/>
      <c r="E926" s="22"/>
      <c r="F926" s="41"/>
      <c r="G926" s="41"/>
      <c r="H926" s="22"/>
      <c r="I926" s="41"/>
      <c r="J926" s="41"/>
      <c r="K926" s="117"/>
      <c r="L926" s="99"/>
      <c r="M926" s="41"/>
      <c r="N926" s="116"/>
      <c r="O926" s="22"/>
      <c r="P926" s="22"/>
      <c r="Q926" s="22"/>
      <c r="R926" s="22"/>
      <c r="S926" s="22"/>
      <c r="T926" s="41"/>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row>
    <row r="927">
      <c r="A927" s="41"/>
      <c r="B927" s="116"/>
      <c r="C927" s="22"/>
      <c r="D927" s="22"/>
      <c r="E927" s="22"/>
      <c r="F927" s="41"/>
      <c r="G927" s="41"/>
      <c r="H927" s="22"/>
      <c r="I927" s="41"/>
      <c r="J927" s="41"/>
      <c r="K927" s="117"/>
      <c r="L927" s="99"/>
      <c r="M927" s="41"/>
      <c r="N927" s="116"/>
      <c r="O927" s="22"/>
      <c r="P927" s="22"/>
      <c r="Q927" s="22"/>
      <c r="R927" s="22"/>
      <c r="S927" s="22"/>
      <c r="T927" s="41"/>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row>
    <row r="928">
      <c r="A928" s="41"/>
      <c r="B928" s="116"/>
      <c r="C928" s="22"/>
      <c r="D928" s="22"/>
      <c r="E928" s="22"/>
      <c r="F928" s="41"/>
      <c r="G928" s="41"/>
      <c r="H928" s="22"/>
      <c r="I928" s="41"/>
      <c r="J928" s="41"/>
      <c r="K928" s="117"/>
      <c r="L928" s="99"/>
      <c r="M928" s="41"/>
      <c r="N928" s="116"/>
      <c r="O928" s="22"/>
      <c r="P928" s="22"/>
      <c r="Q928" s="22"/>
      <c r="R928" s="22"/>
      <c r="S928" s="22"/>
      <c r="T928" s="41"/>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row>
    <row r="929">
      <c r="A929" s="41"/>
      <c r="B929" s="116"/>
      <c r="C929" s="22"/>
      <c r="D929" s="22"/>
      <c r="E929" s="22"/>
      <c r="F929" s="41"/>
      <c r="G929" s="41"/>
      <c r="H929" s="22"/>
      <c r="I929" s="41"/>
      <c r="J929" s="41"/>
      <c r="K929" s="117"/>
      <c r="L929" s="99"/>
      <c r="M929" s="41"/>
      <c r="N929" s="116"/>
      <c r="O929" s="22"/>
      <c r="P929" s="22"/>
      <c r="Q929" s="22"/>
      <c r="R929" s="22"/>
      <c r="S929" s="22"/>
      <c r="T929" s="41"/>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row>
    <row r="930">
      <c r="A930" s="41"/>
      <c r="B930" s="116"/>
      <c r="C930" s="22"/>
      <c r="D930" s="22"/>
      <c r="E930" s="22"/>
      <c r="F930" s="41"/>
      <c r="G930" s="41"/>
      <c r="H930" s="22"/>
      <c r="I930" s="41"/>
      <c r="J930" s="41"/>
      <c r="K930" s="117"/>
      <c r="L930" s="99"/>
      <c r="M930" s="41"/>
      <c r="N930" s="116"/>
      <c r="O930" s="22"/>
      <c r="P930" s="22"/>
      <c r="Q930" s="22"/>
      <c r="R930" s="22"/>
      <c r="S930" s="22"/>
      <c r="T930" s="41"/>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row>
    <row r="931">
      <c r="A931" s="41"/>
      <c r="B931" s="116"/>
      <c r="C931" s="22"/>
      <c r="D931" s="22"/>
      <c r="E931" s="22"/>
      <c r="F931" s="41"/>
      <c r="G931" s="41"/>
      <c r="H931" s="22"/>
      <c r="I931" s="41"/>
      <c r="J931" s="41"/>
      <c r="K931" s="117"/>
      <c r="L931" s="99"/>
      <c r="M931" s="41"/>
      <c r="N931" s="116"/>
      <c r="O931" s="22"/>
      <c r="P931" s="22"/>
      <c r="Q931" s="22"/>
      <c r="R931" s="22"/>
      <c r="S931" s="22"/>
      <c r="T931" s="41"/>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row>
    <row r="932">
      <c r="A932" s="41"/>
      <c r="B932" s="116"/>
      <c r="C932" s="22"/>
      <c r="D932" s="22"/>
      <c r="E932" s="22"/>
      <c r="F932" s="41"/>
      <c r="G932" s="41"/>
      <c r="H932" s="22"/>
      <c r="I932" s="41"/>
      <c r="J932" s="41"/>
      <c r="K932" s="117"/>
      <c r="L932" s="99"/>
      <c r="M932" s="41"/>
      <c r="N932" s="116"/>
      <c r="O932" s="22"/>
      <c r="P932" s="22"/>
      <c r="Q932" s="22"/>
      <c r="R932" s="22"/>
      <c r="S932" s="22"/>
      <c r="T932" s="41"/>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row>
    <row r="933">
      <c r="A933" s="41"/>
      <c r="B933" s="116"/>
      <c r="C933" s="22"/>
      <c r="D933" s="22"/>
      <c r="E933" s="22"/>
      <c r="F933" s="41"/>
      <c r="G933" s="41"/>
      <c r="H933" s="22"/>
      <c r="I933" s="41"/>
      <c r="J933" s="41"/>
      <c r="K933" s="117"/>
      <c r="L933" s="99"/>
      <c r="M933" s="41"/>
      <c r="N933" s="116"/>
      <c r="O933" s="22"/>
      <c r="P933" s="22"/>
      <c r="Q933" s="22"/>
      <c r="R933" s="22"/>
      <c r="S933" s="22"/>
      <c r="T933" s="41"/>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row>
    <row r="934">
      <c r="A934" s="41"/>
      <c r="B934" s="116"/>
      <c r="C934" s="22"/>
      <c r="D934" s="22"/>
      <c r="E934" s="22"/>
      <c r="F934" s="41"/>
      <c r="G934" s="41"/>
      <c r="H934" s="22"/>
      <c r="I934" s="41"/>
      <c r="J934" s="41"/>
      <c r="K934" s="117"/>
      <c r="L934" s="99"/>
      <c r="M934" s="41"/>
      <c r="N934" s="116"/>
      <c r="O934" s="22"/>
      <c r="P934" s="22"/>
      <c r="Q934" s="22"/>
      <c r="R934" s="22"/>
      <c r="S934" s="22"/>
      <c r="T934" s="41"/>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row>
    <row r="935">
      <c r="A935" s="41"/>
      <c r="B935" s="116"/>
      <c r="C935" s="22"/>
      <c r="D935" s="22"/>
      <c r="E935" s="22"/>
      <c r="F935" s="41"/>
      <c r="G935" s="41"/>
      <c r="H935" s="22"/>
      <c r="I935" s="41"/>
      <c r="J935" s="41"/>
      <c r="K935" s="117"/>
      <c r="L935" s="99"/>
      <c r="M935" s="41"/>
      <c r="N935" s="116"/>
      <c r="O935" s="22"/>
      <c r="P935" s="22"/>
      <c r="Q935" s="22"/>
      <c r="R935" s="22"/>
      <c r="S935" s="22"/>
      <c r="T935" s="41"/>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row>
    <row r="936">
      <c r="A936" s="41"/>
      <c r="B936" s="116"/>
      <c r="C936" s="22"/>
      <c r="D936" s="22"/>
      <c r="E936" s="22"/>
      <c r="F936" s="41"/>
      <c r="G936" s="41"/>
      <c r="H936" s="22"/>
      <c r="I936" s="41"/>
      <c r="J936" s="41"/>
      <c r="K936" s="117"/>
      <c r="L936" s="99"/>
      <c r="M936" s="41"/>
      <c r="N936" s="116"/>
      <c r="O936" s="22"/>
      <c r="P936" s="22"/>
      <c r="Q936" s="22"/>
      <c r="R936" s="22"/>
      <c r="S936" s="22"/>
      <c r="T936" s="41"/>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row>
    <row r="937">
      <c r="A937" s="41"/>
      <c r="B937" s="116"/>
      <c r="C937" s="22"/>
      <c r="D937" s="22"/>
      <c r="E937" s="22"/>
      <c r="F937" s="41"/>
      <c r="G937" s="41"/>
      <c r="H937" s="22"/>
      <c r="I937" s="41"/>
      <c r="J937" s="41"/>
      <c r="K937" s="117"/>
      <c r="L937" s="99"/>
      <c r="M937" s="41"/>
      <c r="N937" s="116"/>
      <c r="O937" s="22"/>
      <c r="P937" s="22"/>
      <c r="Q937" s="22"/>
      <c r="R937" s="22"/>
      <c r="S937" s="22"/>
      <c r="T937" s="41"/>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row>
    <row r="938">
      <c r="A938" s="41"/>
      <c r="B938" s="116"/>
      <c r="C938" s="22"/>
      <c r="D938" s="22"/>
      <c r="E938" s="22"/>
      <c r="F938" s="41"/>
      <c r="G938" s="41"/>
      <c r="H938" s="22"/>
      <c r="I938" s="41"/>
      <c r="J938" s="41"/>
      <c r="K938" s="117"/>
      <c r="L938" s="99"/>
      <c r="M938" s="41"/>
      <c r="N938" s="116"/>
      <c r="O938" s="22"/>
      <c r="P938" s="22"/>
      <c r="Q938" s="22"/>
      <c r="R938" s="22"/>
      <c r="S938" s="22"/>
      <c r="T938" s="41"/>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row>
    <row r="939">
      <c r="A939" s="41"/>
      <c r="B939" s="116"/>
      <c r="C939" s="22"/>
      <c r="D939" s="22"/>
      <c r="E939" s="22"/>
      <c r="F939" s="41"/>
      <c r="G939" s="41"/>
      <c r="H939" s="22"/>
      <c r="I939" s="41"/>
      <c r="J939" s="41"/>
      <c r="K939" s="117"/>
      <c r="L939" s="99"/>
      <c r="M939" s="41"/>
      <c r="N939" s="116"/>
      <c r="O939" s="22"/>
      <c r="P939" s="22"/>
      <c r="Q939" s="22"/>
      <c r="R939" s="22"/>
      <c r="S939" s="22"/>
      <c r="T939" s="41"/>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row>
    <row r="940">
      <c r="A940" s="41"/>
      <c r="B940" s="116"/>
      <c r="C940" s="22"/>
      <c r="D940" s="22"/>
      <c r="E940" s="22"/>
      <c r="F940" s="41"/>
      <c r="G940" s="41"/>
      <c r="H940" s="22"/>
      <c r="I940" s="41"/>
      <c r="J940" s="41"/>
      <c r="K940" s="117"/>
      <c r="L940" s="99"/>
      <c r="M940" s="41"/>
      <c r="N940" s="116"/>
      <c r="O940" s="22"/>
      <c r="P940" s="22"/>
      <c r="Q940" s="22"/>
      <c r="R940" s="22"/>
      <c r="S940" s="22"/>
      <c r="T940" s="41"/>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row>
    <row r="941">
      <c r="A941" s="41"/>
      <c r="B941" s="116"/>
      <c r="C941" s="22"/>
      <c r="D941" s="22"/>
      <c r="E941" s="22"/>
      <c r="F941" s="41"/>
      <c r="G941" s="41"/>
      <c r="H941" s="22"/>
      <c r="I941" s="41"/>
      <c r="J941" s="41"/>
      <c r="K941" s="117"/>
      <c r="L941" s="99"/>
      <c r="M941" s="41"/>
      <c r="N941" s="116"/>
      <c r="O941" s="22"/>
      <c r="P941" s="22"/>
      <c r="Q941" s="22"/>
      <c r="R941" s="22"/>
      <c r="S941" s="22"/>
      <c r="T941" s="41"/>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row>
    <row r="942">
      <c r="A942" s="41"/>
      <c r="B942" s="116"/>
      <c r="C942" s="22"/>
      <c r="D942" s="22"/>
      <c r="E942" s="22"/>
      <c r="F942" s="41"/>
      <c r="G942" s="41"/>
      <c r="H942" s="22"/>
      <c r="I942" s="41"/>
      <c r="J942" s="41"/>
      <c r="K942" s="117"/>
      <c r="L942" s="99"/>
      <c r="M942" s="41"/>
      <c r="N942" s="116"/>
      <c r="O942" s="22"/>
      <c r="P942" s="22"/>
      <c r="Q942" s="22"/>
      <c r="R942" s="22"/>
      <c r="S942" s="22"/>
      <c r="T942" s="41"/>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row>
    <row r="943">
      <c r="A943" s="41"/>
      <c r="B943" s="116"/>
      <c r="C943" s="22"/>
      <c r="D943" s="22"/>
      <c r="E943" s="22"/>
      <c r="F943" s="41"/>
      <c r="G943" s="41"/>
      <c r="H943" s="22"/>
      <c r="I943" s="41"/>
      <c r="J943" s="41"/>
      <c r="K943" s="117"/>
      <c r="L943" s="99"/>
      <c r="M943" s="41"/>
      <c r="N943" s="116"/>
      <c r="O943" s="22"/>
      <c r="P943" s="22"/>
      <c r="Q943" s="22"/>
      <c r="R943" s="22"/>
      <c r="S943" s="22"/>
      <c r="T943" s="41"/>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row>
    <row r="944">
      <c r="A944" s="41"/>
      <c r="B944" s="116"/>
      <c r="C944" s="22"/>
      <c r="D944" s="22"/>
      <c r="E944" s="22"/>
      <c r="F944" s="41"/>
      <c r="G944" s="41"/>
      <c r="H944" s="22"/>
      <c r="I944" s="41"/>
      <c r="J944" s="41"/>
      <c r="K944" s="117"/>
      <c r="L944" s="99"/>
      <c r="M944" s="41"/>
      <c r="N944" s="116"/>
      <c r="O944" s="22"/>
      <c r="P944" s="22"/>
      <c r="Q944" s="22"/>
      <c r="R944" s="22"/>
      <c r="S944" s="22"/>
      <c r="T944" s="41"/>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row>
    <row r="945">
      <c r="A945" s="41"/>
      <c r="B945" s="116"/>
      <c r="C945" s="22"/>
      <c r="D945" s="22"/>
      <c r="E945" s="22"/>
      <c r="F945" s="41"/>
      <c r="G945" s="41"/>
      <c r="H945" s="22"/>
      <c r="I945" s="41"/>
      <c r="J945" s="41"/>
      <c r="K945" s="117"/>
      <c r="L945" s="99"/>
      <c r="M945" s="41"/>
      <c r="N945" s="116"/>
      <c r="O945" s="22"/>
      <c r="P945" s="22"/>
      <c r="Q945" s="22"/>
      <c r="R945" s="22"/>
      <c r="S945" s="22"/>
      <c r="T945" s="41"/>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row>
    <row r="946">
      <c r="A946" s="41"/>
      <c r="B946" s="116"/>
      <c r="C946" s="22"/>
      <c r="D946" s="22"/>
      <c r="E946" s="22"/>
      <c r="F946" s="41"/>
      <c r="G946" s="41"/>
      <c r="H946" s="22"/>
      <c r="I946" s="41"/>
      <c r="J946" s="41"/>
      <c r="K946" s="117"/>
      <c r="L946" s="99"/>
      <c r="M946" s="41"/>
      <c r="N946" s="116"/>
      <c r="O946" s="22"/>
      <c r="P946" s="22"/>
      <c r="Q946" s="22"/>
      <c r="R946" s="22"/>
      <c r="S946" s="22"/>
      <c r="T946" s="41"/>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row>
    <row r="947">
      <c r="A947" s="41"/>
      <c r="B947" s="116"/>
      <c r="C947" s="22"/>
      <c r="D947" s="22"/>
      <c r="E947" s="22"/>
      <c r="F947" s="41"/>
      <c r="G947" s="41"/>
      <c r="H947" s="22"/>
      <c r="I947" s="41"/>
      <c r="J947" s="41"/>
      <c r="K947" s="117"/>
      <c r="L947" s="99"/>
      <c r="M947" s="41"/>
      <c r="N947" s="116"/>
      <c r="O947" s="22"/>
      <c r="P947" s="22"/>
      <c r="Q947" s="22"/>
      <c r="R947" s="22"/>
      <c r="S947" s="22"/>
      <c r="T947" s="41"/>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row>
    <row r="948">
      <c r="A948" s="41"/>
      <c r="B948" s="116"/>
      <c r="C948" s="22"/>
      <c r="D948" s="22"/>
      <c r="E948" s="22"/>
      <c r="F948" s="41"/>
      <c r="G948" s="41"/>
      <c r="H948" s="22"/>
      <c r="I948" s="41"/>
      <c r="J948" s="41"/>
      <c r="K948" s="117"/>
      <c r="L948" s="99"/>
      <c r="M948" s="41"/>
      <c r="N948" s="116"/>
      <c r="O948" s="22"/>
      <c r="P948" s="22"/>
      <c r="Q948" s="22"/>
      <c r="R948" s="22"/>
      <c r="S948" s="22"/>
      <c r="T948" s="41"/>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row>
    <row r="949">
      <c r="A949" s="41"/>
      <c r="B949" s="116"/>
      <c r="C949" s="22"/>
      <c r="D949" s="22"/>
      <c r="E949" s="22"/>
      <c r="F949" s="41"/>
      <c r="G949" s="41"/>
      <c r="H949" s="22"/>
      <c r="I949" s="41"/>
      <c r="J949" s="41"/>
      <c r="K949" s="117"/>
      <c r="L949" s="99"/>
      <c r="M949" s="41"/>
      <c r="N949" s="116"/>
      <c r="O949" s="22"/>
      <c r="P949" s="22"/>
      <c r="Q949" s="22"/>
      <c r="R949" s="22"/>
      <c r="S949" s="22"/>
      <c r="T949" s="41"/>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row>
    <row r="950">
      <c r="A950" s="41"/>
      <c r="B950" s="116"/>
      <c r="C950" s="22"/>
      <c r="D950" s="22"/>
      <c r="E950" s="22"/>
      <c r="F950" s="41"/>
      <c r="G950" s="41"/>
      <c r="H950" s="22"/>
      <c r="I950" s="41"/>
      <c r="J950" s="41"/>
      <c r="K950" s="117"/>
      <c r="L950" s="99"/>
      <c r="M950" s="41"/>
      <c r="N950" s="116"/>
      <c r="O950" s="22"/>
      <c r="P950" s="22"/>
      <c r="Q950" s="22"/>
      <c r="R950" s="22"/>
      <c r="S950" s="22"/>
      <c r="T950" s="41"/>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row>
    <row r="951">
      <c r="A951" s="41"/>
      <c r="B951" s="116"/>
      <c r="C951" s="22"/>
      <c r="D951" s="22"/>
      <c r="E951" s="22"/>
      <c r="F951" s="41"/>
      <c r="G951" s="41"/>
      <c r="H951" s="22"/>
      <c r="I951" s="41"/>
      <c r="J951" s="41"/>
      <c r="K951" s="117"/>
      <c r="L951" s="99"/>
      <c r="M951" s="41"/>
      <c r="N951" s="116"/>
      <c r="O951" s="22"/>
      <c r="P951" s="22"/>
      <c r="Q951" s="22"/>
      <c r="R951" s="22"/>
      <c r="S951" s="22"/>
      <c r="T951" s="41"/>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row>
    <row r="952">
      <c r="A952" s="41"/>
      <c r="B952" s="116"/>
      <c r="C952" s="22"/>
      <c r="D952" s="22"/>
      <c r="E952" s="22"/>
      <c r="F952" s="41"/>
      <c r="G952" s="41"/>
      <c r="H952" s="22"/>
      <c r="I952" s="41"/>
      <c r="J952" s="41"/>
      <c r="K952" s="117"/>
      <c r="L952" s="99"/>
      <c r="M952" s="41"/>
      <c r="N952" s="116"/>
      <c r="O952" s="22"/>
      <c r="P952" s="22"/>
      <c r="Q952" s="22"/>
      <c r="R952" s="22"/>
      <c r="S952" s="22"/>
      <c r="T952" s="41"/>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row>
    <row r="953">
      <c r="A953" s="41"/>
      <c r="B953" s="116"/>
      <c r="C953" s="22"/>
      <c r="D953" s="22"/>
      <c r="E953" s="22"/>
      <c r="F953" s="41"/>
      <c r="G953" s="41"/>
      <c r="H953" s="22"/>
      <c r="I953" s="41"/>
      <c r="J953" s="41"/>
      <c r="K953" s="117"/>
      <c r="L953" s="99"/>
      <c r="M953" s="41"/>
      <c r="N953" s="116"/>
      <c r="O953" s="22"/>
      <c r="P953" s="22"/>
      <c r="Q953" s="22"/>
      <c r="R953" s="22"/>
      <c r="S953" s="22"/>
      <c r="T953" s="41"/>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row>
    <row r="954">
      <c r="A954" s="41"/>
      <c r="B954" s="116"/>
      <c r="C954" s="22"/>
      <c r="D954" s="22"/>
      <c r="E954" s="22"/>
      <c r="F954" s="41"/>
      <c r="G954" s="41"/>
      <c r="H954" s="22"/>
      <c r="I954" s="41"/>
      <c r="J954" s="41"/>
      <c r="K954" s="117"/>
      <c r="L954" s="99"/>
      <c r="M954" s="41"/>
      <c r="N954" s="116"/>
      <c r="O954" s="22"/>
      <c r="P954" s="22"/>
      <c r="Q954" s="22"/>
      <c r="R954" s="22"/>
      <c r="S954" s="22"/>
      <c r="T954" s="41"/>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row>
    <row r="955">
      <c r="A955" s="41"/>
      <c r="B955" s="116"/>
      <c r="C955" s="22"/>
      <c r="D955" s="22"/>
      <c r="E955" s="22"/>
      <c r="F955" s="41"/>
      <c r="G955" s="41"/>
      <c r="H955" s="22"/>
      <c r="I955" s="41"/>
      <c r="J955" s="41"/>
      <c r="K955" s="117"/>
      <c r="L955" s="99"/>
      <c r="M955" s="41"/>
      <c r="N955" s="116"/>
      <c r="O955" s="22"/>
      <c r="P955" s="22"/>
      <c r="Q955" s="22"/>
      <c r="R955" s="22"/>
      <c r="S955" s="22"/>
      <c r="T955" s="41"/>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row>
    <row r="956">
      <c r="A956" s="41"/>
      <c r="B956" s="116"/>
      <c r="C956" s="22"/>
      <c r="D956" s="22"/>
      <c r="E956" s="22"/>
      <c r="F956" s="41"/>
      <c r="G956" s="41"/>
      <c r="H956" s="22"/>
      <c r="I956" s="41"/>
      <c r="J956" s="41"/>
      <c r="K956" s="117"/>
      <c r="L956" s="99"/>
      <c r="M956" s="41"/>
      <c r="N956" s="116"/>
      <c r="O956" s="22"/>
      <c r="P956" s="22"/>
      <c r="Q956" s="22"/>
      <c r="R956" s="22"/>
      <c r="S956" s="22"/>
      <c r="T956" s="41"/>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row>
    <row r="957">
      <c r="A957" s="41"/>
      <c r="B957" s="116"/>
      <c r="C957" s="22"/>
      <c r="D957" s="22"/>
      <c r="E957" s="22"/>
      <c r="F957" s="41"/>
      <c r="G957" s="41"/>
      <c r="H957" s="22"/>
      <c r="I957" s="41"/>
      <c r="J957" s="41"/>
      <c r="K957" s="117"/>
      <c r="L957" s="99"/>
      <c r="M957" s="41"/>
      <c r="N957" s="116"/>
      <c r="O957" s="22"/>
      <c r="P957" s="22"/>
      <c r="Q957" s="22"/>
      <c r="R957" s="22"/>
      <c r="S957" s="22"/>
      <c r="T957" s="41"/>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row>
    <row r="958">
      <c r="A958" s="41"/>
      <c r="B958" s="116"/>
      <c r="C958" s="22"/>
      <c r="D958" s="22"/>
      <c r="E958" s="22"/>
      <c r="F958" s="41"/>
      <c r="G958" s="41"/>
      <c r="H958" s="22"/>
      <c r="I958" s="41"/>
      <c r="J958" s="41"/>
      <c r="K958" s="117"/>
      <c r="L958" s="99"/>
      <c r="M958" s="41"/>
      <c r="N958" s="116"/>
      <c r="O958" s="22"/>
      <c r="P958" s="22"/>
      <c r="Q958" s="22"/>
      <c r="R958" s="22"/>
      <c r="S958" s="22"/>
      <c r="T958" s="41"/>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row>
    <row r="959">
      <c r="A959" s="41"/>
      <c r="B959" s="116"/>
      <c r="C959" s="22"/>
      <c r="D959" s="22"/>
      <c r="E959" s="22"/>
      <c r="F959" s="41"/>
      <c r="G959" s="41"/>
      <c r="H959" s="22"/>
      <c r="I959" s="41"/>
      <c r="J959" s="41"/>
      <c r="K959" s="117"/>
      <c r="L959" s="99"/>
      <c r="M959" s="41"/>
      <c r="N959" s="116"/>
      <c r="O959" s="22"/>
      <c r="P959" s="22"/>
      <c r="Q959" s="22"/>
      <c r="R959" s="22"/>
      <c r="S959" s="22"/>
      <c r="T959" s="41"/>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row>
    <row r="960">
      <c r="A960" s="41"/>
      <c r="B960" s="116"/>
      <c r="C960" s="22"/>
      <c r="D960" s="22"/>
      <c r="E960" s="22"/>
      <c r="F960" s="41"/>
      <c r="G960" s="41"/>
      <c r="H960" s="22"/>
      <c r="I960" s="41"/>
      <c r="J960" s="41"/>
      <c r="K960" s="117"/>
      <c r="L960" s="99"/>
      <c r="M960" s="41"/>
      <c r="N960" s="116"/>
      <c r="O960" s="22"/>
      <c r="P960" s="22"/>
      <c r="Q960" s="22"/>
      <c r="R960" s="22"/>
      <c r="S960" s="22"/>
      <c r="T960" s="41"/>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row>
    <row r="961">
      <c r="A961" s="41"/>
      <c r="B961" s="116"/>
      <c r="C961" s="22"/>
      <c r="D961" s="22"/>
      <c r="E961" s="22"/>
      <c r="F961" s="41"/>
      <c r="G961" s="41"/>
      <c r="H961" s="22"/>
      <c r="I961" s="41"/>
      <c r="J961" s="41"/>
      <c r="K961" s="117"/>
      <c r="L961" s="99"/>
      <c r="M961" s="41"/>
      <c r="N961" s="116"/>
      <c r="O961" s="22"/>
      <c r="P961" s="22"/>
      <c r="Q961" s="22"/>
      <c r="R961" s="22"/>
      <c r="S961" s="22"/>
      <c r="T961" s="41"/>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row>
    <row r="962">
      <c r="A962" s="41"/>
      <c r="B962" s="116"/>
      <c r="C962" s="22"/>
      <c r="D962" s="22"/>
      <c r="E962" s="22"/>
      <c r="F962" s="41"/>
      <c r="G962" s="41"/>
      <c r="H962" s="22"/>
      <c r="I962" s="41"/>
      <c r="J962" s="41"/>
      <c r="K962" s="117"/>
      <c r="L962" s="99"/>
      <c r="M962" s="41"/>
      <c r="N962" s="116"/>
      <c r="O962" s="22"/>
      <c r="P962" s="22"/>
      <c r="Q962" s="22"/>
      <c r="R962" s="22"/>
      <c r="S962" s="22"/>
      <c r="T962" s="41"/>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row>
    <row r="963">
      <c r="A963" s="41"/>
      <c r="B963" s="116"/>
      <c r="C963" s="22"/>
      <c r="D963" s="22"/>
      <c r="E963" s="22"/>
      <c r="F963" s="41"/>
      <c r="G963" s="41"/>
      <c r="H963" s="22"/>
      <c r="I963" s="41"/>
      <c r="J963" s="41"/>
      <c r="K963" s="117"/>
      <c r="L963" s="99"/>
      <c r="M963" s="41"/>
      <c r="N963" s="116"/>
      <c r="O963" s="22"/>
      <c r="P963" s="22"/>
      <c r="Q963" s="22"/>
      <c r="R963" s="22"/>
      <c r="S963" s="22"/>
      <c r="T963" s="41"/>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row>
    <row r="964">
      <c r="A964" s="41"/>
      <c r="B964" s="116"/>
      <c r="C964" s="22"/>
      <c r="D964" s="22"/>
      <c r="E964" s="22"/>
      <c r="F964" s="41"/>
      <c r="G964" s="41"/>
      <c r="H964" s="22"/>
      <c r="I964" s="41"/>
      <c r="J964" s="41"/>
      <c r="K964" s="117"/>
      <c r="L964" s="99"/>
      <c r="M964" s="41"/>
      <c r="N964" s="116"/>
      <c r="O964" s="22"/>
      <c r="P964" s="22"/>
      <c r="Q964" s="22"/>
      <c r="R964" s="22"/>
      <c r="S964" s="22"/>
      <c r="T964" s="41"/>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row>
    <row r="965">
      <c r="A965" s="41"/>
      <c r="B965" s="116"/>
      <c r="C965" s="22"/>
      <c r="D965" s="22"/>
      <c r="E965" s="22"/>
      <c r="F965" s="41"/>
      <c r="G965" s="41"/>
      <c r="H965" s="22"/>
      <c r="I965" s="41"/>
      <c r="J965" s="41"/>
      <c r="K965" s="117"/>
      <c r="L965" s="99"/>
      <c r="M965" s="41"/>
      <c r="N965" s="116"/>
      <c r="O965" s="22"/>
      <c r="P965" s="22"/>
      <c r="Q965" s="22"/>
      <c r="R965" s="22"/>
      <c r="S965" s="22"/>
      <c r="T965" s="41"/>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row>
    <row r="966">
      <c r="A966" s="41"/>
      <c r="B966" s="116"/>
      <c r="C966" s="22"/>
      <c r="D966" s="22"/>
      <c r="E966" s="22"/>
      <c r="F966" s="41"/>
      <c r="G966" s="41"/>
      <c r="H966" s="22"/>
      <c r="I966" s="41"/>
      <c r="J966" s="41"/>
      <c r="K966" s="117"/>
      <c r="L966" s="99"/>
      <c r="M966" s="41"/>
      <c r="N966" s="116"/>
      <c r="O966" s="22"/>
      <c r="P966" s="22"/>
      <c r="Q966" s="22"/>
      <c r="R966" s="22"/>
      <c r="S966" s="22"/>
      <c r="T966" s="41"/>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row>
    <row r="967">
      <c r="A967" s="41"/>
      <c r="B967" s="116"/>
      <c r="C967" s="22"/>
      <c r="D967" s="22"/>
      <c r="E967" s="22"/>
      <c r="F967" s="41"/>
      <c r="G967" s="41"/>
      <c r="H967" s="22"/>
      <c r="I967" s="41"/>
      <c r="J967" s="41"/>
      <c r="K967" s="117"/>
      <c r="L967" s="99"/>
      <c r="M967" s="41"/>
      <c r="N967" s="116"/>
      <c r="O967" s="22"/>
      <c r="P967" s="22"/>
      <c r="Q967" s="22"/>
      <c r="R967" s="22"/>
      <c r="S967" s="22"/>
      <c r="T967" s="41"/>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row>
    <row r="968">
      <c r="A968" s="41"/>
      <c r="B968" s="116"/>
      <c r="C968" s="22"/>
      <c r="D968" s="22"/>
      <c r="E968" s="22"/>
      <c r="F968" s="41"/>
      <c r="G968" s="41"/>
      <c r="H968" s="22"/>
      <c r="I968" s="41"/>
      <c r="J968" s="41"/>
      <c r="K968" s="117"/>
      <c r="L968" s="99"/>
      <c r="M968" s="41"/>
      <c r="N968" s="116"/>
      <c r="O968" s="22"/>
      <c r="P968" s="22"/>
      <c r="Q968" s="22"/>
      <c r="R968" s="22"/>
      <c r="S968" s="22"/>
      <c r="T968" s="41"/>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row>
    <row r="969">
      <c r="A969" s="41"/>
      <c r="B969" s="116"/>
      <c r="C969" s="22"/>
      <c r="D969" s="22"/>
      <c r="E969" s="22"/>
      <c r="F969" s="41"/>
      <c r="G969" s="41"/>
      <c r="H969" s="22"/>
      <c r="I969" s="41"/>
      <c r="J969" s="41"/>
      <c r="K969" s="117"/>
      <c r="L969" s="99"/>
      <c r="M969" s="41"/>
      <c r="N969" s="116"/>
      <c r="O969" s="22"/>
      <c r="P969" s="22"/>
      <c r="Q969" s="22"/>
      <c r="R969" s="22"/>
      <c r="S969" s="22"/>
      <c r="T969" s="41"/>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row>
    <row r="970">
      <c r="A970" s="41"/>
      <c r="B970" s="116"/>
      <c r="C970" s="22"/>
      <c r="D970" s="22"/>
      <c r="E970" s="22"/>
      <c r="F970" s="41"/>
      <c r="G970" s="41"/>
      <c r="H970" s="22"/>
      <c r="I970" s="41"/>
      <c r="J970" s="41"/>
      <c r="K970" s="117"/>
      <c r="L970" s="99"/>
      <c r="M970" s="41"/>
      <c r="N970" s="116"/>
      <c r="O970" s="22"/>
      <c r="P970" s="22"/>
      <c r="Q970" s="22"/>
      <c r="R970" s="22"/>
      <c r="S970" s="22"/>
      <c r="T970" s="41"/>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row>
    <row r="971">
      <c r="A971" s="41"/>
      <c r="B971" s="116"/>
      <c r="C971" s="22"/>
      <c r="D971" s="22"/>
      <c r="E971" s="22"/>
      <c r="F971" s="41"/>
      <c r="G971" s="41"/>
      <c r="H971" s="22"/>
      <c r="I971" s="41"/>
      <c r="J971" s="41"/>
      <c r="K971" s="117"/>
      <c r="L971" s="99"/>
      <c r="M971" s="41"/>
      <c r="N971" s="116"/>
      <c r="O971" s="22"/>
      <c r="P971" s="22"/>
      <c r="Q971" s="22"/>
      <c r="R971" s="22"/>
      <c r="S971" s="22"/>
      <c r="T971" s="41"/>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row>
    <row r="972">
      <c r="A972" s="41"/>
      <c r="B972" s="116"/>
      <c r="C972" s="22"/>
      <c r="D972" s="22"/>
      <c r="E972" s="22"/>
      <c r="F972" s="41"/>
      <c r="G972" s="41"/>
      <c r="H972" s="22"/>
      <c r="I972" s="41"/>
      <c r="J972" s="41"/>
      <c r="K972" s="117"/>
      <c r="L972" s="99"/>
      <c r="M972" s="41"/>
      <c r="N972" s="116"/>
      <c r="O972" s="22"/>
      <c r="P972" s="22"/>
      <c r="Q972" s="22"/>
      <c r="R972" s="22"/>
      <c r="S972" s="22"/>
      <c r="T972" s="41"/>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row>
    <row r="973">
      <c r="A973" s="41"/>
      <c r="B973" s="116"/>
      <c r="C973" s="22"/>
      <c r="D973" s="22"/>
      <c r="E973" s="22"/>
      <c r="F973" s="41"/>
      <c r="G973" s="41"/>
      <c r="H973" s="22"/>
      <c r="I973" s="41"/>
      <c r="J973" s="41"/>
      <c r="K973" s="117"/>
      <c r="L973" s="99"/>
      <c r="M973" s="41"/>
      <c r="N973" s="116"/>
      <c r="O973" s="22"/>
      <c r="P973" s="22"/>
      <c r="Q973" s="22"/>
      <c r="R973" s="22"/>
      <c r="S973" s="22"/>
      <c r="T973" s="41"/>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row>
    <row r="974">
      <c r="A974" s="41"/>
      <c r="B974" s="116"/>
      <c r="C974" s="22"/>
      <c r="D974" s="22"/>
      <c r="E974" s="22"/>
      <c r="F974" s="41"/>
      <c r="G974" s="41"/>
      <c r="H974" s="22"/>
      <c r="I974" s="41"/>
      <c r="J974" s="41"/>
      <c r="K974" s="117"/>
      <c r="L974" s="99"/>
      <c r="M974" s="41"/>
      <c r="N974" s="116"/>
      <c r="O974" s="22"/>
      <c r="P974" s="22"/>
      <c r="Q974" s="22"/>
      <c r="R974" s="22"/>
      <c r="S974" s="22"/>
      <c r="T974" s="41"/>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row>
    <row r="975">
      <c r="A975" s="41"/>
      <c r="B975" s="116"/>
      <c r="C975" s="22"/>
      <c r="D975" s="22"/>
      <c r="E975" s="22"/>
      <c r="F975" s="41"/>
      <c r="G975" s="41"/>
      <c r="H975" s="22"/>
      <c r="I975" s="41"/>
      <c r="J975" s="41"/>
      <c r="K975" s="117"/>
      <c r="L975" s="99"/>
      <c r="M975" s="41"/>
      <c r="N975" s="116"/>
      <c r="O975" s="22"/>
      <c r="P975" s="22"/>
      <c r="Q975" s="22"/>
      <c r="R975" s="22"/>
      <c r="S975" s="22"/>
      <c r="T975" s="41"/>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row>
    <row r="976">
      <c r="A976" s="41"/>
      <c r="B976" s="116"/>
      <c r="C976" s="22"/>
      <c r="D976" s="22"/>
      <c r="E976" s="22"/>
      <c r="F976" s="41"/>
      <c r="G976" s="41"/>
      <c r="H976" s="22"/>
      <c r="I976" s="41"/>
      <c r="J976" s="41"/>
      <c r="K976" s="117"/>
      <c r="L976" s="99"/>
      <c r="M976" s="41"/>
      <c r="N976" s="116"/>
      <c r="O976" s="22"/>
      <c r="P976" s="22"/>
      <c r="Q976" s="22"/>
      <c r="R976" s="22"/>
      <c r="S976" s="22"/>
      <c r="T976" s="41"/>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row>
    <row r="977">
      <c r="A977" s="41"/>
      <c r="B977" s="116"/>
      <c r="C977" s="22"/>
      <c r="D977" s="22"/>
      <c r="E977" s="22"/>
      <c r="F977" s="41"/>
      <c r="G977" s="41"/>
      <c r="H977" s="22"/>
      <c r="I977" s="41"/>
      <c r="J977" s="41"/>
      <c r="K977" s="117"/>
      <c r="L977" s="99"/>
      <c r="M977" s="41"/>
      <c r="N977" s="116"/>
      <c r="O977" s="22"/>
      <c r="P977" s="22"/>
      <c r="Q977" s="22"/>
      <c r="R977" s="22"/>
      <c r="S977" s="22"/>
      <c r="T977" s="41"/>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row>
    <row r="978">
      <c r="A978" s="41"/>
      <c r="B978" s="116"/>
      <c r="C978" s="22"/>
      <c r="D978" s="22"/>
      <c r="E978" s="22"/>
      <c r="F978" s="41"/>
      <c r="G978" s="41"/>
      <c r="H978" s="22"/>
      <c r="I978" s="41"/>
      <c r="J978" s="41"/>
      <c r="K978" s="117"/>
      <c r="L978" s="99"/>
      <c r="M978" s="41"/>
      <c r="N978" s="116"/>
      <c r="O978" s="22"/>
      <c r="P978" s="22"/>
      <c r="Q978" s="22"/>
      <c r="R978" s="22"/>
      <c r="S978" s="22"/>
      <c r="T978" s="41"/>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row>
    <row r="979">
      <c r="A979" s="41"/>
      <c r="B979" s="116"/>
      <c r="C979" s="22"/>
      <c r="D979" s="22"/>
      <c r="E979" s="22"/>
      <c r="F979" s="41"/>
      <c r="G979" s="41"/>
      <c r="H979" s="22"/>
      <c r="I979" s="41"/>
      <c r="J979" s="41"/>
      <c r="K979" s="117"/>
      <c r="L979" s="99"/>
      <c r="M979" s="41"/>
      <c r="N979" s="116"/>
      <c r="O979" s="22"/>
      <c r="P979" s="22"/>
      <c r="Q979" s="22"/>
      <c r="R979" s="22"/>
      <c r="S979" s="22"/>
      <c r="T979" s="41"/>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row>
    <row r="980">
      <c r="A980" s="41"/>
      <c r="B980" s="116"/>
      <c r="C980" s="22"/>
      <c r="D980" s="22"/>
      <c r="E980" s="22"/>
      <c r="F980" s="41"/>
      <c r="G980" s="41"/>
      <c r="H980" s="22"/>
      <c r="I980" s="41"/>
      <c r="J980" s="41"/>
      <c r="K980" s="117"/>
      <c r="L980" s="99"/>
      <c r="M980" s="41"/>
      <c r="N980" s="116"/>
      <c r="O980" s="22"/>
      <c r="P980" s="22"/>
      <c r="Q980" s="22"/>
      <c r="R980" s="22"/>
      <c r="S980" s="22"/>
      <c r="T980" s="41"/>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row>
    <row r="981">
      <c r="A981" s="41"/>
      <c r="B981" s="116"/>
      <c r="C981" s="22"/>
      <c r="D981" s="22"/>
      <c r="E981" s="22"/>
      <c r="F981" s="41"/>
      <c r="G981" s="41"/>
      <c r="H981" s="22"/>
      <c r="I981" s="41"/>
      <c r="J981" s="41"/>
      <c r="K981" s="117"/>
      <c r="L981" s="99"/>
      <c r="M981" s="41"/>
      <c r="N981" s="116"/>
      <c r="O981" s="22"/>
      <c r="P981" s="22"/>
      <c r="Q981" s="22"/>
      <c r="R981" s="22"/>
      <c r="S981" s="22"/>
      <c r="T981" s="41"/>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row>
    <row r="982">
      <c r="A982" s="41"/>
      <c r="B982" s="116"/>
      <c r="C982" s="22"/>
      <c r="D982" s="22"/>
      <c r="E982" s="22"/>
      <c r="F982" s="41"/>
      <c r="G982" s="41"/>
      <c r="H982" s="22"/>
      <c r="I982" s="41"/>
      <c r="J982" s="41"/>
      <c r="K982" s="117"/>
      <c r="L982" s="99"/>
      <c r="M982" s="41"/>
      <c r="N982" s="116"/>
      <c r="O982" s="22"/>
      <c r="P982" s="22"/>
      <c r="Q982" s="22"/>
      <c r="R982" s="22"/>
      <c r="S982" s="22"/>
      <c r="T982" s="41"/>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row>
    <row r="983">
      <c r="A983" s="41"/>
      <c r="B983" s="116"/>
      <c r="C983" s="22"/>
      <c r="D983" s="22"/>
      <c r="E983" s="22"/>
      <c r="F983" s="41"/>
      <c r="G983" s="41"/>
      <c r="H983" s="22"/>
      <c r="I983" s="41"/>
      <c r="J983" s="41"/>
      <c r="K983" s="117"/>
      <c r="L983" s="99"/>
      <c r="M983" s="41"/>
      <c r="N983" s="116"/>
      <c r="O983" s="22"/>
      <c r="P983" s="22"/>
      <c r="Q983" s="22"/>
      <c r="R983" s="22"/>
      <c r="S983" s="22"/>
      <c r="T983" s="41"/>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row>
    <row r="984">
      <c r="A984" s="41"/>
      <c r="B984" s="116"/>
      <c r="C984" s="22"/>
      <c r="D984" s="22"/>
      <c r="E984" s="22"/>
      <c r="F984" s="41"/>
      <c r="G984" s="41"/>
      <c r="H984" s="22"/>
      <c r="I984" s="41"/>
      <c r="J984" s="41"/>
      <c r="K984" s="117"/>
      <c r="L984" s="99"/>
      <c r="M984" s="41"/>
      <c r="N984" s="116"/>
      <c r="O984" s="22"/>
      <c r="P984" s="22"/>
      <c r="Q984" s="22"/>
      <c r="R984" s="22"/>
      <c r="S984" s="22"/>
      <c r="T984" s="41"/>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row>
    <row r="985">
      <c r="A985" s="41"/>
      <c r="B985" s="116"/>
      <c r="C985" s="22"/>
      <c r="D985" s="22"/>
      <c r="E985" s="22"/>
      <c r="F985" s="41"/>
      <c r="G985" s="41"/>
      <c r="H985" s="22"/>
      <c r="I985" s="41"/>
      <c r="J985" s="41"/>
      <c r="K985" s="117"/>
      <c r="L985" s="99"/>
      <c r="M985" s="41"/>
      <c r="N985" s="116"/>
      <c r="O985" s="22"/>
      <c r="P985" s="22"/>
      <c r="Q985" s="22"/>
      <c r="R985" s="22"/>
      <c r="S985" s="22"/>
      <c r="T985" s="41"/>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row>
    <row r="986">
      <c r="A986" s="41"/>
      <c r="B986" s="116"/>
      <c r="C986" s="22"/>
      <c r="D986" s="22"/>
      <c r="E986" s="22"/>
      <c r="F986" s="41"/>
      <c r="G986" s="41"/>
      <c r="H986" s="22"/>
      <c r="I986" s="41"/>
      <c r="J986" s="41"/>
      <c r="K986" s="117"/>
      <c r="L986" s="99"/>
      <c r="M986" s="41"/>
      <c r="N986" s="116"/>
      <c r="O986" s="22"/>
      <c r="P986" s="22"/>
      <c r="Q986" s="22"/>
      <c r="R986" s="22"/>
      <c r="S986" s="22"/>
      <c r="T986" s="41"/>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row>
    <row r="987">
      <c r="A987" s="41"/>
      <c r="B987" s="116"/>
      <c r="C987" s="22"/>
      <c r="D987" s="22"/>
      <c r="E987" s="22"/>
      <c r="F987" s="41"/>
      <c r="G987" s="41"/>
      <c r="H987" s="22"/>
      <c r="I987" s="41"/>
      <c r="J987" s="41"/>
      <c r="K987" s="117"/>
      <c r="L987" s="99"/>
      <c r="M987" s="41"/>
      <c r="N987" s="116"/>
      <c r="O987" s="22"/>
      <c r="P987" s="22"/>
      <c r="Q987" s="22"/>
      <c r="R987" s="22"/>
      <c r="S987" s="22"/>
      <c r="T987" s="41"/>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row>
    <row r="988">
      <c r="A988" s="41"/>
      <c r="B988" s="116"/>
      <c r="C988" s="22"/>
      <c r="D988" s="22"/>
      <c r="E988" s="22"/>
      <c r="F988" s="41"/>
      <c r="G988" s="41"/>
      <c r="H988" s="22"/>
      <c r="I988" s="41"/>
      <c r="J988" s="41"/>
      <c r="K988" s="117"/>
      <c r="L988" s="99"/>
      <c r="M988" s="41"/>
      <c r="N988" s="116"/>
      <c r="O988" s="22"/>
      <c r="P988" s="22"/>
      <c r="Q988" s="22"/>
      <c r="R988" s="22"/>
      <c r="S988" s="22"/>
      <c r="T988" s="41"/>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row>
    <row r="989">
      <c r="A989" s="41"/>
      <c r="B989" s="116"/>
      <c r="C989" s="22"/>
      <c r="D989" s="22"/>
      <c r="E989" s="22"/>
      <c r="F989" s="41"/>
      <c r="G989" s="41"/>
      <c r="H989" s="22"/>
      <c r="I989" s="41"/>
      <c r="J989" s="41"/>
      <c r="K989" s="117"/>
      <c r="L989" s="99"/>
      <c r="M989" s="41"/>
      <c r="N989" s="116"/>
      <c r="O989" s="22"/>
      <c r="P989" s="22"/>
      <c r="Q989" s="22"/>
      <c r="R989" s="22"/>
      <c r="S989" s="22"/>
      <c r="T989" s="41"/>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row>
    <row r="990">
      <c r="A990" s="41"/>
      <c r="B990" s="116"/>
      <c r="C990" s="22"/>
      <c r="D990" s="22"/>
      <c r="E990" s="22"/>
      <c r="F990" s="41"/>
      <c r="G990" s="41"/>
      <c r="H990" s="22"/>
      <c r="I990" s="41"/>
      <c r="J990" s="41"/>
      <c r="K990" s="117"/>
      <c r="L990" s="99"/>
      <c r="M990" s="41"/>
      <c r="N990" s="116"/>
      <c r="O990" s="22"/>
      <c r="P990" s="22"/>
      <c r="Q990" s="22"/>
      <c r="R990" s="22"/>
      <c r="S990" s="22"/>
      <c r="T990" s="41"/>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row>
    <row r="991">
      <c r="A991" s="41"/>
      <c r="B991" s="116"/>
      <c r="C991" s="22"/>
      <c r="D991" s="22"/>
      <c r="E991" s="22"/>
      <c r="F991" s="41"/>
      <c r="G991" s="41"/>
      <c r="H991" s="22"/>
      <c r="I991" s="41"/>
      <c r="J991" s="41"/>
      <c r="K991" s="117"/>
      <c r="L991" s="99"/>
      <c r="M991" s="41"/>
      <c r="N991" s="116"/>
      <c r="O991" s="22"/>
      <c r="P991" s="22"/>
      <c r="Q991" s="22"/>
      <c r="R991" s="22"/>
      <c r="S991" s="22"/>
      <c r="T991" s="41"/>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row>
    <row r="992">
      <c r="A992" s="41"/>
      <c r="B992" s="116"/>
      <c r="C992" s="22"/>
      <c r="D992" s="22"/>
      <c r="E992" s="22"/>
      <c r="F992" s="41"/>
      <c r="G992" s="41"/>
      <c r="H992" s="22"/>
      <c r="I992" s="41"/>
      <c r="J992" s="41"/>
      <c r="K992" s="117"/>
      <c r="L992" s="99"/>
      <c r="M992" s="41"/>
      <c r="N992" s="116"/>
      <c r="O992" s="22"/>
      <c r="P992" s="22"/>
      <c r="Q992" s="22"/>
      <c r="R992" s="22"/>
      <c r="S992" s="22"/>
      <c r="T992" s="41"/>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row>
    <row r="993">
      <c r="A993" s="41"/>
      <c r="B993" s="116"/>
      <c r="C993" s="22"/>
      <c r="D993" s="22"/>
      <c r="E993" s="22"/>
      <c r="F993" s="41"/>
      <c r="G993" s="41"/>
      <c r="H993" s="22"/>
      <c r="I993" s="41"/>
      <c r="J993" s="41"/>
      <c r="K993" s="117"/>
      <c r="L993" s="99"/>
      <c r="M993" s="41"/>
      <c r="N993" s="116"/>
      <c r="O993" s="22"/>
      <c r="P993" s="22"/>
      <c r="Q993" s="22"/>
      <c r="R993" s="22"/>
      <c r="S993" s="22"/>
      <c r="T993" s="41"/>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row>
    <row r="994">
      <c r="A994" s="41"/>
      <c r="B994" s="116"/>
      <c r="C994" s="22"/>
      <c r="D994" s="22"/>
      <c r="E994" s="22"/>
      <c r="F994" s="41"/>
      <c r="G994" s="41"/>
      <c r="H994" s="22"/>
      <c r="I994" s="41"/>
      <c r="J994" s="41"/>
      <c r="K994" s="117"/>
      <c r="L994" s="99"/>
      <c r="M994" s="41"/>
      <c r="N994" s="116"/>
      <c r="O994" s="22"/>
      <c r="P994" s="22"/>
      <c r="Q994" s="22"/>
      <c r="R994" s="22"/>
      <c r="S994" s="22"/>
      <c r="T994" s="41"/>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row>
    <row r="995">
      <c r="A995" s="41"/>
      <c r="B995" s="116"/>
      <c r="C995" s="22"/>
      <c r="D995" s="22"/>
      <c r="E995" s="22"/>
      <c r="F995" s="41"/>
      <c r="G995" s="41"/>
      <c r="H995" s="22"/>
      <c r="I995" s="41"/>
      <c r="J995" s="41"/>
      <c r="K995" s="117"/>
      <c r="L995" s="99"/>
      <c r="M995" s="41"/>
      <c r="N995" s="116"/>
      <c r="O995" s="22"/>
      <c r="P995" s="22"/>
      <c r="Q995" s="22"/>
      <c r="R995" s="22"/>
      <c r="S995" s="22"/>
      <c r="T995" s="41"/>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row>
    <row r="996">
      <c r="A996" s="41"/>
      <c r="B996" s="116"/>
      <c r="C996" s="22"/>
      <c r="D996" s="22"/>
      <c r="E996" s="22"/>
      <c r="F996" s="41"/>
      <c r="G996" s="41"/>
      <c r="H996" s="22"/>
      <c r="I996" s="41"/>
      <c r="J996" s="41"/>
      <c r="K996" s="117"/>
      <c r="L996" s="99"/>
      <c r="M996" s="41"/>
      <c r="N996" s="116"/>
      <c r="O996" s="22"/>
      <c r="P996" s="22"/>
      <c r="Q996" s="22"/>
      <c r="R996" s="22"/>
      <c r="S996" s="22"/>
      <c r="T996" s="41"/>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row>
    <row r="997">
      <c r="A997" s="41"/>
      <c r="B997" s="116"/>
      <c r="C997" s="22"/>
      <c r="D997" s="22"/>
      <c r="E997" s="22"/>
      <c r="F997" s="41"/>
      <c r="G997" s="41"/>
      <c r="H997" s="22"/>
      <c r="I997" s="41"/>
      <c r="J997" s="41"/>
      <c r="K997" s="117"/>
      <c r="L997" s="99"/>
      <c r="M997" s="41"/>
      <c r="N997" s="116"/>
      <c r="O997" s="22"/>
      <c r="P997" s="22"/>
      <c r="Q997" s="22"/>
      <c r="R997" s="22"/>
      <c r="S997" s="22"/>
      <c r="T997" s="41"/>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row>
    <row r="998">
      <c r="A998" s="41"/>
      <c r="B998" s="116"/>
      <c r="C998" s="22"/>
      <c r="D998" s="22"/>
      <c r="E998" s="22"/>
      <c r="F998" s="41"/>
      <c r="G998" s="41"/>
      <c r="H998" s="22"/>
      <c r="I998" s="41"/>
      <c r="J998" s="41"/>
      <c r="K998" s="117"/>
      <c r="L998" s="99"/>
      <c r="M998" s="41"/>
      <c r="N998" s="116"/>
      <c r="O998" s="22"/>
      <c r="P998" s="22"/>
      <c r="Q998" s="22"/>
      <c r="R998" s="22"/>
      <c r="S998" s="22"/>
      <c r="T998" s="41"/>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row>
    <row r="999">
      <c r="A999" s="41"/>
      <c r="B999" s="116"/>
      <c r="C999" s="22"/>
      <c r="D999" s="22"/>
      <c r="E999" s="22"/>
      <c r="F999" s="41"/>
      <c r="G999" s="41"/>
      <c r="H999" s="22"/>
      <c r="I999" s="41"/>
      <c r="J999" s="41"/>
      <c r="K999" s="117"/>
      <c r="L999" s="99"/>
      <c r="M999" s="41"/>
      <c r="N999" s="116"/>
      <c r="O999" s="22"/>
      <c r="P999" s="22"/>
      <c r="Q999" s="22"/>
      <c r="R999" s="22"/>
      <c r="S999" s="22"/>
      <c r="T999" s="41"/>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row>
    <row r="1000">
      <c r="A1000" s="41"/>
      <c r="B1000" s="116"/>
      <c r="C1000" s="22"/>
      <c r="D1000" s="22"/>
      <c r="E1000" s="22"/>
      <c r="F1000" s="41"/>
      <c r="G1000" s="41"/>
      <c r="H1000" s="22"/>
      <c r="I1000" s="41"/>
      <c r="J1000" s="41"/>
      <c r="K1000" s="117"/>
      <c r="L1000" s="99"/>
      <c r="M1000" s="41"/>
      <c r="N1000" s="116"/>
      <c r="O1000" s="22"/>
      <c r="P1000" s="22"/>
      <c r="Q1000" s="22"/>
      <c r="R1000" s="22"/>
      <c r="S1000" s="22"/>
      <c r="T1000" s="41"/>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row>
    <row r="1001">
      <c r="A1001" s="41"/>
      <c r="B1001" s="116"/>
      <c r="C1001" s="22"/>
      <c r="D1001" s="22"/>
      <c r="E1001" s="22"/>
      <c r="F1001" s="41"/>
      <c r="G1001" s="41"/>
      <c r="H1001" s="22"/>
      <c r="I1001" s="41"/>
      <c r="J1001" s="41"/>
      <c r="K1001" s="117"/>
      <c r="L1001" s="99"/>
      <c r="M1001" s="41"/>
      <c r="N1001" s="116"/>
      <c r="O1001" s="22"/>
      <c r="P1001" s="22"/>
      <c r="Q1001" s="22"/>
      <c r="R1001" s="22"/>
      <c r="S1001" s="22"/>
      <c r="T1001" s="41"/>
      <c r="U1001" s="22"/>
      <c r="V1001" s="22"/>
      <c r="W1001" s="22"/>
      <c r="X1001" s="22"/>
      <c r="Y1001" s="22"/>
      <c r="Z1001" s="22"/>
      <c r="AA1001" s="22"/>
      <c r="AB1001" s="22"/>
      <c r="AC1001" s="22"/>
      <c r="AD1001" s="22"/>
      <c r="AE1001" s="22"/>
      <c r="AF1001" s="22"/>
      <c r="AG1001" s="22"/>
      <c r="AH1001" s="22"/>
      <c r="AI1001" s="22"/>
      <c r="AJ1001" s="22"/>
      <c r="AK1001" s="22"/>
      <c r="AL1001" s="22"/>
      <c r="AM1001" s="22"/>
      <c r="AN1001" s="22"/>
      <c r="AO1001" s="22"/>
      <c r="AP1001" s="22"/>
      <c r="AQ1001" s="22"/>
      <c r="AR1001" s="22"/>
      <c r="AS1001" s="22"/>
      <c r="AT1001" s="22"/>
      <c r="AU1001" s="22"/>
    </row>
  </sheetData>
  <autoFilter ref="$A$1:$M$60">
    <filterColumn colId="10">
      <filters>
        <filter val="$ 320,000"/>
        <filter val="$ 300,000"/>
        <filter val="$ 290,000"/>
        <filter val="$ 420,000"/>
        <filter val="$ 260,000"/>
      </filters>
    </filterColumn>
  </autoFilter>
  <dataValidations>
    <dataValidation type="list" allowBlank="1" showErrorMessage="1" sqref="J1:J17 J19:J103 J105:J141">
      <formula1>"-,Cabina de baño,División oficina,Divisiones escritorios,Espejos,Fachadas,Instalación,Mantenimiento,Pasamanos,Pérgola,Portafolio,Puerta batiente,Puertas de vidrio,Puerta corrediza,Reposición vidrios,Tablero,Ventas de aluminio,Ventas en la mano,Ventanería"</formula1>
    </dataValidation>
    <dataValidation type="list" allowBlank="1" showErrorMessage="1" sqref="H1:H17 H19:H141">
      <formula1>"WhatsApp,Formulario,Llamada,Visita"</formula1>
    </dataValidation>
    <dataValidation type="list" allowBlank="1" showErrorMessage="1" sqref="I1:I17 I19:I141">
      <formula1>"Si,No responde"</formula1>
    </dataValidation>
    <dataValidation type="list" allowBlank="1" showErrorMessage="1" sqref="M1:M17 M19:M141">
      <formula1>"Aprobado,Seguimiento,Rechazado"</formula1>
    </dataValidation>
    <dataValidation type="list" allowBlank="1" showErrorMessage="1" sqref="J104">
      <formula1>"Seleccionar,Cabina de baño,División oficina,Divisiones escritorios,Espejos,Fachadas,Instalación,Mantenimiento,Pasamanos,Pérgola,Portafolio,Puerta batiente,Puertas de vidrio,Puerta corrediza,Reposición vidrios,Tablero,Ventas de aluminio,Ventas en la mano,V"&amp;"entanería"</formula1>
    </dataValidation>
  </dataValidations>
  <printOptions gridLines="1" horizontalCentered="1"/>
  <pageMargins bottom="0.75" footer="0.0" header="0.0" left="0.7" right="0.7" top="0.75"/>
  <pageSetup fitToHeight="0" paperSize="3" cellComments="atEnd" orientation="landscape"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38"/>
    <col customWidth="1" min="2" max="2" width="12.13"/>
    <col customWidth="1" min="3" max="3" width="14.38"/>
    <col customWidth="1" min="4" max="4" width="10.13"/>
    <col customWidth="1" min="5" max="5" width="23.25"/>
    <col customWidth="1" min="6" max="6" width="17.5"/>
    <col customWidth="1" min="8" max="8" width="19.38"/>
    <col customWidth="1" min="9" max="9" width="18.63"/>
    <col customWidth="1" min="10" max="10" width="21.5"/>
    <col customWidth="1" min="11" max="11" width="16.38"/>
    <col customWidth="1" min="12" max="12" width="23.88"/>
    <col customWidth="1" min="13" max="13" width="18.5"/>
    <col customWidth="1" min="14" max="14" width="20.13"/>
    <col customWidth="1" min="15" max="15" width="25.0"/>
    <col customWidth="1" min="17" max="17" width="20.38"/>
    <col customWidth="1" min="18" max="18" width="18.25"/>
    <col customWidth="1" min="19" max="19" width="18.63"/>
    <col customWidth="1" min="20" max="20" width="23.88"/>
  </cols>
  <sheetData>
    <row r="1" ht="24.75" customHeight="1">
      <c r="A1" s="105" t="s">
        <v>2004</v>
      </c>
      <c r="B1" s="106" t="s">
        <v>3358</v>
      </c>
      <c r="C1" s="105" t="s">
        <v>2</v>
      </c>
      <c r="D1" s="105" t="s">
        <v>3</v>
      </c>
      <c r="E1" s="105" t="s">
        <v>4</v>
      </c>
      <c r="F1" s="105" t="s">
        <v>3359</v>
      </c>
      <c r="G1" s="105" t="s">
        <v>3360</v>
      </c>
      <c r="H1" s="105" t="s">
        <v>3361</v>
      </c>
      <c r="I1" s="105" t="s">
        <v>9</v>
      </c>
      <c r="J1" s="105" t="s">
        <v>10</v>
      </c>
      <c r="K1" s="110" t="s">
        <v>4319</v>
      </c>
      <c r="L1" s="1" t="s">
        <v>16</v>
      </c>
      <c r="M1" s="105" t="s">
        <v>3364</v>
      </c>
      <c r="N1" s="106" t="s">
        <v>3365</v>
      </c>
      <c r="O1" s="106" t="s">
        <v>16</v>
      </c>
      <c r="P1" s="22"/>
      <c r="Q1" s="143" t="s">
        <v>4622</v>
      </c>
      <c r="R1" s="144">
        <v>2.08E8</v>
      </c>
      <c r="S1" s="22"/>
      <c r="T1" s="41"/>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row>
    <row r="2">
      <c r="A2" s="11">
        <v>1.0</v>
      </c>
      <c r="B2" s="12"/>
      <c r="C2" s="14"/>
      <c r="D2" s="14"/>
      <c r="E2" s="14"/>
      <c r="F2" s="11"/>
      <c r="G2" s="11"/>
      <c r="H2" s="14"/>
      <c r="I2" s="11"/>
      <c r="J2" s="11"/>
      <c r="K2" s="18"/>
      <c r="L2" s="89"/>
      <c r="M2" s="11"/>
      <c r="N2" s="12"/>
      <c r="O2" s="28"/>
      <c r="P2" s="22"/>
      <c r="Q2" s="22"/>
      <c r="R2" s="22"/>
      <c r="S2" s="22"/>
      <c r="T2" s="41"/>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row>
    <row r="3">
      <c r="A3" s="11">
        <v>2.0</v>
      </c>
      <c r="B3" s="12"/>
      <c r="C3" s="28"/>
      <c r="D3" s="28"/>
      <c r="E3" s="14"/>
      <c r="F3" s="11"/>
      <c r="G3" s="11"/>
      <c r="H3" s="14"/>
      <c r="I3" s="11"/>
      <c r="J3" s="11"/>
      <c r="K3" s="148"/>
      <c r="L3" s="89"/>
      <c r="M3" s="11"/>
      <c r="N3" s="12"/>
      <c r="O3" s="28"/>
      <c r="P3" s="22"/>
      <c r="Q3" s="154"/>
      <c r="R3" s="154"/>
      <c r="S3" s="154"/>
      <c r="T3" s="41"/>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row>
    <row r="4">
      <c r="A4" s="11">
        <v>3.0</v>
      </c>
      <c r="B4" s="12"/>
      <c r="C4" s="14"/>
      <c r="D4" s="14"/>
      <c r="E4" s="28"/>
      <c r="F4" s="11"/>
      <c r="G4" s="11"/>
      <c r="H4" s="14"/>
      <c r="I4" s="11"/>
      <c r="J4" s="11"/>
      <c r="K4" s="148"/>
      <c r="L4" s="89"/>
      <c r="M4" s="11"/>
      <c r="N4" s="12"/>
      <c r="O4" s="28"/>
      <c r="P4" s="22"/>
      <c r="Q4" s="154"/>
      <c r="R4" s="154"/>
      <c r="S4" s="154"/>
      <c r="T4" s="41"/>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row>
    <row r="5">
      <c r="A5" s="11">
        <v>4.0</v>
      </c>
      <c r="B5" s="12"/>
      <c r="C5" s="14"/>
      <c r="D5" s="14"/>
      <c r="E5" s="28"/>
      <c r="F5" s="11"/>
      <c r="G5" s="11"/>
      <c r="H5" s="14"/>
      <c r="I5" s="11"/>
      <c r="J5" s="11"/>
      <c r="K5" s="148"/>
      <c r="L5" s="89"/>
      <c r="M5" s="11"/>
      <c r="N5" s="12"/>
      <c r="O5" s="28"/>
      <c r="P5" s="22"/>
      <c r="Q5" s="154"/>
      <c r="R5" s="154"/>
      <c r="S5" s="154"/>
      <c r="T5" s="41"/>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row>
    <row r="6">
      <c r="A6" s="11">
        <v>5.0</v>
      </c>
      <c r="B6" s="12"/>
      <c r="C6" s="14"/>
      <c r="D6" s="28"/>
      <c r="E6" s="28"/>
      <c r="F6" s="19"/>
      <c r="G6" s="11"/>
      <c r="H6" s="14"/>
      <c r="I6" s="11"/>
      <c r="J6" s="11"/>
      <c r="K6" s="148"/>
      <c r="L6" s="89"/>
      <c r="M6" s="11"/>
      <c r="N6" s="12"/>
      <c r="O6" s="28"/>
      <c r="P6" s="22"/>
      <c r="Q6" s="154"/>
      <c r="R6" s="154"/>
      <c r="S6" s="154"/>
      <c r="T6" s="41"/>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row>
    <row r="7">
      <c r="A7" s="11">
        <v>6.0</v>
      </c>
      <c r="B7" s="12"/>
      <c r="C7" s="14"/>
      <c r="D7" s="14"/>
      <c r="E7" s="28"/>
      <c r="F7" s="19"/>
      <c r="G7" s="11"/>
      <c r="H7" s="14"/>
      <c r="I7" s="11"/>
      <c r="J7" s="11"/>
      <c r="K7" s="148"/>
      <c r="L7" s="89"/>
      <c r="M7" s="11"/>
      <c r="N7" s="12"/>
      <c r="O7" s="28"/>
      <c r="P7" s="22"/>
      <c r="Q7" s="154"/>
      <c r="R7" s="154"/>
      <c r="S7" s="154"/>
      <c r="T7" s="41"/>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row>
    <row r="8">
      <c r="A8" s="11">
        <v>7.0</v>
      </c>
      <c r="B8" s="12"/>
      <c r="C8" s="14"/>
      <c r="D8" s="14"/>
      <c r="E8" s="28"/>
      <c r="F8" s="19"/>
      <c r="G8" s="11"/>
      <c r="H8" s="14"/>
      <c r="I8" s="11"/>
      <c r="J8" s="11"/>
      <c r="K8" s="148"/>
      <c r="L8" s="89"/>
      <c r="M8" s="11"/>
      <c r="N8" s="12"/>
      <c r="O8" s="28"/>
      <c r="P8" s="22"/>
      <c r="Q8" s="154"/>
      <c r="R8" s="154"/>
      <c r="S8" s="154"/>
      <c r="T8" s="41"/>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row>
    <row r="9">
      <c r="A9" s="11">
        <v>8.0</v>
      </c>
      <c r="B9" s="12"/>
      <c r="C9" s="14"/>
      <c r="D9" s="14"/>
      <c r="E9" s="28"/>
      <c r="F9" s="19"/>
      <c r="G9" s="11"/>
      <c r="H9" s="14"/>
      <c r="I9" s="11"/>
      <c r="J9" s="11"/>
      <c r="K9" s="148"/>
      <c r="L9" s="26"/>
      <c r="M9" s="11"/>
      <c r="N9" s="12"/>
      <c r="O9" s="28"/>
      <c r="P9" s="22"/>
      <c r="Q9" s="22"/>
      <c r="R9" s="22"/>
      <c r="S9" s="22"/>
      <c r="T9" s="41"/>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row>
    <row r="10">
      <c r="A10" s="11">
        <v>9.0</v>
      </c>
      <c r="B10" s="12"/>
      <c r="C10" s="14"/>
      <c r="D10" s="14"/>
      <c r="E10" s="28"/>
      <c r="F10" s="19"/>
      <c r="G10" s="11"/>
      <c r="H10" s="14"/>
      <c r="I10" s="11"/>
      <c r="J10" s="11"/>
      <c r="K10" s="148"/>
      <c r="L10" s="89"/>
      <c r="M10" s="11"/>
      <c r="N10" s="12"/>
      <c r="O10" s="28"/>
      <c r="P10" s="22"/>
      <c r="Q10" s="22"/>
      <c r="R10" s="22"/>
      <c r="S10" s="22"/>
      <c r="T10" s="41"/>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row>
    <row r="11">
      <c r="A11" s="11">
        <v>10.0</v>
      </c>
      <c r="B11" s="12"/>
      <c r="C11" s="14"/>
      <c r="D11" s="14"/>
      <c r="E11" s="28"/>
      <c r="F11" s="11"/>
      <c r="G11" s="11"/>
      <c r="H11" s="14"/>
      <c r="I11" s="11"/>
      <c r="J11" s="11"/>
      <c r="K11" s="148"/>
      <c r="L11" s="26"/>
      <c r="M11" s="11"/>
      <c r="N11" s="12"/>
      <c r="O11" s="28"/>
      <c r="P11" s="22"/>
      <c r="Q11" s="22"/>
      <c r="R11" s="22"/>
      <c r="S11" s="22"/>
      <c r="T11" s="41"/>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row>
    <row r="12">
      <c r="A12" s="11">
        <v>11.0</v>
      </c>
      <c r="B12" s="12"/>
      <c r="C12" s="14"/>
      <c r="D12" s="14"/>
      <c r="E12" s="14"/>
      <c r="F12" s="11"/>
      <c r="G12" s="11"/>
      <c r="H12" s="14"/>
      <c r="I12" s="11"/>
      <c r="J12" s="11"/>
      <c r="K12" s="18"/>
      <c r="L12" s="26"/>
      <c r="M12" s="11"/>
      <c r="N12" s="11"/>
      <c r="O12" s="28"/>
      <c r="P12" s="22"/>
      <c r="Q12" s="22"/>
      <c r="R12" s="22"/>
      <c r="S12" s="22"/>
      <c r="T12" s="41"/>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row>
    <row r="13">
      <c r="A13" s="11">
        <v>12.0</v>
      </c>
      <c r="B13" s="12"/>
      <c r="C13" s="14"/>
      <c r="D13" s="14"/>
      <c r="E13" s="28"/>
      <c r="F13" s="11"/>
      <c r="G13" s="11"/>
      <c r="H13" s="14"/>
      <c r="I13" s="11"/>
      <c r="J13" s="11"/>
      <c r="K13" s="18"/>
      <c r="L13" s="26"/>
      <c r="M13" s="11"/>
      <c r="N13" s="12"/>
      <c r="O13" s="28"/>
      <c r="P13" s="22"/>
      <c r="Q13" s="22"/>
      <c r="R13" s="22"/>
      <c r="S13" s="22"/>
      <c r="T13" s="41"/>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row>
    <row r="14">
      <c r="A14" s="11">
        <v>13.0</v>
      </c>
      <c r="B14" s="12"/>
      <c r="C14" s="14"/>
      <c r="D14" s="14"/>
      <c r="E14" s="28"/>
      <c r="F14" s="11"/>
      <c r="G14" s="11"/>
      <c r="H14" s="14"/>
      <c r="I14" s="11"/>
      <c r="J14" s="11"/>
      <c r="K14" s="18"/>
      <c r="L14" s="26"/>
      <c r="M14" s="11"/>
      <c r="N14" s="12"/>
      <c r="O14" s="28"/>
      <c r="P14" s="22"/>
      <c r="Q14" s="22"/>
      <c r="R14" s="22"/>
      <c r="S14" s="22"/>
      <c r="T14" s="41"/>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row>
    <row r="15">
      <c r="A15" s="11">
        <v>14.0</v>
      </c>
      <c r="B15" s="12"/>
      <c r="C15" s="14"/>
      <c r="D15" s="14"/>
      <c r="E15" s="28"/>
      <c r="F15" s="11"/>
      <c r="G15" s="11"/>
      <c r="H15" s="14"/>
      <c r="I15" s="11"/>
      <c r="J15" s="11"/>
      <c r="K15" s="18"/>
      <c r="L15" s="26"/>
      <c r="M15" s="11"/>
      <c r="N15" s="11"/>
      <c r="O15" s="28"/>
      <c r="P15" s="22"/>
      <c r="Q15" s="22"/>
      <c r="R15" s="22"/>
      <c r="S15" s="22"/>
      <c r="T15" s="41"/>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row>
    <row r="16">
      <c r="A16" s="11">
        <v>15.0</v>
      </c>
      <c r="B16" s="12"/>
      <c r="C16" s="14"/>
      <c r="D16" s="28"/>
      <c r="E16" s="28"/>
      <c r="F16" s="11"/>
      <c r="G16" s="11"/>
      <c r="H16" s="14"/>
      <c r="I16" s="11"/>
      <c r="J16" s="11"/>
      <c r="K16" s="148"/>
      <c r="L16" s="89"/>
      <c r="M16" s="11"/>
      <c r="N16" s="12"/>
      <c r="O16" s="28"/>
      <c r="P16" s="22"/>
      <c r="Q16" s="22"/>
      <c r="R16" s="22"/>
      <c r="S16" s="22"/>
      <c r="T16" s="41"/>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row>
    <row r="17">
      <c r="A17" s="11">
        <v>16.0</v>
      </c>
      <c r="B17" s="12"/>
      <c r="C17" s="14"/>
      <c r="D17" s="14"/>
      <c r="E17" s="28"/>
      <c r="F17" s="11"/>
      <c r="G17" s="11"/>
      <c r="H17" s="14"/>
      <c r="I17" s="11"/>
      <c r="J17" s="11"/>
      <c r="K17" s="148"/>
      <c r="L17" s="89"/>
      <c r="M17" s="11"/>
      <c r="N17" s="12"/>
      <c r="O17" s="28"/>
      <c r="P17" s="22"/>
      <c r="Q17" s="22"/>
      <c r="R17" s="22"/>
      <c r="S17" s="22"/>
      <c r="T17" s="41"/>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row>
    <row r="18">
      <c r="A18" s="11">
        <v>17.0</v>
      </c>
      <c r="B18" s="12"/>
      <c r="C18" s="14"/>
      <c r="D18" s="14"/>
      <c r="E18" s="28"/>
      <c r="F18" s="11"/>
      <c r="G18" s="11"/>
      <c r="H18" s="14"/>
      <c r="I18" s="11"/>
      <c r="J18" s="11"/>
      <c r="K18" s="18"/>
      <c r="L18" s="26"/>
      <c r="M18" s="11"/>
      <c r="N18" s="12"/>
      <c r="O18" s="28"/>
      <c r="P18" s="22"/>
      <c r="Q18" s="22"/>
      <c r="R18" s="22"/>
      <c r="S18" s="22"/>
      <c r="T18" s="41"/>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row>
    <row r="19">
      <c r="A19" s="11">
        <v>18.0</v>
      </c>
      <c r="B19" s="12"/>
      <c r="C19" s="14"/>
      <c r="D19" s="14"/>
      <c r="E19" s="28"/>
      <c r="F19" s="11"/>
      <c r="G19" s="11"/>
      <c r="H19" s="14"/>
      <c r="I19" s="11"/>
      <c r="J19" s="11"/>
      <c r="K19" s="18"/>
      <c r="L19" s="26"/>
      <c r="M19" s="11"/>
      <c r="N19" s="12"/>
      <c r="O19" s="28"/>
      <c r="P19" s="22"/>
      <c r="Q19" s="22"/>
      <c r="R19" s="22"/>
      <c r="S19" s="22"/>
      <c r="T19" s="41"/>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row>
    <row r="20">
      <c r="A20" s="11">
        <v>19.0</v>
      </c>
      <c r="B20" s="12"/>
      <c r="C20" s="14"/>
      <c r="D20" s="14"/>
      <c r="E20" s="28"/>
      <c r="F20" s="11"/>
      <c r="G20" s="11"/>
      <c r="H20" s="14"/>
      <c r="I20" s="11"/>
      <c r="J20" s="11"/>
      <c r="K20" s="18"/>
      <c r="L20" s="26"/>
      <c r="M20" s="11"/>
      <c r="N20" s="12"/>
      <c r="O20" s="28"/>
      <c r="P20" s="22"/>
      <c r="T20" s="46" t="s">
        <v>4738</v>
      </c>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row>
    <row r="21">
      <c r="A21" s="11">
        <v>20.0</v>
      </c>
      <c r="B21" s="12"/>
      <c r="C21" s="14"/>
      <c r="D21" s="14"/>
      <c r="E21" s="28"/>
      <c r="F21" s="11"/>
      <c r="G21" s="11"/>
      <c r="H21" s="14"/>
      <c r="I21" s="11"/>
      <c r="J21" s="11"/>
      <c r="K21" s="18"/>
      <c r="L21" s="26"/>
      <c r="M21" s="11"/>
      <c r="N21" s="12"/>
      <c r="O21" s="28"/>
      <c r="P21" s="22"/>
      <c r="T21" s="41"/>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row>
    <row r="22">
      <c r="A22" s="11">
        <v>21.0</v>
      </c>
      <c r="B22" s="12"/>
      <c r="C22" s="14"/>
      <c r="D22" s="14"/>
      <c r="E22" s="28"/>
      <c r="F22" s="11"/>
      <c r="G22" s="11"/>
      <c r="H22" s="14"/>
      <c r="I22" s="11"/>
      <c r="J22" s="11"/>
      <c r="K22" s="18"/>
      <c r="L22" s="26"/>
      <c r="M22" s="11"/>
      <c r="N22" s="12"/>
      <c r="O22" s="28"/>
      <c r="P22" s="22"/>
      <c r="T22" s="146">
        <f>R22/R1</f>
        <v>0</v>
      </c>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row>
    <row r="23">
      <c r="A23" s="11">
        <v>22.0</v>
      </c>
      <c r="B23" s="12"/>
      <c r="C23" s="14"/>
      <c r="D23" s="28"/>
      <c r="E23" s="28"/>
      <c r="F23" s="11"/>
      <c r="G23" s="11"/>
      <c r="H23" s="14"/>
      <c r="I23" s="11"/>
      <c r="J23" s="11"/>
      <c r="K23" s="148"/>
      <c r="L23" s="26"/>
      <c r="M23" s="11"/>
      <c r="N23" s="12"/>
      <c r="O23" s="28"/>
      <c r="P23" s="22"/>
      <c r="Q23" s="22"/>
      <c r="R23" s="22"/>
      <c r="S23" s="22"/>
      <c r="T23" s="146">
        <f>R23/R1</f>
        <v>0</v>
      </c>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row>
    <row r="24">
      <c r="A24" s="11">
        <v>23.0</v>
      </c>
      <c r="B24" s="12"/>
      <c r="C24" s="14"/>
      <c r="D24" s="14"/>
      <c r="E24" s="28"/>
      <c r="F24" s="11"/>
      <c r="G24" s="11"/>
      <c r="H24" s="14"/>
      <c r="I24" s="11"/>
      <c r="J24" s="11"/>
      <c r="K24" s="18"/>
      <c r="L24" s="26"/>
      <c r="M24" s="11"/>
      <c r="N24" s="12"/>
      <c r="O24" s="28"/>
      <c r="P24" s="22"/>
      <c r="Q24" s="22"/>
      <c r="R24" s="22"/>
      <c r="S24" s="22"/>
      <c r="T24" s="146">
        <f>R24/R1</f>
        <v>0</v>
      </c>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row>
    <row r="25">
      <c r="A25" s="11">
        <v>24.0</v>
      </c>
      <c r="B25" s="12"/>
      <c r="C25" s="14"/>
      <c r="D25" s="28"/>
      <c r="E25" s="28"/>
      <c r="F25" s="11"/>
      <c r="G25" s="11"/>
      <c r="H25" s="14"/>
      <c r="I25" s="11"/>
      <c r="J25" s="11"/>
      <c r="K25" s="18"/>
      <c r="L25" s="26"/>
      <c r="M25" s="11"/>
      <c r="N25" s="12"/>
      <c r="O25" s="28"/>
      <c r="P25" s="22"/>
      <c r="Q25" s="22"/>
      <c r="R25" s="22"/>
      <c r="S25" s="22"/>
      <c r="T25" s="41"/>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row>
    <row r="26">
      <c r="A26" s="11">
        <v>25.0</v>
      </c>
      <c r="B26" s="12"/>
      <c r="C26" s="14"/>
      <c r="D26" s="14"/>
      <c r="E26" s="28"/>
      <c r="F26" s="11"/>
      <c r="G26" s="11"/>
      <c r="H26" s="14"/>
      <c r="I26" s="11"/>
      <c r="J26" s="11"/>
      <c r="K26" s="18"/>
      <c r="L26" s="26"/>
      <c r="M26" s="11"/>
      <c r="N26" s="12"/>
      <c r="O26" s="28"/>
      <c r="P26" s="22"/>
      <c r="Q26" s="22"/>
      <c r="R26" s="22"/>
      <c r="S26" s="22"/>
      <c r="T26" s="41"/>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row>
    <row r="27">
      <c r="A27" s="11">
        <v>26.0</v>
      </c>
      <c r="B27" s="12"/>
      <c r="C27" s="14"/>
      <c r="D27" s="14"/>
      <c r="E27" s="28"/>
      <c r="F27" s="11"/>
      <c r="G27" s="11"/>
      <c r="H27" s="14"/>
      <c r="I27" s="11"/>
      <c r="J27" s="11"/>
      <c r="K27" s="18"/>
      <c r="L27" s="26"/>
      <c r="M27" s="11"/>
      <c r="N27" s="12"/>
      <c r="O27" s="28"/>
      <c r="P27" s="22"/>
      <c r="S27" s="22"/>
      <c r="T27" s="41"/>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row>
    <row r="28">
      <c r="A28" s="11">
        <v>27.0</v>
      </c>
      <c r="B28" s="12"/>
      <c r="C28" s="14"/>
      <c r="D28" s="14"/>
      <c r="E28" s="28"/>
      <c r="F28" s="11"/>
      <c r="G28" s="11"/>
      <c r="H28" s="14"/>
      <c r="I28" s="11"/>
      <c r="J28" s="11"/>
      <c r="K28" s="18"/>
      <c r="L28" s="26"/>
      <c r="M28" s="11"/>
      <c r="N28" s="12"/>
      <c r="O28" s="28"/>
      <c r="P28" s="22"/>
      <c r="S28" s="22"/>
      <c r="T28" s="41"/>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row>
    <row r="29">
      <c r="A29" s="11">
        <v>28.0</v>
      </c>
      <c r="B29" s="12"/>
      <c r="C29" s="14"/>
      <c r="D29" s="14"/>
      <c r="E29" s="28"/>
      <c r="F29" s="11"/>
      <c r="G29" s="11"/>
      <c r="H29" s="14"/>
      <c r="I29" s="11"/>
      <c r="J29" s="11"/>
      <c r="K29" s="18"/>
      <c r="L29" s="26"/>
      <c r="M29" s="11"/>
      <c r="N29" s="12"/>
      <c r="O29" s="28"/>
      <c r="P29" s="22"/>
      <c r="S29" s="22"/>
      <c r="T29" s="41"/>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row>
    <row r="30">
      <c r="A30" s="11">
        <v>29.0</v>
      </c>
      <c r="B30" s="12"/>
      <c r="C30" s="14"/>
      <c r="D30" s="14"/>
      <c r="E30" s="28"/>
      <c r="F30" s="11"/>
      <c r="G30" s="11"/>
      <c r="H30" s="14"/>
      <c r="I30" s="11"/>
      <c r="J30" s="11"/>
      <c r="K30" s="18"/>
      <c r="L30" s="89"/>
      <c r="M30" s="11"/>
      <c r="N30" s="12"/>
      <c r="O30" s="28"/>
      <c r="P30" s="22"/>
      <c r="Q30" s="22"/>
      <c r="R30" s="22"/>
      <c r="S30" s="22"/>
      <c r="T30" s="41"/>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row>
    <row r="31">
      <c r="A31" s="11">
        <v>30.0</v>
      </c>
      <c r="B31" s="12"/>
      <c r="C31" s="14"/>
      <c r="D31" s="14"/>
      <c r="E31" s="28"/>
      <c r="F31" s="11"/>
      <c r="G31" s="11"/>
      <c r="H31" s="14"/>
      <c r="I31" s="11"/>
      <c r="J31" s="11"/>
      <c r="K31" s="18"/>
      <c r="L31" s="26"/>
      <c r="M31" s="11"/>
      <c r="N31" s="12"/>
      <c r="O31" s="28"/>
      <c r="P31" s="22"/>
      <c r="Q31" s="22"/>
      <c r="R31" s="22"/>
      <c r="S31" s="22"/>
      <c r="T31" s="41"/>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row>
    <row r="32">
      <c r="A32" s="11">
        <v>31.0</v>
      </c>
      <c r="B32" s="12"/>
      <c r="C32" s="14"/>
      <c r="D32" s="28"/>
      <c r="E32" s="28"/>
      <c r="F32" s="11"/>
      <c r="G32" s="11"/>
      <c r="H32" s="14"/>
      <c r="I32" s="11"/>
      <c r="J32" s="11"/>
      <c r="K32" s="18"/>
      <c r="L32" s="26"/>
      <c r="M32" s="11"/>
      <c r="N32" s="12"/>
      <c r="O32" s="28"/>
      <c r="P32" s="22"/>
      <c r="Q32" s="22"/>
      <c r="R32" s="22"/>
      <c r="S32" s="22"/>
      <c r="T32" s="41"/>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row>
    <row r="33">
      <c r="A33" s="11">
        <v>32.0</v>
      </c>
      <c r="B33" s="12"/>
      <c r="C33" s="14"/>
      <c r="D33" s="14"/>
      <c r="E33" s="28"/>
      <c r="F33" s="11"/>
      <c r="G33" s="11"/>
      <c r="H33" s="14"/>
      <c r="I33" s="11"/>
      <c r="J33" s="11"/>
      <c r="K33" s="18"/>
      <c r="L33" s="26"/>
      <c r="M33" s="11"/>
      <c r="N33" s="111"/>
      <c r="O33" s="28"/>
      <c r="P33" s="22"/>
      <c r="Q33" s="22"/>
      <c r="R33" s="22"/>
      <c r="S33" s="22"/>
      <c r="T33" s="41"/>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row>
    <row r="34">
      <c r="A34" s="11">
        <v>33.0</v>
      </c>
      <c r="B34" s="12"/>
      <c r="C34" s="11"/>
      <c r="D34" s="14"/>
      <c r="E34" s="28"/>
      <c r="F34" s="11"/>
      <c r="G34" s="11"/>
      <c r="H34" s="14"/>
      <c r="I34" s="11"/>
      <c r="J34" s="11"/>
      <c r="K34" s="18"/>
      <c r="L34" s="26"/>
      <c r="M34" s="11"/>
      <c r="N34" s="111"/>
      <c r="O34" s="28"/>
      <c r="P34" s="22"/>
      <c r="Q34" s="22"/>
      <c r="R34" s="22"/>
      <c r="S34" s="22"/>
      <c r="T34" s="41"/>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row>
    <row r="35">
      <c r="A35" s="11">
        <v>34.0</v>
      </c>
      <c r="B35" s="12"/>
      <c r="C35" s="14"/>
      <c r="D35" s="14"/>
      <c r="E35" s="28"/>
      <c r="F35" s="11"/>
      <c r="G35" s="11"/>
      <c r="H35" s="14"/>
      <c r="I35" s="11"/>
      <c r="J35" s="11"/>
      <c r="K35" s="18"/>
      <c r="L35" s="26"/>
      <c r="M35" s="11"/>
      <c r="N35" s="111"/>
      <c r="O35" s="28"/>
      <c r="P35" s="22"/>
      <c r="T35" s="41"/>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row>
    <row r="36">
      <c r="A36" s="11">
        <v>35.0</v>
      </c>
      <c r="B36" s="12"/>
      <c r="C36" s="14"/>
      <c r="D36" s="14"/>
      <c r="E36" s="14"/>
      <c r="F36" s="11"/>
      <c r="G36" s="11"/>
      <c r="H36" s="14"/>
      <c r="I36" s="11"/>
      <c r="J36" s="11"/>
      <c r="K36" s="18"/>
      <c r="L36" s="26"/>
      <c r="M36" s="11"/>
      <c r="N36" s="111"/>
      <c r="O36" s="28"/>
      <c r="P36" s="22"/>
      <c r="T36" s="41"/>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row>
    <row r="37">
      <c r="A37" s="11">
        <v>36.0</v>
      </c>
      <c r="B37" s="12"/>
      <c r="C37" s="14"/>
      <c r="D37" s="28"/>
      <c r="E37" s="28"/>
      <c r="F37" s="11"/>
      <c r="G37" s="11"/>
      <c r="H37" s="14"/>
      <c r="I37" s="11"/>
      <c r="J37" s="11"/>
      <c r="K37" s="18"/>
      <c r="L37" s="26"/>
      <c r="M37" s="11"/>
      <c r="N37" s="12"/>
      <c r="O37" s="28"/>
      <c r="P37" s="22"/>
      <c r="T37" s="41"/>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row>
    <row r="38">
      <c r="A38" s="11">
        <v>37.0</v>
      </c>
      <c r="B38" s="12"/>
      <c r="C38" s="14"/>
      <c r="D38" s="28"/>
      <c r="E38" s="28"/>
      <c r="F38" s="11"/>
      <c r="G38" s="11"/>
      <c r="H38" s="14"/>
      <c r="I38" s="11"/>
      <c r="J38" s="11"/>
      <c r="K38" s="18"/>
      <c r="L38" s="26"/>
      <c r="M38" s="11"/>
      <c r="N38" s="12"/>
      <c r="O38" s="28"/>
      <c r="P38" s="22"/>
      <c r="Q38" s="22"/>
      <c r="R38" s="22"/>
      <c r="S38" s="22"/>
      <c r="T38" s="41"/>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row>
    <row r="39">
      <c r="A39" s="11">
        <v>38.0</v>
      </c>
      <c r="B39" s="12"/>
      <c r="C39" s="14"/>
      <c r="D39" s="14"/>
      <c r="E39" s="28"/>
      <c r="F39" s="11"/>
      <c r="G39" s="11"/>
      <c r="H39" s="14"/>
      <c r="I39" s="11"/>
      <c r="J39" s="11"/>
      <c r="K39" s="148"/>
      <c r="L39" s="89"/>
      <c r="M39" s="11"/>
      <c r="N39" s="111"/>
      <c r="O39" s="28"/>
      <c r="P39" s="22"/>
      <c r="Q39" s="22"/>
      <c r="R39" s="22"/>
      <c r="S39" s="22"/>
      <c r="T39" s="41"/>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row>
    <row r="40">
      <c r="A40" s="11">
        <v>39.0</v>
      </c>
      <c r="B40" s="12"/>
      <c r="C40" s="14"/>
      <c r="D40" s="14"/>
      <c r="E40" s="28"/>
      <c r="F40" s="11"/>
      <c r="G40" s="11"/>
      <c r="H40" s="14"/>
      <c r="I40" s="11"/>
      <c r="J40" s="11"/>
      <c r="K40" s="148"/>
      <c r="L40" s="26"/>
      <c r="M40" s="11"/>
      <c r="N40" s="111"/>
      <c r="O40" s="28"/>
      <c r="P40" s="22"/>
      <c r="Q40" s="22"/>
      <c r="R40" s="22"/>
      <c r="S40" s="22"/>
      <c r="T40" s="41"/>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row>
    <row r="41">
      <c r="A41" s="11">
        <v>40.0</v>
      </c>
      <c r="B41" s="12"/>
      <c r="C41" s="14"/>
      <c r="D41" s="28"/>
      <c r="E41" s="28"/>
      <c r="F41" s="11"/>
      <c r="G41" s="11"/>
      <c r="H41" s="14"/>
      <c r="I41" s="11"/>
      <c r="J41" s="11"/>
      <c r="K41" s="18"/>
      <c r="L41" s="26"/>
      <c r="M41" s="11"/>
      <c r="N41" s="12"/>
      <c r="O41" s="28"/>
      <c r="P41" s="22"/>
      <c r="Q41" s="22"/>
      <c r="R41" s="22"/>
      <c r="S41" s="22"/>
      <c r="T41" s="41"/>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row>
    <row r="42">
      <c r="A42" s="11">
        <v>41.0</v>
      </c>
      <c r="B42" s="12"/>
      <c r="C42" s="14"/>
      <c r="D42" s="14"/>
      <c r="E42" s="28"/>
      <c r="F42" s="11"/>
      <c r="G42" s="11"/>
      <c r="H42" s="14"/>
      <c r="I42" s="11"/>
      <c r="J42" s="11"/>
      <c r="K42" s="18"/>
      <c r="L42" s="89"/>
      <c r="M42" s="11"/>
      <c r="N42" s="111"/>
      <c r="O42" s="28"/>
      <c r="P42" s="22"/>
      <c r="Q42" s="22"/>
      <c r="R42" s="22"/>
      <c r="S42" s="22"/>
      <c r="T42" s="41"/>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row>
    <row r="43">
      <c r="A43" s="11">
        <v>42.0</v>
      </c>
      <c r="B43" s="12"/>
      <c r="C43" s="14"/>
      <c r="D43" s="28"/>
      <c r="E43" s="28"/>
      <c r="F43" s="11"/>
      <c r="G43" s="11"/>
      <c r="H43" s="14"/>
      <c r="I43" s="11"/>
      <c r="J43" s="11"/>
      <c r="K43" s="18"/>
      <c r="L43" s="26"/>
      <c r="M43" s="11"/>
      <c r="N43" s="12"/>
      <c r="O43" s="28"/>
      <c r="P43" s="22"/>
      <c r="Q43" s="22"/>
      <c r="R43" s="22"/>
      <c r="S43" s="22"/>
      <c r="T43" s="41"/>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row>
    <row r="44">
      <c r="A44" s="11">
        <v>43.0</v>
      </c>
      <c r="B44" s="12"/>
      <c r="C44" s="11"/>
      <c r="D44" s="28"/>
      <c r="E44" s="14"/>
      <c r="F44" s="11"/>
      <c r="G44" s="11"/>
      <c r="H44" s="14"/>
      <c r="I44" s="11"/>
      <c r="J44" s="11"/>
      <c r="K44" s="18"/>
      <c r="L44" s="26"/>
      <c r="M44" s="11"/>
      <c r="N44" s="12"/>
      <c r="O44" s="28"/>
      <c r="P44" s="22"/>
      <c r="Q44" s="22"/>
      <c r="R44" s="22"/>
      <c r="S44" s="22"/>
      <c r="T44" s="41"/>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row>
    <row r="45">
      <c r="A45" s="11">
        <v>44.0</v>
      </c>
      <c r="B45" s="12"/>
      <c r="C45" s="14"/>
      <c r="D45" s="28"/>
      <c r="E45" s="28"/>
      <c r="F45" s="11"/>
      <c r="G45" s="11"/>
      <c r="H45" s="14"/>
      <c r="I45" s="11"/>
      <c r="J45" s="11"/>
      <c r="K45" s="18"/>
      <c r="L45" s="89"/>
      <c r="M45" s="11"/>
      <c r="N45" s="111"/>
      <c r="O45" s="28"/>
      <c r="P45" s="22"/>
      <c r="Q45" s="22"/>
      <c r="R45" s="22"/>
      <c r="S45" s="22"/>
      <c r="T45" s="41"/>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row>
    <row r="46">
      <c r="A46" s="11">
        <v>45.0</v>
      </c>
      <c r="B46" s="12"/>
      <c r="C46" s="14"/>
      <c r="D46" s="14"/>
      <c r="E46" s="28"/>
      <c r="F46" s="11"/>
      <c r="G46" s="11"/>
      <c r="H46" s="14"/>
      <c r="I46" s="11"/>
      <c r="J46" s="11"/>
      <c r="K46" s="18"/>
      <c r="L46" s="26"/>
      <c r="M46" s="11"/>
      <c r="N46" s="33"/>
      <c r="O46" s="28"/>
      <c r="P46" s="22"/>
      <c r="Q46" s="22"/>
      <c r="R46" s="22"/>
      <c r="S46" s="22"/>
      <c r="T46" s="41"/>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row>
    <row r="47">
      <c r="A47" s="11">
        <v>46.0</v>
      </c>
      <c r="B47" s="12"/>
      <c r="C47" s="14"/>
      <c r="D47" s="14"/>
      <c r="E47" s="28"/>
      <c r="F47" s="11"/>
      <c r="G47" s="11"/>
      <c r="H47" s="14"/>
      <c r="I47" s="11"/>
      <c r="J47" s="11"/>
      <c r="K47" s="18"/>
      <c r="L47" s="26"/>
      <c r="M47" s="11"/>
      <c r="N47" s="33"/>
      <c r="O47" s="28"/>
      <c r="P47" s="22"/>
      <c r="Q47" s="22"/>
      <c r="R47" s="22"/>
      <c r="S47" s="22"/>
      <c r="T47" s="41"/>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row>
    <row r="48">
      <c r="A48" s="11">
        <v>47.0</v>
      </c>
      <c r="B48" s="12"/>
      <c r="C48" s="14"/>
      <c r="D48" s="28"/>
      <c r="E48" s="14"/>
      <c r="F48" s="11"/>
      <c r="G48" s="11"/>
      <c r="H48" s="14"/>
      <c r="I48" s="11"/>
      <c r="J48" s="11"/>
      <c r="K48" s="18"/>
      <c r="L48" s="26"/>
      <c r="M48" s="11"/>
      <c r="N48" s="33"/>
      <c r="O48" s="28"/>
      <c r="P48" s="22"/>
      <c r="Q48" s="22"/>
      <c r="R48" s="22"/>
      <c r="S48" s="22"/>
      <c r="T48" s="41"/>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row>
    <row r="49">
      <c r="A49" s="11">
        <v>48.0</v>
      </c>
      <c r="B49" s="12"/>
      <c r="C49" s="14"/>
      <c r="D49" s="14"/>
      <c r="E49" s="28"/>
      <c r="F49" s="11"/>
      <c r="G49" s="11"/>
      <c r="H49" s="14"/>
      <c r="I49" s="11"/>
      <c r="J49" s="11"/>
      <c r="K49" s="148"/>
      <c r="L49" s="26"/>
      <c r="M49" s="11"/>
      <c r="N49" s="111"/>
      <c r="O49" s="28"/>
      <c r="P49" s="22"/>
      <c r="Q49" s="22"/>
      <c r="R49" s="22"/>
      <c r="S49" s="22"/>
      <c r="T49" s="41"/>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row>
    <row r="50">
      <c r="A50" s="11">
        <v>49.0</v>
      </c>
      <c r="B50" s="12"/>
      <c r="C50" s="14"/>
      <c r="D50" s="28"/>
      <c r="E50" s="28"/>
      <c r="F50" s="11"/>
      <c r="G50" s="11"/>
      <c r="H50" s="14"/>
      <c r="I50" s="11"/>
      <c r="J50" s="11"/>
      <c r="K50" s="148"/>
      <c r="L50" s="89"/>
      <c r="M50" s="11"/>
      <c r="N50" s="111"/>
      <c r="O50" s="28"/>
      <c r="P50" s="22"/>
      <c r="Q50" s="22"/>
      <c r="R50" s="22"/>
      <c r="S50" s="22"/>
      <c r="T50" s="41"/>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row>
    <row r="51">
      <c r="A51" s="11">
        <v>50.0</v>
      </c>
      <c r="B51" s="12"/>
      <c r="C51" s="14"/>
      <c r="D51" s="14"/>
      <c r="E51" s="28"/>
      <c r="F51" s="11"/>
      <c r="G51" s="11"/>
      <c r="H51" s="14"/>
      <c r="I51" s="11"/>
      <c r="J51" s="11"/>
      <c r="K51" s="18"/>
      <c r="L51" s="89"/>
      <c r="M51" s="11"/>
      <c r="N51" s="111"/>
      <c r="O51" s="28"/>
      <c r="P51" s="22"/>
      <c r="Q51" s="22"/>
      <c r="R51" s="22"/>
      <c r="S51" s="22"/>
      <c r="T51" s="41"/>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row>
    <row r="52">
      <c r="A52" s="11">
        <v>51.0</v>
      </c>
      <c r="B52" s="12"/>
      <c r="C52" s="14"/>
      <c r="D52" s="14"/>
      <c r="E52" s="28"/>
      <c r="F52" s="11"/>
      <c r="G52" s="11"/>
      <c r="H52" s="14"/>
      <c r="I52" s="11"/>
      <c r="J52" s="11"/>
      <c r="K52" s="148"/>
      <c r="L52" s="89"/>
      <c r="M52" s="11"/>
      <c r="N52" s="111"/>
      <c r="O52" s="28"/>
      <c r="P52" s="22"/>
      <c r="Q52" s="22"/>
      <c r="R52" s="22"/>
      <c r="S52" s="22"/>
      <c r="T52" s="41"/>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row>
    <row r="53">
      <c r="A53" s="11">
        <v>52.0</v>
      </c>
      <c r="B53" s="12"/>
      <c r="C53" s="14"/>
      <c r="D53" s="14"/>
      <c r="E53" s="28"/>
      <c r="F53" s="11"/>
      <c r="G53" s="11"/>
      <c r="H53" s="14"/>
      <c r="I53" s="11"/>
      <c r="J53" s="11"/>
      <c r="K53" s="148"/>
      <c r="L53" s="89"/>
      <c r="M53" s="11"/>
      <c r="N53" s="111"/>
      <c r="O53" s="28"/>
      <c r="P53" s="22"/>
      <c r="Q53" s="22"/>
      <c r="R53" s="22"/>
      <c r="S53" s="22"/>
      <c r="T53" s="41"/>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row>
    <row r="54">
      <c r="A54" s="11">
        <v>53.0</v>
      </c>
      <c r="B54" s="12"/>
      <c r="C54" s="14"/>
      <c r="D54" s="14"/>
      <c r="E54" s="28"/>
      <c r="F54" s="19"/>
      <c r="G54" s="11"/>
      <c r="H54" s="14"/>
      <c r="I54" s="11"/>
      <c r="J54" s="11"/>
      <c r="K54" s="148"/>
      <c r="L54" s="89"/>
      <c r="M54" s="11"/>
      <c r="N54" s="111"/>
      <c r="O54" s="28"/>
      <c r="P54" s="22"/>
      <c r="Q54" s="22"/>
      <c r="R54" s="22"/>
      <c r="S54" s="22"/>
      <c r="T54" s="41"/>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row>
    <row r="55">
      <c r="A55" s="11">
        <v>54.0</v>
      </c>
      <c r="B55" s="12"/>
      <c r="C55" s="14"/>
      <c r="D55" s="28"/>
      <c r="E55" s="28"/>
      <c r="F55" s="11"/>
      <c r="G55" s="11"/>
      <c r="H55" s="14"/>
      <c r="I55" s="11"/>
      <c r="J55" s="11"/>
      <c r="K55" s="148"/>
      <c r="L55" s="89"/>
      <c r="M55" s="11"/>
      <c r="N55" s="111"/>
      <c r="O55" s="28"/>
      <c r="P55" s="22"/>
      <c r="Q55" s="22"/>
      <c r="R55" s="22"/>
      <c r="S55" s="22"/>
      <c r="T55" s="41"/>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row>
    <row r="56">
      <c r="A56" s="11">
        <v>55.0</v>
      </c>
      <c r="B56" s="12"/>
      <c r="C56" s="14"/>
      <c r="D56" s="28"/>
      <c r="E56" s="28"/>
      <c r="F56" s="11"/>
      <c r="G56" s="11"/>
      <c r="H56" s="14"/>
      <c r="I56" s="11"/>
      <c r="J56" s="11"/>
      <c r="K56" s="148"/>
      <c r="L56" s="26"/>
      <c r="M56" s="11"/>
      <c r="N56" s="111"/>
      <c r="O56" s="28"/>
      <c r="P56" s="22"/>
      <c r="Q56" s="22"/>
      <c r="R56" s="22"/>
      <c r="S56" s="22"/>
      <c r="T56" s="41"/>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row>
    <row r="57">
      <c r="A57" s="11">
        <v>56.0</v>
      </c>
      <c r="B57" s="12"/>
      <c r="C57" s="14"/>
      <c r="D57" s="28"/>
      <c r="E57" s="28"/>
      <c r="F57" s="11"/>
      <c r="G57" s="11"/>
      <c r="H57" s="14"/>
      <c r="I57" s="11"/>
      <c r="J57" s="11"/>
      <c r="K57" s="148"/>
      <c r="L57" s="26"/>
      <c r="M57" s="11"/>
      <c r="N57" s="111"/>
      <c r="O57" s="28"/>
      <c r="P57" s="22"/>
      <c r="Q57" s="22"/>
      <c r="R57" s="22"/>
      <c r="S57" s="22"/>
      <c r="T57" s="41"/>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row>
    <row r="58">
      <c r="A58" s="11">
        <v>57.0</v>
      </c>
      <c r="B58" s="12"/>
      <c r="C58" s="14"/>
      <c r="D58" s="14"/>
      <c r="E58" s="28"/>
      <c r="F58" s="11"/>
      <c r="G58" s="11"/>
      <c r="H58" s="14"/>
      <c r="I58" s="11"/>
      <c r="J58" s="11"/>
      <c r="K58" s="18"/>
      <c r="L58" s="26"/>
      <c r="M58" s="11"/>
      <c r="N58" s="12"/>
      <c r="O58" s="28"/>
      <c r="P58" s="22"/>
      <c r="Q58" s="22"/>
      <c r="R58" s="22"/>
      <c r="S58" s="22"/>
      <c r="T58" s="41"/>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row>
    <row r="59">
      <c r="A59" s="11">
        <v>58.0</v>
      </c>
      <c r="B59" s="12"/>
      <c r="C59" s="14"/>
      <c r="D59" s="14"/>
      <c r="E59" s="14"/>
      <c r="F59" s="11"/>
      <c r="G59" s="11"/>
      <c r="H59" s="14"/>
      <c r="I59" s="11"/>
      <c r="J59" s="11"/>
      <c r="K59" s="18"/>
      <c r="L59" s="26"/>
      <c r="M59" s="11"/>
      <c r="N59" s="12"/>
      <c r="O59" s="28"/>
      <c r="P59" s="22"/>
      <c r="Q59" s="22"/>
      <c r="R59" s="22"/>
      <c r="S59" s="22"/>
      <c r="T59" s="41"/>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row>
    <row r="60">
      <c r="A60" s="11">
        <v>59.0</v>
      </c>
      <c r="B60" s="12"/>
      <c r="C60" s="14"/>
      <c r="D60" s="14"/>
      <c r="E60" s="28"/>
      <c r="F60" s="11"/>
      <c r="G60" s="11"/>
      <c r="H60" s="14"/>
      <c r="I60" s="11"/>
      <c r="J60" s="11"/>
      <c r="K60" s="18"/>
      <c r="L60" s="89"/>
      <c r="M60" s="11"/>
      <c r="N60" s="111"/>
      <c r="O60" s="28"/>
      <c r="P60" s="22"/>
      <c r="Q60" s="22"/>
      <c r="R60" s="22"/>
      <c r="S60" s="22"/>
      <c r="T60" s="41"/>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row>
    <row r="61">
      <c r="A61" s="11">
        <v>60.0</v>
      </c>
      <c r="B61" s="12"/>
      <c r="C61" s="14"/>
      <c r="D61" s="14"/>
      <c r="E61" s="28"/>
      <c r="F61" s="11"/>
      <c r="G61" s="11"/>
      <c r="H61" s="14"/>
      <c r="I61" s="11"/>
      <c r="J61" s="11"/>
      <c r="K61" s="18"/>
      <c r="L61" s="26"/>
      <c r="M61" s="11"/>
      <c r="N61" s="12"/>
      <c r="O61" s="28"/>
      <c r="P61" s="22"/>
      <c r="Q61" s="22"/>
      <c r="R61" s="22"/>
      <c r="S61" s="22"/>
      <c r="T61" s="41"/>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row>
    <row r="62">
      <c r="A62" s="11">
        <v>61.0</v>
      </c>
      <c r="B62" s="12"/>
      <c r="C62" s="14"/>
      <c r="D62" s="14"/>
      <c r="E62" s="28"/>
      <c r="F62" s="11"/>
      <c r="G62" s="11"/>
      <c r="H62" s="14"/>
      <c r="I62" s="11"/>
      <c r="J62" s="11"/>
      <c r="K62" s="148"/>
      <c r="L62" s="89"/>
      <c r="M62" s="11"/>
      <c r="N62" s="111"/>
      <c r="O62" s="28"/>
      <c r="P62" s="22"/>
      <c r="Q62" s="22"/>
      <c r="R62" s="22"/>
      <c r="S62" s="22"/>
      <c r="T62" s="41"/>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row>
    <row r="63">
      <c r="A63" s="11">
        <v>62.0</v>
      </c>
      <c r="B63" s="12"/>
      <c r="C63" s="14"/>
      <c r="D63" s="14"/>
      <c r="E63" s="28"/>
      <c r="F63" s="11"/>
      <c r="G63" s="11"/>
      <c r="H63" s="14"/>
      <c r="I63" s="11"/>
      <c r="J63" s="11"/>
      <c r="K63" s="18"/>
      <c r="L63" s="26"/>
      <c r="M63" s="11"/>
      <c r="N63" s="12"/>
      <c r="O63" s="28"/>
      <c r="P63" s="22"/>
      <c r="Q63" s="22"/>
      <c r="R63" s="22"/>
      <c r="S63" s="22"/>
      <c r="T63" s="41"/>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row>
    <row r="64">
      <c r="A64" s="11">
        <v>63.0</v>
      </c>
      <c r="B64" s="12"/>
      <c r="C64" s="14"/>
      <c r="D64" s="14"/>
      <c r="E64" s="28"/>
      <c r="F64" s="11"/>
      <c r="G64" s="11"/>
      <c r="H64" s="14"/>
      <c r="I64" s="11"/>
      <c r="J64" s="11"/>
      <c r="K64" s="148"/>
      <c r="L64" s="89"/>
      <c r="M64" s="11"/>
      <c r="N64" s="111"/>
      <c r="O64" s="28"/>
      <c r="P64" s="22"/>
      <c r="Q64" s="22"/>
      <c r="R64" s="22"/>
      <c r="S64" s="22"/>
      <c r="T64" s="41"/>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row>
    <row r="65">
      <c r="A65" s="11">
        <v>64.0</v>
      </c>
      <c r="B65" s="12"/>
      <c r="C65" s="14"/>
      <c r="D65" s="14"/>
      <c r="E65" s="14"/>
      <c r="F65" s="11"/>
      <c r="G65" s="11"/>
      <c r="H65" s="14"/>
      <c r="I65" s="11"/>
      <c r="J65" s="11"/>
      <c r="K65" s="18"/>
      <c r="L65" s="26"/>
      <c r="M65" s="11"/>
      <c r="N65" s="12"/>
      <c r="O65" s="28"/>
      <c r="P65" s="22"/>
      <c r="Q65" s="22"/>
      <c r="R65" s="22"/>
      <c r="S65" s="22"/>
      <c r="T65" s="41"/>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row>
    <row r="66">
      <c r="A66" s="11">
        <v>65.0</v>
      </c>
      <c r="B66" s="12"/>
      <c r="C66" s="14"/>
      <c r="D66" s="14"/>
      <c r="E66" s="28"/>
      <c r="F66" s="11"/>
      <c r="G66" s="11"/>
      <c r="H66" s="14"/>
      <c r="I66" s="11"/>
      <c r="J66" s="11"/>
      <c r="K66" s="148"/>
      <c r="L66" s="26"/>
      <c r="M66" s="11"/>
      <c r="N66" s="111"/>
      <c r="O66" s="28"/>
      <c r="P66" s="22"/>
      <c r="Q66" s="22"/>
      <c r="R66" s="22"/>
      <c r="S66" s="22"/>
      <c r="T66" s="41"/>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row>
    <row r="67">
      <c r="A67" s="11">
        <v>66.0</v>
      </c>
      <c r="B67" s="12"/>
      <c r="C67" s="14"/>
      <c r="D67" s="14"/>
      <c r="E67" s="28"/>
      <c r="F67" s="11"/>
      <c r="G67" s="11"/>
      <c r="H67" s="14"/>
      <c r="I67" s="11"/>
      <c r="J67" s="11"/>
      <c r="K67" s="18"/>
      <c r="L67" s="26"/>
      <c r="M67" s="11"/>
      <c r="N67" s="12"/>
      <c r="O67" s="28"/>
      <c r="P67" s="22"/>
      <c r="Q67" s="22"/>
      <c r="R67" s="22"/>
      <c r="S67" s="22"/>
      <c r="T67" s="41"/>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row>
    <row r="68">
      <c r="A68" s="11">
        <v>67.0</v>
      </c>
      <c r="B68" s="12"/>
      <c r="C68" s="14"/>
      <c r="D68" s="14"/>
      <c r="E68" s="28"/>
      <c r="F68" s="11"/>
      <c r="G68" s="11"/>
      <c r="H68" s="14"/>
      <c r="I68" s="11"/>
      <c r="J68" s="11"/>
      <c r="K68" s="148"/>
      <c r="L68" s="89"/>
      <c r="M68" s="11"/>
      <c r="N68" s="111"/>
      <c r="O68" s="28"/>
      <c r="P68" s="22"/>
      <c r="Q68" s="22"/>
      <c r="R68" s="22"/>
      <c r="S68" s="22"/>
      <c r="T68" s="41"/>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row>
    <row r="69">
      <c r="A69" s="11">
        <v>68.0</v>
      </c>
      <c r="B69" s="12"/>
      <c r="C69" s="14"/>
      <c r="D69" s="14"/>
      <c r="E69" s="28"/>
      <c r="F69" s="11"/>
      <c r="G69" s="11"/>
      <c r="H69" s="14"/>
      <c r="I69" s="11"/>
      <c r="J69" s="11"/>
      <c r="K69" s="148"/>
      <c r="L69" s="26"/>
      <c r="M69" s="11"/>
      <c r="N69" s="111"/>
      <c r="O69" s="28"/>
      <c r="P69" s="22"/>
      <c r="Q69" s="22"/>
      <c r="R69" s="22"/>
      <c r="S69" s="22"/>
      <c r="T69" s="41"/>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row>
    <row r="70">
      <c r="A70" s="11">
        <v>69.0</v>
      </c>
      <c r="B70" s="12"/>
      <c r="C70" s="14"/>
      <c r="D70" s="14"/>
      <c r="E70" s="28"/>
      <c r="F70" s="11"/>
      <c r="G70" s="11"/>
      <c r="H70" s="14"/>
      <c r="I70" s="11"/>
      <c r="J70" s="11"/>
      <c r="K70" s="18"/>
      <c r="L70" s="26"/>
      <c r="M70" s="11"/>
      <c r="N70" s="11"/>
      <c r="O70" s="28"/>
      <c r="P70" s="22"/>
      <c r="Q70" s="22"/>
      <c r="R70" s="22"/>
      <c r="S70" s="22"/>
      <c r="T70" s="41"/>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row>
    <row r="71">
      <c r="A71" s="11">
        <v>70.0</v>
      </c>
      <c r="B71" s="12"/>
      <c r="C71" s="14"/>
      <c r="D71" s="14"/>
      <c r="E71" s="28"/>
      <c r="F71" s="11"/>
      <c r="G71" s="11"/>
      <c r="H71" s="14"/>
      <c r="I71" s="11"/>
      <c r="J71" s="11"/>
      <c r="K71" s="18"/>
      <c r="L71" s="89"/>
      <c r="M71" s="11"/>
      <c r="N71" s="111"/>
      <c r="O71" s="28"/>
      <c r="P71" s="22"/>
      <c r="Q71" s="22"/>
      <c r="R71" s="22"/>
      <c r="S71" s="22"/>
      <c r="T71" s="41"/>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row>
    <row r="72">
      <c r="A72" s="11">
        <v>71.0</v>
      </c>
      <c r="B72" s="12"/>
      <c r="C72" s="14"/>
      <c r="D72" s="14"/>
      <c r="E72" s="28"/>
      <c r="F72" s="11"/>
      <c r="G72" s="11"/>
      <c r="H72" s="14"/>
      <c r="I72" s="11"/>
      <c r="J72" s="11"/>
      <c r="K72" s="18"/>
      <c r="L72" s="26"/>
      <c r="M72" s="11"/>
      <c r="N72" s="11"/>
      <c r="O72" s="28"/>
      <c r="P72" s="22"/>
      <c r="Q72" s="22"/>
      <c r="R72" s="22"/>
      <c r="S72" s="22"/>
      <c r="T72" s="41"/>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row>
    <row r="73">
      <c r="A73" s="11">
        <v>72.0</v>
      </c>
      <c r="B73" s="12"/>
      <c r="C73" s="14"/>
      <c r="D73" s="28"/>
      <c r="E73" s="28"/>
      <c r="F73" s="11"/>
      <c r="G73" s="11"/>
      <c r="H73" s="14"/>
      <c r="I73" s="11"/>
      <c r="J73" s="11"/>
      <c r="K73" s="18"/>
      <c r="L73" s="26"/>
      <c r="M73" s="11"/>
      <c r="N73" s="111"/>
      <c r="O73" s="28"/>
      <c r="P73" s="22"/>
      <c r="Q73" s="22"/>
      <c r="R73" s="22"/>
      <c r="S73" s="22"/>
      <c r="T73" s="41"/>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row>
    <row r="74">
      <c r="A74" s="11">
        <v>73.0</v>
      </c>
      <c r="B74" s="12"/>
      <c r="C74" s="14"/>
      <c r="D74" s="14"/>
      <c r="E74" s="28"/>
      <c r="F74" s="11"/>
      <c r="G74" s="11"/>
      <c r="H74" s="14"/>
      <c r="I74" s="11"/>
      <c r="J74" s="11"/>
      <c r="K74" s="18"/>
      <c r="L74" s="26"/>
      <c r="M74" s="11"/>
      <c r="N74" s="12"/>
      <c r="O74" s="28"/>
      <c r="P74" s="22"/>
      <c r="Q74" s="22"/>
      <c r="R74" s="22"/>
      <c r="S74" s="22"/>
      <c r="T74" s="41"/>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row>
    <row r="75">
      <c r="A75" s="11">
        <v>74.0</v>
      </c>
      <c r="B75" s="12"/>
      <c r="C75" s="14"/>
      <c r="D75" s="14"/>
      <c r="E75" s="14"/>
      <c r="F75" s="11"/>
      <c r="G75" s="11"/>
      <c r="H75" s="14"/>
      <c r="I75" s="11"/>
      <c r="J75" s="11"/>
      <c r="K75" s="18"/>
      <c r="L75" s="26"/>
      <c r="M75" s="11"/>
      <c r="N75" s="11"/>
      <c r="O75" s="28"/>
      <c r="P75" s="22"/>
      <c r="Q75" s="22"/>
      <c r="R75" s="22"/>
      <c r="S75" s="22"/>
      <c r="T75" s="41"/>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row>
    <row r="76">
      <c r="A76" s="11">
        <v>75.0</v>
      </c>
      <c r="B76" s="12"/>
      <c r="C76" s="28"/>
      <c r="D76" s="28"/>
      <c r="E76" s="28"/>
      <c r="F76" s="19"/>
      <c r="G76" s="11"/>
      <c r="H76" s="14"/>
      <c r="I76" s="11"/>
      <c r="J76" s="11"/>
      <c r="K76" s="148"/>
      <c r="L76" s="89"/>
      <c r="M76" s="11"/>
      <c r="N76" s="111"/>
      <c r="O76" s="28"/>
      <c r="P76" s="22"/>
      <c r="Q76" s="22"/>
      <c r="R76" s="22"/>
      <c r="S76" s="22"/>
      <c r="T76" s="41"/>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row>
    <row r="77">
      <c r="A77" s="11">
        <v>76.0</v>
      </c>
      <c r="B77" s="12"/>
      <c r="C77" s="28"/>
      <c r="D77" s="28"/>
      <c r="E77" s="28"/>
      <c r="F77" s="19"/>
      <c r="G77" s="11"/>
      <c r="H77" s="14"/>
      <c r="I77" s="11"/>
      <c r="J77" s="11"/>
      <c r="K77" s="148"/>
      <c r="L77" s="89"/>
      <c r="M77" s="11"/>
      <c r="N77" s="111"/>
      <c r="O77" s="28"/>
      <c r="P77" s="22"/>
      <c r="Q77" s="22"/>
      <c r="R77" s="22"/>
      <c r="S77" s="22"/>
      <c r="T77" s="41"/>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row>
    <row r="78">
      <c r="A78" s="11">
        <v>77.0</v>
      </c>
      <c r="B78" s="12"/>
      <c r="C78" s="28"/>
      <c r="D78" s="28"/>
      <c r="E78" s="28"/>
      <c r="F78" s="19"/>
      <c r="G78" s="11"/>
      <c r="H78" s="14"/>
      <c r="I78" s="11"/>
      <c r="J78" s="11"/>
      <c r="K78" s="148"/>
      <c r="L78" s="89"/>
      <c r="M78" s="11"/>
      <c r="N78" s="111"/>
      <c r="O78" s="28"/>
      <c r="P78" s="22"/>
      <c r="Q78" s="22"/>
      <c r="R78" s="22"/>
      <c r="S78" s="22"/>
      <c r="T78" s="41"/>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row>
    <row r="79">
      <c r="A79" s="11">
        <v>78.0</v>
      </c>
      <c r="B79" s="12"/>
      <c r="C79" s="14"/>
      <c r="D79" s="14"/>
      <c r="E79" s="28"/>
      <c r="F79" s="11"/>
      <c r="G79" s="11"/>
      <c r="H79" s="14"/>
      <c r="I79" s="11"/>
      <c r="J79" s="11"/>
      <c r="K79" s="18"/>
      <c r="L79" s="26"/>
      <c r="M79" s="11"/>
      <c r="N79" s="11"/>
      <c r="O79" s="28"/>
      <c r="P79" s="22"/>
      <c r="Q79" s="22"/>
      <c r="R79" s="22"/>
      <c r="S79" s="22"/>
      <c r="T79" s="41"/>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row>
    <row r="80">
      <c r="A80" s="11">
        <v>79.0</v>
      </c>
      <c r="B80" s="12"/>
      <c r="C80" s="14"/>
      <c r="D80" s="14"/>
      <c r="E80" s="28"/>
      <c r="F80" s="11"/>
      <c r="G80" s="11"/>
      <c r="H80" s="14"/>
      <c r="I80" s="11"/>
      <c r="J80" s="11"/>
      <c r="K80" s="18"/>
      <c r="L80" s="26"/>
      <c r="M80" s="11"/>
      <c r="N80" s="11"/>
      <c r="O80" s="28"/>
      <c r="P80" s="22"/>
      <c r="Q80" s="22"/>
      <c r="R80" s="22"/>
      <c r="S80" s="22"/>
      <c r="T80" s="41"/>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row>
    <row r="81">
      <c r="A81" s="11">
        <v>80.0</v>
      </c>
      <c r="B81" s="12"/>
      <c r="C81" s="14"/>
      <c r="D81" s="14"/>
      <c r="E81" s="14"/>
      <c r="F81" s="11"/>
      <c r="G81" s="11"/>
      <c r="H81" s="14"/>
      <c r="I81" s="11"/>
      <c r="J81" s="11"/>
      <c r="K81" s="18"/>
      <c r="L81" s="26"/>
      <c r="M81" s="11"/>
      <c r="N81" s="12"/>
      <c r="O81" s="28"/>
      <c r="P81" s="22"/>
      <c r="Q81" s="22"/>
      <c r="R81" s="22"/>
      <c r="S81" s="22"/>
      <c r="T81" s="41"/>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row>
    <row r="82">
      <c r="A82" s="11">
        <v>81.0</v>
      </c>
      <c r="B82" s="12"/>
      <c r="C82" s="14"/>
      <c r="D82" s="14"/>
      <c r="E82" s="28"/>
      <c r="F82" s="11"/>
      <c r="G82" s="11"/>
      <c r="H82" s="14"/>
      <c r="I82" s="11"/>
      <c r="J82" s="11"/>
      <c r="K82" s="18"/>
      <c r="L82" s="26"/>
      <c r="M82" s="11"/>
      <c r="N82" s="11"/>
      <c r="O82" s="28"/>
      <c r="P82" s="22"/>
      <c r="Q82" s="22"/>
      <c r="R82" s="22"/>
      <c r="S82" s="22"/>
      <c r="T82" s="41"/>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row>
    <row r="83">
      <c r="A83" s="11">
        <v>82.0</v>
      </c>
      <c r="B83" s="12"/>
      <c r="C83" s="14"/>
      <c r="D83" s="14"/>
      <c r="E83" s="14"/>
      <c r="F83" s="11"/>
      <c r="G83" s="11"/>
      <c r="H83" s="14"/>
      <c r="I83" s="11"/>
      <c r="J83" s="11"/>
      <c r="K83" s="18"/>
      <c r="L83" s="26"/>
      <c r="M83" s="11"/>
      <c r="N83" s="12"/>
      <c r="O83" s="28"/>
      <c r="P83" s="22"/>
      <c r="Q83" s="22"/>
      <c r="R83" s="22"/>
      <c r="S83" s="22"/>
      <c r="T83" s="41"/>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row>
    <row r="84">
      <c r="A84" s="11">
        <v>83.0</v>
      </c>
      <c r="B84" s="12"/>
      <c r="C84" s="14"/>
      <c r="D84" s="28"/>
      <c r="E84" s="28"/>
      <c r="F84" s="11"/>
      <c r="G84" s="11"/>
      <c r="H84" s="14"/>
      <c r="I84" s="11"/>
      <c r="J84" s="11"/>
      <c r="K84" s="18"/>
      <c r="L84" s="26"/>
      <c r="M84" s="11"/>
      <c r="N84" s="12"/>
      <c r="O84" s="28"/>
      <c r="P84" s="22"/>
      <c r="Q84" s="22"/>
      <c r="R84" s="22"/>
      <c r="S84" s="22"/>
      <c r="T84" s="41"/>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row>
    <row r="85">
      <c r="A85" s="11">
        <v>84.0</v>
      </c>
      <c r="B85" s="12"/>
      <c r="C85" s="14"/>
      <c r="D85" s="28"/>
      <c r="E85" s="28"/>
      <c r="F85" s="11"/>
      <c r="G85" s="11"/>
      <c r="H85" s="14"/>
      <c r="I85" s="11"/>
      <c r="J85" s="11"/>
      <c r="K85" s="18"/>
      <c r="L85" s="26"/>
      <c r="M85" s="11"/>
      <c r="N85" s="12"/>
      <c r="O85" s="28"/>
      <c r="P85" s="22"/>
      <c r="Q85" s="22"/>
      <c r="R85" s="22"/>
      <c r="S85" s="22"/>
      <c r="T85" s="41"/>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row>
    <row r="86">
      <c r="A86" s="11">
        <v>85.0</v>
      </c>
      <c r="B86" s="12"/>
      <c r="C86" s="28"/>
      <c r="D86" s="28"/>
      <c r="E86" s="28"/>
      <c r="F86" s="11"/>
      <c r="G86" s="11"/>
      <c r="H86" s="14"/>
      <c r="I86" s="11"/>
      <c r="J86" s="11"/>
      <c r="K86" s="148"/>
      <c r="L86" s="89"/>
      <c r="M86" s="11"/>
      <c r="N86" s="111"/>
      <c r="O86" s="28"/>
      <c r="P86" s="22"/>
      <c r="Q86" s="22"/>
      <c r="R86" s="22"/>
      <c r="S86" s="22"/>
      <c r="T86" s="41"/>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row>
    <row r="87">
      <c r="A87" s="11">
        <v>86.0</v>
      </c>
      <c r="B87" s="12"/>
      <c r="C87" s="14"/>
      <c r="D87" s="28"/>
      <c r="E87" s="14"/>
      <c r="F87" s="11"/>
      <c r="G87" s="11"/>
      <c r="H87" s="14"/>
      <c r="I87" s="11"/>
      <c r="J87" s="11"/>
      <c r="K87" s="18"/>
      <c r="L87" s="26"/>
      <c r="M87" s="11"/>
      <c r="N87" s="12"/>
      <c r="O87" s="28"/>
      <c r="P87" s="22"/>
      <c r="Q87" s="22"/>
      <c r="R87" s="22"/>
      <c r="S87" s="22"/>
      <c r="T87" s="41"/>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row>
    <row r="88">
      <c r="A88" s="11">
        <v>87.0</v>
      </c>
      <c r="B88" s="12"/>
      <c r="C88" s="14"/>
      <c r="D88" s="14"/>
      <c r="E88" s="28"/>
      <c r="F88" s="11"/>
      <c r="G88" s="11"/>
      <c r="H88" s="14"/>
      <c r="I88" s="11"/>
      <c r="J88" s="11"/>
      <c r="K88" s="148"/>
      <c r="L88" s="26"/>
      <c r="M88" s="11"/>
      <c r="N88" s="111"/>
      <c r="O88" s="28"/>
      <c r="P88" s="22"/>
      <c r="Q88" s="22"/>
      <c r="R88" s="22"/>
      <c r="S88" s="22"/>
      <c r="T88" s="41"/>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row>
    <row r="89">
      <c r="A89" s="11">
        <v>88.0</v>
      </c>
      <c r="B89" s="12"/>
      <c r="C89" s="14"/>
      <c r="D89" s="14"/>
      <c r="E89" s="28"/>
      <c r="F89" s="11"/>
      <c r="G89" s="11"/>
      <c r="H89" s="14"/>
      <c r="I89" s="11"/>
      <c r="J89" s="11"/>
      <c r="K89" s="148"/>
      <c r="L89" s="89"/>
      <c r="M89" s="11"/>
      <c r="N89" s="111"/>
      <c r="O89" s="28"/>
      <c r="P89" s="22"/>
      <c r="Q89" s="22"/>
      <c r="R89" s="22"/>
      <c r="S89" s="22"/>
      <c r="T89" s="41"/>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row>
    <row r="90">
      <c r="A90" s="11">
        <v>89.0</v>
      </c>
      <c r="B90" s="12"/>
      <c r="C90" s="14"/>
      <c r="D90" s="14"/>
      <c r="E90" s="28"/>
      <c r="F90" s="11"/>
      <c r="G90" s="11"/>
      <c r="H90" s="14"/>
      <c r="I90" s="11"/>
      <c r="J90" s="11"/>
      <c r="K90" s="148"/>
      <c r="L90" s="89"/>
      <c r="M90" s="11"/>
      <c r="N90" s="111"/>
      <c r="O90" s="28"/>
      <c r="P90" s="22"/>
      <c r="Q90" s="22"/>
      <c r="R90" s="22"/>
      <c r="S90" s="22"/>
      <c r="T90" s="41"/>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row>
    <row r="91">
      <c r="A91" s="11">
        <v>90.0</v>
      </c>
      <c r="B91" s="12"/>
      <c r="C91" s="14"/>
      <c r="D91" s="14"/>
      <c r="E91" s="28"/>
      <c r="F91" s="11"/>
      <c r="G91" s="11"/>
      <c r="H91" s="14"/>
      <c r="I91" s="11"/>
      <c r="J91" s="11"/>
      <c r="K91" s="18"/>
      <c r="L91" s="26"/>
      <c r="M91" s="11"/>
      <c r="N91" s="111"/>
      <c r="O91" s="28"/>
      <c r="P91" s="22"/>
      <c r="Q91" s="22"/>
      <c r="R91" s="22"/>
      <c r="S91" s="22"/>
      <c r="T91" s="41"/>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row>
    <row r="92">
      <c r="A92" s="11">
        <v>91.0</v>
      </c>
      <c r="B92" s="12"/>
      <c r="C92" s="14"/>
      <c r="D92" s="14"/>
      <c r="E92" s="28"/>
      <c r="F92" s="11"/>
      <c r="G92" s="11"/>
      <c r="H92" s="14"/>
      <c r="I92" s="11"/>
      <c r="J92" s="11"/>
      <c r="K92" s="18"/>
      <c r="L92" s="26"/>
      <c r="M92" s="11"/>
      <c r="N92" s="12"/>
      <c r="O92" s="28"/>
      <c r="P92" s="22"/>
      <c r="Q92" s="22"/>
      <c r="R92" s="22"/>
      <c r="S92" s="22"/>
      <c r="T92" s="41"/>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row>
    <row r="93">
      <c r="A93" s="11">
        <v>92.0</v>
      </c>
      <c r="B93" s="12"/>
      <c r="C93" s="14"/>
      <c r="D93" s="14"/>
      <c r="E93" s="28"/>
      <c r="F93" s="11"/>
      <c r="G93" s="11"/>
      <c r="H93" s="14"/>
      <c r="I93" s="11"/>
      <c r="J93" s="11"/>
      <c r="K93" s="18"/>
      <c r="L93" s="26"/>
      <c r="M93" s="11"/>
      <c r="N93" s="12"/>
      <c r="O93" s="28"/>
      <c r="P93" s="22"/>
      <c r="Q93" s="22"/>
      <c r="R93" s="22"/>
      <c r="S93" s="22"/>
      <c r="T93" s="41"/>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row>
    <row r="94">
      <c r="A94" s="11">
        <v>93.0</v>
      </c>
      <c r="B94" s="12"/>
      <c r="C94" s="14"/>
      <c r="D94" s="14"/>
      <c r="E94" s="28"/>
      <c r="F94" s="11"/>
      <c r="G94" s="11"/>
      <c r="H94" s="14"/>
      <c r="I94" s="11"/>
      <c r="J94" s="11"/>
      <c r="K94" s="18"/>
      <c r="L94" s="26"/>
      <c r="M94" s="11"/>
      <c r="N94" s="11"/>
      <c r="O94" s="28"/>
      <c r="P94" s="22"/>
      <c r="Q94" s="22"/>
      <c r="R94" s="22"/>
      <c r="S94" s="22"/>
      <c r="T94" s="41"/>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row>
    <row r="95">
      <c r="A95" s="11">
        <v>94.0</v>
      </c>
      <c r="B95" s="12"/>
      <c r="C95" s="14"/>
      <c r="D95" s="28"/>
      <c r="E95" s="28"/>
      <c r="F95" s="11"/>
      <c r="G95" s="11"/>
      <c r="H95" s="14"/>
      <c r="I95" s="11"/>
      <c r="J95" s="11"/>
      <c r="K95" s="18"/>
      <c r="L95" s="26"/>
      <c r="M95" s="11"/>
      <c r="N95" s="12"/>
      <c r="O95" s="28"/>
      <c r="P95" s="22"/>
      <c r="Q95" s="22"/>
      <c r="R95" s="22"/>
      <c r="S95" s="22"/>
      <c r="T95" s="41"/>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row>
    <row r="96">
      <c r="A96" s="11">
        <v>95.0</v>
      </c>
      <c r="B96" s="12"/>
      <c r="C96" s="14"/>
      <c r="D96" s="28"/>
      <c r="E96" s="28"/>
      <c r="F96" s="11"/>
      <c r="G96" s="11"/>
      <c r="H96" s="14"/>
      <c r="I96" s="11"/>
      <c r="J96" s="11"/>
      <c r="K96" s="148"/>
      <c r="L96" s="26"/>
      <c r="M96" s="11"/>
      <c r="N96" s="111"/>
      <c r="O96" s="28"/>
      <c r="P96" s="22"/>
      <c r="Q96" s="22"/>
      <c r="R96" s="22"/>
      <c r="S96" s="22"/>
      <c r="T96" s="41"/>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row>
    <row r="97">
      <c r="A97" s="11">
        <v>96.0</v>
      </c>
      <c r="B97" s="12"/>
      <c r="C97" s="14"/>
      <c r="D97" s="28"/>
      <c r="E97" s="28"/>
      <c r="F97" s="11"/>
      <c r="G97" s="11"/>
      <c r="H97" s="14"/>
      <c r="I97" s="11"/>
      <c r="J97" s="11"/>
      <c r="K97" s="148"/>
      <c r="L97" s="26"/>
      <c r="M97" s="11"/>
      <c r="N97" s="111"/>
      <c r="O97" s="28"/>
      <c r="P97" s="22"/>
      <c r="Q97" s="22"/>
      <c r="R97" s="22"/>
      <c r="S97" s="22"/>
      <c r="T97" s="41"/>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row>
    <row r="98">
      <c r="A98" s="11">
        <v>97.0</v>
      </c>
      <c r="B98" s="12"/>
      <c r="C98" s="14"/>
      <c r="D98" s="14"/>
      <c r="E98" s="28"/>
      <c r="F98" s="11"/>
      <c r="G98" s="11"/>
      <c r="H98" s="14"/>
      <c r="I98" s="11"/>
      <c r="J98" s="11"/>
      <c r="K98" s="18"/>
      <c r="L98" s="26"/>
      <c r="M98" s="11"/>
      <c r="N98" s="111"/>
      <c r="O98" s="28"/>
      <c r="P98" s="22"/>
      <c r="Q98" s="22"/>
      <c r="R98" s="22"/>
      <c r="S98" s="22"/>
      <c r="T98" s="41"/>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row>
    <row r="99">
      <c r="A99" s="11">
        <v>98.0</v>
      </c>
      <c r="B99" s="12"/>
      <c r="C99" s="14"/>
      <c r="D99" s="14"/>
      <c r="E99" s="28"/>
      <c r="F99" s="11"/>
      <c r="G99" s="11"/>
      <c r="H99" s="14"/>
      <c r="I99" s="11"/>
      <c r="J99" s="11"/>
      <c r="K99" s="18"/>
      <c r="L99" s="26"/>
      <c r="M99" s="11"/>
      <c r="N99" s="11"/>
      <c r="O99" s="28"/>
      <c r="P99" s="22"/>
      <c r="Q99" s="22"/>
      <c r="R99" s="22"/>
      <c r="S99" s="22"/>
      <c r="T99" s="41"/>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row>
    <row r="100">
      <c r="A100" s="11">
        <v>99.0</v>
      </c>
      <c r="B100" s="12"/>
      <c r="C100" s="14"/>
      <c r="D100" s="14"/>
      <c r="E100" s="28"/>
      <c r="F100" s="11"/>
      <c r="G100" s="11"/>
      <c r="H100" s="14"/>
      <c r="I100" s="11"/>
      <c r="J100" s="11"/>
      <c r="K100" s="148"/>
      <c r="L100" s="89"/>
      <c r="M100" s="11"/>
      <c r="N100" s="111"/>
      <c r="O100" s="28"/>
      <c r="P100" s="22"/>
      <c r="Q100" s="22"/>
      <c r="R100" s="22"/>
      <c r="S100" s="22"/>
      <c r="T100" s="41"/>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row>
    <row r="101">
      <c r="A101" s="11">
        <v>100.0</v>
      </c>
      <c r="B101" s="12"/>
      <c r="C101" s="14"/>
      <c r="D101" s="14"/>
      <c r="E101" s="28"/>
      <c r="F101" s="11"/>
      <c r="G101" s="11"/>
      <c r="H101" s="14"/>
      <c r="I101" s="11"/>
      <c r="J101" s="11"/>
      <c r="K101" s="148"/>
      <c r="L101" s="26"/>
      <c r="M101" s="11"/>
      <c r="N101" s="111"/>
      <c r="O101" s="28"/>
      <c r="P101" s="22"/>
      <c r="Q101" s="22"/>
      <c r="R101" s="22"/>
      <c r="S101" s="22"/>
      <c r="T101" s="41"/>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row>
    <row r="102">
      <c r="A102" s="11">
        <v>101.0</v>
      </c>
      <c r="B102" s="12"/>
      <c r="C102" s="14"/>
      <c r="D102" s="14"/>
      <c r="E102" s="28"/>
      <c r="F102" s="11"/>
      <c r="G102" s="11"/>
      <c r="H102" s="14"/>
      <c r="I102" s="11"/>
      <c r="J102" s="11"/>
      <c r="K102" s="18"/>
      <c r="L102" s="26"/>
      <c r="M102" s="11"/>
      <c r="N102" s="111"/>
      <c r="O102" s="28"/>
      <c r="P102" s="22"/>
      <c r="Q102" s="22"/>
      <c r="R102" s="22"/>
      <c r="S102" s="22"/>
      <c r="T102" s="41"/>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row>
    <row r="103">
      <c r="A103" s="11">
        <v>102.0</v>
      </c>
      <c r="B103" s="12"/>
      <c r="C103" s="14"/>
      <c r="D103" s="14"/>
      <c r="E103" s="28"/>
      <c r="F103" s="11"/>
      <c r="G103" s="11"/>
      <c r="H103" s="14"/>
      <c r="I103" s="11"/>
      <c r="J103" s="11"/>
      <c r="K103" s="18"/>
      <c r="L103" s="26"/>
      <c r="M103" s="11"/>
      <c r="N103" s="111"/>
      <c r="O103" s="28"/>
      <c r="P103" s="22"/>
      <c r="Q103" s="22"/>
      <c r="R103" s="22"/>
      <c r="S103" s="22"/>
      <c r="T103" s="41"/>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row>
    <row r="104">
      <c r="A104" s="11">
        <v>103.0</v>
      </c>
      <c r="B104" s="12"/>
      <c r="C104" s="14"/>
      <c r="D104" s="14"/>
      <c r="E104" s="28"/>
      <c r="F104" s="11"/>
      <c r="G104" s="11"/>
      <c r="H104" s="14"/>
      <c r="I104" s="11"/>
      <c r="J104" s="11"/>
      <c r="K104" s="18"/>
      <c r="L104" s="89"/>
      <c r="M104" s="11"/>
      <c r="N104" s="111"/>
      <c r="O104" s="28"/>
      <c r="P104" s="22"/>
      <c r="Q104" s="22"/>
      <c r="R104" s="22"/>
      <c r="S104" s="22"/>
      <c r="T104" s="41"/>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row>
    <row r="105">
      <c r="A105" s="11">
        <v>104.0</v>
      </c>
      <c r="B105" s="12"/>
      <c r="C105" s="120"/>
      <c r="D105" s="120"/>
      <c r="E105" s="120"/>
      <c r="F105" s="149"/>
      <c r="G105" s="149"/>
      <c r="H105" s="14"/>
      <c r="I105" s="11"/>
      <c r="J105" s="11"/>
      <c r="K105" s="150"/>
      <c r="L105" s="26"/>
      <c r="M105" s="11"/>
      <c r="N105" s="12"/>
      <c r="O105" s="28"/>
      <c r="P105" s="22"/>
      <c r="Q105" s="22"/>
      <c r="R105" s="22"/>
      <c r="S105" s="22"/>
      <c r="T105" s="41"/>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row>
    <row r="106">
      <c r="A106" s="11">
        <v>105.0</v>
      </c>
      <c r="B106" s="152"/>
      <c r="C106" s="120"/>
      <c r="D106" s="120"/>
      <c r="E106" s="151"/>
      <c r="F106" s="149"/>
      <c r="G106" s="149"/>
      <c r="H106" s="14"/>
      <c r="I106" s="11"/>
      <c r="J106" s="11"/>
      <c r="K106" s="150"/>
      <c r="L106" s="121"/>
      <c r="M106" s="11"/>
      <c r="N106" s="111"/>
      <c r="O106" s="28"/>
      <c r="P106" s="22"/>
      <c r="Q106" s="22"/>
      <c r="R106" s="22"/>
      <c r="S106" s="22"/>
      <c r="T106" s="41"/>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row>
    <row r="107">
      <c r="A107" s="11">
        <v>106.0</v>
      </c>
      <c r="B107" s="152"/>
      <c r="C107" s="120"/>
      <c r="D107" s="120"/>
      <c r="E107" s="24"/>
      <c r="F107" s="149"/>
      <c r="G107" s="149"/>
      <c r="H107" s="14"/>
      <c r="I107" s="11"/>
      <c r="J107" s="11"/>
      <c r="K107" s="148"/>
      <c r="L107" s="121"/>
      <c r="M107" s="11"/>
      <c r="N107" s="12"/>
      <c r="O107" s="28"/>
      <c r="P107" s="22"/>
      <c r="Q107" s="22"/>
      <c r="R107" s="22"/>
      <c r="S107" s="22"/>
      <c r="T107" s="41"/>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row>
    <row r="108">
      <c r="A108" s="11">
        <v>107.0</v>
      </c>
      <c r="B108" s="111"/>
      <c r="C108" s="24"/>
      <c r="D108" s="24"/>
      <c r="E108" s="29"/>
      <c r="F108" s="11"/>
      <c r="G108" s="11"/>
      <c r="H108" s="14"/>
      <c r="I108" s="11"/>
      <c r="J108" s="11"/>
      <c r="K108" s="18"/>
      <c r="L108" s="26"/>
      <c r="M108" s="11"/>
      <c r="N108" s="111"/>
      <c r="O108" s="28"/>
      <c r="P108" s="22"/>
      <c r="Q108" s="22"/>
      <c r="R108" s="22"/>
      <c r="S108" s="22"/>
      <c r="T108" s="41"/>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row>
    <row r="109">
      <c r="A109" s="11">
        <v>108.0</v>
      </c>
      <c r="B109" s="111"/>
      <c r="C109" s="24"/>
      <c r="D109" s="29"/>
      <c r="E109" s="29"/>
      <c r="F109" s="11"/>
      <c r="G109" s="11"/>
      <c r="H109" s="14"/>
      <c r="I109" s="11"/>
      <c r="J109" s="11"/>
      <c r="K109" s="18"/>
      <c r="L109" s="26"/>
      <c r="M109" s="124"/>
      <c r="N109" s="12"/>
      <c r="O109" s="28"/>
      <c r="P109" s="22"/>
      <c r="Q109" s="22"/>
      <c r="R109" s="22"/>
      <c r="S109" s="22"/>
      <c r="T109" s="41"/>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row>
    <row r="110">
      <c r="A110" s="11">
        <v>109.0</v>
      </c>
      <c r="B110" s="111"/>
      <c r="C110" s="24"/>
      <c r="D110" s="24"/>
      <c r="E110" s="29"/>
      <c r="F110" s="11"/>
      <c r="G110" s="11"/>
      <c r="H110" s="14"/>
      <c r="I110" s="11"/>
      <c r="J110" s="11"/>
      <c r="K110" s="18"/>
      <c r="L110" s="26"/>
      <c r="M110" s="124"/>
      <c r="N110" s="12"/>
      <c r="O110" s="28"/>
      <c r="P110" s="22"/>
      <c r="Q110" s="22"/>
      <c r="R110" s="22"/>
      <c r="S110" s="22"/>
      <c r="T110" s="41"/>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row>
    <row r="111">
      <c r="A111" s="11">
        <v>110.0</v>
      </c>
      <c r="B111" s="12"/>
      <c r="C111" s="24"/>
      <c r="D111" s="29"/>
      <c r="E111" s="29"/>
      <c r="F111" s="11"/>
      <c r="G111" s="11"/>
      <c r="H111" s="14"/>
      <c r="I111" s="11"/>
      <c r="J111" s="11"/>
      <c r="K111" s="18"/>
      <c r="L111" s="26"/>
      <c r="M111" s="11"/>
      <c r="N111" s="12"/>
      <c r="O111" s="28"/>
      <c r="P111" s="22"/>
      <c r="Q111" s="22"/>
      <c r="R111" s="22"/>
      <c r="S111" s="22"/>
      <c r="T111" s="41"/>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row>
    <row r="112">
      <c r="A112" s="11">
        <v>111.0</v>
      </c>
      <c r="B112" s="12"/>
      <c r="C112" s="24"/>
      <c r="D112" s="24"/>
      <c r="E112" s="29"/>
      <c r="F112" s="11"/>
      <c r="G112" s="11"/>
      <c r="H112" s="14"/>
      <c r="I112" s="11"/>
      <c r="J112" s="11"/>
      <c r="K112" s="18"/>
      <c r="L112" s="26"/>
      <c r="M112" s="124"/>
      <c r="N112" s="12"/>
      <c r="O112" s="28"/>
      <c r="P112" s="22"/>
      <c r="Q112" s="22"/>
      <c r="R112" s="22"/>
      <c r="S112" s="22"/>
      <c r="T112" s="41"/>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row>
    <row r="113">
      <c r="A113" s="11">
        <v>112.0</v>
      </c>
      <c r="B113" s="12"/>
      <c r="C113" s="24"/>
      <c r="D113" s="29"/>
      <c r="E113" s="29"/>
      <c r="F113" s="11"/>
      <c r="G113" s="11"/>
      <c r="H113" s="14"/>
      <c r="I113" s="11"/>
      <c r="J113" s="11"/>
      <c r="K113" s="18"/>
      <c r="L113" s="26"/>
      <c r="M113" s="124"/>
      <c r="N113" s="12"/>
      <c r="O113" s="28"/>
      <c r="P113" s="22"/>
      <c r="Q113" s="22"/>
      <c r="R113" s="22"/>
      <c r="S113" s="22"/>
      <c r="T113" s="41"/>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row>
    <row r="114">
      <c r="A114" s="11">
        <v>113.0</v>
      </c>
      <c r="B114" s="12"/>
      <c r="C114" s="24"/>
      <c r="D114" s="24"/>
      <c r="E114" s="29"/>
      <c r="F114" s="11"/>
      <c r="G114" s="11"/>
      <c r="H114" s="14"/>
      <c r="I114" s="11"/>
      <c r="J114" s="11"/>
      <c r="K114" s="18"/>
      <c r="L114" s="89"/>
      <c r="M114" s="11"/>
      <c r="N114" s="111"/>
      <c r="O114" s="28"/>
      <c r="P114" s="22"/>
      <c r="Q114" s="22"/>
      <c r="R114" s="22"/>
      <c r="S114" s="22"/>
      <c r="T114" s="41"/>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row>
    <row r="115">
      <c r="A115" s="11">
        <v>114.0</v>
      </c>
      <c r="B115" s="12"/>
      <c r="C115" s="24"/>
      <c r="D115" s="24"/>
      <c r="E115" s="29"/>
      <c r="F115" s="11"/>
      <c r="G115" s="11"/>
      <c r="H115" s="14"/>
      <c r="I115" s="11"/>
      <c r="J115" s="11"/>
      <c r="K115" s="18"/>
      <c r="L115" s="26"/>
      <c r="M115" s="124"/>
      <c r="N115" s="111"/>
      <c r="O115" s="28"/>
      <c r="P115" s="22"/>
      <c r="Q115" s="22"/>
      <c r="R115" s="22"/>
      <c r="S115" s="22"/>
      <c r="T115" s="41"/>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row>
    <row r="116">
      <c r="A116" s="11">
        <v>115.0</v>
      </c>
      <c r="B116" s="33"/>
      <c r="C116" s="29"/>
      <c r="D116" s="29"/>
      <c r="E116" s="29"/>
      <c r="F116" s="11"/>
      <c r="G116" s="11"/>
      <c r="H116" s="14"/>
      <c r="I116" s="11"/>
      <c r="J116" s="11"/>
      <c r="K116" s="148"/>
      <c r="L116" s="89"/>
      <c r="M116" s="124"/>
      <c r="N116" s="111"/>
      <c r="O116" s="28"/>
      <c r="P116" s="22"/>
      <c r="Q116" s="22"/>
      <c r="R116" s="22"/>
      <c r="S116" s="22"/>
      <c r="T116" s="41"/>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row>
    <row r="117">
      <c r="A117" s="11">
        <v>116.0</v>
      </c>
      <c r="B117" s="33"/>
      <c r="C117" s="24"/>
      <c r="D117" s="24"/>
      <c r="E117" s="24"/>
      <c r="F117" s="11"/>
      <c r="G117" s="11"/>
      <c r="H117" s="14"/>
      <c r="I117" s="11"/>
      <c r="J117" s="11"/>
      <c r="K117" s="148"/>
      <c r="L117" s="26"/>
      <c r="M117" s="124"/>
      <c r="N117" s="111"/>
      <c r="O117" s="28"/>
      <c r="P117" s="22"/>
      <c r="Q117" s="22"/>
      <c r="R117" s="22"/>
      <c r="S117" s="22"/>
      <c r="T117" s="41"/>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row>
    <row r="118">
      <c r="A118" s="11">
        <v>117.0</v>
      </c>
      <c r="B118" s="33"/>
      <c r="C118" s="24"/>
      <c r="D118" s="24"/>
      <c r="E118" s="24"/>
      <c r="F118" s="11"/>
      <c r="G118" s="11"/>
      <c r="H118" s="14"/>
      <c r="I118" s="11"/>
      <c r="J118" s="11"/>
      <c r="K118" s="18"/>
      <c r="L118" s="26"/>
      <c r="M118" s="124"/>
      <c r="N118" s="111"/>
      <c r="O118" s="28"/>
      <c r="P118" s="22"/>
      <c r="Q118" s="22"/>
      <c r="R118" s="22"/>
      <c r="S118" s="22"/>
      <c r="T118" s="41"/>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row>
    <row r="119">
      <c r="A119" s="11">
        <v>118.0</v>
      </c>
      <c r="B119" s="33"/>
      <c r="C119" s="24"/>
      <c r="D119" s="29"/>
      <c r="E119" s="29"/>
      <c r="F119" s="11"/>
      <c r="G119" s="11"/>
      <c r="H119" s="14"/>
      <c r="I119" s="11"/>
      <c r="J119" s="124"/>
      <c r="K119" s="148"/>
      <c r="L119" s="89"/>
      <c r="M119" s="11"/>
      <c r="N119" s="111"/>
      <c r="O119" s="28"/>
      <c r="P119" s="22"/>
      <c r="Q119" s="22"/>
      <c r="R119" s="22"/>
      <c r="S119" s="22"/>
      <c r="T119" s="41"/>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row>
    <row r="120">
      <c r="A120" s="11">
        <v>119.0</v>
      </c>
      <c r="B120" s="12"/>
      <c r="C120" s="24"/>
      <c r="D120" s="29"/>
      <c r="E120" s="29"/>
      <c r="F120" s="11"/>
      <c r="G120" s="11"/>
      <c r="H120" s="14"/>
      <c r="I120" s="11"/>
      <c r="J120" s="124"/>
      <c r="K120" s="148"/>
      <c r="L120" s="26"/>
      <c r="M120" s="124"/>
      <c r="N120" s="111"/>
      <c r="O120" s="28"/>
      <c r="P120" s="22"/>
      <c r="Q120" s="22"/>
      <c r="R120" s="22"/>
      <c r="S120" s="22"/>
      <c r="T120" s="41"/>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row>
    <row r="121">
      <c r="A121" s="11">
        <v>120.0</v>
      </c>
      <c r="B121" s="12"/>
      <c r="C121" s="24"/>
      <c r="D121" s="29"/>
      <c r="E121" s="29"/>
      <c r="F121" s="11"/>
      <c r="G121" s="11"/>
      <c r="H121" s="14"/>
      <c r="I121" s="11"/>
      <c r="J121" s="11"/>
      <c r="K121" s="18"/>
      <c r="L121" s="89"/>
      <c r="M121" s="124"/>
      <c r="N121" s="111"/>
      <c r="O121" s="28"/>
      <c r="P121" s="22"/>
      <c r="Q121" s="22"/>
      <c r="R121" s="22"/>
      <c r="S121" s="22"/>
      <c r="T121" s="41"/>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row>
    <row r="122">
      <c r="A122" s="11">
        <v>121.0</v>
      </c>
      <c r="B122" s="12"/>
      <c r="C122" s="24"/>
      <c r="D122" s="24"/>
      <c r="E122" s="29"/>
      <c r="F122" s="11"/>
      <c r="G122" s="11"/>
      <c r="H122" s="14"/>
      <c r="I122" s="11"/>
      <c r="J122" s="11"/>
      <c r="K122" s="18"/>
      <c r="L122" s="89"/>
      <c r="M122" s="124"/>
      <c r="N122" s="111"/>
      <c r="O122" s="28"/>
      <c r="P122" s="22"/>
      <c r="Q122" s="22"/>
      <c r="R122" s="22"/>
      <c r="S122" s="22"/>
      <c r="T122" s="41"/>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row>
    <row r="123">
      <c r="A123" s="11">
        <v>122.0</v>
      </c>
      <c r="B123" s="12"/>
      <c r="C123" s="24"/>
      <c r="D123" s="24"/>
      <c r="E123" s="24"/>
      <c r="F123" s="11"/>
      <c r="G123" s="11"/>
      <c r="H123" s="14"/>
      <c r="I123" s="11"/>
      <c r="J123" s="11"/>
      <c r="K123" s="18"/>
      <c r="L123" s="89"/>
      <c r="M123" s="124"/>
      <c r="N123" s="111"/>
      <c r="O123" s="28"/>
      <c r="P123" s="22"/>
      <c r="Q123" s="22"/>
      <c r="R123" s="22"/>
      <c r="S123" s="22"/>
      <c r="T123" s="41"/>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row>
    <row r="124">
      <c r="A124" s="11">
        <v>123.0</v>
      </c>
      <c r="B124" s="12"/>
      <c r="C124" s="24"/>
      <c r="D124" s="24"/>
      <c r="E124" s="29"/>
      <c r="F124" s="11"/>
      <c r="G124" s="11"/>
      <c r="H124" s="14"/>
      <c r="I124" s="11"/>
      <c r="J124" s="11"/>
      <c r="K124" s="148"/>
      <c r="L124" s="26"/>
      <c r="M124" s="124"/>
      <c r="N124" s="111"/>
      <c r="O124" s="28"/>
      <c r="P124" s="22"/>
      <c r="Q124" s="22"/>
      <c r="R124" s="22"/>
      <c r="S124" s="22"/>
      <c r="T124" s="41"/>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row>
    <row r="125">
      <c r="A125" s="11">
        <v>124.0</v>
      </c>
      <c r="B125" s="12"/>
      <c r="C125" s="24"/>
      <c r="D125" s="24"/>
      <c r="E125" s="29"/>
      <c r="F125" s="11"/>
      <c r="G125" s="11"/>
      <c r="H125" s="14"/>
      <c r="I125" s="11"/>
      <c r="J125" s="11"/>
      <c r="K125" s="148"/>
      <c r="L125" s="89"/>
      <c r="M125" s="124"/>
      <c r="N125" s="111"/>
      <c r="O125" s="28"/>
      <c r="P125" s="22"/>
      <c r="Q125" s="22"/>
      <c r="R125" s="22"/>
      <c r="S125" s="22"/>
      <c r="T125" s="41"/>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row>
    <row r="126">
      <c r="A126" s="11">
        <v>125.0</v>
      </c>
      <c r="B126" s="12"/>
      <c r="C126" s="24"/>
      <c r="D126" s="29"/>
      <c r="E126" s="24"/>
      <c r="F126" s="11"/>
      <c r="G126" s="11"/>
      <c r="H126" s="14"/>
      <c r="I126" s="11"/>
      <c r="J126" s="11"/>
      <c r="K126" s="148"/>
      <c r="L126" s="26"/>
      <c r="M126" s="124"/>
      <c r="N126" s="111"/>
      <c r="O126" s="28"/>
      <c r="P126" s="22"/>
      <c r="Q126" s="22"/>
      <c r="R126" s="22"/>
      <c r="S126" s="22"/>
      <c r="T126" s="41"/>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row>
    <row r="127">
      <c r="A127" s="11">
        <v>126.0</v>
      </c>
      <c r="B127" s="12"/>
      <c r="C127" s="24"/>
      <c r="D127" s="29"/>
      <c r="E127" s="29"/>
      <c r="F127" s="11"/>
      <c r="G127" s="11"/>
      <c r="H127" s="14"/>
      <c r="I127" s="11"/>
      <c r="J127" s="124"/>
      <c r="K127" s="148"/>
      <c r="L127" s="26"/>
      <c r="M127" s="124"/>
      <c r="N127" s="111"/>
      <c r="O127" s="28"/>
      <c r="P127" s="22"/>
      <c r="Q127" s="22"/>
      <c r="R127" s="22"/>
      <c r="S127" s="22"/>
      <c r="T127" s="41"/>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row>
    <row r="128">
      <c r="A128" s="11">
        <v>127.0</v>
      </c>
      <c r="B128" s="12"/>
      <c r="C128" s="24"/>
      <c r="D128" s="24"/>
      <c r="E128" s="29"/>
      <c r="F128" s="11"/>
      <c r="G128" s="11"/>
      <c r="H128" s="14"/>
      <c r="I128" s="11"/>
      <c r="J128" s="124"/>
      <c r="K128" s="18"/>
      <c r="L128" s="26"/>
      <c r="M128" s="124"/>
      <c r="N128" s="111"/>
      <c r="O128" s="28"/>
      <c r="P128" s="22"/>
      <c r="Q128" s="22"/>
      <c r="R128" s="22"/>
      <c r="S128" s="22"/>
      <c r="T128" s="41"/>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row>
    <row r="129">
      <c r="A129" s="11">
        <v>128.0</v>
      </c>
      <c r="B129" s="12"/>
      <c r="C129" s="24"/>
      <c r="D129" s="29"/>
      <c r="E129" s="29"/>
      <c r="F129" s="11"/>
      <c r="G129" s="11"/>
      <c r="H129" s="14"/>
      <c r="I129" s="11"/>
      <c r="J129" s="11"/>
      <c r="K129" s="18"/>
      <c r="L129" s="26"/>
      <c r="M129" s="124"/>
      <c r="N129" s="111"/>
      <c r="O129" s="28"/>
      <c r="P129" s="22"/>
      <c r="Q129" s="22"/>
      <c r="R129" s="22"/>
      <c r="S129" s="22"/>
      <c r="T129" s="41"/>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row>
    <row r="130">
      <c r="A130" s="11">
        <v>129.0</v>
      </c>
      <c r="B130" s="12"/>
      <c r="C130" s="24"/>
      <c r="D130" s="24"/>
      <c r="E130" s="29"/>
      <c r="F130" s="11"/>
      <c r="G130" s="11"/>
      <c r="H130" s="14"/>
      <c r="I130" s="11"/>
      <c r="J130" s="11"/>
      <c r="K130" s="18"/>
      <c r="L130" s="89"/>
      <c r="M130" s="124"/>
      <c r="N130" s="111"/>
      <c r="O130" s="28"/>
      <c r="P130" s="22"/>
      <c r="Q130" s="22"/>
      <c r="R130" s="22"/>
      <c r="S130" s="22"/>
      <c r="T130" s="41"/>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row>
    <row r="131">
      <c r="A131" s="11">
        <v>130.0</v>
      </c>
      <c r="B131" s="12"/>
      <c r="C131" s="24"/>
      <c r="D131" s="24"/>
      <c r="E131" s="29"/>
      <c r="F131" s="11"/>
      <c r="G131" s="11"/>
      <c r="H131" s="14"/>
      <c r="I131" s="11"/>
      <c r="J131" s="11"/>
      <c r="K131" s="18"/>
      <c r="L131" s="89"/>
      <c r="M131" s="124"/>
      <c r="N131" s="111"/>
      <c r="O131" s="28"/>
      <c r="P131" s="22"/>
      <c r="Q131" s="22"/>
      <c r="R131" s="22"/>
      <c r="S131" s="22"/>
      <c r="T131" s="41"/>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row>
    <row r="132">
      <c r="A132" s="11">
        <v>131.0</v>
      </c>
      <c r="B132" s="12"/>
      <c r="C132" s="24"/>
      <c r="D132" s="29"/>
      <c r="E132" s="24"/>
      <c r="F132" s="11"/>
      <c r="G132" s="11"/>
      <c r="H132" s="14"/>
      <c r="I132" s="11"/>
      <c r="J132" s="124"/>
      <c r="K132" s="148"/>
      <c r="L132" s="26"/>
      <c r="M132" s="124"/>
      <c r="N132" s="111"/>
      <c r="O132" s="28"/>
      <c r="P132" s="22"/>
      <c r="Q132" s="22"/>
      <c r="R132" s="22"/>
      <c r="S132" s="22"/>
      <c r="T132" s="41"/>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row>
    <row r="133">
      <c r="A133" s="11">
        <v>132.0</v>
      </c>
      <c r="B133" s="111"/>
      <c r="C133" s="29"/>
      <c r="D133" s="29"/>
      <c r="E133" s="29"/>
      <c r="F133" s="19"/>
      <c r="G133" s="19"/>
      <c r="H133" s="28"/>
      <c r="I133" s="11"/>
      <c r="J133" s="124"/>
      <c r="K133" s="148"/>
      <c r="L133" s="89"/>
      <c r="M133" s="124"/>
      <c r="N133" s="111"/>
      <c r="O133" s="28"/>
      <c r="P133" s="22"/>
      <c r="Q133" s="22"/>
      <c r="R133" s="22"/>
      <c r="S133" s="22"/>
      <c r="T133" s="41"/>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row>
    <row r="134">
      <c r="A134" s="11">
        <v>133.0</v>
      </c>
      <c r="B134" s="111"/>
      <c r="C134" s="29"/>
      <c r="D134" s="29"/>
      <c r="E134" s="29"/>
      <c r="F134" s="19"/>
      <c r="G134" s="19"/>
      <c r="H134" s="28"/>
      <c r="I134" s="19"/>
      <c r="J134" s="124"/>
      <c r="K134" s="148"/>
      <c r="L134" s="89"/>
      <c r="M134" s="124"/>
      <c r="N134" s="111"/>
      <c r="O134" s="28"/>
      <c r="P134" s="22"/>
      <c r="Q134" s="22"/>
      <c r="R134" s="22"/>
      <c r="S134" s="22"/>
      <c r="T134" s="41"/>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row>
    <row r="135">
      <c r="A135" s="11">
        <v>134.0</v>
      </c>
      <c r="B135" s="111"/>
      <c r="C135" s="29"/>
      <c r="D135" s="29"/>
      <c r="E135" s="29"/>
      <c r="F135" s="19"/>
      <c r="G135" s="19"/>
      <c r="H135" s="28"/>
      <c r="I135" s="19"/>
      <c r="J135" s="124"/>
      <c r="K135" s="148"/>
      <c r="L135" s="89"/>
      <c r="M135" s="124"/>
      <c r="N135" s="111"/>
      <c r="O135" s="28"/>
      <c r="P135" s="22"/>
      <c r="Q135" s="22"/>
      <c r="R135" s="22"/>
      <c r="S135" s="22"/>
      <c r="T135" s="41"/>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row>
    <row r="136">
      <c r="A136" s="11">
        <v>135.0</v>
      </c>
      <c r="B136" s="111"/>
      <c r="C136" s="29"/>
      <c r="D136" s="29"/>
      <c r="E136" s="29"/>
      <c r="F136" s="19"/>
      <c r="G136" s="19"/>
      <c r="H136" s="28"/>
      <c r="I136" s="19"/>
      <c r="J136" s="124"/>
      <c r="K136" s="148"/>
      <c r="L136" s="89"/>
      <c r="M136" s="124"/>
      <c r="N136" s="111"/>
      <c r="O136" s="28"/>
      <c r="P136" s="22"/>
      <c r="Q136" s="22"/>
      <c r="R136" s="22"/>
      <c r="S136" s="22"/>
      <c r="T136" s="41"/>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row>
    <row r="137">
      <c r="A137" s="11">
        <v>136.0</v>
      </c>
      <c r="B137" s="111"/>
      <c r="C137" s="29"/>
      <c r="D137" s="29"/>
      <c r="E137" s="29"/>
      <c r="F137" s="19"/>
      <c r="G137" s="19"/>
      <c r="H137" s="28"/>
      <c r="I137" s="19"/>
      <c r="J137" s="124"/>
      <c r="K137" s="148"/>
      <c r="L137" s="89"/>
      <c r="M137" s="124"/>
      <c r="N137" s="111"/>
      <c r="O137" s="28"/>
      <c r="P137" s="22"/>
      <c r="Q137" s="22"/>
      <c r="R137" s="22"/>
      <c r="S137" s="22"/>
      <c r="T137" s="41"/>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row>
    <row r="138">
      <c r="A138" s="11">
        <v>137.0</v>
      </c>
      <c r="B138" s="111"/>
      <c r="C138" s="29"/>
      <c r="D138" s="29"/>
      <c r="E138" s="29"/>
      <c r="F138" s="19"/>
      <c r="G138" s="19"/>
      <c r="H138" s="28"/>
      <c r="I138" s="19"/>
      <c r="J138" s="124"/>
      <c r="K138" s="148"/>
      <c r="L138" s="89"/>
      <c r="M138" s="124"/>
      <c r="N138" s="111"/>
      <c r="O138" s="28"/>
      <c r="P138" s="22"/>
      <c r="Q138" s="22"/>
      <c r="R138" s="22"/>
      <c r="S138" s="22"/>
      <c r="T138" s="41"/>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row>
    <row r="139">
      <c r="A139" s="11">
        <v>138.0</v>
      </c>
      <c r="B139" s="111"/>
      <c r="C139" s="29"/>
      <c r="D139" s="29"/>
      <c r="E139" s="29"/>
      <c r="F139" s="19"/>
      <c r="G139" s="19"/>
      <c r="H139" s="28"/>
      <c r="I139" s="19"/>
      <c r="J139" s="124"/>
      <c r="K139" s="148"/>
      <c r="L139" s="89"/>
      <c r="M139" s="124"/>
      <c r="N139" s="111"/>
      <c r="O139" s="28"/>
      <c r="P139" s="22"/>
      <c r="Q139" s="22"/>
      <c r="R139" s="22"/>
      <c r="S139" s="22"/>
      <c r="T139" s="41"/>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row>
    <row r="140">
      <c r="A140" s="11">
        <v>139.0</v>
      </c>
      <c r="B140" s="111"/>
      <c r="C140" s="29"/>
      <c r="D140" s="29"/>
      <c r="E140" s="29"/>
      <c r="F140" s="19"/>
      <c r="G140" s="19"/>
      <c r="H140" s="28"/>
      <c r="I140" s="19"/>
      <c r="J140" s="124"/>
      <c r="K140" s="148"/>
      <c r="L140" s="89"/>
      <c r="M140" s="124"/>
      <c r="N140" s="111"/>
      <c r="O140" s="28"/>
      <c r="P140" s="22"/>
      <c r="Q140" s="22"/>
      <c r="R140" s="22"/>
      <c r="S140" s="22"/>
      <c r="T140" s="41"/>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row>
    <row r="141">
      <c r="A141" s="41"/>
      <c r="B141" s="116"/>
      <c r="C141" s="22"/>
      <c r="D141" s="22"/>
      <c r="E141" s="22"/>
      <c r="F141" s="41"/>
      <c r="G141" s="41"/>
      <c r="H141" s="22"/>
      <c r="I141" s="41"/>
      <c r="J141" s="41"/>
      <c r="K141" s="117"/>
      <c r="L141" s="99"/>
      <c r="M141" s="41"/>
      <c r="N141" s="116"/>
      <c r="O141" s="22"/>
      <c r="P141" s="22"/>
      <c r="Q141" s="22"/>
      <c r="R141" s="22"/>
      <c r="S141" s="22"/>
      <c r="T141" s="41"/>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row>
    <row r="142">
      <c r="A142" s="41"/>
      <c r="B142" s="116"/>
      <c r="C142" s="22"/>
      <c r="D142" s="22"/>
      <c r="E142" s="22"/>
      <c r="F142" s="41"/>
      <c r="G142" s="41"/>
      <c r="H142" s="22"/>
      <c r="I142" s="41"/>
      <c r="J142" s="41"/>
      <c r="K142" s="117"/>
      <c r="L142" s="99"/>
      <c r="M142" s="41"/>
      <c r="N142" s="116"/>
      <c r="O142" s="22"/>
      <c r="P142" s="22"/>
      <c r="Q142" s="22"/>
      <c r="R142" s="22"/>
      <c r="S142" s="22"/>
      <c r="T142" s="41"/>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row>
    <row r="143">
      <c r="A143" s="41"/>
      <c r="B143" s="116"/>
      <c r="C143" s="22"/>
      <c r="D143" s="22"/>
      <c r="E143" s="22"/>
      <c r="F143" s="41"/>
      <c r="G143" s="41"/>
      <c r="H143" s="22"/>
      <c r="I143" s="41"/>
      <c r="J143" s="41"/>
      <c r="K143" s="117"/>
      <c r="L143" s="99"/>
      <c r="M143" s="41"/>
      <c r="N143" s="116"/>
      <c r="O143" s="22"/>
      <c r="P143" s="22"/>
      <c r="Q143" s="22"/>
      <c r="R143" s="22"/>
      <c r="S143" s="22"/>
      <c r="T143" s="41"/>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row>
    <row r="144">
      <c r="A144" s="41"/>
      <c r="B144" s="116"/>
      <c r="C144" s="22"/>
      <c r="D144" s="22"/>
      <c r="E144" s="22"/>
      <c r="F144" s="41"/>
      <c r="G144" s="41"/>
      <c r="H144" s="22"/>
      <c r="I144" s="41"/>
      <c r="J144" s="41"/>
      <c r="K144" s="117"/>
      <c r="L144" s="99"/>
      <c r="M144" s="41"/>
      <c r="N144" s="116"/>
      <c r="O144" s="22"/>
      <c r="P144" s="22"/>
      <c r="Q144" s="22"/>
      <c r="R144" s="22"/>
      <c r="S144" s="22"/>
      <c r="T144" s="41"/>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row>
    <row r="145">
      <c r="A145" s="41"/>
      <c r="B145" s="116"/>
      <c r="C145" s="22"/>
      <c r="D145" s="22"/>
      <c r="E145" s="22"/>
      <c r="F145" s="41"/>
      <c r="G145" s="41"/>
      <c r="H145" s="22"/>
      <c r="I145" s="41"/>
      <c r="J145" s="41"/>
      <c r="K145" s="117"/>
      <c r="L145" s="99"/>
      <c r="M145" s="41"/>
      <c r="N145" s="116"/>
      <c r="O145" s="22"/>
      <c r="P145" s="22"/>
      <c r="Q145" s="22"/>
      <c r="R145" s="22"/>
      <c r="S145" s="22"/>
      <c r="T145" s="41"/>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row>
    <row r="146">
      <c r="A146" s="41"/>
      <c r="B146" s="116"/>
      <c r="C146" s="22"/>
      <c r="D146" s="22"/>
      <c r="E146" s="22"/>
      <c r="F146" s="41"/>
      <c r="G146" s="41"/>
      <c r="H146" s="22"/>
      <c r="I146" s="41"/>
      <c r="J146" s="41"/>
      <c r="K146" s="117"/>
      <c r="L146" s="99"/>
      <c r="M146" s="41"/>
      <c r="N146" s="116"/>
      <c r="O146" s="22"/>
      <c r="P146" s="22"/>
      <c r="Q146" s="22"/>
      <c r="R146" s="22"/>
      <c r="S146" s="22"/>
      <c r="T146" s="41"/>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row>
    <row r="147">
      <c r="A147" s="41"/>
      <c r="B147" s="116"/>
      <c r="C147" s="22"/>
      <c r="D147" s="22"/>
      <c r="E147" s="22"/>
      <c r="F147" s="41"/>
      <c r="G147" s="41"/>
      <c r="H147" s="22"/>
      <c r="I147" s="41"/>
      <c r="J147" s="41"/>
      <c r="K147" s="117"/>
      <c r="L147" s="99"/>
      <c r="M147" s="41"/>
      <c r="N147" s="116"/>
      <c r="O147" s="22"/>
      <c r="P147" s="22"/>
      <c r="Q147" s="22"/>
      <c r="R147" s="22"/>
      <c r="S147" s="22"/>
      <c r="T147" s="41"/>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row>
    <row r="148">
      <c r="A148" s="41"/>
      <c r="B148" s="116"/>
      <c r="C148" s="22"/>
      <c r="D148" s="22"/>
      <c r="E148" s="22"/>
      <c r="F148" s="41"/>
      <c r="G148" s="41"/>
      <c r="H148" s="22"/>
      <c r="I148" s="41"/>
      <c r="J148" s="41"/>
      <c r="K148" s="117"/>
      <c r="L148" s="99"/>
      <c r="M148" s="41"/>
      <c r="N148" s="116"/>
      <c r="O148" s="22"/>
      <c r="P148" s="22"/>
      <c r="Q148" s="22"/>
      <c r="R148" s="22"/>
      <c r="S148" s="22"/>
      <c r="T148" s="41"/>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row>
    <row r="149">
      <c r="A149" s="41"/>
      <c r="B149" s="116"/>
      <c r="C149" s="22"/>
      <c r="D149" s="22"/>
      <c r="E149" s="22"/>
      <c r="F149" s="41"/>
      <c r="G149" s="41"/>
      <c r="H149" s="22"/>
      <c r="I149" s="41"/>
      <c r="J149" s="41"/>
      <c r="K149" s="117"/>
      <c r="L149" s="99"/>
      <c r="M149" s="41"/>
      <c r="N149" s="116"/>
      <c r="O149" s="22"/>
      <c r="P149" s="22"/>
      <c r="Q149" s="22"/>
      <c r="R149" s="22"/>
      <c r="S149" s="22"/>
      <c r="T149" s="41"/>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row>
    <row r="150">
      <c r="A150" s="41"/>
      <c r="B150" s="116"/>
      <c r="C150" s="22"/>
      <c r="D150" s="22"/>
      <c r="E150" s="22"/>
      <c r="F150" s="41"/>
      <c r="G150" s="41"/>
      <c r="H150" s="22"/>
      <c r="I150" s="41"/>
      <c r="J150" s="41"/>
      <c r="K150" s="117"/>
      <c r="L150" s="99"/>
      <c r="M150" s="41"/>
      <c r="N150" s="116"/>
      <c r="O150" s="22"/>
      <c r="P150" s="22"/>
      <c r="Q150" s="22"/>
      <c r="R150" s="22"/>
      <c r="S150" s="22"/>
      <c r="T150" s="41"/>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row>
    <row r="151">
      <c r="A151" s="41"/>
      <c r="B151" s="116"/>
      <c r="C151" s="22"/>
      <c r="D151" s="22"/>
      <c r="E151" s="22"/>
      <c r="F151" s="41"/>
      <c r="G151" s="41"/>
      <c r="H151" s="22"/>
      <c r="I151" s="41"/>
      <c r="J151" s="41"/>
      <c r="K151" s="117"/>
      <c r="L151" s="99"/>
      <c r="M151" s="41"/>
      <c r="N151" s="116"/>
      <c r="O151" s="22"/>
      <c r="P151" s="22"/>
      <c r="Q151" s="22"/>
      <c r="R151" s="22"/>
      <c r="S151" s="22"/>
      <c r="T151" s="41"/>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row>
    <row r="152">
      <c r="A152" s="41"/>
      <c r="B152" s="116"/>
      <c r="C152" s="22"/>
      <c r="D152" s="22"/>
      <c r="E152" s="22"/>
      <c r="F152" s="41"/>
      <c r="G152" s="41"/>
      <c r="H152" s="22"/>
      <c r="I152" s="41"/>
      <c r="J152" s="41"/>
      <c r="K152" s="117"/>
      <c r="L152" s="99"/>
      <c r="M152" s="41"/>
      <c r="N152" s="116"/>
      <c r="O152" s="22"/>
      <c r="P152" s="22"/>
      <c r="Q152" s="22"/>
      <c r="R152" s="22"/>
      <c r="S152" s="22"/>
      <c r="T152" s="41"/>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row>
    <row r="153">
      <c r="A153" s="41"/>
      <c r="B153" s="116"/>
      <c r="C153" s="22"/>
      <c r="D153" s="22"/>
      <c r="E153" s="22"/>
      <c r="F153" s="41"/>
      <c r="G153" s="41"/>
      <c r="H153" s="22"/>
      <c r="I153" s="41"/>
      <c r="J153" s="41"/>
      <c r="K153" s="117"/>
      <c r="L153" s="99"/>
      <c r="M153" s="41"/>
      <c r="N153" s="116"/>
      <c r="O153" s="22"/>
      <c r="P153" s="22"/>
      <c r="Q153" s="22"/>
      <c r="R153" s="22"/>
      <c r="S153" s="22"/>
      <c r="T153" s="41"/>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row>
    <row r="154">
      <c r="A154" s="41"/>
      <c r="B154" s="116"/>
      <c r="C154" s="22"/>
      <c r="D154" s="22"/>
      <c r="E154" s="22"/>
      <c r="F154" s="41"/>
      <c r="G154" s="41"/>
      <c r="H154" s="22"/>
      <c r="I154" s="41"/>
      <c r="J154" s="41"/>
      <c r="K154" s="117"/>
      <c r="L154" s="99"/>
      <c r="M154" s="41"/>
      <c r="N154" s="116"/>
      <c r="O154" s="22"/>
      <c r="P154" s="22"/>
      <c r="Q154" s="22"/>
      <c r="R154" s="22"/>
      <c r="S154" s="22"/>
      <c r="T154" s="41"/>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row>
    <row r="155">
      <c r="A155" s="41"/>
      <c r="B155" s="116"/>
      <c r="C155" s="22"/>
      <c r="D155" s="22"/>
      <c r="E155" s="22"/>
      <c r="F155" s="41"/>
      <c r="G155" s="41"/>
      <c r="H155" s="22"/>
      <c r="I155" s="41"/>
      <c r="J155" s="41"/>
      <c r="K155" s="117"/>
      <c r="L155" s="99"/>
      <c r="M155" s="41"/>
      <c r="N155" s="116"/>
      <c r="O155" s="22"/>
      <c r="P155" s="22"/>
      <c r="Q155" s="22"/>
      <c r="R155" s="22"/>
      <c r="S155" s="22"/>
      <c r="T155" s="41"/>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row>
    <row r="156">
      <c r="A156" s="41"/>
      <c r="B156" s="116"/>
      <c r="C156" s="22"/>
      <c r="D156" s="22"/>
      <c r="E156" s="22"/>
      <c r="F156" s="41"/>
      <c r="G156" s="41"/>
      <c r="H156" s="22"/>
      <c r="I156" s="41"/>
      <c r="J156" s="41"/>
      <c r="K156" s="117"/>
      <c r="L156" s="99"/>
      <c r="M156" s="41"/>
      <c r="N156" s="116"/>
      <c r="O156" s="22"/>
      <c r="P156" s="22"/>
      <c r="Q156" s="22"/>
      <c r="R156" s="22"/>
      <c r="S156" s="22"/>
      <c r="T156" s="41"/>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row>
    <row r="157">
      <c r="A157" s="41"/>
      <c r="B157" s="116"/>
      <c r="C157" s="22"/>
      <c r="D157" s="22"/>
      <c r="E157" s="22"/>
      <c r="F157" s="41"/>
      <c r="G157" s="41"/>
      <c r="H157" s="22"/>
      <c r="I157" s="41"/>
      <c r="J157" s="41"/>
      <c r="K157" s="117"/>
      <c r="L157" s="99"/>
      <c r="M157" s="41"/>
      <c r="N157" s="116"/>
      <c r="O157" s="22"/>
      <c r="P157" s="22"/>
      <c r="Q157" s="22"/>
      <c r="R157" s="22"/>
      <c r="S157" s="22"/>
      <c r="T157" s="41"/>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row>
    <row r="158">
      <c r="A158" s="41"/>
      <c r="B158" s="116"/>
      <c r="C158" s="22"/>
      <c r="D158" s="22"/>
      <c r="E158" s="22"/>
      <c r="F158" s="41"/>
      <c r="G158" s="41"/>
      <c r="H158" s="22"/>
      <c r="I158" s="41"/>
      <c r="J158" s="41"/>
      <c r="K158" s="117"/>
      <c r="L158" s="99"/>
      <c r="M158" s="41"/>
      <c r="N158" s="116"/>
      <c r="O158" s="22"/>
      <c r="P158" s="22"/>
      <c r="Q158" s="22"/>
      <c r="R158" s="22"/>
      <c r="S158" s="22"/>
      <c r="T158" s="41"/>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row>
    <row r="159">
      <c r="A159" s="41"/>
      <c r="B159" s="116"/>
      <c r="C159" s="22"/>
      <c r="D159" s="22"/>
      <c r="E159" s="22"/>
      <c r="F159" s="41"/>
      <c r="G159" s="41"/>
      <c r="H159" s="22"/>
      <c r="I159" s="41"/>
      <c r="J159" s="41"/>
      <c r="K159" s="117"/>
      <c r="L159" s="99"/>
      <c r="M159" s="41"/>
      <c r="N159" s="116"/>
      <c r="O159" s="22"/>
      <c r="P159" s="22"/>
      <c r="Q159" s="22"/>
      <c r="R159" s="22"/>
      <c r="S159" s="22"/>
      <c r="T159" s="41"/>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row>
    <row r="160">
      <c r="A160" s="41"/>
      <c r="B160" s="116"/>
      <c r="C160" s="22"/>
      <c r="D160" s="22"/>
      <c r="E160" s="22"/>
      <c r="F160" s="41"/>
      <c r="G160" s="41"/>
      <c r="H160" s="22"/>
      <c r="I160" s="41"/>
      <c r="J160" s="41"/>
      <c r="K160" s="117"/>
      <c r="L160" s="99"/>
      <c r="M160" s="41"/>
      <c r="N160" s="116"/>
      <c r="O160" s="22"/>
      <c r="P160" s="22"/>
      <c r="Q160" s="22"/>
      <c r="R160" s="22"/>
      <c r="S160" s="22"/>
      <c r="T160" s="41"/>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row>
    <row r="161">
      <c r="A161" s="41"/>
      <c r="B161" s="116"/>
      <c r="C161" s="22"/>
      <c r="D161" s="22"/>
      <c r="E161" s="22"/>
      <c r="F161" s="41"/>
      <c r="G161" s="41"/>
      <c r="H161" s="22"/>
      <c r="I161" s="41"/>
      <c r="J161" s="41"/>
      <c r="K161" s="117"/>
      <c r="L161" s="99"/>
      <c r="M161" s="41"/>
      <c r="N161" s="116"/>
      <c r="O161" s="22"/>
      <c r="P161" s="22"/>
      <c r="Q161" s="22"/>
      <c r="R161" s="22"/>
      <c r="S161" s="22"/>
      <c r="T161" s="41"/>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row>
    <row r="162">
      <c r="A162" s="41"/>
      <c r="B162" s="116"/>
      <c r="C162" s="22"/>
      <c r="D162" s="22"/>
      <c r="E162" s="22"/>
      <c r="F162" s="41"/>
      <c r="G162" s="41"/>
      <c r="H162" s="22"/>
      <c r="I162" s="41"/>
      <c r="J162" s="41"/>
      <c r="K162" s="117"/>
      <c r="L162" s="99"/>
      <c r="M162" s="41"/>
      <c r="N162" s="116"/>
      <c r="O162" s="22"/>
      <c r="P162" s="22"/>
      <c r="Q162" s="22"/>
      <c r="R162" s="22"/>
      <c r="S162" s="22"/>
      <c r="T162" s="41"/>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row>
    <row r="163">
      <c r="A163" s="41"/>
      <c r="B163" s="116"/>
      <c r="C163" s="22"/>
      <c r="D163" s="22"/>
      <c r="E163" s="22"/>
      <c r="F163" s="41"/>
      <c r="G163" s="41"/>
      <c r="H163" s="22"/>
      <c r="I163" s="41"/>
      <c r="J163" s="41"/>
      <c r="K163" s="117"/>
      <c r="L163" s="99"/>
      <c r="M163" s="41"/>
      <c r="N163" s="116"/>
      <c r="O163" s="22"/>
      <c r="P163" s="22"/>
      <c r="Q163" s="22"/>
      <c r="R163" s="22"/>
      <c r="S163" s="22"/>
      <c r="T163" s="41"/>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row>
    <row r="164">
      <c r="A164" s="41"/>
      <c r="B164" s="116"/>
      <c r="C164" s="22"/>
      <c r="D164" s="22"/>
      <c r="E164" s="22"/>
      <c r="F164" s="41"/>
      <c r="G164" s="41"/>
      <c r="H164" s="22"/>
      <c r="I164" s="41"/>
      <c r="J164" s="41"/>
      <c r="K164" s="117"/>
      <c r="L164" s="99"/>
      <c r="M164" s="41"/>
      <c r="N164" s="116"/>
      <c r="O164" s="22"/>
      <c r="P164" s="22"/>
      <c r="Q164" s="22"/>
      <c r="R164" s="22"/>
      <c r="S164" s="22"/>
      <c r="T164" s="41"/>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row>
    <row r="165">
      <c r="A165" s="41"/>
      <c r="B165" s="116"/>
      <c r="C165" s="22"/>
      <c r="D165" s="22"/>
      <c r="E165" s="22"/>
      <c r="F165" s="41"/>
      <c r="G165" s="41"/>
      <c r="H165" s="22"/>
      <c r="I165" s="41"/>
      <c r="J165" s="41"/>
      <c r="K165" s="117"/>
      <c r="L165" s="99"/>
      <c r="M165" s="41"/>
      <c r="N165" s="116"/>
      <c r="O165" s="22"/>
      <c r="P165" s="22"/>
      <c r="Q165" s="22"/>
      <c r="R165" s="22"/>
      <c r="S165" s="22"/>
      <c r="T165" s="41"/>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row>
    <row r="166">
      <c r="A166" s="41"/>
      <c r="B166" s="116"/>
      <c r="C166" s="22"/>
      <c r="D166" s="22"/>
      <c r="E166" s="22"/>
      <c r="F166" s="41"/>
      <c r="G166" s="41"/>
      <c r="H166" s="22"/>
      <c r="I166" s="41"/>
      <c r="J166" s="41"/>
      <c r="K166" s="117"/>
      <c r="L166" s="99"/>
      <c r="M166" s="41"/>
      <c r="N166" s="116"/>
      <c r="O166" s="22"/>
      <c r="P166" s="22"/>
      <c r="Q166" s="22"/>
      <c r="R166" s="22"/>
      <c r="S166" s="22"/>
      <c r="T166" s="41"/>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row>
    <row r="167">
      <c r="A167" s="41"/>
      <c r="B167" s="116"/>
      <c r="C167" s="22"/>
      <c r="D167" s="22"/>
      <c r="E167" s="22"/>
      <c r="F167" s="41"/>
      <c r="G167" s="41"/>
      <c r="H167" s="22"/>
      <c r="I167" s="41"/>
      <c r="J167" s="41"/>
      <c r="K167" s="117"/>
      <c r="L167" s="99"/>
      <c r="M167" s="41"/>
      <c r="N167" s="116"/>
      <c r="O167" s="22"/>
      <c r="P167" s="22"/>
      <c r="Q167" s="22"/>
      <c r="R167" s="22"/>
      <c r="S167" s="22"/>
      <c r="T167" s="41"/>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row>
    <row r="168">
      <c r="A168" s="41"/>
      <c r="B168" s="116"/>
      <c r="C168" s="22"/>
      <c r="D168" s="22"/>
      <c r="E168" s="22"/>
      <c r="F168" s="41"/>
      <c r="G168" s="41"/>
      <c r="H168" s="22"/>
      <c r="I168" s="41"/>
      <c r="J168" s="41"/>
      <c r="K168" s="117"/>
      <c r="L168" s="99"/>
      <c r="M168" s="41"/>
      <c r="N168" s="116"/>
      <c r="O168" s="22"/>
      <c r="P168" s="22"/>
      <c r="Q168" s="22"/>
      <c r="R168" s="22"/>
      <c r="S168" s="22"/>
      <c r="T168" s="41"/>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row>
    <row r="169">
      <c r="A169" s="41"/>
      <c r="B169" s="116"/>
      <c r="C169" s="22"/>
      <c r="D169" s="22"/>
      <c r="E169" s="22"/>
      <c r="F169" s="41"/>
      <c r="G169" s="41"/>
      <c r="H169" s="22"/>
      <c r="I169" s="41"/>
      <c r="J169" s="41"/>
      <c r="K169" s="117"/>
      <c r="L169" s="99"/>
      <c r="M169" s="41"/>
      <c r="N169" s="116"/>
      <c r="O169" s="22"/>
      <c r="P169" s="22"/>
      <c r="Q169" s="22"/>
      <c r="R169" s="22"/>
      <c r="S169" s="22"/>
      <c r="T169" s="41"/>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row>
    <row r="170">
      <c r="A170" s="41"/>
      <c r="B170" s="116"/>
      <c r="C170" s="22"/>
      <c r="D170" s="22"/>
      <c r="E170" s="22"/>
      <c r="F170" s="41"/>
      <c r="G170" s="41"/>
      <c r="H170" s="22"/>
      <c r="I170" s="41"/>
      <c r="J170" s="41"/>
      <c r="K170" s="117"/>
      <c r="L170" s="99"/>
      <c r="M170" s="41"/>
      <c r="N170" s="116"/>
      <c r="O170" s="22"/>
      <c r="P170" s="22"/>
      <c r="Q170" s="22"/>
      <c r="R170" s="22"/>
      <c r="S170" s="22"/>
      <c r="T170" s="41"/>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row>
    <row r="171">
      <c r="A171" s="41"/>
      <c r="B171" s="116"/>
      <c r="C171" s="22"/>
      <c r="D171" s="22"/>
      <c r="E171" s="22"/>
      <c r="F171" s="41"/>
      <c r="G171" s="41"/>
      <c r="H171" s="22"/>
      <c r="I171" s="41"/>
      <c r="J171" s="41"/>
      <c r="K171" s="117"/>
      <c r="L171" s="99"/>
      <c r="M171" s="41"/>
      <c r="N171" s="116"/>
      <c r="O171" s="22"/>
      <c r="P171" s="22"/>
      <c r="Q171" s="22"/>
      <c r="R171" s="22"/>
      <c r="S171" s="22"/>
      <c r="T171" s="41"/>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row>
    <row r="172">
      <c r="A172" s="41"/>
      <c r="B172" s="116"/>
      <c r="C172" s="22"/>
      <c r="D172" s="22"/>
      <c r="E172" s="22"/>
      <c r="F172" s="41"/>
      <c r="G172" s="41"/>
      <c r="H172" s="22"/>
      <c r="I172" s="41"/>
      <c r="J172" s="41"/>
      <c r="K172" s="117"/>
      <c r="L172" s="99"/>
      <c r="M172" s="41"/>
      <c r="N172" s="116"/>
      <c r="O172" s="22"/>
      <c r="P172" s="22"/>
      <c r="Q172" s="22"/>
      <c r="R172" s="22"/>
      <c r="S172" s="22"/>
      <c r="T172" s="41"/>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row>
    <row r="173">
      <c r="A173" s="41"/>
      <c r="B173" s="116"/>
      <c r="C173" s="22"/>
      <c r="D173" s="22"/>
      <c r="E173" s="22"/>
      <c r="F173" s="41"/>
      <c r="G173" s="41"/>
      <c r="H173" s="22"/>
      <c r="I173" s="41"/>
      <c r="J173" s="41"/>
      <c r="K173" s="117"/>
      <c r="L173" s="99"/>
      <c r="M173" s="41"/>
      <c r="N173" s="116"/>
      <c r="O173" s="22"/>
      <c r="P173" s="22"/>
      <c r="Q173" s="22"/>
      <c r="R173" s="22"/>
      <c r="S173" s="22"/>
      <c r="T173" s="41"/>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row>
    <row r="174">
      <c r="A174" s="41"/>
      <c r="B174" s="116"/>
      <c r="C174" s="22"/>
      <c r="D174" s="22"/>
      <c r="E174" s="22"/>
      <c r="F174" s="41"/>
      <c r="G174" s="41"/>
      <c r="H174" s="22"/>
      <c r="I174" s="41"/>
      <c r="J174" s="41"/>
      <c r="K174" s="117"/>
      <c r="L174" s="99"/>
      <c r="M174" s="41"/>
      <c r="N174" s="116"/>
      <c r="O174" s="22"/>
      <c r="P174" s="22"/>
      <c r="Q174" s="22"/>
      <c r="R174" s="22"/>
      <c r="S174" s="22"/>
      <c r="T174" s="41"/>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row>
    <row r="175">
      <c r="A175" s="41"/>
      <c r="B175" s="116"/>
      <c r="C175" s="22"/>
      <c r="D175" s="22"/>
      <c r="E175" s="22"/>
      <c r="F175" s="41"/>
      <c r="G175" s="41"/>
      <c r="H175" s="22"/>
      <c r="I175" s="41"/>
      <c r="J175" s="41"/>
      <c r="K175" s="117"/>
      <c r="L175" s="99"/>
      <c r="M175" s="41"/>
      <c r="N175" s="116"/>
      <c r="O175" s="22"/>
      <c r="P175" s="22"/>
      <c r="Q175" s="22"/>
      <c r="R175" s="22"/>
      <c r="S175" s="22"/>
      <c r="T175" s="41"/>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row>
    <row r="176">
      <c r="A176" s="41"/>
      <c r="B176" s="116"/>
      <c r="C176" s="22"/>
      <c r="D176" s="22"/>
      <c r="E176" s="22"/>
      <c r="F176" s="41"/>
      <c r="G176" s="41"/>
      <c r="H176" s="22"/>
      <c r="I176" s="41"/>
      <c r="J176" s="41"/>
      <c r="K176" s="117"/>
      <c r="L176" s="99"/>
      <c r="M176" s="41"/>
      <c r="N176" s="116"/>
      <c r="O176" s="22"/>
      <c r="P176" s="22"/>
      <c r="Q176" s="22"/>
      <c r="R176" s="22"/>
      <c r="S176" s="22"/>
      <c r="T176" s="41"/>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row>
    <row r="177">
      <c r="A177" s="41"/>
      <c r="B177" s="116"/>
      <c r="C177" s="22"/>
      <c r="D177" s="22"/>
      <c r="E177" s="22"/>
      <c r="F177" s="41"/>
      <c r="G177" s="41"/>
      <c r="H177" s="22"/>
      <c r="I177" s="41"/>
      <c r="J177" s="41"/>
      <c r="K177" s="117"/>
      <c r="L177" s="99"/>
      <c r="M177" s="41"/>
      <c r="N177" s="116"/>
      <c r="O177" s="22"/>
      <c r="P177" s="22"/>
      <c r="Q177" s="22"/>
      <c r="R177" s="22"/>
      <c r="S177" s="22"/>
      <c r="T177" s="41"/>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row>
    <row r="178">
      <c r="A178" s="41"/>
      <c r="B178" s="116"/>
      <c r="C178" s="22"/>
      <c r="D178" s="22"/>
      <c r="E178" s="22"/>
      <c r="F178" s="41"/>
      <c r="G178" s="41"/>
      <c r="H178" s="22"/>
      <c r="I178" s="41"/>
      <c r="J178" s="41"/>
      <c r="K178" s="117"/>
      <c r="L178" s="99"/>
      <c r="M178" s="41"/>
      <c r="N178" s="116"/>
      <c r="O178" s="22"/>
      <c r="P178" s="22"/>
      <c r="Q178" s="22"/>
      <c r="R178" s="22"/>
      <c r="S178" s="22"/>
      <c r="T178" s="41"/>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row>
    <row r="179">
      <c r="A179" s="41"/>
      <c r="B179" s="116"/>
      <c r="C179" s="22"/>
      <c r="D179" s="22"/>
      <c r="E179" s="22"/>
      <c r="F179" s="41"/>
      <c r="G179" s="41"/>
      <c r="H179" s="22"/>
      <c r="I179" s="41"/>
      <c r="J179" s="41"/>
      <c r="K179" s="117"/>
      <c r="L179" s="99"/>
      <c r="M179" s="41"/>
      <c r="N179" s="116"/>
      <c r="O179" s="22"/>
      <c r="P179" s="22"/>
      <c r="Q179" s="22"/>
      <c r="R179" s="22"/>
      <c r="S179" s="22"/>
      <c r="T179" s="41"/>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row>
    <row r="180">
      <c r="A180" s="41"/>
      <c r="B180" s="116"/>
      <c r="C180" s="22"/>
      <c r="D180" s="22"/>
      <c r="E180" s="22"/>
      <c r="F180" s="41"/>
      <c r="G180" s="41"/>
      <c r="H180" s="22"/>
      <c r="I180" s="41"/>
      <c r="J180" s="41"/>
      <c r="K180" s="117"/>
      <c r="L180" s="99"/>
      <c r="M180" s="41"/>
      <c r="N180" s="116"/>
      <c r="O180" s="22"/>
      <c r="P180" s="22"/>
      <c r="Q180" s="22"/>
      <c r="R180" s="22"/>
      <c r="S180" s="22"/>
      <c r="T180" s="41"/>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row>
    <row r="181">
      <c r="A181" s="41"/>
      <c r="B181" s="116"/>
      <c r="C181" s="22"/>
      <c r="D181" s="22"/>
      <c r="E181" s="22"/>
      <c r="F181" s="41"/>
      <c r="G181" s="41"/>
      <c r="H181" s="22"/>
      <c r="I181" s="41"/>
      <c r="J181" s="41"/>
      <c r="K181" s="117"/>
      <c r="L181" s="99"/>
      <c r="M181" s="41"/>
      <c r="N181" s="116"/>
      <c r="O181" s="22"/>
      <c r="P181" s="22"/>
      <c r="Q181" s="22"/>
      <c r="R181" s="22"/>
      <c r="S181" s="22"/>
      <c r="T181" s="41"/>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row>
    <row r="182">
      <c r="A182" s="41"/>
      <c r="B182" s="116"/>
      <c r="C182" s="22"/>
      <c r="D182" s="22"/>
      <c r="E182" s="22"/>
      <c r="F182" s="41"/>
      <c r="G182" s="41"/>
      <c r="H182" s="22"/>
      <c r="I182" s="41"/>
      <c r="J182" s="41"/>
      <c r="K182" s="117"/>
      <c r="L182" s="99"/>
      <c r="M182" s="41"/>
      <c r="N182" s="116"/>
      <c r="O182" s="22"/>
      <c r="P182" s="22"/>
      <c r="Q182" s="22"/>
      <c r="R182" s="22"/>
      <c r="S182" s="22"/>
      <c r="T182" s="41"/>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row>
    <row r="183">
      <c r="A183" s="41"/>
      <c r="B183" s="116"/>
      <c r="C183" s="22"/>
      <c r="D183" s="22"/>
      <c r="E183" s="22"/>
      <c r="F183" s="41"/>
      <c r="G183" s="41"/>
      <c r="H183" s="22"/>
      <c r="I183" s="41"/>
      <c r="J183" s="41"/>
      <c r="K183" s="117"/>
      <c r="L183" s="99"/>
      <c r="M183" s="41"/>
      <c r="N183" s="116"/>
      <c r="O183" s="22"/>
      <c r="P183" s="22"/>
      <c r="Q183" s="22"/>
      <c r="R183" s="22"/>
      <c r="S183" s="22"/>
      <c r="T183" s="41"/>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row>
    <row r="184">
      <c r="A184" s="41"/>
      <c r="B184" s="116"/>
      <c r="C184" s="22"/>
      <c r="D184" s="22"/>
      <c r="E184" s="22"/>
      <c r="F184" s="41"/>
      <c r="G184" s="41"/>
      <c r="H184" s="22"/>
      <c r="I184" s="41"/>
      <c r="J184" s="41"/>
      <c r="K184" s="117"/>
      <c r="L184" s="99"/>
      <c r="M184" s="41"/>
      <c r="N184" s="116"/>
      <c r="O184" s="22"/>
      <c r="P184" s="22"/>
      <c r="Q184" s="22"/>
      <c r="R184" s="22"/>
      <c r="S184" s="22"/>
      <c r="T184" s="41"/>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row>
    <row r="185">
      <c r="A185" s="41"/>
      <c r="B185" s="116"/>
      <c r="C185" s="22"/>
      <c r="D185" s="22"/>
      <c r="E185" s="22"/>
      <c r="F185" s="41"/>
      <c r="G185" s="41"/>
      <c r="H185" s="22"/>
      <c r="I185" s="41"/>
      <c r="J185" s="41"/>
      <c r="K185" s="117"/>
      <c r="L185" s="99"/>
      <c r="M185" s="41"/>
      <c r="N185" s="116"/>
      <c r="O185" s="22"/>
      <c r="P185" s="22"/>
      <c r="Q185" s="22"/>
      <c r="R185" s="22"/>
      <c r="S185" s="22"/>
      <c r="T185" s="41"/>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row>
    <row r="186">
      <c r="A186" s="41"/>
      <c r="B186" s="116"/>
      <c r="C186" s="22"/>
      <c r="D186" s="22"/>
      <c r="E186" s="22"/>
      <c r="F186" s="41"/>
      <c r="G186" s="41"/>
      <c r="H186" s="22"/>
      <c r="I186" s="41"/>
      <c r="J186" s="41"/>
      <c r="K186" s="117"/>
      <c r="L186" s="99"/>
      <c r="M186" s="41"/>
      <c r="N186" s="116"/>
      <c r="O186" s="22"/>
      <c r="P186" s="22"/>
      <c r="Q186" s="22"/>
      <c r="R186" s="22"/>
      <c r="S186" s="22"/>
      <c r="T186" s="41"/>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row>
    <row r="187">
      <c r="A187" s="41"/>
      <c r="B187" s="116"/>
      <c r="C187" s="22"/>
      <c r="D187" s="22"/>
      <c r="E187" s="22"/>
      <c r="F187" s="41"/>
      <c r="G187" s="41"/>
      <c r="H187" s="22"/>
      <c r="I187" s="41"/>
      <c r="J187" s="41"/>
      <c r="K187" s="117"/>
      <c r="L187" s="99"/>
      <c r="M187" s="41"/>
      <c r="N187" s="116"/>
      <c r="O187" s="22"/>
      <c r="P187" s="22"/>
      <c r="Q187" s="22"/>
      <c r="R187" s="22"/>
      <c r="S187" s="22"/>
      <c r="T187" s="41"/>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row>
    <row r="188">
      <c r="A188" s="41"/>
      <c r="B188" s="116"/>
      <c r="C188" s="22"/>
      <c r="D188" s="22"/>
      <c r="E188" s="22"/>
      <c r="F188" s="41"/>
      <c r="G188" s="41"/>
      <c r="H188" s="22"/>
      <c r="I188" s="41"/>
      <c r="J188" s="41"/>
      <c r="K188" s="117"/>
      <c r="L188" s="99"/>
      <c r="M188" s="41"/>
      <c r="N188" s="116"/>
      <c r="O188" s="22"/>
      <c r="P188" s="22"/>
      <c r="Q188" s="22"/>
      <c r="R188" s="22"/>
      <c r="S188" s="22"/>
      <c r="T188" s="41"/>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row>
    <row r="189">
      <c r="A189" s="41"/>
      <c r="B189" s="116"/>
      <c r="C189" s="22"/>
      <c r="D189" s="22"/>
      <c r="E189" s="22"/>
      <c r="F189" s="41"/>
      <c r="G189" s="41"/>
      <c r="H189" s="22"/>
      <c r="I189" s="41"/>
      <c r="J189" s="41"/>
      <c r="K189" s="117"/>
      <c r="L189" s="99"/>
      <c r="M189" s="41"/>
      <c r="N189" s="116"/>
      <c r="O189" s="22"/>
      <c r="P189" s="22"/>
      <c r="Q189" s="22"/>
      <c r="R189" s="22"/>
      <c r="S189" s="22"/>
      <c r="T189" s="41"/>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row>
    <row r="190">
      <c r="A190" s="41"/>
      <c r="B190" s="116"/>
      <c r="C190" s="22"/>
      <c r="D190" s="22"/>
      <c r="E190" s="22"/>
      <c r="F190" s="41"/>
      <c r="G190" s="41"/>
      <c r="H190" s="22"/>
      <c r="I190" s="41"/>
      <c r="J190" s="41"/>
      <c r="K190" s="117"/>
      <c r="L190" s="99"/>
      <c r="M190" s="41"/>
      <c r="N190" s="116"/>
      <c r="O190" s="22"/>
      <c r="P190" s="22"/>
      <c r="Q190" s="22"/>
      <c r="R190" s="22"/>
      <c r="S190" s="22"/>
      <c r="T190" s="41"/>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row>
    <row r="191">
      <c r="A191" s="41"/>
      <c r="B191" s="116"/>
      <c r="C191" s="22"/>
      <c r="D191" s="22"/>
      <c r="E191" s="22"/>
      <c r="F191" s="41"/>
      <c r="G191" s="41"/>
      <c r="H191" s="22"/>
      <c r="I191" s="41"/>
      <c r="J191" s="41"/>
      <c r="K191" s="117"/>
      <c r="L191" s="99"/>
      <c r="M191" s="41"/>
      <c r="N191" s="116"/>
      <c r="O191" s="22"/>
      <c r="P191" s="22"/>
      <c r="Q191" s="22"/>
      <c r="R191" s="22"/>
      <c r="S191" s="22"/>
      <c r="T191" s="41"/>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row>
    <row r="192">
      <c r="A192" s="41"/>
      <c r="B192" s="116"/>
      <c r="C192" s="22"/>
      <c r="D192" s="22"/>
      <c r="E192" s="22"/>
      <c r="F192" s="41"/>
      <c r="G192" s="41"/>
      <c r="H192" s="22"/>
      <c r="I192" s="41"/>
      <c r="J192" s="41"/>
      <c r="K192" s="117"/>
      <c r="L192" s="99"/>
      <c r="M192" s="41"/>
      <c r="N192" s="116"/>
      <c r="O192" s="22"/>
      <c r="P192" s="22"/>
      <c r="Q192" s="22"/>
      <c r="R192" s="22"/>
      <c r="S192" s="22"/>
      <c r="T192" s="41"/>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row>
    <row r="193">
      <c r="A193" s="41"/>
      <c r="B193" s="116"/>
      <c r="C193" s="22"/>
      <c r="D193" s="22"/>
      <c r="E193" s="22"/>
      <c r="F193" s="41"/>
      <c r="G193" s="41"/>
      <c r="H193" s="22"/>
      <c r="I193" s="41"/>
      <c r="J193" s="41"/>
      <c r="K193" s="117"/>
      <c r="L193" s="99"/>
      <c r="M193" s="41"/>
      <c r="N193" s="116"/>
      <c r="O193" s="22"/>
      <c r="P193" s="22"/>
      <c r="Q193" s="22"/>
      <c r="R193" s="22"/>
      <c r="S193" s="22"/>
      <c r="T193" s="41"/>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row>
    <row r="194">
      <c r="A194" s="41"/>
      <c r="B194" s="116"/>
      <c r="C194" s="22"/>
      <c r="D194" s="22"/>
      <c r="E194" s="22"/>
      <c r="F194" s="41"/>
      <c r="G194" s="41"/>
      <c r="H194" s="22"/>
      <c r="I194" s="41"/>
      <c r="J194" s="41"/>
      <c r="K194" s="117"/>
      <c r="L194" s="99"/>
      <c r="M194" s="41"/>
      <c r="N194" s="116"/>
      <c r="O194" s="22"/>
      <c r="P194" s="22"/>
      <c r="Q194" s="22"/>
      <c r="R194" s="22"/>
      <c r="S194" s="22"/>
      <c r="T194" s="41"/>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row>
    <row r="195">
      <c r="A195" s="41"/>
      <c r="B195" s="116"/>
      <c r="C195" s="22"/>
      <c r="D195" s="22"/>
      <c r="E195" s="22"/>
      <c r="F195" s="41"/>
      <c r="G195" s="41"/>
      <c r="H195" s="22"/>
      <c r="I195" s="41"/>
      <c r="J195" s="41"/>
      <c r="K195" s="117"/>
      <c r="L195" s="99"/>
      <c r="M195" s="41"/>
      <c r="N195" s="116"/>
      <c r="O195" s="22"/>
      <c r="P195" s="22"/>
      <c r="Q195" s="22"/>
      <c r="R195" s="22"/>
      <c r="S195" s="22"/>
      <c r="T195" s="41"/>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row>
    <row r="196">
      <c r="A196" s="41"/>
      <c r="B196" s="116"/>
      <c r="C196" s="22"/>
      <c r="D196" s="22"/>
      <c r="E196" s="22"/>
      <c r="F196" s="41"/>
      <c r="G196" s="41"/>
      <c r="H196" s="22"/>
      <c r="I196" s="41"/>
      <c r="J196" s="41"/>
      <c r="K196" s="117"/>
      <c r="L196" s="99"/>
      <c r="M196" s="41"/>
      <c r="N196" s="116"/>
      <c r="O196" s="22"/>
      <c r="P196" s="22"/>
      <c r="Q196" s="22"/>
      <c r="R196" s="22"/>
      <c r="S196" s="22"/>
      <c r="T196" s="41"/>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row>
    <row r="197">
      <c r="A197" s="41"/>
      <c r="B197" s="116"/>
      <c r="C197" s="22"/>
      <c r="D197" s="22"/>
      <c r="E197" s="22"/>
      <c r="F197" s="41"/>
      <c r="G197" s="41"/>
      <c r="H197" s="22"/>
      <c r="I197" s="41"/>
      <c r="J197" s="41"/>
      <c r="K197" s="117"/>
      <c r="L197" s="99"/>
      <c r="M197" s="41"/>
      <c r="N197" s="116"/>
      <c r="O197" s="22"/>
      <c r="P197" s="22"/>
      <c r="Q197" s="22"/>
      <c r="R197" s="22"/>
      <c r="S197" s="22"/>
      <c r="T197" s="41"/>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row>
    <row r="198">
      <c r="A198" s="41"/>
      <c r="B198" s="116"/>
      <c r="C198" s="22"/>
      <c r="D198" s="22"/>
      <c r="E198" s="22"/>
      <c r="F198" s="41"/>
      <c r="G198" s="41"/>
      <c r="H198" s="22"/>
      <c r="I198" s="41"/>
      <c r="J198" s="41"/>
      <c r="K198" s="117"/>
      <c r="L198" s="99"/>
      <c r="M198" s="41"/>
      <c r="N198" s="116"/>
      <c r="O198" s="22"/>
      <c r="P198" s="22"/>
      <c r="Q198" s="22"/>
      <c r="R198" s="22"/>
      <c r="S198" s="22"/>
      <c r="T198" s="41"/>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row>
    <row r="199">
      <c r="A199" s="41"/>
      <c r="B199" s="116"/>
      <c r="C199" s="22"/>
      <c r="D199" s="22"/>
      <c r="E199" s="22"/>
      <c r="F199" s="41"/>
      <c r="G199" s="41"/>
      <c r="H199" s="22"/>
      <c r="I199" s="41"/>
      <c r="J199" s="41"/>
      <c r="K199" s="117"/>
      <c r="L199" s="99"/>
      <c r="M199" s="41"/>
      <c r="N199" s="116"/>
      <c r="O199" s="22"/>
      <c r="P199" s="22"/>
      <c r="Q199" s="22"/>
      <c r="R199" s="22"/>
      <c r="S199" s="22"/>
      <c r="T199" s="41"/>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row>
    <row r="200">
      <c r="A200" s="41"/>
      <c r="B200" s="116"/>
      <c r="C200" s="22"/>
      <c r="D200" s="22"/>
      <c r="E200" s="22"/>
      <c r="F200" s="41"/>
      <c r="G200" s="41"/>
      <c r="H200" s="22"/>
      <c r="I200" s="41"/>
      <c r="J200" s="41"/>
      <c r="K200" s="117"/>
      <c r="L200" s="99"/>
      <c r="M200" s="41"/>
      <c r="N200" s="116"/>
      <c r="O200" s="22"/>
      <c r="P200" s="22"/>
      <c r="Q200" s="22"/>
      <c r="R200" s="22"/>
      <c r="S200" s="22"/>
      <c r="T200" s="41"/>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row>
    <row r="201">
      <c r="A201" s="41"/>
      <c r="B201" s="116"/>
      <c r="C201" s="22"/>
      <c r="D201" s="22"/>
      <c r="E201" s="22"/>
      <c r="F201" s="41"/>
      <c r="G201" s="41"/>
      <c r="H201" s="22"/>
      <c r="I201" s="41"/>
      <c r="J201" s="41"/>
      <c r="K201" s="117"/>
      <c r="L201" s="99"/>
      <c r="M201" s="41"/>
      <c r="N201" s="116"/>
      <c r="O201" s="22"/>
      <c r="P201" s="22"/>
      <c r="Q201" s="22"/>
      <c r="R201" s="22"/>
      <c r="S201" s="22"/>
      <c r="T201" s="41"/>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row>
    <row r="202">
      <c r="A202" s="41"/>
      <c r="B202" s="116"/>
      <c r="C202" s="22"/>
      <c r="D202" s="22"/>
      <c r="E202" s="22"/>
      <c r="F202" s="41"/>
      <c r="G202" s="41"/>
      <c r="H202" s="22"/>
      <c r="I202" s="41"/>
      <c r="J202" s="41"/>
      <c r="K202" s="117"/>
      <c r="L202" s="99"/>
      <c r="M202" s="41"/>
      <c r="N202" s="116"/>
      <c r="O202" s="22"/>
      <c r="P202" s="22"/>
      <c r="Q202" s="22"/>
      <c r="R202" s="22"/>
      <c r="S202" s="22"/>
      <c r="T202" s="41"/>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row>
    <row r="203">
      <c r="A203" s="41"/>
      <c r="B203" s="116"/>
      <c r="C203" s="22"/>
      <c r="D203" s="22"/>
      <c r="E203" s="22"/>
      <c r="F203" s="41"/>
      <c r="G203" s="41"/>
      <c r="H203" s="22"/>
      <c r="I203" s="41"/>
      <c r="J203" s="41"/>
      <c r="K203" s="117"/>
      <c r="L203" s="99"/>
      <c r="M203" s="41"/>
      <c r="N203" s="116"/>
      <c r="O203" s="22"/>
      <c r="P203" s="22"/>
      <c r="Q203" s="22"/>
      <c r="R203" s="22"/>
      <c r="S203" s="22"/>
      <c r="T203" s="41"/>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row>
    <row r="204">
      <c r="A204" s="41"/>
      <c r="B204" s="116"/>
      <c r="C204" s="22"/>
      <c r="D204" s="22"/>
      <c r="E204" s="22"/>
      <c r="F204" s="41"/>
      <c r="G204" s="41"/>
      <c r="H204" s="22"/>
      <c r="I204" s="41"/>
      <c r="J204" s="41"/>
      <c r="K204" s="117"/>
      <c r="L204" s="99"/>
      <c r="M204" s="41"/>
      <c r="N204" s="116"/>
      <c r="O204" s="22"/>
      <c r="P204" s="22"/>
      <c r="Q204" s="22"/>
      <c r="R204" s="22"/>
      <c r="S204" s="22"/>
      <c r="T204" s="41"/>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row>
    <row r="205">
      <c r="A205" s="41"/>
      <c r="B205" s="116"/>
      <c r="C205" s="22"/>
      <c r="D205" s="22"/>
      <c r="E205" s="22"/>
      <c r="F205" s="41"/>
      <c r="G205" s="41"/>
      <c r="H205" s="22"/>
      <c r="I205" s="41"/>
      <c r="J205" s="41"/>
      <c r="K205" s="117"/>
      <c r="L205" s="99"/>
      <c r="M205" s="41"/>
      <c r="N205" s="116"/>
      <c r="O205" s="22"/>
      <c r="P205" s="22"/>
      <c r="Q205" s="22"/>
      <c r="R205" s="22"/>
      <c r="S205" s="22"/>
      <c r="T205" s="41"/>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row>
    <row r="206">
      <c r="A206" s="41"/>
      <c r="B206" s="116"/>
      <c r="C206" s="22"/>
      <c r="D206" s="22"/>
      <c r="E206" s="22"/>
      <c r="F206" s="41"/>
      <c r="G206" s="41"/>
      <c r="H206" s="22"/>
      <c r="I206" s="41"/>
      <c r="J206" s="41"/>
      <c r="K206" s="117"/>
      <c r="L206" s="99"/>
      <c r="M206" s="41"/>
      <c r="N206" s="116"/>
      <c r="O206" s="22"/>
      <c r="P206" s="22"/>
      <c r="Q206" s="22"/>
      <c r="R206" s="22"/>
      <c r="S206" s="22"/>
      <c r="T206" s="41"/>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row>
    <row r="207">
      <c r="A207" s="41"/>
      <c r="B207" s="116"/>
      <c r="C207" s="22"/>
      <c r="D207" s="22"/>
      <c r="E207" s="22"/>
      <c r="F207" s="41"/>
      <c r="G207" s="41"/>
      <c r="H207" s="22"/>
      <c r="I207" s="41"/>
      <c r="J207" s="41"/>
      <c r="K207" s="117"/>
      <c r="L207" s="99"/>
      <c r="M207" s="41"/>
      <c r="N207" s="116"/>
      <c r="O207" s="22"/>
      <c r="P207" s="22"/>
      <c r="Q207" s="22"/>
      <c r="R207" s="22"/>
      <c r="S207" s="22"/>
      <c r="T207" s="41"/>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row>
    <row r="208">
      <c r="A208" s="41"/>
      <c r="B208" s="116"/>
      <c r="C208" s="22"/>
      <c r="D208" s="22"/>
      <c r="E208" s="22"/>
      <c r="F208" s="41"/>
      <c r="G208" s="41"/>
      <c r="H208" s="22"/>
      <c r="I208" s="41"/>
      <c r="J208" s="41"/>
      <c r="K208" s="117"/>
      <c r="L208" s="99"/>
      <c r="M208" s="41"/>
      <c r="N208" s="116"/>
      <c r="O208" s="22"/>
      <c r="P208" s="22"/>
      <c r="Q208" s="22"/>
      <c r="R208" s="22"/>
      <c r="S208" s="22"/>
      <c r="T208" s="41"/>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row>
    <row r="209">
      <c r="A209" s="41"/>
      <c r="B209" s="116"/>
      <c r="C209" s="22"/>
      <c r="D209" s="22"/>
      <c r="E209" s="22"/>
      <c r="F209" s="41"/>
      <c r="G209" s="41"/>
      <c r="H209" s="22"/>
      <c r="I209" s="41"/>
      <c r="J209" s="41"/>
      <c r="K209" s="117"/>
      <c r="L209" s="99"/>
      <c r="M209" s="41"/>
      <c r="N209" s="116"/>
      <c r="O209" s="22"/>
      <c r="P209" s="22"/>
      <c r="Q209" s="22"/>
      <c r="R209" s="22"/>
      <c r="S209" s="22"/>
      <c r="T209" s="41"/>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row>
    <row r="210">
      <c r="A210" s="41"/>
      <c r="B210" s="116"/>
      <c r="C210" s="22"/>
      <c r="D210" s="22"/>
      <c r="E210" s="22"/>
      <c r="F210" s="41"/>
      <c r="G210" s="41"/>
      <c r="H210" s="22"/>
      <c r="I210" s="41"/>
      <c r="J210" s="41"/>
      <c r="K210" s="117"/>
      <c r="L210" s="99"/>
      <c r="M210" s="41"/>
      <c r="N210" s="116"/>
      <c r="O210" s="22"/>
      <c r="P210" s="22"/>
      <c r="Q210" s="22"/>
      <c r="R210" s="22"/>
      <c r="S210" s="22"/>
      <c r="T210" s="41"/>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row>
    <row r="211">
      <c r="A211" s="41"/>
      <c r="B211" s="116"/>
      <c r="C211" s="22"/>
      <c r="D211" s="22"/>
      <c r="E211" s="22"/>
      <c r="F211" s="41"/>
      <c r="G211" s="41"/>
      <c r="H211" s="22"/>
      <c r="I211" s="41"/>
      <c r="J211" s="41"/>
      <c r="K211" s="117"/>
      <c r="L211" s="99"/>
      <c r="M211" s="41"/>
      <c r="N211" s="116"/>
      <c r="O211" s="22"/>
      <c r="P211" s="22"/>
      <c r="Q211" s="22"/>
      <c r="R211" s="22"/>
      <c r="S211" s="22"/>
      <c r="T211" s="41"/>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row>
    <row r="212">
      <c r="A212" s="41"/>
      <c r="B212" s="116"/>
      <c r="C212" s="22"/>
      <c r="D212" s="22"/>
      <c r="E212" s="22"/>
      <c r="F212" s="41"/>
      <c r="G212" s="41"/>
      <c r="H212" s="22"/>
      <c r="I212" s="41"/>
      <c r="J212" s="41"/>
      <c r="K212" s="117"/>
      <c r="L212" s="99"/>
      <c r="M212" s="41"/>
      <c r="N212" s="116"/>
      <c r="O212" s="22"/>
      <c r="P212" s="22"/>
      <c r="Q212" s="22"/>
      <c r="R212" s="22"/>
      <c r="S212" s="22"/>
      <c r="T212" s="41"/>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row>
    <row r="213">
      <c r="A213" s="41"/>
      <c r="B213" s="116"/>
      <c r="C213" s="22"/>
      <c r="D213" s="22"/>
      <c r="E213" s="22"/>
      <c r="F213" s="41"/>
      <c r="G213" s="41"/>
      <c r="H213" s="22"/>
      <c r="I213" s="41"/>
      <c r="J213" s="41"/>
      <c r="K213" s="117"/>
      <c r="L213" s="99"/>
      <c r="M213" s="41"/>
      <c r="N213" s="116"/>
      <c r="O213" s="22"/>
      <c r="P213" s="22"/>
      <c r="Q213" s="22"/>
      <c r="R213" s="22"/>
      <c r="S213" s="22"/>
      <c r="T213" s="41"/>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row>
    <row r="214">
      <c r="A214" s="41"/>
      <c r="B214" s="116"/>
      <c r="C214" s="22"/>
      <c r="D214" s="22"/>
      <c r="E214" s="22"/>
      <c r="F214" s="41"/>
      <c r="G214" s="41"/>
      <c r="H214" s="22"/>
      <c r="I214" s="41"/>
      <c r="J214" s="41"/>
      <c r="K214" s="117"/>
      <c r="L214" s="99"/>
      <c r="M214" s="41"/>
      <c r="N214" s="116"/>
      <c r="O214" s="22"/>
      <c r="P214" s="22"/>
      <c r="Q214" s="22"/>
      <c r="R214" s="22"/>
      <c r="S214" s="22"/>
      <c r="T214" s="41"/>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row>
    <row r="215">
      <c r="A215" s="41"/>
      <c r="B215" s="116"/>
      <c r="C215" s="22"/>
      <c r="D215" s="22"/>
      <c r="E215" s="22"/>
      <c r="F215" s="41"/>
      <c r="G215" s="41"/>
      <c r="H215" s="22"/>
      <c r="I215" s="41"/>
      <c r="J215" s="41"/>
      <c r="K215" s="117"/>
      <c r="L215" s="99"/>
      <c r="M215" s="41"/>
      <c r="N215" s="116"/>
      <c r="O215" s="22"/>
      <c r="P215" s="22"/>
      <c r="Q215" s="22"/>
      <c r="R215" s="22"/>
      <c r="S215" s="22"/>
      <c r="T215" s="41"/>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row>
    <row r="216">
      <c r="A216" s="41"/>
      <c r="B216" s="116"/>
      <c r="C216" s="22"/>
      <c r="D216" s="22"/>
      <c r="E216" s="22"/>
      <c r="F216" s="41"/>
      <c r="G216" s="41"/>
      <c r="H216" s="22"/>
      <c r="I216" s="41"/>
      <c r="J216" s="41"/>
      <c r="K216" s="117"/>
      <c r="L216" s="99"/>
      <c r="M216" s="41"/>
      <c r="N216" s="116"/>
      <c r="O216" s="22"/>
      <c r="P216" s="22"/>
      <c r="Q216" s="22"/>
      <c r="R216" s="22"/>
      <c r="S216" s="22"/>
      <c r="T216" s="41"/>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row>
    <row r="217">
      <c r="A217" s="41"/>
      <c r="B217" s="116"/>
      <c r="C217" s="22"/>
      <c r="D217" s="22"/>
      <c r="E217" s="22"/>
      <c r="F217" s="41"/>
      <c r="G217" s="41"/>
      <c r="H217" s="22"/>
      <c r="I217" s="41"/>
      <c r="J217" s="41"/>
      <c r="K217" s="117"/>
      <c r="L217" s="99"/>
      <c r="M217" s="41"/>
      <c r="N217" s="116"/>
      <c r="O217" s="22"/>
      <c r="P217" s="22"/>
      <c r="Q217" s="22"/>
      <c r="R217" s="22"/>
      <c r="S217" s="22"/>
      <c r="T217" s="41"/>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row>
    <row r="218">
      <c r="A218" s="41"/>
      <c r="B218" s="116"/>
      <c r="C218" s="22"/>
      <c r="D218" s="22"/>
      <c r="E218" s="22"/>
      <c r="F218" s="41"/>
      <c r="G218" s="41"/>
      <c r="H218" s="22"/>
      <c r="I218" s="41"/>
      <c r="J218" s="41"/>
      <c r="K218" s="117"/>
      <c r="L218" s="99"/>
      <c r="M218" s="41"/>
      <c r="N218" s="116"/>
      <c r="O218" s="22"/>
      <c r="P218" s="22"/>
      <c r="Q218" s="22"/>
      <c r="R218" s="22"/>
      <c r="S218" s="22"/>
      <c r="T218" s="41"/>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row>
    <row r="219">
      <c r="A219" s="41"/>
      <c r="B219" s="116"/>
      <c r="C219" s="22"/>
      <c r="D219" s="22"/>
      <c r="E219" s="22"/>
      <c r="F219" s="41"/>
      <c r="G219" s="41"/>
      <c r="H219" s="22"/>
      <c r="I219" s="41"/>
      <c r="J219" s="41"/>
      <c r="K219" s="117"/>
      <c r="L219" s="99"/>
      <c r="M219" s="41"/>
      <c r="N219" s="116"/>
      <c r="O219" s="22"/>
      <c r="P219" s="22"/>
      <c r="Q219" s="22"/>
      <c r="R219" s="22"/>
      <c r="S219" s="22"/>
      <c r="T219" s="41"/>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row>
    <row r="220">
      <c r="A220" s="41"/>
      <c r="B220" s="116"/>
      <c r="C220" s="22"/>
      <c r="D220" s="22"/>
      <c r="E220" s="22"/>
      <c r="F220" s="41"/>
      <c r="G220" s="41"/>
      <c r="H220" s="22"/>
      <c r="I220" s="41"/>
      <c r="J220" s="41"/>
      <c r="K220" s="117"/>
      <c r="L220" s="99"/>
      <c r="M220" s="41"/>
      <c r="N220" s="116"/>
      <c r="O220" s="22"/>
      <c r="P220" s="22"/>
      <c r="Q220" s="22"/>
      <c r="R220" s="22"/>
      <c r="S220" s="22"/>
      <c r="T220" s="41"/>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row>
    <row r="221">
      <c r="A221" s="41"/>
      <c r="B221" s="116"/>
      <c r="C221" s="22"/>
      <c r="D221" s="22"/>
      <c r="E221" s="22"/>
      <c r="F221" s="41"/>
      <c r="G221" s="41"/>
      <c r="H221" s="22"/>
      <c r="I221" s="41"/>
      <c r="J221" s="41"/>
      <c r="K221" s="117"/>
      <c r="L221" s="99"/>
      <c r="M221" s="41"/>
      <c r="N221" s="116"/>
      <c r="O221" s="22"/>
      <c r="P221" s="22"/>
      <c r="Q221" s="22"/>
      <c r="R221" s="22"/>
      <c r="S221" s="22"/>
      <c r="T221" s="41"/>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row>
    <row r="222">
      <c r="A222" s="41"/>
      <c r="B222" s="116"/>
      <c r="C222" s="22"/>
      <c r="D222" s="22"/>
      <c r="E222" s="22"/>
      <c r="F222" s="41"/>
      <c r="G222" s="41"/>
      <c r="H222" s="22"/>
      <c r="I222" s="41"/>
      <c r="J222" s="41"/>
      <c r="K222" s="117"/>
      <c r="L222" s="99"/>
      <c r="M222" s="41"/>
      <c r="N222" s="116"/>
      <c r="O222" s="22"/>
      <c r="P222" s="22"/>
      <c r="Q222" s="22"/>
      <c r="R222" s="22"/>
      <c r="S222" s="22"/>
      <c r="T222" s="41"/>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row>
    <row r="223">
      <c r="A223" s="41"/>
      <c r="B223" s="116"/>
      <c r="C223" s="22"/>
      <c r="D223" s="22"/>
      <c r="E223" s="22"/>
      <c r="F223" s="41"/>
      <c r="G223" s="41"/>
      <c r="H223" s="22"/>
      <c r="I223" s="41"/>
      <c r="J223" s="41"/>
      <c r="K223" s="117"/>
      <c r="L223" s="99"/>
      <c r="M223" s="41"/>
      <c r="N223" s="116"/>
      <c r="O223" s="22"/>
      <c r="P223" s="22"/>
      <c r="Q223" s="22"/>
      <c r="R223" s="22"/>
      <c r="S223" s="22"/>
      <c r="T223" s="41"/>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row>
    <row r="224">
      <c r="A224" s="41"/>
      <c r="B224" s="116"/>
      <c r="C224" s="22"/>
      <c r="D224" s="22"/>
      <c r="E224" s="22"/>
      <c r="F224" s="41"/>
      <c r="G224" s="41"/>
      <c r="H224" s="22"/>
      <c r="I224" s="41"/>
      <c r="J224" s="41"/>
      <c r="K224" s="117"/>
      <c r="L224" s="99"/>
      <c r="M224" s="41"/>
      <c r="N224" s="116"/>
      <c r="O224" s="22"/>
      <c r="P224" s="22"/>
      <c r="Q224" s="22"/>
      <c r="R224" s="22"/>
      <c r="S224" s="22"/>
      <c r="T224" s="41"/>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row>
    <row r="225">
      <c r="A225" s="41"/>
      <c r="B225" s="116"/>
      <c r="C225" s="22"/>
      <c r="D225" s="22"/>
      <c r="E225" s="22"/>
      <c r="F225" s="41"/>
      <c r="G225" s="41"/>
      <c r="H225" s="22"/>
      <c r="I225" s="41"/>
      <c r="J225" s="41"/>
      <c r="K225" s="117"/>
      <c r="L225" s="99"/>
      <c r="M225" s="41"/>
      <c r="N225" s="116"/>
      <c r="O225" s="22"/>
      <c r="P225" s="22"/>
      <c r="Q225" s="22"/>
      <c r="R225" s="22"/>
      <c r="S225" s="22"/>
      <c r="T225" s="41"/>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row>
    <row r="226">
      <c r="A226" s="41"/>
      <c r="B226" s="116"/>
      <c r="C226" s="22"/>
      <c r="D226" s="22"/>
      <c r="E226" s="22"/>
      <c r="F226" s="41"/>
      <c r="G226" s="41"/>
      <c r="H226" s="22"/>
      <c r="I226" s="41"/>
      <c r="J226" s="41"/>
      <c r="K226" s="117"/>
      <c r="L226" s="99"/>
      <c r="M226" s="41"/>
      <c r="N226" s="116"/>
      <c r="O226" s="22"/>
      <c r="P226" s="22"/>
      <c r="Q226" s="22"/>
      <c r="R226" s="22"/>
      <c r="S226" s="22"/>
      <c r="T226" s="41"/>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row>
    <row r="227">
      <c r="A227" s="41"/>
      <c r="B227" s="116"/>
      <c r="C227" s="22"/>
      <c r="D227" s="22"/>
      <c r="E227" s="22"/>
      <c r="F227" s="41"/>
      <c r="G227" s="41"/>
      <c r="H227" s="22"/>
      <c r="I227" s="41"/>
      <c r="J227" s="41"/>
      <c r="K227" s="117"/>
      <c r="L227" s="99"/>
      <c r="M227" s="41"/>
      <c r="N227" s="116"/>
      <c r="O227" s="22"/>
      <c r="P227" s="22"/>
      <c r="Q227" s="22"/>
      <c r="R227" s="22"/>
      <c r="S227" s="22"/>
      <c r="T227" s="41"/>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row>
    <row r="228">
      <c r="A228" s="41"/>
      <c r="B228" s="116"/>
      <c r="C228" s="22"/>
      <c r="D228" s="22"/>
      <c r="E228" s="22"/>
      <c r="F228" s="41"/>
      <c r="G228" s="41"/>
      <c r="H228" s="22"/>
      <c r="I228" s="41"/>
      <c r="J228" s="41"/>
      <c r="K228" s="117"/>
      <c r="L228" s="99"/>
      <c r="M228" s="41"/>
      <c r="N228" s="116"/>
      <c r="O228" s="22"/>
      <c r="P228" s="22"/>
      <c r="Q228" s="22"/>
      <c r="R228" s="22"/>
      <c r="S228" s="22"/>
      <c r="T228" s="41"/>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row>
    <row r="229">
      <c r="A229" s="41"/>
      <c r="B229" s="116"/>
      <c r="C229" s="22"/>
      <c r="D229" s="22"/>
      <c r="E229" s="22"/>
      <c r="F229" s="41"/>
      <c r="G229" s="41"/>
      <c r="H229" s="22"/>
      <c r="I229" s="41"/>
      <c r="J229" s="41"/>
      <c r="K229" s="117"/>
      <c r="L229" s="99"/>
      <c r="M229" s="41"/>
      <c r="N229" s="116"/>
      <c r="O229" s="22"/>
      <c r="P229" s="22"/>
      <c r="Q229" s="22"/>
      <c r="R229" s="22"/>
      <c r="S229" s="22"/>
      <c r="T229" s="41"/>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row>
    <row r="230">
      <c r="A230" s="41"/>
      <c r="B230" s="116"/>
      <c r="C230" s="22"/>
      <c r="D230" s="22"/>
      <c r="E230" s="22"/>
      <c r="F230" s="41"/>
      <c r="G230" s="41"/>
      <c r="H230" s="22"/>
      <c r="I230" s="41"/>
      <c r="J230" s="41"/>
      <c r="K230" s="117"/>
      <c r="L230" s="99"/>
      <c r="M230" s="41"/>
      <c r="N230" s="116"/>
      <c r="O230" s="22"/>
      <c r="P230" s="22"/>
      <c r="Q230" s="22"/>
      <c r="R230" s="22"/>
      <c r="S230" s="22"/>
      <c r="T230" s="41"/>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row>
    <row r="231">
      <c r="A231" s="41"/>
      <c r="B231" s="116"/>
      <c r="C231" s="22"/>
      <c r="D231" s="22"/>
      <c r="E231" s="22"/>
      <c r="F231" s="41"/>
      <c r="G231" s="41"/>
      <c r="H231" s="22"/>
      <c r="I231" s="41"/>
      <c r="J231" s="41"/>
      <c r="K231" s="117"/>
      <c r="L231" s="99"/>
      <c r="M231" s="41"/>
      <c r="N231" s="116"/>
      <c r="O231" s="22"/>
      <c r="P231" s="22"/>
      <c r="Q231" s="22"/>
      <c r="R231" s="22"/>
      <c r="S231" s="22"/>
      <c r="T231" s="41"/>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row>
    <row r="232">
      <c r="A232" s="41"/>
      <c r="B232" s="116"/>
      <c r="C232" s="22"/>
      <c r="D232" s="22"/>
      <c r="E232" s="22"/>
      <c r="F232" s="41"/>
      <c r="G232" s="41"/>
      <c r="H232" s="22"/>
      <c r="I232" s="41"/>
      <c r="J232" s="41"/>
      <c r="K232" s="117"/>
      <c r="L232" s="99"/>
      <c r="M232" s="41"/>
      <c r="N232" s="116"/>
      <c r="O232" s="22"/>
      <c r="P232" s="22"/>
      <c r="Q232" s="22"/>
      <c r="R232" s="22"/>
      <c r="S232" s="22"/>
      <c r="T232" s="41"/>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row>
    <row r="233">
      <c r="A233" s="41"/>
      <c r="B233" s="116"/>
      <c r="C233" s="22"/>
      <c r="D233" s="22"/>
      <c r="E233" s="22"/>
      <c r="F233" s="41"/>
      <c r="G233" s="41"/>
      <c r="H233" s="22"/>
      <c r="I233" s="41"/>
      <c r="J233" s="41"/>
      <c r="K233" s="117"/>
      <c r="L233" s="99"/>
      <c r="M233" s="41"/>
      <c r="N233" s="116"/>
      <c r="O233" s="22"/>
      <c r="P233" s="22"/>
      <c r="Q233" s="22"/>
      <c r="R233" s="22"/>
      <c r="S233" s="22"/>
      <c r="T233" s="41"/>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row>
    <row r="234">
      <c r="A234" s="41"/>
      <c r="B234" s="116"/>
      <c r="C234" s="22"/>
      <c r="D234" s="22"/>
      <c r="E234" s="22"/>
      <c r="F234" s="41"/>
      <c r="G234" s="41"/>
      <c r="H234" s="22"/>
      <c r="I234" s="41"/>
      <c r="J234" s="41"/>
      <c r="K234" s="117"/>
      <c r="L234" s="99"/>
      <c r="M234" s="41"/>
      <c r="N234" s="116"/>
      <c r="O234" s="22"/>
      <c r="P234" s="22"/>
      <c r="Q234" s="22"/>
      <c r="R234" s="22"/>
      <c r="S234" s="22"/>
      <c r="T234" s="41"/>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row>
    <row r="235">
      <c r="A235" s="41"/>
      <c r="B235" s="116"/>
      <c r="C235" s="22"/>
      <c r="D235" s="22"/>
      <c r="E235" s="22"/>
      <c r="F235" s="41"/>
      <c r="G235" s="41"/>
      <c r="H235" s="22"/>
      <c r="I235" s="41"/>
      <c r="J235" s="41"/>
      <c r="K235" s="117"/>
      <c r="L235" s="99"/>
      <c r="M235" s="41"/>
      <c r="N235" s="116"/>
      <c r="O235" s="22"/>
      <c r="P235" s="22"/>
      <c r="Q235" s="22"/>
      <c r="R235" s="22"/>
      <c r="S235" s="22"/>
      <c r="T235" s="41"/>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row>
    <row r="236">
      <c r="A236" s="41"/>
      <c r="B236" s="116"/>
      <c r="C236" s="22"/>
      <c r="D236" s="22"/>
      <c r="E236" s="22"/>
      <c r="F236" s="41"/>
      <c r="G236" s="41"/>
      <c r="H236" s="22"/>
      <c r="I236" s="41"/>
      <c r="J236" s="41"/>
      <c r="K236" s="117"/>
      <c r="L236" s="99"/>
      <c r="M236" s="41"/>
      <c r="N236" s="116"/>
      <c r="O236" s="22"/>
      <c r="P236" s="22"/>
      <c r="Q236" s="22"/>
      <c r="R236" s="22"/>
      <c r="S236" s="22"/>
      <c r="T236" s="41"/>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row>
    <row r="237">
      <c r="A237" s="41"/>
      <c r="B237" s="116"/>
      <c r="C237" s="22"/>
      <c r="D237" s="22"/>
      <c r="E237" s="22"/>
      <c r="F237" s="41"/>
      <c r="G237" s="41"/>
      <c r="H237" s="22"/>
      <c r="I237" s="41"/>
      <c r="J237" s="41"/>
      <c r="K237" s="117"/>
      <c r="L237" s="99"/>
      <c r="M237" s="41"/>
      <c r="N237" s="116"/>
      <c r="O237" s="22"/>
      <c r="P237" s="22"/>
      <c r="Q237" s="22"/>
      <c r="R237" s="22"/>
      <c r="S237" s="22"/>
      <c r="T237" s="41"/>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row>
    <row r="238">
      <c r="A238" s="41"/>
      <c r="B238" s="116"/>
      <c r="C238" s="22"/>
      <c r="D238" s="22"/>
      <c r="E238" s="22"/>
      <c r="F238" s="41"/>
      <c r="G238" s="41"/>
      <c r="H238" s="22"/>
      <c r="I238" s="41"/>
      <c r="J238" s="41"/>
      <c r="K238" s="117"/>
      <c r="L238" s="99"/>
      <c r="M238" s="41"/>
      <c r="N238" s="116"/>
      <c r="O238" s="22"/>
      <c r="P238" s="22"/>
      <c r="Q238" s="22"/>
      <c r="R238" s="22"/>
      <c r="S238" s="22"/>
      <c r="T238" s="41"/>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row>
    <row r="239">
      <c r="A239" s="41"/>
      <c r="B239" s="116"/>
      <c r="C239" s="22"/>
      <c r="D239" s="22"/>
      <c r="E239" s="22"/>
      <c r="F239" s="41"/>
      <c r="G239" s="41"/>
      <c r="H239" s="22"/>
      <c r="I239" s="41"/>
      <c r="J239" s="41"/>
      <c r="K239" s="117"/>
      <c r="L239" s="99"/>
      <c r="M239" s="41"/>
      <c r="N239" s="116"/>
      <c r="O239" s="22"/>
      <c r="P239" s="22"/>
      <c r="Q239" s="22"/>
      <c r="R239" s="22"/>
      <c r="S239" s="22"/>
      <c r="T239" s="41"/>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row>
    <row r="240">
      <c r="A240" s="41"/>
      <c r="B240" s="116"/>
      <c r="C240" s="22"/>
      <c r="D240" s="22"/>
      <c r="E240" s="22"/>
      <c r="F240" s="41"/>
      <c r="G240" s="41"/>
      <c r="H240" s="22"/>
      <c r="I240" s="41"/>
      <c r="J240" s="41"/>
      <c r="K240" s="117"/>
      <c r="L240" s="99"/>
      <c r="M240" s="41"/>
      <c r="N240" s="116"/>
      <c r="O240" s="22"/>
      <c r="P240" s="22"/>
      <c r="Q240" s="22"/>
      <c r="R240" s="22"/>
      <c r="S240" s="22"/>
      <c r="T240" s="41"/>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row>
    <row r="241">
      <c r="A241" s="41"/>
      <c r="B241" s="116"/>
      <c r="C241" s="22"/>
      <c r="D241" s="22"/>
      <c r="E241" s="22"/>
      <c r="F241" s="41"/>
      <c r="G241" s="41"/>
      <c r="H241" s="22"/>
      <c r="I241" s="41"/>
      <c r="J241" s="41"/>
      <c r="K241" s="117"/>
      <c r="L241" s="99"/>
      <c r="M241" s="41"/>
      <c r="N241" s="116"/>
      <c r="O241" s="22"/>
      <c r="P241" s="22"/>
      <c r="Q241" s="22"/>
      <c r="R241" s="22"/>
      <c r="S241" s="22"/>
      <c r="T241" s="41"/>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row>
    <row r="242">
      <c r="A242" s="41"/>
      <c r="B242" s="116"/>
      <c r="C242" s="22"/>
      <c r="D242" s="22"/>
      <c r="E242" s="22"/>
      <c r="F242" s="41"/>
      <c r="G242" s="41"/>
      <c r="H242" s="22"/>
      <c r="I242" s="41"/>
      <c r="J242" s="41"/>
      <c r="K242" s="117"/>
      <c r="L242" s="99"/>
      <c r="M242" s="41"/>
      <c r="N242" s="116"/>
      <c r="O242" s="22"/>
      <c r="P242" s="22"/>
      <c r="Q242" s="22"/>
      <c r="R242" s="22"/>
      <c r="S242" s="22"/>
      <c r="T242" s="41"/>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row>
    <row r="243">
      <c r="A243" s="41"/>
      <c r="B243" s="116"/>
      <c r="C243" s="22"/>
      <c r="D243" s="22"/>
      <c r="E243" s="22"/>
      <c r="F243" s="41"/>
      <c r="G243" s="41"/>
      <c r="H243" s="22"/>
      <c r="I243" s="41"/>
      <c r="J243" s="41"/>
      <c r="K243" s="117"/>
      <c r="L243" s="99"/>
      <c r="M243" s="41"/>
      <c r="N243" s="116"/>
      <c r="O243" s="22"/>
      <c r="P243" s="22"/>
      <c r="Q243" s="22"/>
      <c r="R243" s="22"/>
      <c r="S243" s="22"/>
      <c r="T243" s="41"/>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row>
    <row r="244">
      <c r="A244" s="41"/>
      <c r="B244" s="116"/>
      <c r="C244" s="22"/>
      <c r="D244" s="22"/>
      <c r="E244" s="22"/>
      <c r="F244" s="41"/>
      <c r="G244" s="41"/>
      <c r="H244" s="22"/>
      <c r="I244" s="41"/>
      <c r="J244" s="41"/>
      <c r="K244" s="117"/>
      <c r="L244" s="99"/>
      <c r="M244" s="41"/>
      <c r="N244" s="116"/>
      <c r="O244" s="22"/>
      <c r="P244" s="22"/>
      <c r="Q244" s="22"/>
      <c r="R244" s="22"/>
      <c r="S244" s="22"/>
      <c r="T244" s="41"/>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row>
    <row r="245">
      <c r="A245" s="41"/>
      <c r="B245" s="116"/>
      <c r="C245" s="22"/>
      <c r="D245" s="22"/>
      <c r="E245" s="22"/>
      <c r="F245" s="41"/>
      <c r="G245" s="41"/>
      <c r="H245" s="22"/>
      <c r="I245" s="41"/>
      <c r="J245" s="41"/>
      <c r="K245" s="117"/>
      <c r="L245" s="99"/>
      <c r="M245" s="41"/>
      <c r="N245" s="116"/>
      <c r="O245" s="22"/>
      <c r="P245" s="22"/>
      <c r="Q245" s="22"/>
      <c r="R245" s="22"/>
      <c r="S245" s="22"/>
      <c r="T245" s="41"/>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row>
    <row r="246">
      <c r="A246" s="41"/>
      <c r="B246" s="116"/>
      <c r="C246" s="22"/>
      <c r="D246" s="22"/>
      <c r="E246" s="22"/>
      <c r="F246" s="41"/>
      <c r="G246" s="41"/>
      <c r="H246" s="22"/>
      <c r="I246" s="41"/>
      <c r="J246" s="41"/>
      <c r="K246" s="117"/>
      <c r="L246" s="99"/>
      <c r="M246" s="41"/>
      <c r="N246" s="116"/>
      <c r="O246" s="22"/>
      <c r="P246" s="22"/>
      <c r="Q246" s="22"/>
      <c r="R246" s="22"/>
      <c r="S246" s="22"/>
      <c r="T246" s="41"/>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row>
    <row r="247">
      <c r="A247" s="41"/>
      <c r="B247" s="116"/>
      <c r="C247" s="22"/>
      <c r="D247" s="22"/>
      <c r="E247" s="22"/>
      <c r="F247" s="41"/>
      <c r="G247" s="41"/>
      <c r="H247" s="22"/>
      <c r="I247" s="41"/>
      <c r="J247" s="41"/>
      <c r="K247" s="117"/>
      <c r="L247" s="99"/>
      <c r="M247" s="41"/>
      <c r="N247" s="116"/>
      <c r="O247" s="22"/>
      <c r="P247" s="22"/>
      <c r="Q247" s="22"/>
      <c r="R247" s="22"/>
      <c r="S247" s="22"/>
      <c r="T247" s="41"/>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row>
    <row r="248">
      <c r="A248" s="41"/>
      <c r="B248" s="116"/>
      <c r="C248" s="22"/>
      <c r="D248" s="22"/>
      <c r="E248" s="22"/>
      <c r="F248" s="41"/>
      <c r="G248" s="41"/>
      <c r="H248" s="22"/>
      <c r="I248" s="41"/>
      <c r="J248" s="41"/>
      <c r="K248" s="117"/>
      <c r="L248" s="99"/>
      <c r="M248" s="41"/>
      <c r="N248" s="116"/>
      <c r="O248" s="22"/>
      <c r="P248" s="22"/>
      <c r="Q248" s="22"/>
      <c r="R248" s="22"/>
      <c r="S248" s="22"/>
      <c r="T248" s="41"/>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row>
    <row r="249">
      <c r="A249" s="41"/>
      <c r="B249" s="116"/>
      <c r="C249" s="22"/>
      <c r="D249" s="22"/>
      <c r="E249" s="22"/>
      <c r="F249" s="41"/>
      <c r="G249" s="41"/>
      <c r="H249" s="22"/>
      <c r="I249" s="41"/>
      <c r="J249" s="41"/>
      <c r="K249" s="117"/>
      <c r="L249" s="99"/>
      <c r="M249" s="41"/>
      <c r="N249" s="116"/>
      <c r="O249" s="22"/>
      <c r="P249" s="22"/>
      <c r="Q249" s="22"/>
      <c r="R249" s="22"/>
      <c r="S249" s="22"/>
      <c r="T249" s="41"/>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row>
    <row r="250">
      <c r="A250" s="41"/>
      <c r="B250" s="116"/>
      <c r="C250" s="22"/>
      <c r="D250" s="22"/>
      <c r="E250" s="22"/>
      <c r="F250" s="41"/>
      <c r="G250" s="41"/>
      <c r="H250" s="22"/>
      <c r="I250" s="41"/>
      <c r="J250" s="41"/>
      <c r="K250" s="117"/>
      <c r="L250" s="99"/>
      <c r="M250" s="41"/>
      <c r="N250" s="116"/>
      <c r="O250" s="22"/>
      <c r="P250" s="22"/>
      <c r="Q250" s="22"/>
      <c r="R250" s="22"/>
      <c r="S250" s="22"/>
      <c r="T250" s="41"/>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row>
    <row r="251">
      <c r="A251" s="41"/>
      <c r="B251" s="116"/>
      <c r="C251" s="22"/>
      <c r="D251" s="22"/>
      <c r="E251" s="22"/>
      <c r="F251" s="41"/>
      <c r="G251" s="41"/>
      <c r="H251" s="22"/>
      <c r="I251" s="41"/>
      <c r="J251" s="41"/>
      <c r="K251" s="117"/>
      <c r="L251" s="99"/>
      <c r="M251" s="41"/>
      <c r="N251" s="116"/>
      <c r="O251" s="22"/>
      <c r="P251" s="22"/>
      <c r="Q251" s="22"/>
      <c r="R251" s="22"/>
      <c r="S251" s="22"/>
      <c r="T251" s="41"/>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row>
    <row r="252">
      <c r="A252" s="41"/>
      <c r="B252" s="116"/>
      <c r="C252" s="22"/>
      <c r="D252" s="22"/>
      <c r="E252" s="22"/>
      <c r="F252" s="41"/>
      <c r="G252" s="41"/>
      <c r="H252" s="22"/>
      <c r="I252" s="41"/>
      <c r="J252" s="41"/>
      <c r="K252" s="117"/>
      <c r="L252" s="99"/>
      <c r="M252" s="41"/>
      <c r="N252" s="116"/>
      <c r="O252" s="22"/>
      <c r="P252" s="22"/>
      <c r="Q252" s="22"/>
      <c r="R252" s="22"/>
      <c r="S252" s="22"/>
      <c r="T252" s="41"/>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row>
    <row r="253">
      <c r="A253" s="41"/>
      <c r="B253" s="116"/>
      <c r="C253" s="22"/>
      <c r="D253" s="22"/>
      <c r="E253" s="22"/>
      <c r="F253" s="41"/>
      <c r="G253" s="41"/>
      <c r="H253" s="22"/>
      <c r="I253" s="41"/>
      <c r="J253" s="41"/>
      <c r="K253" s="117"/>
      <c r="L253" s="99"/>
      <c r="M253" s="41"/>
      <c r="N253" s="116"/>
      <c r="O253" s="22"/>
      <c r="P253" s="22"/>
      <c r="Q253" s="22"/>
      <c r="R253" s="22"/>
      <c r="S253" s="22"/>
      <c r="T253" s="41"/>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row>
    <row r="254">
      <c r="A254" s="41"/>
      <c r="B254" s="116"/>
      <c r="C254" s="22"/>
      <c r="D254" s="22"/>
      <c r="E254" s="22"/>
      <c r="F254" s="41"/>
      <c r="G254" s="41"/>
      <c r="H254" s="22"/>
      <c r="I254" s="41"/>
      <c r="J254" s="41"/>
      <c r="K254" s="117"/>
      <c r="L254" s="99"/>
      <c r="M254" s="41"/>
      <c r="N254" s="116"/>
      <c r="O254" s="22"/>
      <c r="P254" s="22"/>
      <c r="Q254" s="22"/>
      <c r="R254" s="22"/>
      <c r="S254" s="22"/>
      <c r="T254" s="41"/>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row>
    <row r="255">
      <c r="A255" s="41"/>
      <c r="B255" s="116"/>
      <c r="C255" s="22"/>
      <c r="D255" s="22"/>
      <c r="E255" s="22"/>
      <c r="F255" s="41"/>
      <c r="G255" s="41"/>
      <c r="H255" s="22"/>
      <c r="I255" s="41"/>
      <c r="J255" s="41"/>
      <c r="K255" s="117"/>
      <c r="L255" s="99"/>
      <c r="M255" s="41"/>
      <c r="N255" s="116"/>
      <c r="O255" s="22"/>
      <c r="P255" s="22"/>
      <c r="Q255" s="22"/>
      <c r="R255" s="22"/>
      <c r="S255" s="22"/>
      <c r="T255" s="41"/>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row>
    <row r="256">
      <c r="A256" s="41"/>
      <c r="B256" s="116"/>
      <c r="C256" s="22"/>
      <c r="D256" s="22"/>
      <c r="E256" s="22"/>
      <c r="F256" s="41"/>
      <c r="G256" s="41"/>
      <c r="H256" s="22"/>
      <c r="I256" s="41"/>
      <c r="J256" s="41"/>
      <c r="K256" s="117"/>
      <c r="L256" s="99"/>
      <c r="M256" s="41"/>
      <c r="N256" s="116"/>
      <c r="O256" s="22"/>
      <c r="P256" s="22"/>
      <c r="Q256" s="22"/>
      <c r="R256" s="22"/>
      <c r="S256" s="22"/>
      <c r="T256" s="41"/>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row>
    <row r="257">
      <c r="A257" s="41"/>
      <c r="B257" s="116"/>
      <c r="C257" s="22"/>
      <c r="D257" s="22"/>
      <c r="E257" s="22"/>
      <c r="F257" s="41"/>
      <c r="G257" s="41"/>
      <c r="H257" s="22"/>
      <c r="I257" s="41"/>
      <c r="J257" s="41"/>
      <c r="K257" s="117"/>
      <c r="L257" s="99"/>
      <c r="M257" s="41"/>
      <c r="N257" s="116"/>
      <c r="O257" s="22"/>
      <c r="P257" s="22"/>
      <c r="Q257" s="22"/>
      <c r="R257" s="22"/>
      <c r="S257" s="22"/>
      <c r="T257" s="41"/>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row>
    <row r="258">
      <c r="A258" s="41"/>
      <c r="B258" s="116"/>
      <c r="C258" s="22"/>
      <c r="D258" s="22"/>
      <c r="E258" s="22"/>
      <c r="F258" s="41"/>
      <c r="G258" s="41"/>
      <c r="H258" s="22"/>
      <c r="I258" s="41"/>
      <c r="J258" s="41"/>
      <c r="K258" s="117"/>
      <c r="L258" s="99"/>
      <c r="M258" s="41"/>
      <c r="N258" s="116"/>
      <c r="O258" s="22"/>
      <c r="P258" s="22"/>
      <c r="Q258" s="22"/>
      <c r="R258" s="22"/>
      <c r="S258" s="22"/>
      <c r="T258" s="41"/>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row>
    <row r="259">
      <c r="A259" s="41"/>
      <c r="B259" s="116"/>
      <c r="C259" s="22"/>
      <c r="D259" s="22"/>
      <c r="E259" s="22"/>
      <c r="F259" s="41"/>
      <c r="G259" s="41"/>
      <c r="H259" s="22"/>
      <c r="I259" s="41"/>
      <c r="J259" s="41"/>
      <c r="K259" s="117"/>
      <c r="L259" s="99"/>
      <c r="M259" s="41"/>
      <c r="N259" s="116"/>
      <c r="O259" s="22"/>
      <c r="P259" s="22"/>
      <c r="Q259" s="22"/>
      <c r="R259" s="22"/>
      <c r="S259" s="22"/>
      <c r="T259" s="41"/>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row>
    <row r="260">
      <c r="A260" s="41"/>
      <c r="B260" s="116"/>
      <c r="C260" s="22"/>
      <c r="D260" s="22"/>
      <c r="E260" s="22"/>
      <c r="F260" s="41"/>
      <c r="G260" s="41"/>
      <c r="H260" s="22"/>
      <c r="I260" s="41"/>
      <c r="J260" s="41"/>
      <c r="K260" s="117"/>
      <c r="L260" s="99"/>
      <c r="M260" s="41"/>
      <c r="N260" s="116"/>
      <c r="O260" s="22"/>
      <c r="P260" s="22"/>
      <c r="Q260" s="22"/>
      <c r="R260" s="22"/>
      <c r="S260" s="22"/>
      <c r="T260" s="41"/>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row>
    <row r="261">
      <c r="A261" s="41"/>
      <c r="B261" s="116"/>
      <c r="C261" s="22"/>
      <c r="D261" s="22"/>
      <c r="E261" s="22"/>
      <c r="F261" s="41"/>
      <c r="G261" s="41"/>
      <c r="H261" s="22"/>
      <c r="I261" s="41"/>
      <c r="J261" s="41"/>
      <c r="K261" s="117"/>
      <c r="L261" s="99"/>
      <c r="M261" s="41"/>
      <c r="N261" s="116"/>
      <c r="O261" s="22"/>
      <c r="P261" s="22"/>
      <c r="Q261" s="22"/>
      <c r="R261" s="22"/>
      <c r="S261" s="22"/>
      <c r="T261" s="41"/>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row>
    <row r="262">
      <c r="A262" s="41"/>
      <c r="B262" s="116"/>
      <c r="C262" s="22"/>
      <c r="D262" s="22"/>
      <c r="E262" s="22"/>
      <c r="F262" s="41"/>
      <c r="G262" s="41"/>
      <c r="H262" s="22"/>
      <c r="I262" s="41"/>
      <c r="J262" s="41"/>
      <c r="K262" s="117"/>
      <c r="L262" s="99"/>
      <c r="M262" s="41"/>
      <c r="N262" s="116"/>
      <c r="O262" s="22"/>
      <c r="P262" s="22"/>
      <c r="Q262" s="22"/>
      <c r="R262" s="22"/>
      <c r="S262" s="22"/>
      <c r="T262" s="41"/>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row>
    <row r="263">
      <c r="A263" s="41"/>
      <c r="B263" s="116"/>
      <c r="C263" s="22"/>
      <c r="D263" s="22"/>
      <c r="E263" s="22"/>
      <c r="F263" s="41"/>
      <c r="G263" s="41"/>
      <c r="H263" s="22"/>
      <c r="I263" s="41"/>
      <c r="J263" s="41"/>
      <c r="K263" s="117"/>
      <c r="L263" s="99"/>
      <c r="M263" s="41"/>
      <c r="N263" s="116"/>
      <c r="O263" s="22"/>
      <c r="P263" s="22"/>
      <c r="Q263" s="22"/>
      <c r="R263" s="22"/>
      <c r="S263" s="22"/>
      <c r="T263" s="41"/>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row>
    <row r="264">
      <c r="A264" s="41"/>
      <c r="B264" s="116"/>
      <c r="C264" s="22"/>
      <c r="D264" s="22"/>
      <c r="E264" s="22"/>
      <c r="F264" s="41"/>
      <c r="G264" s="41"/>
      <c r="H264" s="22"/>
      <c r="I264" s="41"/>
      <c r="J264" s="41"/>
      <c r="K264" s="117"/>
      <c r="L264" s="99"/>
      <c r="M264" s="41"/>
      <c r="N264" s="116"/>
      <c r="O264" s="22"/>
      <c r="P264" s="22"/>
      <c r="Q264" s="22"/>
      <c r="R264" s="22"/>
      <c r="S264" s="22"/>
      <c r="T264" s="41"/>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row>
    <row r="265">
      <c r="A265" s="41"/>
      <c r="B265" s="116"/>
      <c r="C265" s="22"/>
      <c r="D265" s="22"/>
      <c r="E265" s="22"/>
      <c r="F265" s="41"/>
      <c r="G265" s="41"/>
      <c r="H265" s="22"/>
      <c r="I265" s="41"/>
      <c r="J265" s="41"/>
      <c r="K265" s="117"/>
      <c r="L265" s="99"/>
      <c r="M265" s="41"/>
      <c r="N265" s="116"/>
      <c r="O265" s="22"/>
      <c r="P265" s="22"/>
      <c r="Q265" s="22"/>
      <c r="R265" s="22"/>
      <c r="S265" s="22"/>
      <c r="T265" s="41"/>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row>
    <row r="266">
      <c r="A266" s="41"/>
      <c r="B266" s="116"/>
      <c r="C266" s="22"/>
      <c r="D266" s="22"/>
      <c r="E266" s="22"/>
      <c r="F266" s="41"/>
      <c r="G266" s="41"/>
      <c r="H266" s="22"/>
      <c r="I266" s="41"/>
      <c r="J266" s="41"/>
      <c r="K266" s="117"/>
      <c r="L266" s="99"/>
      <c r="M266" s="41"/>
      <c r="N266" s="116"/>
      <c r="O266" s="22"/>
      <c r="P266" s="22"/>
      <c r="Q266" s="22"/>
      <c r="R266" s="22"/>
      <c r="S266" s="22"/>
      <c r="T266" s="41"/>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row>
    <row r="267">
      <c r="A267" s="41"/>
      <c r="B267" s="116"/>
      <c r="C267" s="22"/>
      <c r="D267" s="22"/>
      <c r="E267" s="22"/>
      <c r="F267" s="41"/>
      <c r="G267" s="41"/>
      <c r="H267" s="22"/>
      <c r="I267" s="41"/>
      <c r="J267" s="41"/>
      <c r="K267" s="117"/>
      <c r="L267" s="99"/>
      <c r="M267" s="41"/>
      <c r="N267" s="116"/>
      <c r="O267" s="22"/>
      <c r="P267" s="22"/>
      <c r="Q267" s="22"/>
      <c r="R267" s="22"/>
      <c r="S267" s="22"/>
      <c r="T267" s="41"/>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row>
    <row r="268">
      <c r="A268" s="41"/>
      <c r="B268" s="116"/>
      <c r="C268" s="22"/>
      <c r="D268" s="22"/>
      <c r="E268" s="22"/>
      <c r="F268" s="41"/>
      <c r="G268" s="41"/>
      <c r="H268" s="22"/>
      <c r="I268" s="41"/>
      <c r="J268" s="41"/>
      <c r="K268" s="117"/>
      <c r="L268" s="99"/>
      <c r="M268" s="41"/>
      <c r="N268" s="116"/>
      <c r="O268" s="22"/>
      <c r="P268" s="22"/>
      <c r="Q268" s="22"/>
      <c r="R268" s="22"/>
      <c r="S268" s="22"/>
      <c r="T268" s="41"/>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row>
    <row r="269">
      <c r="A269" s="41"/>
      <c r="B269" s="116"/>
      <c r="C269" s="22"/>
      <c r="D269" s="22"/>
      <c r="E269" s="22"/>
      <c r="F269" s="41"/>
      <c r="G269" s="41"/>
      <c r="H269" s="22"/>
      <c r="I269" s="41"/>
      <c r="J269" s="41"/>
      <c r="K269" s="117"/>
      <c r="L269" s="99"/>
      <c r="M269" s="41"/>
      <c r="N269" s="116"/>
      <c r="O269" s="22"/>
      <c r="P269" s="22"/>
      <c r="Q269" s="22"/>
      <c r="R269" s="22"/>
      <c r="S269" s="22"/>
      <c r="T269" s="41"/>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row>
    <row r="270">
      <c r="A270" s="41"/>
      <c r="B270" s="116"/>
      <c r="C270" s="22"/>
      <c r="D270" s="22"/>
      <c r="E270" s="22"/>
      <c r="F270" s="41"/>
      <c r="G270" s="41"/>
      <c r="H270" s="22"/>
      <c r="I270" s="41"/>
      <c r="J270" s="41"/>
      <c r="K270" s="117"/>
      <c r="L270" s="99"/>
      <c r="M270" s="41"/>
      <c r="N270" s="116"/>
      <c r="O270" s="22"/>
      <c r="P270" s="22"/>
      <c r="Q270" s="22"/>
      <c r="R270" s="22"/>
      <c r="S270" s="22"/>
      <c r="T270" s="41"/>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row>
    <row r="271">
      <c r="A271" s="41"/>
      <c r="B271" s="116"/>
      <c r="C271" s="22"/>
      <c r="D271" s="22"/>
      <c r="E271" s="22"/>
      <c r="F271" s="41"/>
      <c r="G271" s="41"/>
      <c r="H271" s="22"/>
      <c r="I271" s="41"/>
      <c r="J271" s="41"/>
      <c r="K271" s="117"/>
      <c r="L271" s="99"/>
      <c r="M271" s="41"/>
      <c r="N271" s="116"/>
      <c r="O271" s="22"/>
      <c r="P271" s="22"/>
      <c r="Q271" s="22"/>
      <c r="R271" s="22"/>
      <c r="S271" s="22"/>
      <c r="T271" s="41"/>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row>
    <row r="272">
      <c r="A272" s="41"/>
      <c r="B272" s="116"/>
      <c r="C272" s="22"/>
      <c r="D272" s="22"/>
      <c r="E272" s="22"/>
      <c r="F272" s="41"/>
      <c r="G272" s="41"/>
      <c r="H272" s="22"/>
      <c r="I272" s="41"/>
      <c r="J272" s="41"/>
      <c r="K272" s="117"/>
      <c r="L272" s="99"/>
      <c r="M272" s="41"/>
      <c r="N272" s="116"/>
      <c r="O272" s="22"/>
      <c r="P272" s="22"/>
      <c r="Q272" s="22"/>
      <c r="R272" s="22"/>
      <c r="S272" s="22"/>
      <c r="T272" s="41"/>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row>
    <row r="273">
      <c r="A273" s="41"/>
      <c r="B273" s="116"/>
      <c r="C273" s="22"/>
      <c r="D273" s="22"/>
      <c r="E273" s="22"/>
      <c r="F273" s="41"/>
      <c r="G273" s="41"/>
      <c r="H273" s="22"/>
      <c r="I273" s="41"/>
      <c r="J273" s="41"/>
      <c r="K273" s="117"/>
      <c r="L273" s="99"/>
      <c r="M273" s="41"/>
      <c r="N273" s="116"/>
      <c r="O273" s="22"/>
      <c r="P273" s="22"/>
      <c r="Q273" s="22"/>
      <c r="R273" s="22"/>
      <c r="S273" s="22"/>
      <c r="T273" s="41"/>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row>
    <row r="274">
      <c r="A274" s="41"/>
      <c r="B274" s="116"/>
      <c r="C274" s="22"/>
      <c r="D274" s="22"/>
      <c r="E274" s="22"/>
      <c r="F274" s="41"/>
      <c r="G274" s="41"/>
      <c r="H274" s="22"/>
      <c r="I274" s="41"/>
      <c r="J274" s="41"/>
      <c r="K274" s="117"/>
      <c r="L274" s="99"/>
      <c r="M274" s="41"/>
      <c r="N274" s="116"/>
      <c r="O274" s="22"/>
      <c r="P274" s="22"/>
      <c r="Q274" s="22"/>
      <c r="R274" s="22"/>
      <c r="S274" s="22"/>
      <c r="T274" s="41"/>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row>
    <row r="275">
      <c r="A275" s="41"/>
      <c r="B275" s="116"/>
      <c r="C275" s="22"/>
      <c r="D275" s="22"/>
      <c r="E275" s="22"/>
      <c r="F275" s="41"/>
      <c r="G275" s="41"/>
      <c r="H275" s="22"/>
      <c r="I275" s="41"/>
      <c r="J275" s="41"/>
      <c r="K275" s="117"/>
      <c r="L275" s="99"/>
      <c r="M275" s="41"/>
      <c r="N275" s="116"/>
      <c r="O275" s="22"/>
      <c r="P275" s="22"/>
      <c r="Q275" s="22"/>
      <c r="R275" s="22"/>
      <c r="S275" s="22"/>
      <c r="T275" s="41"/>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row>
    <row r="276">
      <c r="A276" s="41"/>
      <c r="B276" s="116"/>
      <c r="C276" s="22"/>
      <c r="D276" s="22"/>
      <c r="E276" s="22"/>
      <c r="F276" s="41"/>
      <c r="G276" s="41"/>
      <c r="H276" s="22"/>
      <c r="I276" s="41"/>
      <c r="J276" s="41"/>
      <c r="K276" s="117"/>
      <c r="L276" s="99"/>
      <c r="M276" s="41"/>
      <c r="N276" s="116"/>
      <c r="O276" s="22"/>
      <c r="P276" s="22"/>
      <c r="Q276" s="22"/>
      <c r="R276" s="22"/>
      <c r="S276" s="22"/>
      <c r="T276" s="41"/>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row>
    <row r="277">
      <c r="A277" s="41"/>
      <c r="B277" s="116"/>
      <c r="C277" s="22"/>
      <c r="D277" s="22"/>
      <c r="E277" s="22"/>
      <c r="F277" s="41"/>
      <c r="G277" s="41"/>
      <c r="H277" s="22"/>
      <c r="I277" s="41"/>
      <c r="J277" s="41"/>
      <c r="K277" s="117"/>
      <c r="L277" s="99"/>
      <c r="M277" s="41"/>
      <c r="N277" s="116"/>
      <c r="O277" s="22"/>
      <c r="P277" s="22"/>
      <c r="Q277" s="22"/>
      <c r="R277" s="22"/>
      <c r="S277" s="22"/>
      <c r="T277" s="41"/>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row>
    <row r="278">
      <c r="A278" s="41"/>
      <c r="B278" s="116"/>
      <c r="C278" s="22"/>
      <c r="D278" s="22"/>
      <c r="E278" s="22"/>
      <c r="F278" s="41"/>
      <c r="G278" s="41"/>
      <c r="H278" s="22"/>
      <c r="I278" s="41"/>
      <c r="J278" s="41"/>
      <c r="K278" s="117"/>
      <c r="L278" s="99"/>
      <c r="M278" s="41"/>
      <c r="N278" s="116"/>
      <c r="O278" s="22"/>
      <c r="P278" s="22"/>
      <c r="Q278" s="22"/>
      <c r="R278" s="22"/>
      <c r="S278" s="22"/>
      <c r="T278" s="41"/>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row>
    <row r="279">
      <c r="A279" s="41"/>
      <c r="B279" s="116"/>
      <c r="C279" s="22"/>
      <c r="D279" s="22"/>
      <c r="E279" s="22"/>
      <c r="F279" s="41"/>
      <c r="G279" s="41"/>
      <c r="H279" s="22"/>
      <c r="I279" s="41"/>
      <c r="J279" s="41"/>
      <c r="K279" s="117"/>
      <c r="L279" s="99"/>
      <c r="M279" s="41"/>
      <c r="N279" s="116"/>
      <c r="O279" s="22"/>
      <c r="P279" s="22"/>
      <c r="Q279" s="22"/>
      <c r="R279" s="22"/>
      <c r="S279" s="22"/>
      <c r="T279" s="41"/>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row>
    <row r="280">
      <c r="A280" s="41"/>
      <c r="B280" s="116"/>
      <c r="C280" s="22"/>
      <c r="D280" s="22"/>
      <c r="E280" s="22"/>
      <c r="F280" s="41"/>
      <c r="G280" s="41"/>
      <c r="H280" s="22"/>
      <c r="I280" s="41"/>
      <c r="J280" s="41"/>
      <c r="K280" s="117"/>
      <c r="L280" s="99"/>
      <c r="M280" s="41"/>
      <c r="N280" s="116"/>
      <c r="O280" s="22"/>
      <c r="P280" s="22"/>
      <c r="Q280" s="22"/>
      <c r="R280" s="22"/>
      <c r="S280" s="22"/>
      <c r="T280" s="41"/>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row>
    <row r="281">
      <c r="A281" s="41"/>
      <c r="B281" s="116"/>
      <c r="C281" s="22"/>
      <c r="D281" s="22"/>
      <c r="E281" s="22"/>
      <c r="F281" s="41"/>
      <c r="G281" s="41"/>
      <c r="H281" s="22"/>
      <c r="I281" s="41"/>
      <c r="J281" s="41"/>
      <c r="K281" s="117"/>
      <c r="L281" s="99"/>
      <c r="M281" s="41"/>
      <c r="N281" s="116"/>
      <c r="O281" s="22"/>
      <c r="P281" s="22"/>
      <c r="Q281" s="22"/>
      <c r="R281" s="22"/>
      <c r="S281" s="22"/>
      <c r="T281" s="41"/>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row>
    <row r="282">
      <c r="A282" s="41"/>
      <c r="B282" s="116"/>
      <c r="C282" s="22"/>
      <c r="D282" s="22"/>
      <c r="E282" s="22"/>
      <c r="F282" s="41"/>
      <c r="G282" s="41"/>
      <c r="H282" s="22"/>
      <c r="I282" s="41"/>
      <c r="J282" s="41"/>
      <c r="K282" s="117"/>
      <c r="L282" s="99"/>
      <c r="M282" s="41"/>
      <c r="N282" s="116"/>
      <c r="O282" s="22"/>
      <c r="P282" s="22"/>
      <c r="Q282" s="22"/>
      <c r="R282" s="22"/>
      <c r="S282" s="22"/>
      <c r="T282" s="41"/>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row>
    <row r="283">
      <c r="A283" s="41"/>
      <c r="B283" s="116"/>
      <c r="C283" s="22"/>
      <c r="D283" s="22"/>
      <c r="E283" s="22"/>
      <c r="F283" s="41"/>
      <c r="G283" s="41"/>
      <c r="H283" s="22"/>
      <c r="I283" s="41"/>
      <c r="J283" s="41"/>
      <c r="K283" s="117"/>
      <c r="L283" s="99"/>
      <c r="M283" s="41"/>
      <c r="N283" s="116"/>
      <c r="O283" s="22"/>
      <c r="P283" s="22"/>
      <c r="Q283" s="22"/>
      <c r="R283" s="22"/>
      <c r="S283" s="22"/>
      <c r="T283" s="41"/>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row>
    <row r="284">
      <c r="A284" s="41"/>
      <c r="B284" s="116"/>
      <c r="C284" s="22"/>
      <c r="D284" s="22"/>
      <c r="E284" s="22"/>
      <c r="F284" s="41"/>
      <c r="G284" s="41"/>
      <c r="H284" s="22"/>
      <c r="I284" s="41"/>
      <c r="J284" s="41"/>
      <c r="K284" s="117"/>
      <c r="L284" s="99"/>
      <c r="M284" s="41"/>
      <c r="N284" s="116"/>
      <c r="O284" s="22"/>
      <c r="P284" s="22"/>
      <c r="Q284" s="22"/>
      <c r="R284" s="22"/>
      <c r="S284" s="22"/>
      <c r="T284" s="41"/>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row>
    <row r="285">
      <c r="A285" s="41"/>
      <c r="B285" s="116"/>
      <c r="C285" s="22"/>
      <c r="D285" s="22"/>
      <c r="E285" s="22"/>
      <c r="F285" s="41"/>
      <c r="G285" s="41"/>
      <c r="H285" s="22"/>
      <c r="I285" s="41"/>
      <c r="J285" s="41"/>
      <c r="K285" s="117"/>
      <c r="L285" s="99"/>
      <c r="M285" s="41"/>
      <c r="N285" s="116"/>
      <c r="O285" s="22"/>
      <c r="P285" s="22"/>
      <c r="Q285" s="22"/>
      <c r="R285" s="22"/>
      <c r="S285" s="22"/>
      <c r="T285" s="41"/>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row>
    <row r="286">
      <c r="A286" s="41"/>
      <c r="B286" s="116"/>
      <c r="C286" s="22"/>
      <c r="D286" s="22"/>
      <c r="E286" s="22"/>
      <c r="F286" s="41"/>
      <c r="G286" s="41"/>
      <c r="H286" s="22"/>
      <c r="I286" s="41"/>
      <c r="J286" s="41"/>
      <c r="K286" s="117"/>
      <c r="L286" s="99"/>
      <c r="M286" s="41"/>
      <c r="N286" s="116"/>
      <c r="O286" s="22"/>
      <c r="P286" s="22"/>
      <c r="Q286" s="22"/>
      <c r="R286" s="22"/>
      <c r="S286" s="22"/>
      <c r="T286" s="41"/>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row>
    <row r="287">
      <c r="A287" s="41"/>
      <c r="B287" s="116"/>
      <c r="C287" s="22"/>
      <c r="D287" s="22"/>
      <c r="E287" s="22"/>
      <c r="F287" s="41"/>
      <c r="G287" s="41"/>
      <c r="H287" s="22"/>
      <c r="I287" s="41"/>
      <c r="J287" s="41"/>
      <c r="K287" s="117"/>
      <c r="L287" s="99"/>
      <c r="M287" s="41"/>
      <c r="N287" s="116"/>
      <c r="O287" s="22"/>
      <c r="P287" s="22"/>
      <c r="Q287" s="22"/>
      <c r="R287" s="22"/>
      <c r="S287" s="22"/>
      <c r="T287" s="41"/>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row>
    <row r="288">
      <c r="A288" s="41"/>
      <c r="B288" s="116"/>
      <c r="C288" s="22"/>
      <c r="D288" s="22"/>
      <c r="E288" s="22"/>
      <c r="F288" s="41"/>
      <c r="G288" s="41"/>
      <c r="H288" s="22"/>
      <c r="I288" s="41"/>
      <c r="J288" s="41"/>
      <c r="K288" s="117"/>
      <c r="L288" s="99"/>
      <c r="M288" s="41"/>
      <c r="N288" s="116"/>
      <c r="O288" s="22"/>
      <c r="P288" s="22"/>
      <c r="Q288" s="22"/>
      <c r="R288" s="22"/>
      <c r="S288" s="22"/>
      <c r="T288" s="41"/>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row>
    <row r="289">
      <c r="A289" s="41"/>
      <c r="B289" s="116"/>
      <c r="C289" s="22"/>
      <c r="D289" s="22"/>
      <c r="E289" s="22"/>
      <c r="F289" s="41"/>
      <c r="G289" s="41"/>
      <c r="H289" s="22"/>
      <c r="I289" s="41"/>
      <c r="J289" s="41"/>
      <c r="K289" s="117"/>
      <c r="L289" s="99"/>
      <c r="M289" s="41"/>
      <c r="N289" s="116"/>
      <c r="O289" s="22"/>
      <c r="P289" s="22"/>
      <c r="Q289" s="22"/>
      <c r="R289" s="22"/>
      <c r="S289" s="22"/>
      <c r="T289" s="41"/>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row>
    <row r="290">
      <c r="A290" s="41"/>
      <c r="B290" s="116"/>
      <c r="C290" s="22"/>
      <c r="D290" s="22"/>
      <c r="E290" s="22"/>
      <c r="F290" s="41"/>
      <c r="G290" s="41"/>
      <c r="H290" s="22"/>
      <c r="I290" s="41"/>
      <c r="J290" s="41"/>
      <c r="K290" s="117"/>
      <c r="L290" s="99"/>
      <c r="M290" s="41"/>
      <c r="N290" s="116"/>
      <c r="O290" s="22"/>
      <c r="P290" s="22"/>
      <c r="Q290" s="22"/>
      <c r="R290" s="22"/>
      <c r="S290" s="22"/>
      <c r="T290" s="41"/>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row>
    <row r="291">
      <c r="A291" s="41"/>
      <c r="B291" s="116"/>
      <c r="C291" s="22"/>
      <c r="D291" s="22"/>
      <c r="E291" s="22"/>
      <c r="F291" s="41"/>
      <c r="G291" s="41"/>
      <c r="H291" s="22"/>
      <c r="I291" s="41"/>
      <c r="J291" s="41"/>
      <c r="K291" s="117"/>
      <c r="L291" s="99"/>
      <c r="M291" s="41"/>
      <c r="N291" s="116"/>
      <c r="O291" s="22"/>
      <c r="P291" s="22"/>
      <c r="Q291" s="22"/>
      <c r="R291" s="22"/>
      <c r="S291" s="22"/>
      <c r="T291" s="41"/>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row>
    <row r="292">
      <c r="A292" s="41"/>
      <c r="B292" s="116"/>
      <c r="C292" s="22"/>
      <c r="D292" s="22"/>
      <c r="E292" s="22"/>
      <c r="F292" s="41"/>
      <c r="G292" s="41"/>
      <c r="H292" s="22"/>
      <c r="I292" s="41"/>
      <c r="J292" s="41"/>
      <c r="K292" s="117"/>
      <c r="L292" s="99"/>
      <c r="M292" s="41"/>
      <c r="N292" s="116"/>
      <c r="O292" s="22"/>
      <c r="P292" s="22"/>
      <c r="Q292" s="22"/>
      <c r="R292" s="22"/>
      <c r="S292" s="22"/>
      <c r="T292" s="41"/>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row>
    <row r="293">
      <c r="A293" s="41"/>
      <c r="B293" s="116"/>
      <c r="C293" s="22"/>
      <c r="D293" s="22"/>
      <c r="E293" s="22"/>
      <c r="F293" s="41"/>
      <c r="G293" s="41"/>
      <c r="H293" s="22"/>
      <c r="I293" s="41"/>
      <c r="J293" s="41"/>
      <c r="K293" s="117"/>
      <c r="L293" s="99"/>
      <c r="M293" s="41"/>
      <c r="N293" s="116"/>
      <c r="O293" s="22"/>
      <c r="P293" s="22"/>
      <c r="Q293" s="22"/>
      <c r="R293" s="22"/>
      <c r="S293" s="22"/>
      <c r="T293" s="41"/>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row>
    <row r="294">
      <c r="A294" s="41"/>
      <c r="B294" s="116"/>
      <c r="C294" s="22"/>
      <c r="D294" s="22"/>
      <c r="E294" s="22"/>
      <c r="F294" s="41"/>
      <c r="G294" s="41"/>
      <c r="H294" s="22"/>
      <c r="I294" s="41"/>
      <c r="J294" s="41"/>
      <c r="K294" s="117"/>
      <c r="L294" s="99"/>
      <c r="M294" s="41"/>
      <c r="N294" s="116"/>
      <c r="O294" s="22"/>
      <c r="P294" s="22"/>
      <c r="Q294" s="22"/>
      <c r="R294" s="22"/>
      <c r="S294" s="22"/>
      <c r="T294" s="41"/>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row>
    <row r="295">
      <c r="A295" s="41"/>
      <c r="B295" s="116"/>
      <c r="C295" s="22"/>
      <c r="D295" s="22"/>
      <c r="E295" s="22"/>
      <c r="F295" s="41"/>
      <c r="G295" s="41"/>
      <c r="H295" s="22"/>
      <c r="I295" s="41"/>
      <c r="J295" s="41"/>
      <c r="K295" s="117"/>
      <c r="L295" s="99"/>
      <c r="M295" s="41"/>
      <c r="N295" s="116"/>
      <c r="O295" s="22"/>
      <c r="P295" s="22"/>
      <c r="Q295" s="22"/>
      <c r="R295" s="22"/>
      <c r="S295" s="22"/>
      <c r="T295" s="41"/>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row>
    <row r="296">
      <c r="A296" s="41"/>
      <c r="B296" s="116"/>
      <c r="C296" s="22"/>
      <c r="D296" s="22"/>
      <c r="E296" s="22"/>
      <c r="F296" s="41"/>
      <c r="G296" s="41"/>
      <c r="H296" s="22"/>
      <c r="I296" s="41"/>
      <c r="J296" s="41"/>
      <c r="K296" s="117"/>
      <c r="L296" s="99"/>
      <c r="M296" s="41"/>
      <c r="N296" s="116"/>
      <c r="O296" s="22"/>
      <c r="P296" s="22"/>
      <c r="Q296" s="22"/>
      <c r="R296" s="22"/>
      <c r="S296" s="22"/>
      <c r="T296" s="41"/>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row>
    <row r="297">
      <c r="A297" s="41"/>
      <c r="B297" s="116"/>
      <c r="C297" s="22"/>
      <c r="D297" s="22"/>
      <c r="E297" s="22"/>
      <c r="F297" s="41"/>
      <c r="G297" s="41"/>
      <c r="H297" s="22"/>
      <c r="I297" s="41"/>
      <c r="J297" s="41"/>
      <c r="K297" s="117"/>
      <c r="L297" s="99"/>
      <c r="M297" s="41"/>
      <c r="N297" s="116"/>
      <c r="O297" s="22"/>
      <c r="P297" s="22"/>
      <c r="Q297" s="22"/>
      <c r="R297" s="22"/>
      <c r="S297" s="22"/>
      <c r="T297" s="41"/>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row>
    <row r="298">
      <c r="A298" s="41"/>
      <c r="B298" s="116"/>
      <c r="C298" s="22"/>
      <c r="D298" s="22"/>
      <c r="E298" s="22"/>
      <c r="F298" s="41"/>
      <c r="G298" s="41"/>
      <c r="H298" s="22"/>
      <c r="I298" s="41"/>
      <c r="J298" s="41"/>
      <c r="K298" s="117"/>
      <c r="L298" s="99"/>
      <c r="M298" s="41"/>
      <c r="N298" s="116"/>
      <c r="O298" s="22"/>
      <c r="P298" s="22"/>
      <c r="Q298" s="22"/>
      <c r="R298" s="22"/>
      <c r="S298" s="22"/>
      <c r="T298" s="41"/>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row>
    <row r="299">
      <c r="A299" s="41"/>
      <c r="B299" s="116"/>
      <c r="C299" s="22"/>
      <c r="D299" s="22"/>
      <c r="E299" s="22"/>
      <c r="F299" s="41"/>
      <c r="G299" s="41"/>
      <c r="H299" s="22"/>
      <c r="I299" s="41"/>
      <c r="J299" s="41"/>
      <c r="K299" s="117"/>
      <c r="L299" s="99"/>
      <c r="M299" s="41"/>
      <c r="N299" s="116"/>
      <c r="O299" s="22"/>
      <c r="P299" s="22"/>
      <c r="Q299" s="22"/>
      <c r="R299" s="22"/>
      <c r="S299" s="22"/>
      <c r="T299" s="41"/>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row>
    <row r="300">
      <c r="A300" s="41"/>
      <c r="B300" s="116"/>
      <c r="C300" s="22"/>
      <c r="D300" s="22"/>
      <c r="E300" s="22"/>
      <c r="F300" s="41"/>
      <c r="G300" s="41"/>
      <c r="H300" s="22"/>
      <c r="I300" s="41"/>
      <c r="J300" s="41"/>
      <c r="K300" s="117"/>
      <c r="L300" s="99"/>
      <c r="M300" s="41"/>
      <c r="N300" s="116"/>
      <c r="O300" s="22"/>
      <c r="P300" s="22"/>
      <c r="Q300" s="22"/>
      <c r="R300" s="22"/>
      <c r="S300" s="22"/>
      <c r="T300" s="41"/>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row>
    <row r="301">
      <c r="A301" s="41"/>
      <c r="B301" s="116"/>
      <c r="C301" s="22"/>
      <c r="D301" s="22"/>
      <c r="E301" s="22"/>
      <c r="F301" s="41"/>
      <c r="G301" s="41"/>
      <c r="H301" s="22"/>
      <c r="I301" s="41"/>
      <c r="J301" s="41"/>
      <c r="K301" s="117"/>
      <c r="L301" s="99"/>
      <c r="M301" s="41"/>
      <c r="N301" s="116"/>
      <c r="O301" s="22"/>
      <c r="P301" s="22"/>
      <c r="Q301" s="22"/>
      <c r="R301" s="22"/>
      <c r="S301" s="22"/>
      <c r="T301" s="41"/>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row>
    <row r="302">
      <c r="A302" s="41"/>
      <c r="B302" s="116"/>
      <c r="C302" s="22"/>
      <c r="D302" s="22"/>
      <c r="E302" s="22"/>
      <c r="F302" s="41"/>
      <c r="G302" s="41"/>
      <c r="H302" s="22"/>
      <c r="I302" s="41"/>
      <c r="J302" s="41"/>
      <c r="K302" s="117"/>
      <c r="L302" s="99"/>
      <c r="M302" s="41"/>
      <c r="N302" s="116"/>
      <c r="O302" s="22"/>
      <c r="P302" s="22"/>
      <c r="Q302" s="22"/>
      <c r="R302" s="22"/>
      <c r="S302" s="22"/>
      <c r="T302" s="41"/>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row>
    <row r="303">
      <c r="A303" s="41"/>
      <c r="B303" s="116"/>
      <c r="C303" s="22"/>
      <c r="D303" s="22"/>
      <c r="E303" s="22"/>
      <c r="F303" s="41"/>
      <c r="G303" s="41"/>
      <c r="H303" s="22"/>
      <c r="I303" s="41"/>
      <c r="J303" s="41"/>
      <c r="K303" s="117"/>
      <c r="L303" s="99"/>
      <c r="M303" s="41"/>
      <c r="N303" s="116"/>
      <c r="O303" s="22"/>
      <c r="P303" s="22"/>
      <c r="Q303" s="22"/>
      <c r="R303" s="22"/>
      <c r="S303" s="22"/>
      <c r="T303" s="41"/>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row>
    <row r="304">
      <c r="A304" s="41"/>
      <c r="B304" s="116"/>
      <c r="C304" s="22"/>
      <c r="D304" s="22"/>
      <c r="E304" s="22"/>
      <c r="F304" s="41"/>
      <c r="G304" s="41"/>
      <c r="H304" s="22"/>
      <c r="I304" s="41"/>
      <c r="J304" s="41"/>
      <c r="K304" s="117"/>
      <c r="L304" s="99"/>
      <c r="M304" s="41"/>
      <c r="N304" s="116"/>
      <c r="O304" s="22"/>
      <c r="P304" s="22"/>
      <c r="Q304" s="22"/>
      <c r="R304" s="22"/>
      <c r="S304" s="22"/>
      <c r="T304" s="41"/>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row>
    <row r="305">
      <c r="A305" s="41"/>
      <c r="B305" s="116"/>
      <c r="C305" s="22"/>
      <c r="D305" s="22"/>
      <c r="E305" s="22"/>
      <c r="F305" s="41"/>
      <c r="G305" s="41"/>
      <c r="H305" s="22"/>
      <c r="I305" s="41"/>
      <c r="J305" s="41"/>
      <c r="K305" s="117"/>
      <c r="L305" s="99"/>
      <c r="M305" s="41"/>
      <c r="N305" s="116"/>
      <c r="O305" s="22"/>
      <c r="P305" s="22"/>
      <c r="Q305" s="22"/>
      <c r="R305" s="22"/>
      <c r="S305" s="22"/>
      <c r="T305" s="41"/>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row>
    <row r="306">
      <c r="A306" s="41"/>
      <c r="B306" s="116"/>
      <c r="C306" s="22"/>
      <c r="D306" s="22"/>
      <c r="E306" s="22"/>
      <c r="F306" s="41"/>
      <c r="G306" s="41"/>
      <c r="H306" s="22"/>
      <c r="I306" s="41"/>
      <c r="J306" s="41"/>
      <c r="K306" s="117"/>
      <c r="L306" s="99"/>
      <c r="M306" s="41"/>
      <c r="N306" s="116"/>
      <c r="O306" s="22"/>
      <c r="P306" s="22"/>
      <c r="Q306" s="22"/>
      <c r="R306" s="22"/>
      <c r="S306" s="22"/>
      <c r="T306" s="41"/>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row>
    <row r="307">
      <c r="A307" s="41"/>
      <c r="B307" s="116"/>
      <c r="C307" s="22"/>
      <c r="D307" s="22"/>
      <c r="E307" s="22"/>
      <c r="F307" s="41"/>
      <c r="G307" s="41"/>
      <c r="H307" s="22"/>
      <c r="I307" s="41"/>
      <c r="J307" s="41"/>
      <c r="K307" s="117"/>
      <c r="L307" s="99"/>
      <c r="M307" s="41"/>
      <c r="N307" s="116"/>
      <c r="O307" s="22"/>
      <c r="P307" s="22"/>
      <c r="Q307" s="22"/>
      <c r="R307" s="22"/>
      <c r="S307" s="22"/>
      <c r="T307" s="41"/>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row>
    <row r="308">
      <c r="A308" s="41"/>
      <c r="B308" s="116"/>
      <c r="C308" s="22"/>
      <c r="D308" s="22"/>
      <c r="E308" s="22"/>
      <c r="F308" s="41"/>
      <c r="G308" s="41"/>
      <c r="H308" s="22"/>
      <c r="I308" s="41"/>
      <c r="J308" s="41"/>
      <c r="K308" s="117"/>
      <c r="L308" s="99"/>
      <c r="M308" s="41"/>
      <c r="N308" s="116"/>
      <c r="O308" s="22"/>
      <c r="P308" s="22"/>
      <c r="Q308" s="22"/>
      <c r="R308" s="22"/>
      <c r="S308" s="22"/>
      <c r="T308" s="41"/>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row>
    <row r="309">
      <c r="A309" s="41"/>
      <c r="B309" s="116"/>
      <c r="C309" s="22"/>
      <c r="D309" s="22"/>
      <c r="E309" s="22"/>
      <c r="F309" s="41"/>
      <c r="G309" s="41"/>
      <c r="H309" s="22"/>
      <c r="I309" s="41"/>
      <c r="J309" s="41"/>
      <c r="K309" s="117"/>
      <c r="L309" s="99"/>
      <c r="M309" s="41"/>
      <c r="N309" s="116"/>
      <c r="O309" s="22"/>
      <c r="P309" s="22"/>
      <c r="Q309" s="22"/>
      <c r="R309" s="22"/>
      <c r="S309" s="22"/>
      <c r="T309" s="41"/>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row>
    <row r="310">
      <c r="A310" s="41"/>
      <c r="B310" s="116"/>
      <c r="C310" s="22"/>
      <c r="D310" s="22"/>
      <c r="E310" s="22"/>
      <c r="F310" s="41"/>
      <c r="G310" s="41"/>
      <c r="H310" s="22"/>
      <c r="I310" s="41"/>
      <c r="J310" s="41"/>
      <c r="K310" s="117"/>
      <c r="L310" s="99"/>
      <c r="M310" s="41"/>
      <c r="N310" s="116"/>
      <c r="O310" s="22"/>
      <c r="P310" s="22"/>
      <c r="Q310" s="22"/>
      <c r="R310" s="22"/>
      <c r="S310" s="22"/>
      <c r="T310" s="41"/>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row>
    <row r="311">
      <c r="A311" s="41"/>
      <c r="B311" s="116"/>
      <c r="C311" s="22"/>
      <c r="D311" s="22"/>
      <c r="E311" s="22"/>
      <c r="F311" s="41"/>
      <c r="G311" s="41"/>
      <c r="H311" s="22"/>
      <c r="I311" s="41"/>
      <c r="J311" s="41"/>
      <c r="K311" s="117"/>
      <c r="L311" s="99"/>
      <c r="M311" s="41"/>
      <c r="N311" s="116"/>
      <c r="O311" s="22"/>
      <c r="P311" s="22"/>
      <c r="Q311" s="22"/>
      <c r="R311" s="22"/>
      <c r="S311" s="22"/>
      <c r="T311" s="41"/>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row>
    <row r="312">
      <c r="A312" s="41"/>
      <c r="B312" s="116"/>
      <c r="C312" s="22"/>
      <c r="D312" s="22"/>
      <c r="E312" s="22"/>
      <c r="F312" s="41"/>
      <c r="G312" s="41"/>
      <c r="H312" s="22"/>
      <c r="I312" s="41"/>
      <c r="J312" s="41"/>
      <c r="K312" s="117"/>
      <c r="L312" s="99"/>
      <c r="M312" s="41"/>
      <c r="N312" s="116"/>
      <c r="O312" s="22"/>
      <c r="P312" s="22"/>
      <c r="Q312" s="22"/>
      <c r="R312" s="22"/>
      <c r="S312" s="22"/>
      <c r="T312" s="41"/>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row>
    <row r="313">
      <c r="A313" s="41"/>
      <c r="B313" s="116"/>
      <c r="C313" s="22"/>
      <c r="D313" s="22"/>
      <c r="E313" s="22"/>
      <c r="F313" s="41"/>
      <c r="G313" s="41"/>
      <c r="H313" s="22"/>
      <c r="I313" s="41"/>
      <c r="J313" s="41"/>
      <c r="K313" s="117"/>
      <c r="L313" s="99"/>
      <c r="M313" s="41"/>
      <c r="N313" s="116"/>
      <c r="O313" s="22"/>
      <c r="P313" s="22"/>
      <c r="Q313" s="22"/>
      <c r="R313" s="22"/>
      <c r="S313" s="22"/>
      <c r="T313" s="41"/>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row>
    <row r="314">
      <c r="A314" s="41"/>
      <c r="B314" s="116"/>
      <c r="C314" s="22"/>
      <c r="D314" s="22"/>
      <c r="E314" s="22"/>
      <c r="F314" s="41"/>
      <c r="G314" s="41"/>
      <c r="H314" s="22"/>
      <c r="I314" s="41"/>
      <c r="J314" s="41"/>
      <c r="K314" s="117"/>
      <c r="L314" s="99"/>
      <c r="M314" s="41"/>
      <c r="N314" s="116"/>
      <c r="O314" s="22"/>
      <c r="P314" s="22"/>
      <c r="Q314" s="22"/>
      <c r="R314" s="22"/>
      <c r="S314" s="22"/>
      <c r="T314" s="41"/>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row>
    <row r="315">
      <c r="A315" s="41"/>
      <c r="B315" s="116"/>
      <c r="C315" s="22"/>
      <c r="D315" s="22"/>
      <c r="E315" s="22"/>
      <c r="F315" s="41"/>
      <c r="G315" s="41"/>
      <c r="H315" s="22"/>
      <c r="I315" s="41"/>
      <c r="J315" s="41"/>
      <c r="K315" s="117"/>
      <c r="L315" s="99"/>
      <c r="M315" s="41"/>
      <c r="N315" s="116"/>
      <c r="O315" s="22"/>
      <c r="P315" s="22"/>
      <c r="Q315" s="22"/>
      <c r="R315" s="22"/>
      <c r="S315" s="22"/>
      <c r="T315" s="41"/>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row>
    <row r="316">
      <c r="A316" s="41"/>
      <c r="B316" s="116"/>
      <c r="C316" s="22"/>
      <c r="D316" s="22"/>
      <c r="E316" s="22"/>
      <c r="F316" s="41"/>
      <c r="G316" s="41"/>
      <c r="H316" s="22"/>
      <c r="I316" s="41"/>
      <c r="J316" s="41"/>
      <c r="K316" s="117"/>
      <c r="L316" s="99"/>
      <c r="M316" s="41"/>
      <c r="N316" s="116"/>
      <c r="O316" s="22"/>
      <c r="P316" s="22"/>
      <c r="Q316" s="22"/>
      <c r="R316" s="22"/>
      <c r="S316" s="22"/>
      <c r="T316" s="41"/>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row>
    <row r="317">
      <c r="A317" s="41"/>
      <c r="B317" s="116"/>
      <c r="C317" s="22"/>
      <c r="D317" s="22"/>
      <c r="E317" s="22"/>
      <c r="F317" s="41"/>
      <c r="G317" s="41"/>
      <c r="H317" s="22"/>
      <c r="I317" s="41"/>
      <c r="J317" s="41"/>
      <c r="K317" s="117"/>
      <c r="L317" s="99"/>
      <c r="M317" s="41"/>
      <c r="N317" s="116"/>
      <c r="O317" s="22"/>
      <c r="P317" s="22"/>
      <c r="Q317" s="22"/>
      <c r="R317" s="22"/>
      <c r="S317" s="22"/>
      <c r="T317" s="41"/>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row>
    <row r="318">
      <c r="A318" s="41"/>
      <c r="B318" s="116"/>
      <c r="C318" s="22"/>
      <c r="D318" s="22"/>
      <c r="E318" s="22"/>
      <c r="F318" s="41"/>
      <c r="G318" s="41"/>
      <c r="H318" s="22"/>
      <c r="I318" s="41"/>
      <c r="J318" s="41"/>
      <c r="K318" s="117"/>
      <c r="L318" s="99"/>
      <c r="M318" s="41"/>
      <c r="N318" s="116"/>
      <c r="O318" s="22"/>
      <c r="P318" s="22"/>
      <c r="Q318" s="22"/>
      <c r="R318" s="22"/>
      <c r="S318" s="22"/>
      <c r="T318" s="41"/>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row>
    <row r="319">
      <c r="A319" s="41"/>
      <c r="B319" s="116"/>
      <c r="C319" s="22"/>
      <c r="D319" s="22"/>
      <c r="E319" s="22"/>
      <c r="F319" s="41"/>
      <c r="G319" s="41"/>
      <c r="H319" s="22"/>
      <c r="I319" s="41"/>
      <c r="J319" s="41"/>
      <c r="K319" s="117"/>
      <c r="L319" s="99"/>
      <c r="M319" s="41"/>
      <c r="N319" s="116"/>
      <c r="O319" s="22"/>
      <c r="P319" s="22"/>
      <c r="Q319" s="22"/>
      <c r="R319" s="22"/>
      <c r="S319" s="22"/>
      <c r="T319" s="41"/>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row>
    <row r="320">
      <c r="A320" s="41"/>
      <c r="B320" s="116"/>
      <c r="C320" s="22"/>
      <c r="D320" s="22"/>
      <c r="E320" s="22"/>
      <c r="F320" s="41"/>
      <c r="G320" s="41"/>
      <c r="H320" s="22"/>
      <c r="I320" s="41"/>
      <c r="J320" s="41"/>
      <c r="K320" s="117"/>
      <c r="L320" s="99"/>
      <c r="M320" s="41"/>
      <c r="N320" s="116"/>
      <c r="O320" s="22"/>
      <c r="P320" s="22"/>
      <c r="Q320" s="22"/>
      <c r="R320" s="22"/>
      <c r="S320" s="22"/>
      <c r="T320" s="41"/>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row>
    <row r="321">
      <c r="A321" s="41"/>
      <c r="B321" s="116"/>
      <c r="C321" s="22"/>
      <c r="D321" s="22"/>
      <c r="E321" s="22"/>
      <c r="F321" s="41"/>
      <c r="G321" s="41"/>
      <c r="H321" s="22"/>
      <c r="I321" s="41"/>
      <c r="J321" s="41"/>
      <c r="K321" s="117"/>
      <c r="L321" s="99"/>
      <c r="M321" s="41"/>
      <c r="N321" s="116"/>
      <c r="O321" s="22"/>
      <c r="P321" s="22"/>
      <c r="Q321" s="22"/>
      <c r="R321" s="22"/>
      <c r="S321" s="22"/>
      <c r="T321" s="41"/>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row>
    <row r="322">
      <c r="A322" s="41"/>
      <c r="B322" s="116"/>
      <c r="C322" s="22"/>
      <c r="D322" s="22"/>
      <c r="E322" s="22"/>
      <c r="F322" s="41"/>
      <c r="G322" s="41"/>
      <c r="H322" s="22"/>
      <c r="I322" s="41"/>
      <c r="J322" s="41"/>
      <c r="K322" s="117"/>
      <c r="L322" s="99"/>
      <c r="M322" s="41"/>
      <c r="N322" s="116"/>
      <c r="O322" s="22"/>
      <c r="P322" s="22"/>
      <c r="Q322" s="22"/>
      <c r="R322" s="22"/>
      <c r="S322" s="22"/>
      <c r="T322" s="41"/>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row>
    <row r="323">
      <c r="A323" s="41"/>
      <c r="B323" s="116"/>
      <c r="C323" s="22"/>
      <c r="D323" s="22"/>
      <c r="E323" s="22"/>
      <c r="F323" s="41"/>
      <c r="G323" s="41"/>
      <c r="H323" s="22"/>
      <c r="I323" s="41"/>
      <c r="J323" s="41"/>
      <c r="K323" s="117"/>
      <c r="L323" s="99"/>
      <c r="M323" s="41"/>
      <c r="N323" s="116"/>
      <c r="O323" s="22"/>
      <c r="P323" s="22"/>
      <c r="Q323" s="22"/>
      <c r="R323" s="22"/>
      <c r="S323" s="22"/>
      <c r="T323" s="41"/>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row>
    <row r="324">
      <c r="A324" s="41"/>
      <c r="B324" s="116"/>
      <c r="C324" s="22"/>
      <c r="D324" s="22"/>
      <c r="E324" s="22"/>
      <c r="F324" s="41"/>
      <c r="G324" s="41"/>
      <c r="H324" s="22"/>
      <c r="I324" s="41"/>
      <c r="J324" s="41"/>
      <c r="K324" s="117"/>
      <c r="L324" s="99"/>
      <c r="M324" s="41"/>
      <c r="N324" s="116"/>
      <c r="O324" s="22"/>
      <c r="P324" s="22"/>
      <c r="Q324" s="22"/>
      <c r="R324" s="22"/>
      <c r="S324" s="22"/>
      <c r="T324" s="41"/>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row>
    <row r="325">
      <c r="A325" s="41"/>
      <c r="B325" s="116"/>
      <c r="C325" s="22"/>
      <c r="D325" s="22"/>
      <c r="E325" s="22"/>
      <c r="F325" s="41"/>
      <c r="G325" s="41"/>
      <c r="H325" s="22"/>
      <c r="I325" s="41"/>
      <c r="J325" s="41"/>
      <c r="K325" s="117"/>
      <c r="L325" s="99"/>
      <c r="M325" s="41"/>
      <c r="N325" s="116"/>
      <c r="O325" s="22"/>
      <c r="P325" s="22"/>
      <c r="Q325" s="22"/>
      <c r="R325" s="22"/>
      <c r="S325" s="22"/>
      <c r="T325" s="41"/>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row>
    <row r="326">
      <c r="A326" s="41"/>
      <c r="B326" s="116"/>
      <c r="C326" s="22"/>
      <c r="D326" s="22"/>
      <c r="E326" s="22"/>
      <c r="F326" s="41"/>
      <c r="G326" s="41"/>
      <c r="H326" s="22"/>
      <c r="I326" s="41"/>
      <c r="J326" s="41"/>
      <c r="K326" s="117"/>
      <c r="L326" s="99"/>
      <c r="M326" s="41"/>
      <c r="N326" s="116"/>
      <c r="O326" s="22"/>
      <c r="P326" s="22"/>
      <c r="Q326" s="22"/>
      <c r="R326" s="22"/>
      <c r="S326" s="22"/>
      <c r="T326" s="41"/>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row>
    <row r="327">
      <c r="A327" s="41"/>
      <c r="B327" s="116"/>
      <c r="C327" s="22"/>
      <c r="D327" s="22"/>
      <c r="E327" s="22"/>
      <c r="F327" s="41"/>
      <c r="G327" s="41"/>
      <c r="H327" s="22"/>
      <c r="I327" s="41"/>
      <c r="J327" s="41"/>
      <c r="K327" s="117"/>
      <c r="L327" s="99"/>
      <c r="M327" s="41"/>
      <c r="N327" s="116"/>
      <c r="O327" s="22"/>
      <c r="P327" s="22"/>
      <c r="Q327" s="22"/>
      <c r="R327" s="22"/>
      <c r="S327" s="22"/>
      <c r="T327" s="41"/>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row>
    <row r="328">
      <c r="A328" s="41"/>
      <c r="B328" s="116"/>
      <c r="C328" s="22"/>
      <c r="D328" s="22"/>
      <c r="E328" s="22"/>
      <c r="F328" s="41"/>
      <c r="G328" s="41"/>
      <c r="H328" s="22"/>
      <c r="I328" s="41"/>
      <c r="J328" s="41"/>
      <c r="K328" s="117"/>
      <c r="L328" s="99"/>
      <c r="M328" s="41"/>
      <c r="N328" s="116"/>
      <c r="O328" s="22"/>
      <c r="P328" s="22"/>
      <c r="Q328" s="22"/>
      <c r="R328" s="22"/>
      <c r="S328" s="22"/>
      <c r="T328" s="41"/>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row>
    <row r="329">
      <c r="A329" s="41"/>
      <c r="B329" s="116"/>
      <c r="C329" s="22"/>
      <c r="D329" s="22"/>
      <c r="E329" s="22"/>
      <c r="F329" s="41"/>
      <c r="G329" s="41"/>
      <c r="H329" s="22"/>
      <c r="I329" s="41"/>
      <c r="J329" s="41"/>
      <c r="K329" s="117"/>
      <c r="L329" s="99"/>
      <c r="M329" s="41"/>
      <c r="N329" s="116"/>
      <c r="O329" s="22"/>
      <c r="P329" s="22"/>
      <c r="Q329" s="22"/>
      <c r="R329" s="22"/>
      <c r="S329" s="22"/>
      <c r="T329" s="41"/>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row>
    <row r="330">
      <c r="A330" s="41"/>
      <c r="B330" s="116"/>
      <c r="C330" s="22"/>
      <c r="D330" s="22"/>
      <c r="E330" s="22"/>
      <c r="F330" s="41"/>
      <c r="G330" s="41"/>
      <c r="H330" s="22"/>
      <c r="I330" s="41"/>
      <c r="J330" s="41"/>
      <c r="K330" s="117"/>
      <c r="L330" s="99"/>
      <c r="M330" s="41"/>
      <c r="N330" s="116"/>
      <c r="O330" s="22"/>
      <c r="P330" s="22"/>
      <c r="Q330" s="22"/>
      <c r="R330" s="22"/>
      <c r="S330" s="22"/>
      <c r="T330" s="41"/>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row>
    <row r="331">
      <c r="A331" s="41"/>
      <c r="B331" s="116"/>
      <c r="C331" s="22"/>
      <c r="D331" s="22"/>
      <c r="E331" s="22"/>
      <c r="F331" s="41"/>
      <c r="G331" s="41"/>
      <c r="H331" s="22"/>
      <c r="I331" s="41"/>
      <c r="J331" s="41"/>
      <c r="K331" s="117"/>
      <c r="L331" s="99"/>
      <c r="M331" s="41"/>
      <c r="N331" s="116"/>
      <c r="O331" s="22"/>
      <c r="P331" s="22"/>
      <c r="Q331" s="22"/>
      <c r="R331" s="22"/>
      <c r="S331" s="22"/>
      <c r="T331" s="41"/>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row>
    <row r="332">
      <c r="A332" s="41"/>
      <c r="B332" s="116"/>
      <c r="C332" s="22"/>
      <c r="D332" s="22"/>
      <c r="E332" s="22"/>
      <c r="F332" s="41"/>
      <c r="G332" s="41"/>
      <c r="H332" s="22"/>
      <c r="I332" s="41"/>
      <c r="J332" s="41"/>
      <c r="K332" s="117"/>
      <c r="L332" s="99"/>
      <c r="M332" s="41"/>
      <c r="N332" s="116"/>
      <c r="O332" s="22"/>
      <c r="P332" s="22"/>
      <c r="Q332" s="22"/>
      <c r="R332" s="22"/>
      <c r="S332" s="22"/>
      <c r="T332" s="41"/>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row>
    <row r="333">
      <c r="A333" s="41"/>
      <c r="B333" s="116"/>
      <c r="C333" s="22"/>
      <c r="D333" s="22"/>
      <c r="E333" s="22"/>
      <c r="F333" s="41"/>
      <c r="G333" s="41"/>
      <c r="H333" s="22"/>
      <c r="I333" s="41"/>
      <c r="J333" s="41"/>
      <c r="K333" s="117"/>
      <c r="L333" s="99"/>
      <c r="M333" s="41"/>
      <c r="N333" s="116"/>
      <c r="O333" s="22"/>
      <c r="P333" s="22"/>
      <c r="Q333" s="22"/>
      <c r="R333" s="22"/>
      <c r="S333" s="22"/>
      <c r="T333" s="41"/>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row>
    <row r="334">
      <c r="A334" s="41"/>
      <c r="B334" s="116"/>
      <c r="C334" s="22"/>
      <c r="D334" s="22"/>
      <c r="E334" s="22"/>
      <c r="F334" s="41"/>
      <c r="G334" s="41"/>
      <c r="H334" s="22"/>
      <c r="I334" s="41"/>
      <c r="J334" s="41"/>
      <c r="K334" s="117"/>
      <c r="L334" s="99"/>
      <c r="M334" s="41"/>
      <c r="N334" s="116"/>
      <c r="O334" s="22"/>
      <c r="P334" s="22"/>
      <c r="Q334" s="22"/>
      <c r="R334" s="22"/>
      <c r="S334" s="22"/>
      <c r="T334" s="41"/>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row>
    <row r="335">
      <c r="A335" s="41"/>
      <c r="B335" s="116"/>
      <c r="C335" s="22"/>
      <c r="D335" s="22"/>
      <c r="E335" s="22"/>
      <c r="F335" s="41"/>
      <c r="G335" s="41"/>
      <c r="H335" s="22"/>
      <c r="I335" s="41"/>
      <c r="J335" s="41"/>
      <c r="K335" s="117"/>
      <c r="L335" s="99"/>
      <c r="M335" s="41"/>
      <c r="N335" s="116"/>
      <c r="O335" s="22"/>
      <c r="P335" s="22"/>
      <c r="Q335" s="22"/>
      <c r="R335" s="22"/>
      <c r="S335" s="22"/>
      <c r="T335" s="41"/>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row>
    <row r="336">
      <c r="A336" s="41"/>
      <c r="B336" s="116"/>
      <c r="C336" s="22"/>
      <c r="D336" s="22"/>
      <c r="E336" s="22"/>
      <c r="F336" s="41"/>
      <c r="G336" s="41"/>
      <c r="H336" s="22"/>
      <c r="I336" s="41"/>
      <c r="J336" s="41"/>
      <c r="K336" s="117"/>
      <c r="L336" s="99"/>
      <c r="M336" s="41"/>
      <c r="N336" s="116"/>
      <c r="O336" s="22"/>
      <c r="P336" s="22"/>
      <c r="Q336" s="22"/>
      <c r="R336" s="22"/>
      <c r="S336" s="22"/>
      <c r="T336" s="41"/>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row>
    <row r="337">
      <c r="A337" s="41"/>
      <c r="B337" s="116"/>
      <c r="C337" s="22"/>
      <c r="D337" s="22"/>
      <c r="E337" s="22"/>
      <c r="F337" s="41"/>
      <c r="G337" s="41"/>
      <c r="H337" s="22"/>
      <c r="I337" s="41"/>
      <c r="J337" s="41"/>
      <c r="K337" s="117"/>
      <c r="L337" s="99"/>
      <c r="M337" s="41"/>
      <c r="N337" s="116"/>
      <c r="O337" s="22"/>
      <c r="P337" s="22"/>
      <c r="Q337" s="22"/>
      <c r="R337" s="22"/>
      <c r="S337" s="22"/>
      <c r="T337" s="41"/>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row>
    <row r="338">
      <c r="A338" s="41"/>
      <c r="B338" s="116"/>
      <c r="C338" s="22"/>
      <c r="D338" s="22"/>
      <c r="E338" s="22"/>
      <c r="F338" s="41"/>
      <c r="G338" s="41"/>
      <c r="H338" s="22"/>
      <c r="I338" s="41"/>
      <c r="J338" s="41"/>
      <c r="K338" s="117"/>
      <c r="L338" s="99"/>
      <c r="M338" s="41"/>
      <c r="N338" s="116"/>
      <c r="O338" s="22"/>
      <c r="P338" s="22"/>
      <c r="Q338" s="22"/>
      <c r="R338" s="22"/>
      <c r="S338" s="22"/>
      <c r="T338" s="41"/>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row>
    <row r="339">
      <c r="A339" s="41"/>
      <c r="B339" s="116"/>
      <c r="C339" s="22"/>
      <c r="D339" s="22"/>
      <c r="E339" s="22"/>
      <c r="F339" s="41"/>
      <c r="G339" s="41"/>
      <c r="H339" s="22"/>
      <c r="I339" s="41"/>
      <c r="J339" s="41"/>
      <c r="K339" s="117"/>
      <c r="L339" s="99"/>
      <c r="M339" s="41"/>
      <c r="N339" s="116"/>
      <c r="O339" s="22"/>
      <c r="P339" s="22"/>
      <c r="Q339" s="22"/>
      <c r="R339" s="22"/>
      <c r="S339" s="22"/>
      <c r="T339" s="41"/>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row>
    <row r="340">
      <c r="A340" s="41"/>
      <c r="B340" s="116"/>
      <c r="C340" s="22"/>
      <c r="D340" s="22"/>
      <c r="E340" s="22"/>
      <c r="F340" s="41"/>
      <c r="G340" s="41"/>
      <c r="H340" s="22"/>
      <c r="I340" s="41"/>
      <c r="J340" s="41"/>
      <c r="K340" s="117"/>
      <c r="L340" s="99"/>
      <c r="M340" s="41"/>
      <c r="N340" s="116"/>
      <c r="O340" s="22"/>
      <c r="P340" s="22"/>
      <c r="Q340" s="22"/>
      <c r="R340" s="22"/>
      <c r="S340" s="22"/>
      <c r="T340" s="41"/>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row>
    <row r="341">
      <c r="A341" s="41"/>
      <c r="B341" s="116"/>
      <c r="C341" s="22"/>
      <c r="D341" s="22"/>
      <c r="E341" s="22"/>
      <c r="F341" s="41"/>
      <c r="G341" s="41"/>
      <c r="H341" s="22"/>
      <c r="I341" s="41"/>
      <c r="J341" s="41"/>
      <c r="K341" s="117"/>
      <c r="L341" s="99"/>
      <c r="M341" s="41"/>
      <c r="N341" s="116"/>
      <c r="O341" s="22"/>
      <c r="P341" s="22"/>
      <c r="Q341" s="22"/>
      <c r="R341" s="22"/>
      <c r="S341" s="22"/>
      <c r="T341" s="41"/>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row>
    <row r="342">
      <c r="A342" s="41"/>
      <c r="B342" s="116"/>
      <c r="C342" s="22"/>
      <c r="D342" s="22"/>
      <c r="E342" s="22"/>
      <c r="F342" s="41"/>
      <c r="G342" s="41"/>
      <c r="H342" s="22"/>
      <c r="I342" s="41"/>
      <c r="J342" s="41"/>
      <c r="K342" s="117"/>
      <c r="L342" s="99"/>
      <c r="M342" s="41"/>
      <c r="N342" s="116"/>
      <c r="O342" s="22"/>
      <c r="P342" s="22"/>
      <c r="Q342" s="22"/>
      <c r="R342" s="22"/>
      <c r="S342" s="22"/>
      <c r="T342" s="41"/>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row>
    <row r="343">
      <c r="A343" s="41"/>
      <c r="B343" s="116"/>
      <c r="C343" s="22"/>
      <c r="D343" s="22"/>
      <c r="E343" s="22"/>
      <c r="F343" s="41"/>
      <c r="G343" s="41"/>
      <c r="H343" s="22"/>
      <c r="I343" s="41"/>
      <c r="J343" s="41"/>
      <c r="K343" s="117"/>
      <c r="L343" s="99"/>
      <c r="M343" s="41"/>
      <c r="N343" s="116"/>
      <c r="O343" s="22"/>
      <c r="P343" s="22"/>
      <c r="Q343" s="22"/>
      <c r="R343" s="22"/>
      <c r="S343" s="22"/>
      <c r="T343" s="41"/>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row>
    <row r="344">
      <c r="A344" s="41"/>
      <c r="B344" s="116"/>
      <c r="C344" s="22"/>
      <c r="D344" s="22"/>
      <c r="E344" s="22"/>
      <c r="F344" s="41"/>
      <c r="G344" s="41"/>
      <c r="H344" s="22"/>
      <c r="I344" s="41"/>
      <c r="J344" s="41"/>
      <c r="K344" s="117"/>
      <c r="L344" s="99"/>
      <c r="M344" s="41"/>
      <c r="N344" s="116"/>
      <c r="O344" s="22"/>
      <c r="P344" s="22"/>
      <c r="Q344" s="22"/>
      <c r="R344" s="22"/>
      <c r="S344" s="22"/>
      <c r="T344" s="41"/>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row>
    <row r="345">
      <c r="A345" s="41"/>
      <c r="B345" s="116"/>
      <c r="C345" s="22"/>
      <c r="D345" s="22"/>
      <c r="E345" s="22"/>
      <c r="F345" s="41"/>
      <c r="G345" s="41"/>
      <c r="H345" s="22"/>
      <c r="I345" s="41"/>
      <c r="J345" s="41"/>
      <c r="K345" s="117"/>
      <c r="L345" s="99"/>
      <c r="M345" s="41"/>
      <c r="N345" s="116"/>
      <c r="O345" s="22"/>
      <c r="P345" s="22"/>
      <c r="Q345" s="22"/>
      <c r="R345" s="22"/>
      <c r="S345" s="22"/>
      <c r="T345" s="41"/>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row>
    <row r="346">
      <c r="A346" s="41"/>
      <c r="B346" s="116"/>
      <c r="C346" s="22"/>
      <c r="D346" s="22"/>
      <c r="E346" s="22"/>
      <c r="F346" s="41"/>
      <c r="G346" s="41"/>
      <c r="H346" s="22"/>
      <c r="I346" s="41"/>
      <c r="J346" s="41"/>
      <c r="K346" s="117"/>
      <c r="L346" s="99"/>
      <c r="M346" s="41"/>
      <c r="N346" s="116"/>
      <c r="O346" s="22"/>
      <c r="P346" s="22"/>
      <c r="Q346" s="22"/>
      <c r="R346" s="22"/>
      <c r="S346" s="22"/>
      <c r="T346" s="41"/>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row>
    <row r="347">
      <c r="A347" s="41"/>
      <c r="B347" s="116"/>
      <c r="C347" s="22"/>
      <c r="D347" s="22"/>
      <c r="E347" s="22"/>
      <c r="F347" s="41"/>
      <c r="G347" s="41"/>
      <c r="H347" s="22"/>
      <c r="I347" s="41"/>
      <c r="J347" s="41"/>
      <c r="K347" s="117"/>
      <c r="L347" s="99"/>
      <c r="M347" s="41"/>
      <c r="N347" s="116"/>
      <c r="O347" s="22"/>
      <c r="P347" s="22"/>
      <c r="Q347" s="22"/>
      <c r="R347" s="22"/>
      <c r="S347" s="22"/>
      <c r="T347" s="41"/>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row>
    <row r="348">
      <c r="A348" s="41"/>
      <c r="B348" s="116"/>
      <c r="C348" s="22"/>
      <c r="D348" s="22"/>
      <c r="E348" s="22"/>
      <c r="F348" s="41"/>
      <c r="G348" s="41"/>
      <c r="H348" s="22"/>
      <c r="I348" s="41"/>
      <c r="J348" s="41"/>
      <c r="K348" s="117"/>
      <c r="L348" s="99"/>
      <c r="M348" s="41"/>
      <c r="N348" s="116"/>
      <c r="O348" s="22"/>
      <c r="P348" s="22"/>
      <c r="Q348" s="22"/>
      <c r="R348" s="22"/>
      <c r="S348" s="22"/>
      <c r="T348" s="41"/>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row>
    <row r="349">
      <c r="A349" s="41"/>
      <c r="B349" s="116"/>
      <c r="C349" s="22"/>
      <c r="D349" s="22"/>
      <c r="E349" s="22"/>
      <c r="F349" s="41"/>
      <c r="G349" s="41"/>
      <c r="H349" s="22"/>
      <c r="I349" s="41"/>
      <c r="J349" s="41"/>
      <c r="K349" s="117"/>
      <c r="L349" s="99"/>
      <c r="M349" s="41"/>
      <c r="N349" s="116"/>
      <c r="O349" s="22"/>
      <c r="P349" s="22"/>
      <c r="Q349" s="22"/>
      <c r="R349" s="22"/>
      <c r="S349" s="22"/>
      <c r="T349" s="41"/>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row>
    <row r="350">
      <c r="A350" s="41"/>
      <c r="B350" s="116"/>
      <c r="C350" s="22"/>
      <c r="D350" s="22"/>
      <c r="E350" s="22"/>
      <c r="F350" s="41"/>
      <c r="G350" s="41"/>
      <c r="H350" s="22"/>
      <c r="I350" s="41"/>
      <c r="J350" s="41"/>
      <c r="K350" s="117"/>
      <c r="L350" s="99"/>
      <c r="M350" s="41"/>
      <c r="N350" s="116"/>
      <c r="O350" s="22"/>
      <c r="P350" s="22"/>
      <c r="Q350" s="22"/>
      <c r="R350" s="22"/>
      <c r="S350" s="22"/>
      <c r="T350" s="41"/>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row>
    <row r="351">
      <c r="A351" s="41"/>
      <c r="B351" s="116"/>
      <c r="C351" s="22"/>
      <c r="D351" s="22"/>
      <c r="E351" s="22"/>
      <c r="F351" s="41"/>
      <c r="G351" s="41"/>
      <c r="H351" s="22"/>
      <c r="I351" s="41"/>
      <c r="J351" s="41"/>
      <c r="K351" s="117"/>
      <c r="L351" s="99"/>
      <c r="M351" s="41"/>
      <c r="N351" s="116"/>
      <c r="O351" s="22"/>
      <c r="P351" s="22"/>
      <c r="Q351" s="22"/>
      <c r="R351" s="22"/>
      <c r="S351" s="22"/>
      <c r="T351" s="41"/>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row>
    <row r="352">
      <c r="A352" s="41"/>
      <c r="B352" s="116"/>
      <c r="C352" s="22"/>
      <c r="D352" s="22"/>
      <c r="E352" s="22"/>
      <c r="F352" s="41"/>
      <c r="G352" s="41"/>
      <c r="H352" s="22"/>
      <c r="I352" s="41"/>
      <c r="J352" s="41"/>
      <c r="K352" s="117"/>
      <c r="L352" s="99"/>
      <c r="M352" s="41"/>
      <c r="N352" s="116"/>
      <c r="O352" s="22"/>
      <c r="P352" s="22"/>
      <c r="Q352" s="22"/>
      <c r="R352" s="22"/>
      <c r="S352" s="22"/>
      <c r="T352" s="41"/>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row>
    <row r="353">
      <c r="A353" s="41"/>
      <c r="B353" s="116"/>
      <c r="C353" s="22"/>
      <c r="D353" s="22"/>
      <c r="E353" s="22"/>
      <c r="F353" s="41"/>
      <c r="G353" s="41"/>
      <c r="H353" s="22"/>
      <c r="I353" s="41"/>
      <c r="J353" s="41"/>
      <c r="K353" s="117"/>
      <c r="L353" s="99"/>
      <c r="M353" s="41"/>
      <c r="N353" s="116"/>
      <c r="O353" s="22"/>
      <c r="P353" s="22"/>
      <c r="Q353" s="22"/>
      <c r="R353" s="22"/>
      <c r="S353" s="22"/>
      <c r="T353" s="41"/>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row>
    <row r="354">
      <c r="A354" s="41"/>
      <c r="B354" s="116"/>
      <c r="C354" s="22"/>
      <c r="D354" s="22"/>
      <c r="E354" s="22"/>
      <c r="F354" s="41"/>
      <c r="G354" s="41"/>
      <c r="H354" s="22"/>
      <c r="I354" s="41"/>
      <c r="J354" s="41"/>
      <c r="K354" s="117"/>
      <c r="L354" s="99"/>
      <c r="M354" s="41"/>
      <c r="N354" s="116"/>
      <c r="O354" s="22"/>
      <c r="P354" s="22"/>
      <c r="Q354" s="22"/>
      <c r="R354" s="22"/>
      <c r="S354" s="22"/>
      <c r="T354" s="41"/>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row>
    <row r="355">
      <c r="A355" s="41"/>
      <c r="B355" s="116"/>
      <c r="C355" s="22"/>
      <c r="D355" s="22"/>
      <c r="E355" s="22"/>
      <c r="F355" s="41"/>
      <c r="G355" s="41"/>
      <c r="H355" s="22"/>
      <c r="I355" s="41"/>
      <c r="J355" s="41"/>
      <c r="K355" s="117"/>
      <c r="L355" s="99"/>
      <c r="M355" s="41"/>
      <c r="N355" s="116"/>
      <c r="O355" s="22"/>
      <c r="P355" s="22"/>
      <c r="Q355" s="22"/>
      <c r="R355" s="22"/>
      <c r="S355" s="22"/>
      <c r="T355" s="41"/>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row>
    <row r="356">
      <c r="A356" s="41"/>
      <c r="B356" s="116"/>
      <c r="C356" s="22"/>
      <c r="D356" s="22"/>
      <c r="E356" s="22"/>
      <c r="F356" s="41"/>
      <c r="G356" s="41"/>
      <c r="H356" s="22"/>
      <c r="I356" s="41"/>
      <c r="J356" s="41"/>
      <c r="K356" s="117"/>
      <c r="L356" s="99"/>
      <c r="M356" s="41"/>
      <c r="N356" s="116"/>
      <c r="O356" s="22"/>
      <c r="P356" s="22"/>
      <c r="Q356" s="22"/>
      <c r="R356" s="22"/>
      <c r="S356" s="22"/>
      <c r="T356" s="41"/>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row>
    <row r="357">
      <c r="A357" s="41"/>
      <c r="B357" s="116"/>
      <c r="C357" s="22"/>
      <c r="D357" s="22"/>
      <c r="E357" s="22"/>
      <c r="F357" s="41"/>
      <c r="G357" s="41"/>
      <c r="H357" s="22"/>
      <c r="I357" s="41"/>
      <c r="J357" s="41"/>
      <c r="K357" s="117"/>
      <c r="L357" s="99"/>
      <c r="M357" s="41"/>
      <c r="N357" s="116"/>
      <c r="O357" s="22"/>
      <c r="P357" s="22"/>
      <c r="Q357" s="22"/>
      <c r="R357" s="22"/>
      <c r="S357" s="22"/>
      <c r="T357" s="41"/>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row>
    <row r="358">
      <c r="A358" s="41"/>
      <c r="B358" s="116"/>
      <c r="C358" s="22"/>
      <c r="D358" s="22"/>
      <c r="E358" s="22"/>
      <c r="F358" s="41"/>
      <c r="G358" s="41"/>
      <c r="H358" s="22"/>
      <c r="I358" s="41"/>
      <c r="J358" s="41"/>
      <c r="K358" s="117"/>
      <c r="L358" s="99"/>
      <c r="M358" s="41"/>
      <c r="N358" s="116"/>
      <c r="O358" s="22"/>
      <c r="P358" s="22"/>
      <c r="Q358" s="22"/>
      <c r="R358" s="22"/>
      <c r="S358" s="22"/>
      <c r="T358" s="41"/>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row>
    <row r="359">
      <c r="A359" s="41"/>
      <c r="B359" s="116"/>
      <c r="C359" s="22"/>
      <c r="D359" s="22"/>
      <c r="E359" s="22"/>
      <c r="F359" s="41"/>
      <c r="G359" s="41"/>
      <c r="H359" s="22"/>
      <c r="I359" s="41"/>
      <c r="J359" s="41"/>
      <c r="K359" s="117"/>
      <c r="L359" s="99"/>
      <c r="M359" s="41"/>
      <c r="N359" s="116"/>
      <c r="O359" s="22"/>
      <c r="P359" s="22"/>
      <c r="Q359" s="22"/>
      <c r="R359" s="22"/>
      <c r="S359" s="22"/>
      <c r="T359" s="41"/>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row>
    <row r="360">
      <c r="A360" s="41"/>
      <c r="B360" s="116"/>
      <c r="C360" s="22"/>
      <c r="D360" s="22"/>
      <c r="E360" s="22"/>
      <c r="F360" s="41"/>
      <c r="G360" s="41"/>
      <c r="H360" s="22"/>
      <c r="I360" s="41"/>
      <c r="J360" s="41"/>
      <c r="K360" s="117"/>
      <c r="L360" s="99"/>
      <c r="M360" s="41"/>
      <c r="N360" s="116"/>
      <c r="O360" s="22"/>
      <c r="P360" s="22"/>
      <c r="Q360" s="22"/>
      <c r="R360" s="22"/>
      <c r="S360" s="22"/>
      <c r="T360" s="41"/>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row>
    <row r="361">
      <c r="A361" s="41"/>
      <c r="B361" s="116"/>
      <c r="C361" s="22"/>
      <c r="D361" s="22"/>
      <c r="E361" s="22"/>
      <c r="F361" s="41"/>
      <c r="G361" s="41"/>
      <c r="H361" s="22"/>
      <c r="I361" s="41"/>
      <c r="J361" s="41"/>
      <c r="K361" s="117"/>
      <c r="L361" s="99"/>
      <c r="M361" s="41"/>
      <c r="N361" s="116"/>
      <c r="O361" s="22"/>
      <c r="P361" s="22"/>
      <c r="Q361" s="22"/>
      <c r="R361" s="22"/>
      <c r="S361" s="22"/>
      <c r="T361" s="41"/>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row>
    <row r="362">
      <c r="A362" s="41"/>
      <c r="B362" s="116"/>
      <c r="C362" s="22"/>
      <c r="D362" s="22"/>
      <c r="E362" s="22"/>
      <c r="F362" s="41"/>
      <c r="G362" s="41"/>
      <c r="H362" s="22"/>
      <c r="I362" s="41"/>
      <c r="J362" s="41"/>
      <c r="K362" s="117"/>
      <c r="L362" s="99"/>
      <c r="M362" s="41"/>
      <c r="N362" s="116"/>
      <c r="O362" s="22"/>
      <c r="P362" s="22"/>
      <c r="Q362" s="22"/>
      <c r="R362" s="22"/>
      <c r="S362" s="22"/>
      <c r="T362" s="41"/>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row>
    <row r="363">
      <c r="A363" s="41"/>
      <c r="B363" s="116"/>
      <c r="C363" s="22"/>
      <c r="D363" s="22"/>
      <c r="E363" s="22"/>
      <c r="F363" s="41"/>
      <c r="G363" s="41"/>
      <c r="H363" s="22"/>
      <c r="I363" s="41"/>
      <c r="J363" s="41"/>
      <c r="K363" s="117"/>
      <c r="L363" s="99"/>
      <c r="M363" s="41"/>
      <c r="N363" s="116"/>
      <c r="O363" s="22"/>
      <c r="P363" s="22"/>
      <c r="Q363" s="22"/>
      <c r="R363" s="22"/>
      <c r="S363" s="22"/>
      <c r="T363" s="41"/>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row>
    <row r="364">
      <c r="A364" s="41"/>
      <c r="B364" s="116"/>
      <c r="C364" s="22"/>
      <c r="D364" s="22"/>
      <c r="E364" s="22"/>
      <c r="F364" s="41"/>
      <c r="G364" s="41"/>
      <c r="H364" s="22"/>
      <c r="I364" s="41"/>
      <c r="J364" s="41"/>
      <c r="K364" s="117"/>
      <c r="L364" s="99"/>
      <c r="M364" s="41"/>
      <c r="N364" s="116"/>
      <c r="O364" s="22"/>
      <c r="P364" s="22"/>
      <c r="Q364" s="22"/>
      <c r="R364" s="22"/>
      <c r="S364" s="22"/>
      <c r="T364" s="41"/>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row>
    <row r="365">
      <c r="A365" s="41"/>
      <c r="B365" s="116"/>
      <c r="C365" s="22"/>
      <c r="D365" s="22"/>
      <c r="E365" s="22"/>
      <c r="F365" s="41"/>
      <c r="G365" s="41"/>
      <c r="H365" s="22"/>
      <c r="I365" s="41"/>
      <c r="J365" s="41"/>
      <c r="K365" s="117"/>
      <c r="L365" s="99"/>
      <c r="M365" s="41"/>
      <c r="N365" s="116"/>
      <c r="O365" s="22"/>
      <c r="P365" s="22"/>
      <c r="Q365" s="22"/>
      <c r="R365" s="22"/>
      <c r="S365" s="22"/>
      <c r="T365" s="41"/>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row>
    <row r="366">
      <c r="A366" s="41"/>
      <c r="B366" s="116"/>
      <c r="C366" s="22"/>
      <c r="D366" s="22"/>
      <c r="E366" s="22"/>
      <c r="F366" s="41"/>
      <c r="G366" s="41"/>
      <c r="H366" s="22"/>
      <c r="I366" s="41"/>
      <c r="J366" s="41"/>
      <c r="K366" s="117"/>
      <c r="L366" s="99"/>
      <c r="M366" s="41"/>
      <c r="N366" s="116"/>
      <c r="O366" s="22"/>
      <c r="P366" s="22"/>
      <c r="Q366" s="22"/>
      <c r="R366" s="22"/>
      <c r="S366" s="22"/>
      <c r="T366" s="41"/>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row>
    <row r="367">
      <c r="A367" s="41"/>
      <c r="B367" s="116"/>
      <c r="C367" s="22"/>
      <c r="D367" s="22"/>
      <c r="E367" s="22"/>
      <c r="F367" s="41"/>
      <c r="G367" s="41"/>
      <c r="H367" s="22"/>
      <c r="I367" s="41"/>
      <c r="J367" s="41"/>
      <c r="K367" s="117"/>
      <c r="L367" s="99"/>
      <c r="M367" s="41"/>
      <c r="N367" s="116"/>
      <c r="O367" s="22"/>
      <c r="P367" s="22"/>
      <c r="Q367" s="22"/>
      <c r="R367" s="22"/>
      <c r="S367" s="22"/>
      <c r="T367" s="41"/>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row>
    <row r="368">
      <c r="A368" s="41"/>
      <c r="B368" s="116"/>
      <c r="C368" s="22"/>
      <c r="D368" s="22"/>
      <c r="E368" s="22"/>
      <c r="F368" s="41"/>
      <c r="G368" s="41"/>
      <c r="H368" s="22"/>
      <c r="I368" s="41"/>
      <c r="J368" s="41"/>
      <c r="K368" s="117"/>
      <c r="L368" s="99"/>
      <c r="M368" s="41"/>
      <c r="N368" s="116"/>
      <c r="O368" s="22"/>
      <c r="P368" s="22"/>
      <c r="Q368" s="22"/>
      <c r="R368" s="22"/>
      <c r="S368" s="22"/>
      <c r="T368" s="41"/>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row>
    <row r="369">
      <c r="A369" s="41"/>
      <c r="B369" s="116"/>
      <c r="C369" s="22"/>
      <c r="D369" s="22"/>
      <c r="E369" s="22"/>
      <c r="F369" s="41"/>
      <c r="G369" s="41"/>
      <c r="H369" s="22"/>
      <c r="I369" s="41"/>
      <c r="J369" s="41"/>
      <c r="K369" s="117"/>
      <c r="L369" s="99"/>
      <c r="M369" s="41"/>
      <c r="N369" s="116"/>
      <c r="O369" s="22"/>
      <c r="P369" s="22"/>
      <c r="Q369" s="22"/>
      <c r="R369" s="22"/>
      <c r="S369" s="22"/>
      <c r="T369" s="41"/>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row>
    <row r="370">
      <c r="A370" s="41"/>
      <c r="B370" s="116"/>
      <c r="C370" s="22"/>
      <c r="D370" s="22"/>
      <c r="E370" s="22"/>
      <c r="F370" s="41"/>
      <c r="G370" s="41"/>
      <c r="H370" s="22"/>
      <c r="I370" s="41"/>
      <c r="J370" s="41"/>
      <c r="K370" s="117"/>
      <c r="L370" s="99"/>
      <c r="M370" s="41"/>
      <c r="N370" s="116"/>
      <c r="O370" s="22"/>
      <c r="P370" s="22"/>
      <c r="Q370" s="22"/>
      <c r="R370" s="22"/>
      <c r="S370" s="22"/>
      <c r="T370" s="41"/>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row>
    <row r="371">
      <c r="A371" s="41"/>
      <c r="B371" s="116"/>
      <c r="C371" s="22"/>
      <c r="D371" s="22"/>
      <c r="E371" s="22"/>
      <c r="F371" s="41"/>
      <c r="G371" s="41"/>
      <c r="H371" s="22"/>
      <c r="I371" s="41"/>
      <c r="J371" s="41"/>
      <c r="K371" s="117"/>
      <c r="L371" s="99"/>
      <c r="M371" s="41"/>
      <c r="N371" s="116"/>
      <c r="O371" s="22"/>
      <c r="P371" s="22"/>
      <c r="Q371" s="22"/>
      <c r="R371" s="22"/>
      <c r="S371" s="22"/>
      <c r="T371" s="41"/>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row>
    <row r="372">
      <c r="A372" s="41"/>
      <c r="B372" s="116"/>
      <c r="C372" s="22"/>
      <c r="D372" s="22"/>
      <c r="E372" s="22"/>
      <c r="F372" s="41"/>
      <c r="G372" s="41"/>
      <c r="H372" s="22"/>
      <c r="I372" s="41"/>
      <c r="J372" s="41"/>
      <c r="K372" s="117"/>
      <c r="L372" s="99"/>
      <c r="M372" s="41"/>
      <c r="N372" s="116"/>
      <c r="O372" s="22"/>
      <c r="P372" s="22"/>
      <c r="Q372" s="22"/>
      <c r="R372" s="22"/>
      <c r="S372" s="22"/>
      <c r="T372" s="41"/>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row>
    <row r="373">
      <c r="A373" s="41"/>
      <c r="B373" s="116"/>
      <c r="C373" s="22"/>
      <c r="D373" s="22"/>
      <c r="E373" s="22"/>
      <c r="F373" s="41"/>
      <c r="G373" s="41"/>
      <c r="H373" s="22"/>
      <c r="I373" s="41"/>
      <c r="J373" s="41"/>
      <c r="K373" s="117"/>
      <c r="L373" s="99"/>
      <c r="M373" s="41"/>
      <c r="N373" s="116"/>
      <c r="O373" s="22"/>
      <c r="P373" s="22"/>
      <c r="Q373" s="22"/>
      <c r="R373" s="22"/>
      <c r="S373" s="22"/>
      <c r="T373" s="41"/>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row>
    <row r="374">
      <c r="A374" s="41"/>
      <c r="B374" s="116"/>
      <c r="C374" s="22"/>
      <c r="D374" s="22"/>
      <c r="E374" s="22"/>
      <c r="F374" s="41"/>
      <c r="G374" s="41"/>
      <c r="H374" s="22"/>
      <c r="I374" s="41"/>
      <c r="J374" s="41"/>
      <c r="K374" s="117"/>
      <c r="L374" s="99"/>
      <c r="M374" s="41"/>
      <c r="N374" s="116"/>
      <c r="O374" s="22"/>
      <c r="P374" s="22"/>
      <c r="Q374" s="22"/>
      <c r="R374" s="22"/>
      <c r="S374" s="22"/>
      <c r="T374" s="41"/>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row>
    <row r="375">
      <c r="A375" s="41"/>
      <c r="B375" s="116"/>
      <c r="C375" s="22"/>
      <c r="D375" s="22"/>
      <c r="E375" s="22"/>
      <c r="F375" s="41"/>
      <c r="G375" s="41"/>
      <c r="H375" s="22"/>
      <c r="I375" s="41"/>
      <c r="J375" s="41"/>
      <c r="K375" s="117"/>
      <c r="L375" s="99"/>
      <c r="M375" s="41"/>
      <c r="N375" s="116"/>
      <c r="O375" s="22"/>
      <c r="P375" s="22"/>
      <c r="Q375" s="22"/>
      <c r="R375" s="22"/>
      <c r="S375" s="22"/>
      <c r="T375" s="41"/>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row>
    <row r="376">
      <c r="A376" s="41"/>
      <c r="B376" s="116"/>
      <c r="C376" s="22"/>
      <c r="D376" s="22"/>
      <c r="E376" s="22"/>
      <c r="F376" s="41"/>
      <c r="G376" s="41"/>
      <c r="H376" s="22"/>
      <c r="I376" s="41"/>
      <c r="J376" s="41"/>
      <c r="K376" s="117"/>
      <c r="L376" s="99"/>
      <c r="M376" s="41"/>
      <c r="N376" s="116"/>
      <c r="O376" s="22"/>
      <c r="P376" s="22"/>
      <c r="Q376" s="22"/>
      <c r="R376" s="22"/>
      <c r="S376" s="22"/>
      <c r="T376" s="41"/>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row>
    <row r="377">
      <c r="A377" s="41"/>
      <c r="B377" s="116"/>
      <c r="C377" s="22"/>
      <c r="D377" s="22"/>
      <c r="E377" s="22"/>
      <c r="F377" s="41"/>
      <c r="G377" s="41"/>
      <c r="H377" s="22"/>
      <c r="I377" s="41"/>
      <c r="J377" s="41"/>
      <c r="K377" s="117"/>
      <c r="L377" s="99"/>
      <c r="M377" s="41"/>
      <c r="N377" s="116"/>
      <c r="O377" s="22"/>
      <c r="P377" s="22"/>
      <c r="Q377" s="22"/>
      <c r="R377" s="22"/>
      <c r="S377" s="22"/>
      <c r="T377" s="41"/>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row>
    <row r="378">
      <c r="A378" s="41"/>
      <c r="B378" s="116"/>
      <c r="C378" s="22"/>
      <c r="D378" s="22"/>
      <c r="E378" s="22"/>
      <c r="F378" s="41"/>
      <c r="G378" s="41"/>
      <c r="H378" s="22"/>
      <c r="I378" s="41"/>
      <c r="J378" s="41"/>
      <c r="K378" s="117"/>
      <c r="L378" s="99"/>
      <c r="M378" s="41"/>
      <c r="N378" s="116"/>
      <c r="O378" s="22"/>
      <c r="P378" s="22"/>
      <c r="Q378" s="22"/>
      <c r="R378" s="22"/>
      <c r="S378" s="22"/>
      <c r="T378" s="41"/>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row>
    <row r="379">
      <c r="A379" s="41"/>
      <c r="B379" s="116"/>
      <c r="C379" s="22"/>
      <c r="D379" s="22"/>
      <c r="E379" s="22"/>
      <c r="F379" s="41"/>
      <c r="G379" s="41"/>
      <c r="H379" s="22"/>
      <c r="I379" s="41"/>
      <c r="J379" s="41"/>
      <c r="K379" s="117"/>
      <c r="L379" s="99"/>
      <c r="M379" s="41"/>
      <c r="N379" s="116"/>
      <c r="O379" s="22"/>
      <c r="P379" s="22"/>
      <c r="Q379" s="22"/>
      <c r="R379" s="22"/>
      <c r="S379" s="22"/>
      <c r="T379" s="41"/>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row>
    <row r="380">
      <c r="A380" s="41"/>
      <c r="B380" s="116"/>
      <c r="C380" s="22"/>
      <c r="D380" s="22"/>
      <c r="E380" s="22"/>
      <c r="F380" s="41"/>
      <c r="G380" s="41"/>
      <c r="H380" s="22"/>
      <c r="I380" s="41"/>
      <c r="J380" s="41"/>
      <c r="K380" s="117"/>
      <c r="L380" s="99"/>
      <c r="M380" s="41"/>
      <c r="N380" s="116"/>
      <c r="O380" s="22"/>
      <c r="P380" s="22"/>
      <c r="Q380" s="22"/>
      <c r="R380" s="22"/>
      <c r="S380" s="22"/>
      <c r="T380" s="41"/>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row>
    <row r="381">
      <c r="A381" s="41"/>
      <c r="B381" s="116"/>
      <c r="C381" s="22"/>
      <c r="D381" s="22"/>
      <c r="E381" s="22"/>
      <c r="F381" s="41"/>
      <c r="G381" s="41"/>
      <c r="H381" s="22"/>
      <c r="I381" s="41"/>
      <c r="J381" s="41"/>
      <c r="K381" s="117"/>
      <c r="L381" s="99"/>
      <c r="M381" s="41"/>
      <c r="N381" s="116"/>
      <c r="O381" s="22"/>
      <c r="P381" s="22"/>
      <c r="Q381" s="22"/>
      <c r="R381" s="22"/>
      <c r="S381" s="22"/>
      <c r="T381" s="41"/>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row>
    <row r="382">
      <c r="A382" s="41"/>
      <c r="B382" s="116"/>
      <c r="C382" s="22"/>
      <c r="D382" s="22"/>
      <c r="E382" s="22"/>
      <c r="F382" s="41"/>
      <c r="G382" s="41"/>
      <c r="H382" s="22"/>
      <c r="I382" s="41"/>
      <c r="J382" s="41"/>
      <c r="K382" s="117"/>
      <c r="L382" s="99"/>
      <c r="M382" s="41"/>
      <c r="N382" s="116"/>
      <c r="O382" s="22"/>
      <c r="P382" s="22"/>
      <c r="Q382" s="22"/>
      <c r="R382" s="22"/>
      <c r="S382" s="22"/>
      <c r="T382" s="41"/>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row>
    <row r="383">
      <c r="A383" s="41"/>
      <c r="B383" s="116"/>
      <c r="C383" s="22"/>
      <c r="D383" s="22"/>
      <c r="E383" s="22"/>
      <c r="F383" s="41"/>
      <c r="G383" s="41"/>
      <c r="H383" s="22"/>
      <c r="I383" s="41"/>
      <c r="J383" s="41"/>
      <c r="K383" s="117"/>
      <c r="L383" s="99"/>
      <c r="M383" s="41"/>
      <c r="N383" s="116"/>
      <c r="O383" s="22"/>
      <c r="P383" s="22"/>
      <c r="Q383" s="22"/>
      <c r="R383" s="22"/>
      <c r="S383" s="22"/>
      <c r="T383" s="41"/>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row>
    <row r="384">
      <c r="A384" s="41"/>
      <c r="B384" s="116"/>
      <c r="C384" s="22"/>
      <c r="D384" s="22"/>
      <c r="E384" s="22"/>
      <c r="F384" s="41"/>
      <c r="G384" s="41"/>
      <c r="H384" s="22"/>
      <c r="I384" s="41"/>
      <c r="J384" s="41"/>
      <c r="K384" s="117"/>
      <c r="L384" s="99"/>
      <c r="M384" s="41"/>
      <c r="N384" s="116"/>
      <c r="O384" s="22"/>
      <c r="P384" s="22"/>
      <c r="Q384" s="22"/>
      <c r="R384" s="22"/>
      <c r="S384" s="22"/>
      <c r="T384" s="41"/>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row>
    <row r="385">
      <c r="A385" s="41"/>
      <c r="B385" s="116"/>
      <c r="C385" s="22"/>
      <c r="D385" s="22"/>
      <c r="E385" s="22"/>
      <c r="F385" s="41"/>
      <c r="G385" s="41"/>
      <c r="H385" s="22"/>
      <c r="I385" s="41"/>
      <c r="J385" s="41"/>
      <c r="K385" s="117"/>
      <c r="L385" s="99"/>
      <c r="M385" s="41"/>
      <c r="N385" s="116"/>
      <c r="O385" s="22"/>
      <c r="P385" s="22"/>
      <c r="Q385" s="22"/>
      <c r="R385" s="22"/>
      <c r="S385" s="22"/>
      <c r="T385" s="41"/>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row>
    <row r="386">
      <c r="A386" s="41"/>
      <c r="B386" s="116"/>
      <c r="C386" s="22"/>
      <c r="D386" s="22"/>
      <c r="E386" s="22"/>
      <c r="F386" s="41"/>
      <c r="G386" s="41"/>
      <c r="H386" s="22"/>
      <c r="I386" s="41"/>
      <c r="J386" s="41"/>
      <c r="K386" s="117"/>
      <c r="L386" s="99"/>
      <c r="M386" s="41"/>
      <c r="N386" s="116"/>
      <c r="O386" s="22"/>
      <c r="P386" s="22"/>
      <c r="Q386" s="22"/>
      <c r="R386" s="22"/>
      <c r="S386" s="22"/>
      <c r="T386" s="41"/>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row>
    <row r="387">
      <c r="A387" s="41"/>
      <c r="B387" s="116"/>
      <c r="C387" s="22"/>
      <c r="D387" s="22"/>
      <c r="E387" s="22"/>
      <c r="F387" s="41"/>
      <c r="G387" s="41"/>
      <c r="H387" s="22"/>
      <c r="I387" s="41"/>
      <c r="J387" s="41"/>
      <c r="K387" s="117"/>
      <c r="L387" s="99"/>
      <c r="M387" s="41"/>
      <c r="N387" s="116"/>
      <c r="O387" s="22"/>
      <c r="P387" s="22"/>
      <c r="Q387" s="22"/>
      <c r="R387" s="22"/>
      <c r="S387" s="22"/>
      <c r="T387" s="41"/>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row>
    <row r="388">
      <c r="A388" s="41"/>
      <c r="B388" s="116"/>
      <c r="C388" s="22"/>
      <c r="D388" s="22"/>
      <c r="E388" s="22"/>
      <c r="F388" s="41"/>
      <c r="G388" s="41"/>
      <c r="H388" s="22"/>
      <c r="I388" s="41"/>
      <c r="J388" s="41"/>
      <c r="K388" s="117"/>
      <c r="L388" s="99"/>
      <c r="M388" s="41"/>
      <c r="N388" s="116"/>
      <c r="O388" s="22"/>
      <c r="P388" s="22"/>
      <c r="Q388" s="22"/>
      <c r="R388" s="22"/>
      <c r="S388" s="22"/>
      <c r="T388" s="41"/>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row>
    <row r="389">
      <c r="A389" s="41"/>
      <c r="B389" s="116"/>
      <c r="C389" s="22"/>
      <c r="D389" s="22"/>
      <c r="E389" s="22"/>
      <c r="F389" s="41"/>
      <c r="G389" s="41"/>
      <c r="H389" s="22"/>
      <c r="I389" s="41"/>
      <c r="J389" s="41"/>
      <c r="K389" s="117"/>
      <c r="L389" s="99"/>
      <c r="M389" s="41"/>
      <c r="N389" s="116"/>
      <c r="O389" s="22"/>
      <c r="P389" s="22"/>
      <c r="Q389" s="22"/>
      <c r="R389" s="22"/>
      <c r="S389" s="22"/>
      <c r="T389" s="41"/>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row>
    <row r="390">
      <c r="A390" s="41"/>
      <c r="B390" s="116"/>
      <c r="C390" s="22"/>
      <c r="D390" s="22"/>
      <c r="E390" s="22"/>
      <c r="F390" s="41"/>
      <c r="G390" s="41"/>
      <c r="H390" s="22"/>
      <c r="I390" s="41"/>
      <c r="J390" s="41"/>
      <c r="K390" s="117"/>
      <c r="L390" s="99"/>
      <c r="M390" s="41"/>
      <c r="N390" s="116"/>
      <c r="O390" s="22"/>
      <c r="P390" s="22"/>
      <c r="Q390" s="22"/>
      <c r="R390" s="22"/>
      <c r="S390" s="22"/>
      <c r="T390" s="41"/>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row>
    <row r="391">
      <c r="A391" s="41"/>
      <c r="B391" s="116"/>
      <c r="C391" s="22"/>
      <c r="D391" s="22"/>
      <c r="E391" s="22"/>
      <c r="F391" s="41"/>
      <c r="G391" s="41"/>
      <c r="H391" s="22"/>
      <c r="I391" s="41"/>
      <c r="J391" s="41"/>
      <c r="K391" s="117"/>
      <c r="L391" s="99"/>
      <c r="M391" s="41"/>
      <c r="N391" s="116"/>
      <c r="O391" s="22"/>
      <c r="P391" s="22"/>
      <c r="Q391" s="22"/>
      <c r="R391" s="22"/>
      <c r="S391" s="22"/>
      <c r="T391" s="41"/>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row>
    <row r="392">
      <c r="A392" s="41"/>
      <c r="B392" s="116"/>
      <c r="C392" s="22"/>
      <c r="D392" s="22"/>
      <c r="E392" s="22"/>
      <c r="F392" s="41"/>
      <c r="G392" s="41"/>
      <c r="H392" s="22"/>
      <c r="I392" s="41"/>
      <c r="J392" s="41"/>
      <c r="K392" s="117"/>
      <c r="L392" s="99"/>
      <c r="M392" s="41"/>
      <c r="N392" s="116"/>
      <c r="O392" s="22"/>
      <c r="P392" s="22"/>
      <c r="Q392" s="22"/>
      <c r="R392" s="22"/>
      <c r="S392" s="22"/>
      <c r="T392" s="41"/>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row>
    <row r="393">
      <c r="A393" s="41"/>
      <c r="B393" s="116"/>
      <c r="C393" s="22"/>
      <c r="D393" s="22"/>
      <c r="E393" s="22"/>
      <c r="F393" s="41"/>
      <c r="G393" s="41"/>
      <c r="H393" s="22"/>
      <c r="I393" s="41"/>
      <c r="J393" s="41"/>
      <c r="K393" s="117"/>
      <c r="L393" s="99"/>
      <c r="M393" s="41"/>
      <c r="N393" s="116"/>
      <c r="O393" s="22"/>
      <c r="P393" s="22"/>
      <c r="Q393" s="22"/>
      <c r="R393" s="22"/>
      <c r="S393" s="22"/>
      <c r="T393" s="41"/>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row>
    <row r="394">
      <c r="A394" s="41"/>
      <c r="B394" s="116"/>
      <c r="C394" s="22"/>
      <c r="D394" s="22"/>
      <c r="E394" s="22"/>
      <c r="F394" s="41"/>
      <c r="G394" s="41"/>
      <c r="H394" s="22"/>
      <c r="I394" s="41"/>
      <c r="J394" s="41"/>
      <c r="K394" s="117"/>
      <c r="L394" s="99"/>
      <c r="M394" s="41"/>
      <c r="N394" s="116"/>
      <c r="O394" s="22"/>
      <c r="P394" s="22"/>
      <c r="Q394" s="22"/>
      <c r="R394" s="22"/>
      <c r="S394" s="22"/>
      <c r="T394" s="41"/>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row>
    <row r="395">
      <c r="A395" s="41"/>
      <c r="B395" s="116"/>
      <c r="C395" s="22"/>
      <c r="D395" s="22"/>
      <c r="E395" s="22"/>
      <c r="F395" s="41"/>
      <c r="G395" s="41"/>
      <c r="H395" s="22"/>
      <c r="I395" s="41"/>
      <c r="J395" s="41"/>
      <c r="K395" s="117"/>
      <c r="L395" s="99"/>
      <c r="M395" s="41"/>
      <c r="N395" s="116"/>
      <c r="O395" s="22"/>
      <c r="P395" s="22"/>
      <c r="Q395" s="22"/>
      <c r="R395" s="22"/>
      <c r="S395" s="22"/>
      <c r="T395" s="41"/>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row>
    <row r="396">
      <c r="A396" s="41"/>
      <c r="B396" s="116"/>
      <c r="C396" s="22"/>
      <c r="D396" s="22"/>
      <c r="E396" s="22"/>
      <c r="F396" s="41"/>
      <c r="G396" s="41"/>
      <c r="H396" s="22"/>
      <c r="I396" s="41"/>
      <c r="J396" s="41"/>
      <c r="K396" s="117"/>
      <c r="L396" s="99"/>
      <c r="M396" s="41"/>
      <c r="N396" s="116"/>
      <c r="O396" s="22"/>
      <c r="P396" s="22"/>
      <c r="Q396" s="22"/>
      <c r="R396" s="22"/>
      <c r="S396" s="22"/>
      <c r="T396" s="41"/>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row>
    <row r="397">
      <c r="A397" s="41"/>
      <c r="B397" s="116"/>
      <c r="C397" s="22"/>
      <c r="D397" s="22"/>
      <c r="E397" s="22"/>
      <c r="F397" s="41"/>
      <c r="G397" s="41"/>
      <c r="H397" s="22"/>
      <c r="I397" s="41"/>
      <c r="J397" s="41"/>
      <c r="K397" s="117"/>
      <c r="L397" s="99"/>
      <c r="M397" s="41"/>
      <c r="N397" s="116"/>
      <c r="O397" s="22"/>
      <c r="P397" s="22"/>
      <c r="Q397" s="22"/>
      <c r="R397" s="22"/>
      <c r="S397" s="22"/>
      <c r="T397" s="41"/>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row>
    <row r="398">
      <c r="A398" s="41"/>
      <c r="B398" s="116"/>
      <c r="C398" s="22"/>
      <c r="D398" s="22"/>
      <c r="E398" s="22"/>
      <c r="F398" s="41"/>
      <c r="G398" s="41"/>
      <c r="H398" s="22"/>
      <c r="I398" s="41"/>
      <c r="J398" s="41"/>
      <c r="K398" s="117"/>
      <c r="L398" s="99"/>
      <c r="M398" s="41"/>
      <c r="N398" s="116"/>
      <c r="O398" s="22"/>
      <c r="P398" s="22"/>
      <c r="Q398" s="22"/>
      <c r="R398" s="22"/>
      <c r="S398" s="22"/>
      <c r="T398" s="41"/>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row>
    <row r="399">
      <c r="A399" s="41"/>
      <c r="B399" s="116"/>
      <c r="C399" s="22"/>
      <c r="D399" s="22"/>
      <c r="E399" s="22"/>
      <c r="F399" s="41"/>
      <c r="G399" s="41"/>
      <c r="H399" s="22"/>
      <c r="I399" s="41"/>
      <c r="J399" s="41"/>
      <c r="K399" s="117"/>
      <c r="L399" s="99"/>
      <c r="M399" s="41"/>
      <c r="N399" s="116"/>
      <c r="O399" s="22"/>
      <c r="P399" s="22"/>
      <c r="Q399" s="22"/>
      <c r="R399" s="22"/>
      <c r="S399" s="22"/>
      <c r="T399" s="41"/>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row>
    <row r="400">
      <c r="A400" s="41"/>
      <c r="B400" s="116"/>
      <c r="C400" s="22"/>
      <c r="D400" s="22"/>
      <c r="E400" s="22"/>
      <c r="F400" s="41"/>
      <c r="G400" s="41"/>
      <c r="H400" s="22"/>
      <c r="I400" s="41"/>
      <c r="J400" s="41"/>
      <c r="K400" s="117"/>
      <c r="L400" s="99"/>
      <c r="M400" s="41"/>
      <c r="N400" s="116"/>
      <c r="O400" s="22"/>
      <c r="P400" s="22"/>
      <c r="Q400" s="22"/>
      <c r="R400" s="22"/>
      <c r="S400" s="22"/>
      <c r="T400" s="41"/>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row>
    <row r="401">
      <c r="A401" s="41"/>
      <c r="B401" s="116"/>
      <c r="C401" s="22"/>
      <c r="D401" s="22"/>
      <c r="E401" s="22"/>
      <c r="F401" s="41"/>
      <c r="G401" s="41"/>
      <c r="H401" s="22"/>
      <c r="I401" s="41"/>
      <c r="J401" s="41"/>
      <c r="K401" s="117"/>
      <c r="L401" s="99"/>
      <c r="M401" s="41"/>
      <c r="N401" s="116"/>
      <c r="O401" s="22"/>
      <c r="P401" s="22"/>
      <c r="Q401" s="22"/>
      <c r="R401" s="22"/>
      <c r="S401" s="22"/>
      <c r="T401" s="41"/>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row>
    <row r="402">
      <c r="A402" s="41"/>
      <c r="B402" s="116"/>
      <c r="C402" s="22"/>
      <c r="D402" s="22"/>
      <c r="E402" s="22"/>
      <c r="F402" s="41"/>
      <c r="G402" s="41"/>
      <c r="H402" s="22"/>
      <c r="I402" s="41"/>
      <c r="J402" s="41"/>
      <c r="K402" s="117"/>
      <c r="L402" s="99"/>
      <c r="M402" s="41"/>
      <c r="N402" s="116"/>
      <c r="O402" s="22"/>
      <c r="P402" s="22"/>
      <c r="Q402" s="22"/>
      <c r="R402" s="22"/>
      <c r="S402" s="22"/>
      <c r="T402" s="41"/>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row>
    <row r="403">
      <c r="A403" s="41"/>
      <c r="B403" s="116"/>
      <c r="C403" s="22"/>
      <c r="D403" s="22"/>
      <c r="E403" s="22"/>
      <c r="F403" s="41"/>
      <c r="G403" s="41"/>
      <c r="H403" s="22"/>
      <c r="I403" s="41"/>
      <c r="J403" s="41"/>
      <c r="K403" s="117"/>
      <c r="L403" s="99"/>
      <c r="M403" s="41"/>
      <c r="N403" s="116"/>
      <c r="O403" s="22"/>
      <c r="P403" s="22"/>
      <c r="Q403" s="22"/>
      <c r="R403" s="22"/>
      <c r="S403" s="22"/>
      <c r="T403" s="41"/>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row>
    <row r="404">
      <c r="A404" s="41"/>
      <c r="B404" s="116"/>
      <c r="C404" s="22"/>
      <c r="D404" s="22"/>
      <c r="E404" s="22"/>
      <c r="F404" s="41"/>
      <c r="G404" s="41"/>
      <c r="H404" s="22"/>
      <c r="I404" s="41"/>
      <c r="J404" s="41"/>
      <c r="K404" s="117"/>
      <c r="L404" s="99"/>
      <c r="M404" s="41"/>
      <c r="N404" s="116"/>
      <c r="O404" s="22"/>
      <c r="P404" s="22"/>
      <c r="Q404" s="22"/>
      <c r="R404" s="22"/>
      <c r="S404" s="22"/>
      <c r="T404" s="41"/>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row>
    <row r="405">
      <c r="A405" s="41"/>
      <c r="B405" s="116"/>
      <c r="C405" s="22"/>
      <c r="D405" s="22"/>
      <c r="E405" s="22"/>
      <c r="F405" s="41"/>
      <c r="G405" s="41"/>
      <c r="H405" s="22"/>
      <c r="I405" s="41"/>
      <c r="J405" s="41"/>
      <c r="K405" s="117"/>
      <c r="L405" s="99"/>
      <c r="M405" s="41"/>
      <c r="N405" s="116"/>
      <c r="O405" s="22"/>
      <c r="P405" s="22"/>
      <c r="Q405" s="22"/>
      <c r="R405" s="22"/>
      <c r="S405" s="22"/>
      <c r="T405" s="41"/>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row>
    <row r="406">
      <c r="A406" s="41"/>
      <c r="B406" s="116"/>
      <c r="C406" s="22"/>
      <c r="D406" s="22"/>
      <c r="E406" s="22"/>
      <c r="F406" s="41"/>
      <c r="G406" s="41"/>
      <c r="H406" s="22"/>
      <c r="I406" s="41"/>
      <c r="J406" s="41"/>
      <c r="K406" s="117"/>
      <c r="L406" s="99"/>
      <c r="M406" s="41"/>
      <c r="N406" s="116"/>
      <c r="O406" s="22"/>
      <c r="P406" s="22"/>
      <c r="Q406" s="22"/>
      <c r="R406" s="22"/>
      <c r="S406" s="22"/>
      <c r="T406" s="41"/>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row>
    <row r="407">
      <c r="A407" s="41"/>
      <c r="B407" s="116"/>
      <c r="C407" s="22"/>
      <c r="D407" s="22"/>
      <c r="E407" s="22"/>
      <c r="F407" s="41"/>
      <c r="G407" s="41"/>
      <c r="H407" s="22"/>
      <c r="I407" s="41"/>
      <c r="J407" s="41"/>
      <c r="K407" s="117"/>
      <c r="L407" s="99"/>
      <c r="M407" s="41"/>
      <c r="N407" s="116"/>
      <c r="O407" s="22"/>
      <c r="P407" s="22"/>
      <c r="Q407" s="22"/>
      <c r="R407" s="22"/>
      <c r="S407" s="22"/>
      <c r="T407" s="41"/>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row>
    <row r="408">
      <c r="A408" s="41"/>
      <c r="B408" s="116"/>
      <c r="C408" s="22"/>
      <c r="D408" s="22"/>
      <c r="E408" s="22"/>
      <c r="F408" s="41"/>
      <c r="G408" s="41"/>
      <c r="H408" s="22"/>
      <c r="I408" s="41"/>
      <c r="J408" s="41"/>
      <c r="K408" s="117"/>
      <c r="L408" s="99"/>
      <c r="M408" s="41"/>
      <c r="N408" s="116"/>
      <c r="O408" s="22"/>
      <c r="P408" s="22"/>
      <c r="Q408" s="22"/>
      <c r="R408" s="22"/>
      <c r="S408" s="22"/>
      <c r="T408" s="41"/>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row>
    <row r="409">
      <c r="A409" s="41"/>
      <c r="B409" s="116"/>
      <c r="C409" s="22"/>
      <c r="D409" s="22"/>
      <c r="E409" s="22"/>
      <c r="F409" s="41"/>
      <c r="G409" s="41"/>
      <c r="H409" s="22"/>
      <c r="I409" s="41"/>
      <c r="J409" s="41"/>
      <c r="K409" s="117"/>
      <c r="L409" s="99"/>
      <c r="M409" s="41"/>
      <c r="N409" s="116"/>
      <c r="O409" s="22"/>
      <c r="P409" s="22"/>
      <c r="Q409" s="22"/>
      <c r="R409" s="22"/>
      <c r="S409" s="22"/>
      <c r="T409" s="41"/>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row>
    <row r="410">
      <c r="A410" s="41"/>
      <c r="B410" s="116"/>
      <c r="C410" s="22"/>
      <c r="D410" s="22"/>
      <c r="E410" s="22"/>
      <c r="F410" s="41"/>
      <c r="G410" s="41"/>
      <c r="H410" s="22"/>
      <c r="I410" s="41"/>
      <c r="J410" s="41"/>
      <c r="K410" s="117"/>
      <c r="L410" s="99"/>
      <c r="M410" s="41"/>
      <c r="N410" s="116"/>
      <c r="O410" s="22"/>
      <c r="P410" s="22"/>
      <c r="Q410" s="22"/>
      <c r="R410" s="22"/>
      <c r="S410" s="22"/>
      <c r="T410" s="41"/>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row>
    <row r="411">
      <c r="A411" s="41"/>
      <c r="B411" s="116"/>
      <c r="C411" s="22"/>
      <c r="D411" s="22"/>
      <c r="E411" s="22"/>
      <c r="F411" s="41"/>
      <c r="G411" s="41"/>
      <c r="H411" s="22"/>
      <c r="I411" s="41"/>
      <c r="J411" s="41"/>
      <c r="K411" s="117"/>
      <c r="L411" s="99"/>
      <c r="M411" s="41"/>
      <c r="N411" s="116"/>
      <c r="O411" s="22"/>
      <c r="P411" s="22"/>
      <c r="Q411" s="22"/>
      <c r="R411" s="22"/>
      <c r="S411" s="22"/>
      <c r="T411" s="41"/>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row>
    <row r="412">
      <c r="A412" s="41"/>
      <c r="B412" s="116"/>
      <c r="C412" s="22"/>
      <c r="D412" s="22"/>
      <c r="E412" s="22"/>
      <c r="F412" s="41"/>
      <c r="G412" s="41"/>
      <c r="H412" s="22"/>
      <c r="I412" s="41"/>
      <c r="J412" s="41"/>
      <c r="K412" s="117"/>
      <c r="L412" s="99"/>
      <c r="M412" s="41"/>
      <c r="N412" s="116"/>
      <c r="O412" s="22"/>
      <c r="P412" s="22"/>
      <c r="Q412" s="22"/>
      <c r="R412" s="22"/>
      <c r="S412" s="22"/>
      <c r="T412" s="41"/>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row>
    <row r="413">
      <c r="A413" s="41"/>
      <c r="B413" s="116"/>
      <c r="C413" s="22"/>
      <c r="D413" s="22"/>
      <c r="E413" s="22"/>
      <c r="F413" s="41"/>
      <c r="G413" s="41"/>
      <c r="H413" s="22"/>
      <c r="I413" s="41"/>
      <c r="J413" s="41"/>
      <c r="K413" s="117"/>
      <c r="L413" s="99"/>
      <c r="M413" s="41"/>
      <c r="N413" s="116"/>
      <c r="O413" s="22"/>
      <c r="P413" s="22"/>
      <c r="Q413" s="22"/>
      <c r="R413" s="22"/>
      <c r="S413" s="22"/>
      <c r="T413" s="41"/>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row>
    <row r="414">
      <c r="A414" s="41"/>
      <c r="B414" s="116"/>
      <c r="C414" s="22"/>
      <c r="D414" s="22"/>
      <c r="E414" s="22"/>
      <c r="F414" s="41"/>
      <c r="G414" s="41"/>
      <c r="H414" s="22"/>
      <c r="I414" s="41"/>
      <c r="J414" s="41"/>
      <c r="K414" s="117"/>
      <c r="L414" s="99"/>
      <c r="M414" s="41"/>
      <c r="N414" s="116"/>
      <c r="O414" s="22"/>
      <c r="P414" s="22"/>
      <c r="Q414" s="22"/>
      <c r="R414" s="22"/>
      <c r="S414" s="22"/>
      <c r="T414" s="41"/>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row>
    <row r="415">
      <c r="A415" s="41"/>
      <c r="B415" s="116"/>
      <c r="C415" s="22"/>
      <c r="D415" s="22"/>
      <c r="E415" s="22"/>
      <c r="F415" s="41"/>
      <c r="G415" s="41"/>
      <c r="H415" s="22"/>
      <c r="I415" s="41"/>
      <c r="J415" s="41"/>
      <c r="K415" s="117"/>
      <c r="L415" s="99"/>
      <c r="M415" s="41"/>
      <c r="N415" s="116"/>
      <c r="O415" s="22"/>
      <c r="P415" s="22"/>
      <c r="Q415" s="22"/>
      <c r="R415" s="22"/>
      <c r="S415" s="22"/>
      <c r="T415" s="41"/>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row>
    <row r="416">
      <c r="A416" s="41"/>
      <c r="B416" s="116"/>
      <c r="C416" s="22"/>
      <c r="D416" s="22"/>
      <c r="E416" s="22"/>
      <c r="F416" s="41"/>
      <c r="G416" s="41"/>
      <c r="H416" s="22"/>
      <c r="I416" s="41"/>
      <c r="J416" s="41"/>
      <c r="K416" s="117"/>
      <c r="L416" s="99"/>
      <c r="M416" s="41"/>
      <c r="N416" s="116"/>
      <c r="O416" s="22"/>
      <c r="P416" s="22"/>
      <c r="Q416" s="22"/>
      <c r="R416" s="22"/>
      <c r="S416" s="22"/>
      <c r="T416" s="41"/>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row>
    <row r="417">
      <c r="A417" s="41"/>
      <c r="B417" s="116"/>
      <c r="C417" s="22"/>
      <c r="D417" s="22"/>
      <c r="E417" s="22"/>
      <c r="F417" s="41"/>
      <c r="G417" s="41"/>
      <c r="H417" s="22"/>
      <c r="I417" s="41"/>
      <c r="J417" s="41"/>
      <c r="K417" s="117"/>
      <c r="L417" s="99"/>
      <c r="M417" s="41"/>
      <c r="N417" s="116"/>
      <c r="O417" s="22"/>
      <c r="P417" s="22"/>
      <c r="Q417" s="22"/>
      <c r="R417" s="22"/>
      <c r="S417" s="22"/>
      <c r="T417" s="41"/>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row>
    <row r="418">
      <c r="A418" s="41"/>
      <c r="B418" s="116"/>
      <c r="C418" s="22"/>
      <c r="D418" s="22"/>
      <c r="E418" s="22"/>
      <c r="F418" s="41"/>
      <c r="G418" s="41"/>
      <c r="H418" s="22"/>
      <c r="I418" s="41"/>
      <c r="J418" s="41"/>
      <c r="K418" s="117"/>
      <c r="L418" s="99"/>
      <c r="M418" s="41"/>
      <c r="N418" s="116"/>
      <c r="O418" s="22"/>
      <c r="P418" s="22"/>
      <c r="Q418" s="22"/>
      <c r="R418" s="22"/>
      <c r="S418" s="22"/>
      <c r="T418" s="41"/>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row>
    <row r="419">
      <c r="A419" s="41"/>
      <c r="B419" s="116"/>
      <c r="C419" s="22"/>
      <c r="D419" s="22"/>
      <c r="E419" s="22"/>
      <c r="F419" s="41"/>
      <c r="G419" s="41"/>
      <c r="H419" s="22"/>
      <c r="I419" s="41"/>
      <c r="J419" s="41"/>
      <c r="K419" s="117"/>
      <c r="L419" s="99"/>
      <c r="M419" s="41"/>
      <c r="N419" s="116"/>
      <c r="O419" s="22"/>
      <c r="P419" s="22"/>
      <c r="Q419" s="22"/>
      <c r="R419" s="22"/>
      <c r="S419" s="22"/>
      <c r="T419" s="41"/>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row>
    <row r="420">
      <c r="A420" s="41"/>
      <c r="B420" s="116"/>
      <c r="C420" s="22"/>
      <c r="D420" s="22"/>
      <c r="E420" s="22"/>
      <c r="F420" s="41"/>
      <c r="G420" s="41"/>
      <c r="H420" s="22"/>
      <c r="I420" s="41"/>
      <c r="J420" s="41"/>
      <c r="K420" s="117"/>
      <c r="L420" s="99"/>
      <c r="M420" s="41"/>
      <c r="N420" s="116"/>
      <c r="O420" s="22"/>
      <c r="P420" s="22"/>
      <c r="Q420" s="22"/>
      <c r="R420" s="22"/>
      <c r="S420" s="22"/>
      <c r="T420" s="41"/>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row>
    <row r="421">
      <c r="A421" s="41"/>
      <c r="B421" s="116"/>
      <c r="C421" s="22"/>
      <c r="D421" s="22"/>
      <c r="E421" s="22"/>
      <c r="F421" s="41"/>
      <c r="G421" s="41"/>
      <c r="H421" s="22"/>
      <c r="I421" s="41"/>
      <c r="J421" s="41"/>
      <c r="K421" s="117"/>
      <c r="L421" s="99"/>
      <c r="M421" s="41"/>
      <c r="N421" s="116"/>
      <c r="O421" s="22"/>
      <c r="P421" s="22"/>
      <c r="Q421" s="22"/>
      <c r="R421" s="22"/>
      <c r="S421" s="22"/>
      <c r="T421" s="41"/>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row>
    <row r="422">
      <c r="A422" s="41"/>
      <c r="B422" s="116"/>
      <c r="C422" s="22"/>
      <c r="D422" s="22"/>
      <c r="E422" s="22"/>
      <c r="F422" s="41"/>
      <c r="G422" s="41"/>
      <c r="H422" s="22"/>
      <c r="I422" s="41"/>
      <c r="J422" s="41"/>
      <c r="K422" s="117"/>
      <c r="L422" s="99"/>
      <c r="M422" s="41"/>
      <c r="N422" s="116"/>
      <c r="O422" s="22"/>
      <c r="P422" s="22"/>
      <c r="Q422" s="22"/>
      <c r="R422" s="22"/>
      <c r="S422" s="22"/>
      <c r="T422" s="41"/>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row>
    <row r="423">
      <c r="A423" s="41"/>
      <c r="B423" s="116"/>
      <c r="C423" s="22"/>
      <c r="D423" s="22"/>
      <c r="E423" s="22"/>
      <c r="F423" s="41"/>
      <c r="G423" s="41"/>
      <c r="H423" s="22"/>
      <c r="I423" s="41"/>
      <c r="J423" s="41"/>
      <c r="K423" s="117"/>
      <c r="L423" s="99"/>
      <c r="M423" s="41"/>
      <c r="N423" s="116"/>
      <c r="O423" s="22"/>
      <c r="P423" s="22"/>
      <c r="Q423" s="22"/>
      <c r="R423" s="22"/>
      <c r="S423" s="22"/>
      <c r="T423" s="41"/>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row>
    <row r="424">
      <c r="A424" s="41"/>
      <c r="B424" s="116"/>
      <c r="C424" s="22"/>
      <c r="D424" s="22"/>
      <c r="E424" s="22"/>
      <c r="F424" s="41"/>
      <c r="G424" s="41"/>
      <c r="H424" s="22"/>
      <c r="I424" s="41"/>
      <c r="J424" s="41"/>
      <c r="K424" s="117"/>
      <c r="L424" s="99"/>
      <c r="M424" s="41"/>
      <c r="N424" s="116"/>
      <c r="O424" s="22"/>
      <c r="P424" s="22"/>
      <c r="Q424" s="22"/>
      <c r="R424" s="22"/>
      <c r="S424" s="22"/>
      <c r="T424" s="41"/>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row>
    <row r="425">
      <c r="A425" s="41"/>
      <c r="B425" s="116"/>
      <c r="C425" s="22"/>
      <c r="D425" s="22"/>
      <c r="E425" s="22"/>
      <c r="F425" s="41"/>
      <c r="G425" s="41"/>
      <c r="H425" s="22"/>
      <c r="I425" s="41"/>
      <c r="J425" s="41"/>
      <c r="K425" s="117"/>
      <c r="L425" s="99"/>
      <c r="M425" s="41"/>
      <c r="N425" s="116"/>
      <c r="O425" s="22"/>
      <c r="P425" s="22"/>
      <c r="Q425" s="22"/>
      <c r="R425" s="22"/>
      <c r="S425" s="22"/>
      <c r="T425" s="41"/>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row>
    <row r="426">
      <c r="A426" s="41"/>
      <c r="B426" s="116"/>
      <c r="C426" s="22"/>
      <c r="D426" s="22"/>
      <c r="E426" s="22"/>
      <c r="F426" s="41"/>
      <c r="G426" s="41"/>
      <c r="H426" s="22"/>
      <c r="I426" s="41"/>
      <c r="J426" s="41"/>
      <c r="K426" s="117"/>
      <c r="L426" s="99"/>
      <c r="M426" s="41"/>
      <c r="N426" s="116"/>
      <c r="O426" s="22"/>
      <c r="P426" s="22"/>
      <c r="Q426" s="22"/>
      <c r="R426" s="22"/>
      <c r="S426" s="22"/>
      <c r="T426" s="41"/>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row>
    <row r="427">
      <c r="A427" s="41"/>
      <c r="B427" s="116"/>
      <c r="C427" s="22"/>
      <c r="D427" s="22"/>
      <c r="E427" s="22"/>
      <c r="F427" s="41"/>
      <c r="G427" s="41"/>
      <c r="H427" s="22"/>
      <c r="I427" s="41"/>
      <c r="J427" s="41"/>
      <c r="K427" s="117"/>
      <c r="L427" s="99"/>
      <c r="M427" s="41"/>
      <c r="N427" s="116"/>
      <c r="O427" s="22"/>
      <c r="P427" s="22"/>
      <c r="Q427" s="22"/>
      <c r="R427" s="22"/>
      <c r="S427" s="22"/>
      <c r="T427" s="41"/>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row>
    <row r="428">
      <c r="A428" s="41"/>
      <c r="B428" s="116"/>
      <c r="C428" s="22"/>
      <c r="D428" s="22"/>
      <c r="E428" s="22"/>
      <c r="F428" s="41"/>
      <c r="G428" s="41"/>
      <c r="H428" s="22"/>
      <c r="I428" s="41"/>
      <c r="J428" s="41"/>
      <c r="K428" s="117"/>
      <c r="L428" s="99"/>
      <c r="M428" s="41"/>
      <c r="N428" s="116"/>
      <c r="O428" s="22"/>
      <c r="P428" s="22"/>
      <c r="Q428" s="22"/>
      <c r="R428" s="22"/>
      <c r="S428" s="22"/>
      <c r="T428" s="41"/>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row>
    <row r="429">
      <c r="A429" s="41"/>
      <c r="B429" s="116"/>
      <c r="C429" s="22"/>
      <c r="D429" s="22"/>
      <c r="E429" s="22"/>
      <c r="F429" s="41"/>
      <c r="G429" s="41"/>
      <c r="H429" s="22"/>
      <c r="I429" s="41"/>
      <c r="J429" s="41"/>
      <c r="K429" s="117"/>
      <c r="L429" s="99"/>
      <c r="M429" s="41"/>
      <c r="N429" s="116"/>
      <c r="O429" s="22"/>
      <c r="P429" s="22"/>
      <c r="Q429" s="22"/>
      <c r="R429" s="22"/>
      <c r="S429" s="22"/>
      <c r="T429" s="41"/>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row>
    <row r="430">
      <c r="A430" s="41"/>
      <c r="B430" s="116"/>
      <c r="C430" s="22"/>
      <c r="D430" s="22"/>
      <c r="E430" s="22"/>
      <c r="F430" s="41"/>
      <c r="G430" s="41"/>
      <c r="H430" s="22"/>
      <c r="I430" s="41"/>
      <c r="J430" s="41"/>
      <c r="K430" s="117"/>
      <c r="L430" s="99"/>
      <c r="M430" s="41"/>
      <c r="N430" s="116"/>
      <c r="O430" s="22"/>
      <c r="P430" s="22"/>
      <c r="Q430" s="22"/>
      <c r="R430" s="22"/>
      <c r="S430" s="22"/>
      <c r="T430" s="41"/>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row>
    <row r="431">
      <c r="A431" s="41"/>
      <c r="B431" s="116"/>
      <c r="C431" s="22"/>
      <c r="D431" s="22"/>
      <c r="E431" s="22"/>
      <c r="F431" s="41"/>
      <c r="G431" s="41"/>
      <c r="H431" s="22"/>
      <c r="I431" s="41"/>
      <c r="J431" s="41"/>
      <c r="K431" s="117"/>
      <c r="L431" s="99"/>
      <c r="M431" s="41"/>
      <c r="N431" s="116"/>
      <c r="O431" s="22"/>
      <c r="P431" s="22"/>
      <c r="Q431" s="22"/>
      <c r="R431" s="22"/>
      <c r="S431" s="22"/>
      <c r="T431" s="41"/>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row>
    <row r="432">
      <c r="A432" s="41"/>
      <c r="B432" s="116"/>
      <c r="C432" s="22"/>
      <c r="D432" s="22"/>
      <c r="E432" s="22"/>
      <c r="F432" s="41"/>
      <c r="G432" s="41"/>
      <c r="H432" s="22"/>
      <c r="I432" s="41"/>
      <c r="J432" s="41"/>
      <c r="K432" s="117"/>
      <c r="L432" s="99"/>
      <c r="M432" s="41"/>
      <c r="N432" s="116"/>
      <c r="O432" s="22"/>
      <c r="P432" s="22"/>
      <c r="Q432" s="22"/>
      <c r="R432" s="22"/>
      <c r="S432" s="22"/>
      <c r="T432" s="41"/>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row>
    <row r="433">
      <c r="A433" s="41"/>
      <c r="B433" s="116"/>
      <c r="C433" s="22"/>
      <c r="D433" s="22"/>
      <c r="E433" s="22"/>
      <c r="F433" s="41"/>
      <c r="G433" s="41"/>
      <c r="H433" s="22"/>
      <c r="I433" s="41"/>
      <c r="J433" s="41"/>
      <c r="K433" s="117"/>
      <c r="L433" s="99"/>
      <c r="M433" s="41"/>
      <c r="N433" s="116"/>
      <c r="O433" s="22"/>
      <c r="P433" s="22"/>
      <c r="Q433" s="22"/>
      <c r="R433" s="22"/>
      <c r="S433" s="22"/>
      <c r="T433" s="41"/>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row>
    <row r="434">
      <c r="A434" s="41"/>
      <c r="B434" s="116"/>
      <c r="C434" s="22"/>
      <c r="D434" s="22"/>
      <c r="E434" s="22"/>
      <c r="F434" s="41"/>
      <c r="G434" s="41"/>
      <c r="H434" s="22"/>
      <c r="I434" s="41"/>
      <c r="J434" s="41"/>
      <c r="K434" s="117"/>
      <c r="L434" s="99"/>
      <c r="M434" s="41"/>
      <c r="N434" s="116"/>
      <c r="O434" s="22"/>
      <c r="P434" s="22"/>
      <c r="Q434" s="22"/>
      <c r="R434" s="22"/>
      <c r="S434" s="22"/>
      <c r="T434" s="41"/>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row>
    <row r="435">
      <c r="A435" s="41"/>
      <c r="B435" s="116"/>
      <c r="C435" s="22"/>
      <c r="D435" s="22"/>
      <c r="E435" s="22"/>
      <c r="F435" s="41"/>
      <c r="G435" s="41"/>
      <c r="H435" s="22"/>
      <c r="I435" s="41"/>
      <c r="J435" s="41"/>
      <c r="K435" s="117"/>
      <c r="L435" s="99"/>
      <c r="M435" s="41"/>
      <c r="N435" s="116"/>
      <c r="O435" s="22"/>
      <c r="P435" s="22"/>
      <c r="Q435" s="22"/>
      <c r="R435" s="22"/>
      <c r="S435" s="22"/>
      <c r="T435" s="41"/>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row>
    <row r="436">
      <c r="A436" s="41"/>
      <c r="B436" s="116"/>
      <c r="C436" s="22"/>
      <c r="D436" s="22"/>
      <c r="E436" s="22"/>
      <c r="F436" s="41"/>
      <c r="G436" s="41"/>
      <c r="H436" s="22"/>
      <c r="I436" s="41"/>
      <c r="J436" s="41"/>
      <c r="K436" s="117"/>
      <c r="L436" s="99"/>
      <c r="M436" s="41"/>
      <c r="N436" s="116"/>
      <c r="O436" s="22"/>
      <c r="P436" s="22"/>
      <c r="Q436" s="22"/>
      <c r="R436" s="22"/>
      <c r="S436" s="22"/>
      <c r="T436" s="41"/>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row>
    <row r="437">
      <c r="A437" s="41"/>
      <c r="B437" s="116"/>
      <c r="C437" s="22"/>
      <c r="D437" s="22"/>
      <c r="E437" s="22"/>
      <c r="F437" s="41"/>
      <c r="G437" s="41"/>
      <c r="H437" s="22"/>
      <c r="I437" s="41"/>
      <c r="J437" s="41"/>
      <c r="K437" s="117"/>
      <c r="L437" s="99"/>
      <c r="M437" s="41"/>
      <c r="N437" s="116"/>
      <c r="O437" s="22"/>
      <c r="P437" s="22"/>
      <c r="Q437" s="22"/>
      <c r="R437" s="22"/>
      <c r="S437" s="22"/>
      <c r="T437" s="41"/>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row>
    <row r="438">
      <c r="A438" s="41"/>
      <c r="B438" s="116"/>
      <c r="C438" s="22"/>
      <c r="D438" s="22"/>
      <c r="E438" s="22"/>
      <c r="F438" s="41"/>
      <c r="G438" s="41"/>
      <c r="H438" s="22"/>
      <c r="I438" s="41"/>
      <c r="J438" s="41"/>
      <c r="K438" s="117"/>
      <c r="L438" s="99"/>
      <c r="M438" s="41"/>
      <c r="N438" s="116"/>
      <c r="O438" s="22"/>
      <c r="P438" s="22"/>
      <c r="Q438" s="22"/>
      <c r="R438" s="22"/>
      <c r="S438" s="22"/>
      <c r="T438" s="41"/>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row>
    <row r="439">
      <c r="A439" s="41"/>
      <c r="B439" s="116"/>
      <c r="C439" s="22"/>
      <c r="D439" s="22"/>
      <c r="E439" s="22"/>
      <c r="F439" s="41"/>
      <c r="G439" s="41"/>
      <c r="H439" s="22"/>
      <c r="I439" s="41"/>
      <c r="J439" s="41"/>
      <c r="K439" s="117"/>
      <c r="L439" s="99"/>
      <c r="M439" s="41"/>
      <c r="N439" s="116"/>
      <c r="O439" s="22"/>
      <c r="P439" s="22"/>
      <c r="Q439" s="22"/>
      <c r="R439" s="22"/>
      <c r="S439" s="22"/>
      <c r="T439" s="41"/>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row>
    <row r="440">
      <c r="A440" s="41"/>
      <c r="B440" s="116"/>
      <c r="C440" s="22"/>
      <c r="D440" s="22"/>
      <c r="E440" s="22"/>
      <c r="F440" s="41"/>
      <c r="G440" s="41"/>
      <c r="H440" s="22"/>
      <c r="I440" s="41"/>
      <c r="J440" s="41"/>
      <c r="K440" s="117"/>
      <c r="L440" s="99"/>
      <c r="M440" s="41"/>
      <c r="N440" s="116"/>
      <c r="O440" s="22"/>
      <c r="P440" s="22"/>
      <c r="Q440" s="22"/>
      <c r="R440" s="22"/>
      <c r="S440" s="22"/>
      <c r="T440" s="41"/>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row>
    <row r="441">
      <c r="A441" s="41"/>
      <c r="B441" s="116"/>
      <c r="C441" s="22"/>
      <c r="D441" s="22"/>
      <c r="E441" s="22"/>
      <c r="F441" s="41"/>
      <c r="G441" s="41"/>
      <c r="H441" s="22"/>
      <c r="I441" s="41"/>
      <c r="J441" s="41"/>
      <c r="K441" s="117"/>
      <c r="L441" s="99"/>
      <c r="M441" s="41"/>
      <c r="N441" s="116"/>
      <c r="O441" s="22"/>
      <c r="P441" s="22"/>
      <c r="Q441" s="22"/>
      <c r="R441" s="22"/>
      <c r="S441" s="22"/>
      <c r="T441" s="41"/>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row>
    <row r="442">
      <c r="A442" s="41"/>
      <c r="B442" s="116"/>
      <c r="C442" s="22"/>
      <c r="D442" s="22"/>
      <c r="E442" s="22"/>
      <c r="F442" s="41"/>
      <c r="G442" s="41"/>
      <c r="H442" s="22"/>
      <c r="I442" s="41"/>
      <c r="J442" s="41"/>
      <c r="K442" s="117"/>
      <c r="L442" s="99"/>
      <c r="M442" s="41"/>
      <c r="N442" s="116"/>
      <c r="O442" s="22"/>
      <c r="P442" s="22"/>
      <c r="Q442" s="22"/>
      <c r="R442" s="22"/>
      <c r="S442" s="22"/>
      <c r="T442" s="41"/>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row>
    <row r="443">
      <c r="A443" s="41"/>
      <c r="B443" s="116"/>
      <c r="C443" s="22"/>
      <c r="D443" s="22"/>
      <c r="E443" s="22"/>
      <c r="F443" s="41"/>
      <c r="G443" s="41"/>
      <c r="H443" s="22"/>
      <c r="I443" s="41"/>
      <c r="J443" s="41"/>
      <c r="K443" s="117"/>
      <c r="L443" s="99"/>
      <c r="M443" s="41"/>
      <c r="N443" s="116"/>
      <c r="O443" s="22"/>
      <c r="P443" s="22"/>
      <c r="Q443" s="22"/>
      <c r="R443" s="22"/>
      <c r="S443" s="22"/>
      <c r="T443" s="41"/>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row>
    <row r="444">
      <c r="A444" s="41"/>
      <c r="B444" s="116"/>
      <c r="C444" s="22"/>
      <c r="D444" s="22"/>
      <c r="E444" s="22"/>
      <c r="F444" s="41"/>
      <c r="G444" s="41"/>
      <c r="H444" s="22"/>
      <c r="I444" s="41"/>
      <c r="J444" s="41"/>
      <c r="K444" s="117"/>
      <c r="L444" s="99"/>
      <c r="M444" s="41"/>
      <c r="N444" s="116"/>
      <c r="O444" s="22"/>
      <c r="P444" s="22"/>
      <c r="Q444" s="22"/>
      <c r="R444" s="22"/>
      <c r="S444" s="22"/>
      <c r="T444" s="41"/>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row>
    <row r="445">
      <c r="A445" s="41"/>
      <c r="B445" s="116"/>
      <c r="C445" s="22"/>
      <c r="D445" s="22"/>
      <c r="E445" s="22"/>
      <c r="F445" s="41"/>
      <c r="G445" s="41"/>
      <c r="H445" s="22"/>
      <c r="I445" s="41"/>
      <c r="J445" s="41"/>
      <c r="K445" s="117"/>
      <c r="L445" s="99"/>
      <c r="M445" s="41"/>
      <c r="N445" s="116"/>
      <c r="O445" s="22"/>
      <c r="P445" s="22"/>
      <c r="Q445" s="22"/>
      <c r="R445" s="22"/>
      <c r="S445" s="22"/>
      <c r="T445" s="41"/>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row>
    <row r="446">
      <c r="A446" s="41"/>
      <c r="B446" s="116"/>
      <c r="C446" s="22"/>
      <c r="D446" s="22"/>
      <c r="E446" s="22"/>
      <c r="F446" s="41"/>
      <c r="G446" s="41"/>
      <c r="H446" s="22"/>
      <c r="I446" s="41"/>
      <c r="J446" s="41"/>
      <c r="K446" s="117"/>
      <c r="L446" s="99"/>
      <c r="M446" s="41"/>
      <c r="N446" s="116"/>
      <c r="O446" s="22"/>
      <c r="P446" s="22"/>
      <c r="Q446" s="22"/>
      <c r="R446" s="22"/>
      <c r="S446" s="22"/>
      <c r="T446" s="41"/>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row>
    <row r="447">
      <c r="A447" s="41"/>
      <c r="B447" s="116"/>
      <c r="C447" s="22"/>
      <c r="D447" s="22"/>
      <c r="E447" s="22"/>
      <c r="F447" s="41"/>
      <c r="G447" s="41"/>
      <c r="H447" s="22"/>
      <c r="I447" s="41"/>
      <c r="J447" s="41"/>
      <c r="K447" s="117"/>
      <c r="L447" s="99"/>
      <c r="M447" s="41"/>
      <c r="N447" s="116"/>
      <c r="O447" s="22"/>
      <c r="P447" s="22"/>
      <c r="Q447" s="22"/>
      <c r="R447" s="22"/>
      <c r="S447" s="22"/>
      <c r="T447" s="41"/>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row>
    <row r="448">
      <c r="A448" s="41"/>
      <c r="B448" s="116"/>
      <c r="C448" s="22"/>
      <c r="D448" s="22"/>
      <c r="E448" s="22"/>
      <c r="F448" s="41"/>
      <c r="G448" s="41"/>
      <c r="H448" s="22"/>
      <c r="I448" s="41"/>
      <c r="J448" s="41"/>
      <c r="K448" s="117"/>
      <c r="L448" s="99"/>
      <c r="M448" s="41"/>
      <c r="N448" s="116"/>
      <c r="O448" s="22"/>
      <c r="P448" s="22"/>
      <c r="Q448" s="22"/>
      <c r="R448" s="22"/>
      <c r="S448" s="22"/>
      <c r="T448" s="41"/>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row>
    <row r="449">
      <c r="A449" s="41"/>
      <c r="B449" s="116"/>
      <c r="C449" s="22"/>
      <c r="D449" s="22"/>
      <c r="E449" s="22"/>
      <c r="F449" s="41"/>
      <c r="G449" s="41"/>
      <c r="H449" s="22"/>
      <c r="I449" s="41"/>
      <c r="J449" s="41"/>
      <c r="K449" s="117"/>
      <c r="L449" s="99"/>
      <c r="M449" s="41"/>
      <c r="N449" s="116"/>
      <c r="O449" s="22"/>
      <c r="P449" s="22"/>
      <c r="Q449" s="22"/>
      <c r="R449" s="22"/>
      <c r="S449" s="22"/>
      <c r="T449" s="41"/>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row>
    <row r="450">
      <c r="A450" s="41"/>
      <c r="B450" s="116"/>
      <c r="C450" s="22"/>
      <c r="D450" s="22"/>
      <c r="E450" s="22"/>
      <c r="F450" s="41"/>
      <c r="G450" s="41"/>
      <c r="H450" s="22"/>
      <c r="I450" s="41"/>
      <c r="J450" s="41"/>
      <c r="K450" s="117"/>
      <c r="L450" s="99"/>
      <c r="M450" s="41"/>
      <c r="N450" s="116"/>
      <c r="O450" s="22"/>
      <c r="P450" s="22"/>
      <c r="Q450" s="22"/>
      <c r="R450" s="22"/>
      <c r="S450" s="22"/>
      <c r="T450" s="41"/>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row>
    <row r="451">
      <c r="A451" s="41"/>
      <c r="B451" s="116"/>
      <c r="C451" s="22"/>
      <c r="D451" s="22"/>
      <c r="E451" s="22"/>
      <c r="F451" s="41"/>
      <c r="G451" s="41"/>
      <c r="H451" s="22"/>
      <c r="I451" s="41"/>
      <c r="J451" s="41"/>
      <c r="K451" s="117"/>
      <c r="L451" s="99"/>
      <c r="M451" s="41"/>
      <c r="N451" s="116"/>
      <c r="O451" s="22"/>
      <c r="P451" s="22"/>
      <c r="Q451" s="22"/>
      <c r="R451" s="22"/>
      <c r="S451" s="22"/>
      <c r="T451" s="41"/>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row>
    <row r="452">
      <c r="A452" s="41"/>
      <c r="B452" s="116"/>
      <c r="C452" s="22"/>
      <c r="D452" s="22"/>
      <c r="E452" s="22"/>
      <c r="F452" s="41"/>
      <c r="G452" s="41"/>
      <c r="H452" s="22"/>
      <c r="I452" s="41"/>
      <c r="J452" s="41"/>
      <c r="K452" s="117"/>
      <c r="L452" s="99"/>
      <c r="M452" s="41"/>
      <c r="N452" s="116"/>
      <c r="O452" s="22"/>
      <c r="P452" s="22"/>
      <c r="Q452" s="22"/>
      <c r="R452" s="22"/>
      <c r="S452" s="22"/>
      <c r="T452" s="41"/>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row>
    <row r="453">
      <c r="A453" s="41"/>
      <c r="B453" s="116"/>
      <c r="C453" s="22"/>
      <c r="D453" s="22"/>
      <c r="E453" s="22"/>
      <c r="F453" s="41"/>
      <c r="G453" s="41"/>
      <c r="H453" s="22"/>
      <c r="I453" s="41"/>
      <c r="J453" s="41"/>
      <c r="K453" s="117"/>
      <c r="L453" s="99"/>
      <c r="M453" s="41"/>
      <c r="N453" s="116"/>
      <c r="O453" s="22"/>
      <c r="P453" s="22"/>
      <c r="Q453" s="22"/>
      <c r="R453" s="22"/>
      <c r="S453" s="22"/>
      <c r="T453" s="41"/>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row>
    <row r="454">
      <c r="A454" s="41"/>
      <c r="B454" s="116"/>
      <c r="C454" s="22"/>
      <c r="D454" s="22"/>
      <c r="E454" s="22"/>
      <c r="F454" s="41"/>
      <c r="G454" s="41"/>
      <c r="H454" s="22"/>
      <c r="I454" s="41"/>
      <c r="J454" s="41"/>
      <c r="K454" s="117"/>
      <c r="L454" s="99"/>
      <c r="M454" s="41"/>
      <c r="N454" s="116"/>
      <c r="O454" s="22"/>
      <c r="P454" s="22"/>
      <c r="Q454" s="22"/>
      <c r="R454" s="22"/>
      <c r="S454" s="22"/>
      <c r="T454" s="41"/>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row>
    <row r="455">
      <c r="A455" s="41"/>
      <c r="B455" s="116"/>
      <c r="C455" s="22"/>
      <c r="D455" s="22"/>
      <c r="E455" s="22"/>
      <c r="F455" s="41"/>
      <c r="G455" s="41"/>
      <c r="H455" s="22"/>
      <c r="I455" s="41"/>
      <c r="J455" s="41"/>
      <c r="K455" s="117"/>
      <c r="L455" s="99"/>
      <c r="M455" s="41"/>
      <c r="N455" s="116"/>
      <c r="O455" s="22"/>
      <c r="P455" s="22"/>
      <c r="Q455" s="22"/>
      <c r="R455" s="22"/>
      <c r="S455" s="22"/>
      <c r="T455" s="41"/>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row>
    <row r="456">
      <c r="A456" s="41"/>
      <c r="B456" s="116"/>
      <c r="C456" s="22"/>
      <c r="D456" s="22"/>
      <c r="E456" s="22"/>
      <c r="F456" s="41"/>
      <c r="G456" s="41"/>
      <c r="H456" s="22"/>
      <c r="I456" s="41"/>
      <c r="J456" s="41"/>
      <c r="K456" s="117"/>
      <c r="L456" s="99"/>
      <c r="M456" s="41"/>
      <c r="N456" s="116"/>
      <c r="O456" s="22"/>
      <c r="P456" s="22"/>
      <c r="Q456" s="22"/>
      <c r="R456" s="22"/>
      <c r="S456" s="22"/>
      <c r="T456" s="41"/>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row>
    <row r="457">
      <c r="A457" s="41"/>
      <c r="B457" s="116"/>
      <c r="C457" s="22"/>
      <c r="D457" s="22"/>
      <c r="E457" s="22"/>
      <c r="F457" s="41"/>
      <c r="G457" s="41"/>
      <c r="H457" s="22"/>
      <c r="I457" s="41"/>
      <c r="J457" s="41"/>
      <c r="K457" s="117"/>
      <c r="L457" s="99"/>
      <c r="M457" s="41"/>
      <c r="N457" s="116"/>
      <c r="O457" s="22"/>
      <c r="P457" s="22"/>
      <c r="Q457" s="22"/>
      <c r="R457" s="22"/>
      <c r="S457" s="22"/>
      <c r="T457" s="41"/>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row>
    <row r="458">
      <c r="A458" s="41"/>
      <c r="B458" s="116"/>
      <c r="C458" s="22"/>
      <c r="D458" s="22"/>
      <c r="E458" s="22"/>
      <c r="F458" s="41"/>
      <c r="G458" s="41"/>
      <c r="H458" s="22"/>
      <c r="I458" s="41"/>
      <c r="J458" s="41"/>
      <c r="K458" s="117"/>
      <c r="L458" s="99"/>
      <c r="M458" s="41"/>
      <c r="N458" s="116"/>
      <c r="O458" s="22"/>
      <c r="P458" s="22"/>
      <c r="Q458" s="22"/>
      <c r="R458" s="22"/>
      <c r="S458" s="22"/>
      <c r="T458" s="41"/>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row>
    <row r="459">
      <c r="A459" s="41"/>
      <c r="B459" s="116"/>
      <c r="C459" s="22"/>
      <c r="D459" s="22"/>
      <c r="E459" s="22"/>
      <c r="F459" s="41"/>
      <c r="G459" s="41"/>
      <c r="H459" s="22"/>
      <c r="I459" s="41"/>
      <c r="J459" s="41"/>
      <c r="K459" s="117"/>
      <c r="L459" s="99"/>
      <c r="M459" s="41"/>
      <c r="N459" s="116"/>
      <c r="O459" s="22"/>
      <c r="P459" s="22"/>
      <c r="Q459" s="22"/>
      <c r="R459" s="22"/>
      <c r="S459" s="22"/>
      <c r="T459" s="41"/>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row>
    <row r="460">
      <c r="A460" s="41"/>
      <c r="B460" s="116"/>
      <c r="C460" s="22"/>
      <c r="D460" s="22"/>
      <c r="E460" s="22"/>
      <c r="F460" s="41"/>
      <c r="G460" s="41"/>
      <c r="H460" s="22"/>
      <c r="I460" s="41"/>
      <c r="J460" s="41"/>
      <c r="K460" s="117"/>
      <c r="L460" s="99"/>
      <c r="M460" s="41"/>
      <c r="N460" s="116"/>
      <c r="O460" s="22"/>
      <c r="P460" s="22"/>
      <c r="Q460" s="22"/>
      <c r="R460" s="22"/>
      <c r="S460" s="22"/>
      <c r="T460" s="41"/>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row>
    <row r="461">
      <c r="A461" s="41"/>
      <c r="B461" s="116"/>
      <c r="C461" s="22"/>
      <c r="D461" s="22"/>
      <c r="E461" s="22"/>
      <c r="F461" s="41"/>
      <c r="G461" s="41"/>
      <c r="H461" s="22"/>
      <c r="I461" s="41"/>
      <c r="J461" s="41"/>
      <c r="K461" s="117"/>
      <c r="L461" s="99"/>
      <c r="M461" s="41"/>
      <c r="N461" s="116"/>
      <c r="O461" s="22"/>
      <c r="P461" s="22"/>
      <c r="Q461" s="22"/>
      <c r="R461" s="22"/>
      <c r="S461" s="22"/>
      <c r="T461" s="41"/>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row>
    <row r="462">
      <c r="A462" s="41"/>
      <c r="B462" s="116"/>
      <c r="C462" s="22"/>
      <c r="D462" s="22"/>
      <c r="E462" s="22"/>
      <c r="F462" s="41"/>
      <c r="G462" s="41"/>
      <c r="H462" s="22"/>
      <c r="I462" s="41"/>
      <c r="J462" s="41"/>
      <c r="K462" s="117"/>
      <c r="L462" s="99"/>
      <c r="M462" s="41"/>
      <c r="N462" s="116"/>
      <c r="O462" s="22"/>
      <c r="P462" s="22"/>
      <c r="Q462" s="22"/>
      <c r="R462" s="22"/>
      <c r="S462" s="22"/>
      <c r="T462" s="41"/>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row>
    <row r="463">
      <c r="A463" s="41"/>
      <c r="B463" s="116"/>
      <c r="C463" s="22"/>
      <c r="D463" s="22"/>
      <c r="E463" s="22"/>
      <c r="F463" s="41"/>
      <c r="G463" s="41"/>
      <c r="H463" s="22"/>
      <c r="I463" s="41"/>
      <c r="J463" s="41"/>
      <c r="K463" s="117"/>
      <c r="L463" s="99"/>
      <c r="M463" s="41"/>
      <c r="N463" s="116"/>
      <c r="O463" s="22"/>
      <c r="P463" s="22"/>
      <c r="Q463" s="22"/>
      <c r="R463" s="22"/>
      <c r="S463" s="22"/>
      <c r="T463" s="41"/>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row>
    <row r="464">
      <c r="A464" s="41"/>
      <c r="B464" s="116"/>
      <c r="C464" s="22"/>
      <c r="D464" s="22"/>
      <c r="E464" s="22"/>
      <c r="F464" s="41"/>
      <c r="G464" s="41"/>
      <c r="H464" s="22"/>
      <c r="I464" s="41"/>
      <c r="J464" s="41"/>
      <c r="K464" s="117"/>
      <c r="L464" s="99"/>
      <c r="M464" s="41"/>
      <c r="N464" s="116"/>
      <c r="O464" s="22"/>
      <c r="P464" s="22"/>
      <c r="Q464" s="22"/>
      <c r="R464" s="22"/>
      <c r="S464" s="22"/>
      <c r="T464" s="41"/>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row>
    <row r="465">
      <c r="A465" s="41"/>
      <c r="B465" s="116"/>
      <c r="C465" s="22"/>
      <c r="D465" s="22"/>
      <c r="E465" s="22"/>
      <c r="F465" s="41"/>
      <c r="G465" s="41"/>
      <c r="H465" s="22"/>
      <c r="I465" s="41"/>
      <c r="J465" s="41"/>
      <c r="K465" s="117"/>
      <c r="L465" s="99"/>
      <c r="M465" s="41"/>
      <c r="N465" s="116"/>
      <c r="O465" s="22"/>
      <c r="P465" s="22"/>
      <c r="Q465" s="22"/>
      <c r="R465" s="22"/>
      <c r="S465" s="22"/>
      <c r="T465" s="41"/>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row>
    <row r="466">
      <c r="A466" s="41"/>
      <c r="B466" s="116"/>
      <c r="C466" s="22"/>
      <c r="D466" s="22"/>
      <c r="E466" s="22"/>
      <c r="F466" s="41"/>
      <c r="G466" s="41"/>
      <c r="H466" s="22"/>
      <c r="I466" s="41"/>
      <c r="J466" s="41"/>
      <c r="K466" s="117"/>
      <c r="L466" s="99"/>
      <c r="M466" s="41"/>
      <c r="N466" s="116"/>
      <c r="O466" s="22"/>
      <c r="P466" s="22"/>
      <c r="Q466" s="22"/>
      <c r="R466" s="22"/>
      <c r="S466" s="22"/>
      <c r="T466" s="41"/>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row>
    <row r="467">
      <c r="A467" s="41"/>
      <c r="B467" s="116"/>
      <c r="C467" s="22"/>
      <c r="D467" s="22"/>
      <c r="E467" s="22"/>
      <c r="F467" s="41"/>
      <c r="G467" s="41"/>
      <c r="H467" s="22"/>
      <c r="I467" s="41"/>
      <c r="J467" s="41"/>
      <c r="K467" s="117"/>
      <c r="L467" s="99"/>
      <c r="M467" s="41"/>
      <c r="N467" s="116"/>
      <c r="O467" s="22"/>
      <c r="P467" s="22"/>
      <c r="Q467" s="22"/>
      <c r="R467" s="22"/>
      <c r="S467" s="22"/>
      <c r="T467" s="41"/>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row>
    <row r="468">
      <c r="A468" s="41"/>
      <c r="B468" s="116"/>
      <c r="C468" s="22"/>
      <c r="D468" s="22"/>
      <c r="E468" s="22"/>
      <c r="F468" s="41"/>
      <c r="G468" s="41"/>
      <c r="H468" s="22"/>
      <c r="I468" s="41"/>
      <c r="J468" s="41"/>
      <c r="K468" s="117"/>
      <c r="L468" s="99"/>
      <c r="M468" s="41"/>
      <c r="N468" s="116"/>
      <c r="O468" s="22"/>
      <c r="P468" s="22"/>
      <c r="Q468" s="22"/>
      <c r="R468" s="22"/>
      <c r="S468" s="22"/>
      <c r="T468" s="41"/>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row>
    <row r="469">
      <c r="A469" s="41"/>
      <c r="B469" s="116"/>
      <c r="C469" s="22"/>
      <c r="D469" s="22"/>
      <c r="E469" s="22"/>
      <c r="F469" s="41"/>
      <c r="G469" s="41"/>
      <c r="H469" s="22"/>
      <c r="I469" s="41"/>
      <c r="J469" s="41"/>
      <c r="K469" s="117"/>
      <c r="L469" s="99"/>
      <c r="M469" s="41"/>
      <c r="N469" s="116"/>
      <c r="O469" s="22"/>
      <c r="P469" s="22"/>
      <c r="Q469" s="22"/>
      <c r="R469" s="22"/>
      <c r="S469" s="22"/>
      <c r="T469" s="41"/>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row>
    <row r="470">
      <c r="A470" s="41"/>
      <c r="B470" s="116"/>
      <c r="C470" s="22"/>
      <c r="D470" s="22"/>
      <c r="E470" s="22"/>
      <c r="F470" s="41"/>
      <c r="G470" s="41"/>
      <c r="H470" s="22"/>
      <c r="I470" s="41"/>
      <c r="J470" s="41"/>
      <c r="K470" s="117"/>
      <c r="L470" s="99"/>
      <c r="M470" s="41"/>
      <c r="N470" s="116"/>
      <c r="O470" s="22"/>
      <c r="P470" s="22"/>
      <c r="Q470" s="22"/>
      <c r="R470" s="22"/>
      <c r="S470" s="22"/>
      <c r="T470" s="41"/>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row>
    <row r="471">
      <c r="A471" s="41"/>
      <c r="B471" s="116"/>
      <c r="C471" s="22"/>
      <c r="D471" s="22"/>
      <c r="E471" s="22"/>
      <c r="F471" s="41"/>
      <c r="G471" s="41"/>
      <c r="H471" s="22"/>
      <c r="I471" s="41"/>
      <c r="J471" s="41"/>
      <c r="K471" s="117"/>
      <c r="L471" s="99"/>
      <c r="M471" s="41"/>
      <c r="N471" s="116"/>
      <c r="O471" s="22"/>
      <c r="P471" s="22"/>
      <c r="Q471" s="22"/>
      <c r="R471" s="22"/>
      <c r="S471" s="22"/>
      <c r="T471" s="41"/>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row>
    <row r="472">
      <c r="A472" s="41"/>
      <c r="B472" s="116"/>
      <c r="C472" s="22"/>
      <c r="D472" s="22"/>
      <c r="E472" s="22"/>
      <c r="F472" s="41"/>
      <c r="G472" s="41"/>
      <c r="H472" s="22"/>
      <c r="I472" s="41"/>
      <c r="J472" s="41"/>
      <c r="K472" s="117"/>
      <c r="L472" s="99"/>
      <c r="M472" s="41"/>
      <c r="N472" s="116"/>
      <c r="O472" s="22"/>
      <c r="P472" s="22"/>
      <c r="Q472" s="22"/>
      <c r="R472" s="22"/>
      <c r="S472" s="22"/>
      <c r="T472" s="41"/>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row>
    <row r="473">
      <c r="A473" s="41"/>
      <c r="B473" s="116"/>
      <c r="C473" s="22"/>
      <c r="D473" s="22"/>
      <c r="E473" s="22"/>
      <c r="F473" s="41"/>
      <c r="G473" s="41"/>
      <c r="H473" s="22"/>
      <c r="I473" s="41"/>
      <c r="J473" s="41"/>
      <c r="K473" s="117"/>
      <c r="L473" s="99"/>
      <c r="M473" s="41"/>
      <c r="N473" s="116"/>
      <c r="O473" s="22"/>
      <c r="P473" s="22"/>
      <c r="Q473" s="22"/>
      <c r="R473" s="22"/>
      <c r="S473" s="22"/>
      <c r="T473" s="41"/>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row>
    <row r="474">
      <c r="A474" s="41"/>
      <c r="B474" s="116"/>
      <c r="C474" s="22"/>
      <c r="D474" s="22"/>
      <c r="E474" s="22"/>
      <c r="F474" s="41"/>
      <c r="G474" s="41"/>
      <c r="H474" s="22"/>
      <c r="I474" s="41"/>
      <c r="J474" s="41"/>
      <c r="K474" s="117"/>
      <c r="L474" s="99"/>
      <c r="M474" s="41"/>
      <c r="N474" s="116"/>
      <c r="O474" s="22"/>
      <c r="P474" s="22"/>
      <c r="Q474" s="22"/>
      <c r="R474" s="22"/>
      <c r="S474" s="22"/>
      <c r="T474" s="41"/>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row>
    <row r="475">
      <c r="A475" s="41"/>
      <c r="B475" s="116"/>
      <c r="C475" s="22"/>
      <c r="D475" s="22"/>
      <c r="E475" s="22"/>
      <c r="F475" s="41"/>
      <c r="G475" s="41"/>
      <c r="H475" s="22"/>
      <c r="I475" s="41"/>
      <c r="J475" s="41"/>
      <c r="K475" s="117"/>
      <c r="L475" s="99"/>
      <c r="M475" s="41"/>
      <c r="N475" s="116"/>
      <c r="O475" s="22"/>
      <c r="P475" s="22"/>
      <c r="Q475" s="22"/>
      <c r="R475" s="22"/>
      <c r="S475" s="22"/>
      <c r="T475" s="41"/>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row>
    <row r="476">
      <c r="A476" s="41"/>
      <c r="B476" s="116"/>
      <c r="C476" s="22"/>
      <c r="D476" s="22"/>
      <c r="E476" s="22"/>
      <c r="F476" s="41"/>
      <c r="G476" s="41"/>
      <c r="H476" s="22"/>
      <c r="I476" s="41"/>
      <c r="J476" s="41"/>
      <c r="K476" s="117"/>
      <c r="L476" s="99"/>
      <c r="M476" s="41"/>
      <c r="N476" s="116"/>
      <c r="O476" s="22"/>
      <c r="P476" s="22"/>
      <c r="Q476" s="22"/>
      <c r="R476" s="22"/>
      <c r="S476" s="22"/>
      <c r="T476" s="41"/>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row>
    <row r="477">
      <c r="A477" s="41"/>
      <c r="B477" s="116"/>
      <c r="C477" s="22"/>
      <c r="D477" s="22"/>
      <c r="E477" s="22"/>
      <c r="F477" s="41"/>
      <c r="G477" s="41"/>
      <c r="H477" s="22"/>
      <c r="I477" s="41"/>
      <c r="J477" s="41"/>
      <c r="K477" s="117"/>
      <c r="L477" s="99"/>
      <c r="M477" s="41"/>
      <c r="N477" s="116"/>
      <c r="O477" s="22"/>
      <c r="P477" s="22"/>
      <c r="Q477" s="22"/>
      <c r="R477" s="22"/>
      <c r="S477" s="22"/>
      <c r="T477" s="41"/>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row>
    <row r="478">
      <c r="A478" s="41"/>
      <c r="B478" s="116"/>
      <c r="C478" s="22"/>
      <c r="D478" s="22"/>
      <c r="E478" s="22"/>
      <c r="F478" s="41"/>
      <c r="G478" s="41"/>
      <c r="H478" s="22"/>
      <c r="I478" s="41"/>
      <c r="J478" s="41"/>
      <c r="K478" s="117"/>
      <c r="L478" s="99"/>
      <c r="M478" s="41"/>
      <c r="N478" s="116"/>
      <c r="O478" s="22"/>
      <c r="P478" s="22"/>
      <c r="Q478" s="22"/>
      <c r="R478" s="22"/>
      <c r="S478" s="22"/>
      <c r="T478" s="41"/>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row>
    <row r="479">
      <c r="A479" s="41"/>
      <c r="B479" s="116"/>
      <c r="C479" s="22"/>
      <c r="D479" s="22"/>
      <c r="E479" s="22"/>
      <c r="F479" s="41"/>
      <c r="G479" s="41"/>
      <c r="H479" s="22"/>
      <c r="I479" s="41"/>
      <c r="J479" s="41"/>
      <c r="K479" s="117"/>
      <c r="L479" s="99"/>
      <c r="M479" s="41"/>
      <c r="N479" s="116"/>
      <c r="O479" s="22"/>
      <c r="P479" s="22"/>
      <c r="Q479" s="22"/>
      <c r="R479" s="22"/>
      <c r="S479" s="22"/>
      <c r="T479" s="41"/>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row>
    <row r="480">
      <c r="A480" s="41"/>
      <c r="B480" s="116"/>
      <c r="C480" s="22"/>
      <c r="D480" s="22"/>
      <c r="E480" s="22"/>
      <c r="F480" s="41"/>
      <c r="G480" s="41"/>
      <c r="H480" s="22"/>
      <c r="I480" s="41"/>
      <c r="J480" s="41"/>
      <c r="K480" s="117"/>
      <c r="L480" s="99"/>
      <c r="M480" s="41"/>
      <c r="N480" s="116"/>
      <c r="O480" s="22"/>
      <c r="P480" s="22"/>
      <c r="Q480" s="22"/>
      <c r="R480" s="22"/>
      <c r="S480" s="22"/>
      <c r="T480" s="41"/>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row>
    <row r="481">
      <c r="A481" s="41"/>
      <c r="B481" s="116"/>
      <c r="C481" s="22"/>
      <c r="D481" s="22"/>
      <c r="E481" s="22"/>
      <c r="F481" s="41"/>
      <c r="G481" s="41"/>
      <c r="H481" s="22"/>
      <c r="I481" s="41"/>
      <c r="J481" s="41"/>
      <c r="K481" s="117"/>
      <c r="L481" s="99"/>
      <c r="M481" s="41"/>
      <c r="N481" s="116"/>
      <c r="O481" s="22"/>
      <c r="P481" s="22"/>
      <c r="Q481" s="22"/>
      <c r="R481" s="22"/>
      <c r="S481" s="22"/>
      <c r="T481" s="41"/>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row>
    <row r="482">
      <c r="A482" s="41"/>
      <c r="B482" s="116"/>
      <c r="C482" s="22"/>
      <c r="D482" s="22"/>
      <c r="E482" s="22"/>
      <c r="F482" s="41"/>
      <c r="G482" s="41"/>
      <c r="H482" s="22"/>
      <c r="I482" s="41"/>
      <c r="J482" s="41"/>
      <c r="K482" s="117"/>
      <c r="L482" s="99"/>
      <c r="M482" s="41"/>
      <c r="N482" s="116"/>
      <c r="O482" s="22"/>
      <c r="P482" s="22"/>
      <c r="Q482" s="22"/>
      <c r="R482" s="22"/>
      <c r="S482" s="22"/>
      <c r="T482" s="41"/>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row>
    <row r="483">
      <c r="A483" s="41"/>
      <c r="B483" s="116"/>
      <c r="C483" s="22"/>
      <c r="D483" s="22"/>
      <c r="E483" s="22"/>
      <c r="F483" s="41"/>
      <c r="G483" s="41"/>
      <c r="H483" s="22"/>
      <c r="I483" s="41"/>
      <c r="J483" s="41"/>
      <c r="K483" s="117"/>
      <c r="L483" s="99"/>
      <c r="M483" s="41"/>
      <c r="N483" s="116"/>
      <c r="O483" s="22"/>
      <c r="P483" s="22"/>
      <c r="Q483" s="22"/>
      <c r="R483" s="22"/>
      <c r="S483" s="22"/>
      <c r="T483" s="41"/>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row>
    <row r="484">
      <c r="A484" s="41"/>
      <c r="B484" s="116"/>
      <c r="C484" s="22"/>
      <c r="D484" s="22"/>
      <c r="E484" s="22"/>
      <c r="F484" s="41"/>
      <c r="G484" s="41"/>
      <c r="H484" s="22"/>
      <c r="I484" s="41"/>
      <c r="J484" s="41"/>
      <c r="K484" s="117"/>
      <c r="L484" s="99"/>
      <c r="M484" s="41"/>
      <c r="N484" s="116"/>
      <c r="O484" s="22"/>
      <c r="P484" s="22"/>
      <c r="Q484" s="22"/>
      <c r="R484" s="22"/>
      <c r="S484" s="22"/>
      <c r="T484" s="41"/>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row>
    <row r="485">
      <c r="A485" s="41"/>
      <c r="B485" s="116"/>
      <c r="C485" s="22"/>
      <c r="D485" s="22"/>
      <c r="E485" s="22"/>
      <c r="F485" s="41"/>
      <c r="G485" s="41"/>
      <c r="H485" s="22"/>
      <c r="I485" s="41"/>
      <c r="J485" s="41"/>
      <c r="K485" s="117"/>
      <c r="L485" s="99"/>
      <c r="M485" s="41"/>
      <c r="N485" s="116"/>
      <c r="O485" s="22"/>
      <c r="P485" s="22"/>
      <c r="Q485" s="22"/>
      <c r="R485" s="22"/>
      <c r="S485" s="22"/>
      <c r="T485" s="41"/>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row>
    <row r="486">
      <c r="A486" s="41"/>
      <c r="B486" s="116"/>
      <c r="C486" s="22"/>
      <c r="D486" s="22"/>
      <c r="E486" s="22"/>
      <c r="F486" s="41"/>
      <c r="G486" s="41"/>
      <c r="H486" s="22"/>
      <c r="I486" s="41"/>
      <c r="J486" s="41"/>
      <c r="K486" s="117"/>
      <c r="L486" s="99"/>
      <c r="M486" s="41"/>
      <c r="N486" s="116"/>
      <c r="O486" s="22"/>
      <c r="P486" s="22"/>
      <c r="Q486" s="22"/>
      <c r="R486" s="22"/>
      <c r="S486" s="22"/>
      <c r="T486" s="41"/>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row>
    <row r="487">
      <c r="A487" s="41"/>
      <c r="B487" s="116"/>
      <c r="C487" s="22"/>
      <c r="D487" s="22"/>
      <c r="E487" s="22"/>
      <c r="F487" s="41"/>
      <c r="G487" s="41"/>
      <c r="H487" s="22"/>
      <c r="I487" s="41"/>
      <c r="J487" s="41"/>
      <c r="K487" s="117"/>
      <c r="L487" s="99"/>
      <c r="M487" s="41"/>
      <c r="N487" s="116"/>
      <c r="O487" s="22"/>
      <c r="P487" s="22"/>
      <c r="Q487" s="22"/>
      <c r="R487" s="22"/>
      <c r="S487" s="22"/>
      <c r="T487" s="41"/>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row>
    <row r="488">
      <c r="A488" s="41"/>
      <c r="B488" s="116"/>
      <c r="C488" s="22"/>
      <c r="D488" s="22"/>
      <c r="E488" s="22"/>
      <c r="F488" s="41"/>
      <c r="G488" s="41"/>
      <c r="H488" s="22"/>
      <c r="I488" s="41"/>
      <c r="J488" s="41"/>
      <c r="K488" s="117"/>
      <c r="L488" s="99"/>
      <c r="M488" s="41"/>
      <c r="N488" s="116"/>
      <c r="O488" s="22"/>
      <c r="P488" s="22"/>
      <c r="Q488" s="22"/>
      <c r="R488" s="22"/>
      <c r="S488" s="22"/>
      <c r="T488" s="41"/>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row>
    <row r="489">
      <c r="A489" s="41"/>
      <c r="B489" s="116"/>
      <c r="C489" s="22"/>
      <c r="D489" s="22"/>
      <c r="E489" s="22"/>
      <c r="F489" s="41"/>
      <c r="G489" s="41"/>
      <c r="H489" s="22"/>
      <c r="I489" s="41"/>
      <c r="J489" s="41"/>
      <c r="K489" s="117"/>
      <c r="L489" s="99"/>
      <c r="M489" s="41"/>
      <c r="N489" s="116"/>
      <c r="O489" s="22"/>
      <c r="P489" s="22"/>
      <c r="Q489" s="22"/>
      <c r="R489" s="22"/>
      <c r="S489" s="22"/>
      <c r="T489" s="41"/>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row>
    <row r="490">
      <c r="A490" s="41"/>
      <c r="B490" s="116"/>
      <c r="C490" s="22"/>
      <c r="D490" s="22"/>
      <c r="E490" s="22"/>
      <c r="F490" s="41"/>
      <c r="G490" s="41"/>
      <c r="H490" s="22"/>
      <c r="I490" s="41"/>
      <c r="J490" s="41"/>
      <c r="K490" s="117"/>
      <c r="L490" s="99"/>
      <c r="M490" s="41"/>
      <c r="N490" s="116"/>
      <c r="O490" s="22"/>
      <c r="P490" s="22"/>
      <c r="Q490" s="22"/>
      <c r="R490" s="22"/>
      <c r="S490" s="22"/>
      <c r="T490" s="41"/>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row>
    <row r="491">
      <c r="A491" s="41"/>
      <c r="B491" s="116"/>
      <c r="C491" s="22"/>
      <c r="D491" s="22"/>
      <c r="E491" s="22"/>
      <c r="F491" s="41"/>
      <c r="G491" s="41"/>
      <c r="H491" s="22"/>
      <c r="I491" s="41"/>
      <c r="J491" s="41"/>
      <c r="K491" s="117"/>
      <c r="L491" s="99"/>
      <c r="M491" s="41"/>
      <c r="N491" s="116"/>
      <c r="O491" s="22"/>
      <c r="P491" s="22"/>
      <c r="Q491" s="22"/>
      <c r="R491" s="22"/>
      <c r="S491" s="22"/>
      <c r="T491" s="41"/>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row>
    <row r="492">
      <c r="A492" s="41"/>
      <c r="B492" s="116"/>
      <c r="C492" s="22"/>
      <c r="D492" s="22"/>
      <c r="E492" s="22"/>
      <c r="F492" s="41"/>
      <c r="G492" s="41"/>
      <c r="H492" s="22"/>
      <c r="I492" s="41"/>
      <c r="J492" s="41"/>
      <c r="K492" s="117"/>
      <c r="L492" s="99"/>
      <c r="M492" s="41"/>
      <c r="N492" s="116"/>
      <c r="O492" s="22"/>
      <c r="P492" s="22"/>
      <c r="Q492" s="22"/>
      <c r="R492" s="22"/>
      <c r="S492" s="22"/>
      <c r="T492" s="41"/>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row>
    <row r="493">
      <c r="A493" s="41"/>
      <c r="B493" s="116"/>
      <c r="C493" s="22"/>
      <c r="D493" s="22"/>
      <c r="E493" s="22"/>
      <c r="F493" s="41"/>
      <c r="G493" s="41"/>
      <c r="H493" s="22"/>
      <c r="I493" s="41"/>
      <c r="J493" s="41"/>
      <c r="K493" s="117"/>
      <c r="L493" s="99"/>
      <c r="M493" s="41"/>
      <c r="N493" s="116"/>
      <c r="O493" s="22"/>
      <c r="P493" s="22"/>
      <c r="Q493" s="22"/>
      <c r="R493" s="22"/>
      <c r="S493" s="22"/>
      <c r="T493" s="41"/>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row>
    <row r="494">
      <c r="A494" s="41"/>
      <c r="B494" s="116"/>
      <c r="C494" s="22"/>
      <c r="D494" s="22"/>
      <c r="E494" s="22"/>
      <c r="F494" s="41"/>
      <c r="G494" s="41"/>
      <c r="H494" s="22"/>
      <c r="I494" s="41"/>
      <c r="J494" s="41"/>
      <c r="K494" s="117"/>
      <c r="L494" s="99"/>
      <c r="M494" s="41"/>
      <c r="N494" s="116"/>
      <c r="O494" s="22"/>
      <c r="P494" s="22"/>
      <c r="Q494" s="22"/>
      <c r="R494" s="22"/>
      <c r="S494" s="22"/>
      <c r="T494" s="41"/>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row>
    <row r="495">
      <c r="A495" s="41"/>
      <c r="B495" s="116"/>
      <c r="C495" s="22"/>
      <c r="D495" s="22"/>
      <c r="E495" s="22"/>
      <c r="F495" s="41"/>
      <c r="G495" s="41"/>
      <c r="H495" s="22"/>
      <c r="I495" s="41"/>
      <c r="J495" s="41"/>
      <c r="K495" s="117"/>
      <c r="L495" s="99"/>
      <c r="M495" s="41"/>
      <c r="N495" s="116"/>
      <c r="O495" s="22"/>
      <c r="P495" s="22"/>
      <c r="Q495" s="22"/>
      <c r="R495" s="22"/>
      <c r="S495" s="22"/>
      <c r="T495" s="41"/>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row>
    <row r="496">
      <c r="A496" s="41"/>
      <c r="B496" s="116"/>
      <c r="C496" s="22"/>
      <c r="D496" s="22"/>
      <c r="E496" s="22"/>
      <c r="F496" s="41"/>
      <c r="G496" s="41"/>
      <c r="H496" s="22"/>
      <c r="I496" s="41"/>
      <c r="J496" s="41"/>
      <c r="K496" s="117"/>
      <c r="L496" s="99"/>
      <c r="M496" s="41"/>
      <c r="N496" s="116"/>
      <c r="O496" s="22"/>
      <c r="P496" s="22"/>
      <c r="Q496" s="22"/>
      <c r="R496" s="22"/>
      <c r="S496" s="22"/>
      <c r="T496" s="41"/>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row>
    <row r="497">
      <c r="A497" s="41"/>
      <c r="B497" s="116"/>
      <c r="C497" s="22"/>
      <c r="D497" s="22"/>
      <c r="E497" s="22"/>
      <c r="F497" s="41"/>
      <c r="G497" s="41"/>
      <c r="H497" s="22"/>
      <c r="I497" s="41"/>
      <c r="J497" s="41"/>
      <c r="K497" s="117"/>
      <c r="L497" s="99"/>
      <c r="M497" s="41"/>
      <c r="N497" s="116"/>
      <c r="O497" s="22"/>
      <c r="P497" s="22"/>
      <c r="Q497" s="22"/>
      <c r="R497" s="22"/>
      <c r="S497" s="22"/>
      <c r="T497" s="41"/>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row>
    <row r="498">
      <c r="A498" s="41"/>
      <c r="B498" s="116"/>
      <c r="C498" s="22"/>
      <c r="D498" s="22"/>
      <c r="E498" s="22"/>
      <c r="F498" s="41"/>
      <c r="G498" s="41"/>
      <c r="H498" s="22"/>
      <c r="I498" s="41"/>
      <c r="J498" s="41"/>
      <c r="K498" s="117"/>
      <c r="L498" s="99"/>
      <c r="M498" s="41"/>
      <c r="N498" s="116"/>
      <c r="O498" s="22"/>
      <c r="P498" s="22"/>
      <c r="Q498" s="22"/>
      <c r="R498" s="22"/>
      <c r="S498" s="22"/>
      <c r="T498" s="41"/>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row>
    <row r="499">
      <c r="A499" s="41"/>
      <c r="B499" s="116"/>
      <c r="C499" s="22"/>
      <c r="D499" s="22"/>
      <c r="E499" s="22"/>
      <c r="F499" s="41"/>
      <c r="G499" s="41"/>
      <c r="H499" s="22"/>
      <c r="I499" s="41"/>
      <c r="J499" s="41"/>
      <c r="K499" s="117"/>
      <c r="L499" s="99"/>
      <c r="M499" s="41"/>
      <c r="N499" s="116"/>
      <c r="O499" s="22"/>
      <c r="P499" s="22"/>
      <c r="Q499" s="22"/>
      <c r="R499" s="22"/>
      <c r="S499" s="22"/>
      <c r="T499" s="41"/>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row>
    <row r="500">
      <c r="A500" s="41"/>
      <c r="B500" s="116"/>
      <c r="C500" s="22"/>
      <c r="D500" s="22"/>
      <c r="E500" s="22"/>
      <c r="F500" s="41"/>
      <c r="G500" s="41"/>
      <c r="H500" s="22"/>
      <c r="I500" s="41"/>
      <c r="J500" s="41"/>
      <c r="K500" s="117"/>
      <c r="L500" s="99"/>
      <c r="M500" s="41"/>
      <c r="N500" s="116"/>
      <c r="O500" s="22"/>
      <c r="P500" s="22"/>
      <c r="Q500" s="22"/>
      <c r="R500" s="22"/>
      <c r="S500" s="22"/>
      <c r="T500" s="41"/>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row>
    <row r="501">
      <c r="A501" s="41"/>
      <c r="B501" s="116"/>
      <c r="C501" s="22"/>
      <c r="D501" s="22"/>
      <c r="E501" s="22"/>
      <c r="F501" s="41"/>
      <c r="G501" s="41"/>
      <c r="H501" s="22"/>
      <c r="I501" s="41"/>
      <c r="J501" s="41"/>
      <c r="K501" s="117"/>
      <c r="L501" s="99"/>
      <c r="M501" s="41"/>
      <c r="N501" s="116"/>
      <c r="O501" s="22"/>
      <c r="P501" s="22"/>
      <c r="Q501" s="22"/>
      <c r="R501" s="22"/>
      <c r="S501" s="22"/>
      <c r="T501" s="41"/>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row>
    <row r="502">
      <c r="A502" s="41"/>
      <c r="B502" s="116"/>
      <c r="C502" s="22"/>
      <c r="D502" s="22"/>
      <c r="E502" s="22"/>
      <c r="F502" s="41"/>
      <c r="G502" s="41"/>
      <c r="H502" s="22"/>
      <c r="I502" s="41"/>
      <c r="J502" s="41"/>
      <c r="K502" s="117"/>
      <c r="L502" s="99"/>
      <c r="M502" s="41"/>
      <c r="N502" s="116"/>
      <c r="O502" s="22"/>
      <c r="P502" s="22"/>
      <c r="Q502" s="22"/>
      <c r="R502" s="22"/>
      <c r="S502" s="22"/>
      <c r="T502" s="41"/>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row>
    <row r="503">
      <c r="A503" s="41"/>
      <c r="B503" s="116"/>
      <c r="C503" s="22"/>
      <c r="D503" s="22"/>
      <c r="E503" s="22"/>
      <c r="F503" s="41"/>
      <c r="G503" s="41"/>
      <c r="H503" s="22"/>
      <c r="I503" s="41"/>
      <c r="J503" s="41"/>
      <c r="K503" s="117"/>
      <c r="L503" s="99"/>
      <c r="M503" s="41"/>
      <c r="N503" s="116"/>
      <c r="O503" s="22"/>
      <c r="P503" s="22"/>
      <c r="Q503" s="22"/>
      <c r="R503" s="22"/>
      <c r="S503" s="22"/>
      <c r="T503" s="41"/>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row>
    <row r="504">
      <c r="A504" s="41"/>
      <c r="B504" s="116"/>
      <c r="C504" s="22"/>
      <c r="D504" s="22"/>
      <c r="E504" s="22"/>
      <c r="F504" s="41"/>
      <c r="G504" s="41"/>
      <c r="H504" s="22"/>
      <c r="I504" s="41"/>
      <c r="J504" s="41"/>
      <c r="K504" s="117"/>
      <c r="L504" s="99"/>
      <c r="M504" s="41"/>
      <c r="N504" s="116"/>
      <c r="O504" s="22"/>
      <c r="P504" s="22"/>
      <c r="Q504" s="22"/>
      <c r="R504" s="22"/>
      <c r="S504" s="22"/>
      <c r="T504" s="41"/>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row>
    <row r="505">
      <c r="A505" s="41"/>
      <c r="B505" s="116"/>
      <c r="C505" s="22"/>
      <c r="D505" s="22"/>
      <c r="E505" s="22"/>
      <c r="F505" s="41"/>
      <c r="G505" s="41"/>
      <c r="H505" s="22"/>
      <c r="I505" s="41"/>
      <c r="J505" s="41"/>
      <c r="K505" s="117"/>
      <c r="L505" s="99"/>
      <c r="M505" s="41"/>
      <c r="N505" s="116"/>
      <c r="O505" s="22"/>
      <c r="P505" s="22"/>
      <c r="Q505" s="22"/>
      <c r="R505" s="22"/>
      <c r="S505" s="22"/>
      <c r="T505" s="41"/>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row>
    <row r="506">
      <c r="A506" s="41"/>
      <c r="B506" s="116"/>
      <c r="C506" s="22"/>
      <c r="D506" s="22"/>
      <c r="E506" s="22"/>
      <c r="F506" s="41"/>
      <c r="G506" s="41"/>
      <c r="H506" s="22"/>
      <c r="I506" s="41"/>
      <c r="J506" s="41"/>
      <c r="K506" s="117"/>
      <c r="L506" s="99"/>
      <c r="M506" s="41"/>
      <c r="N506" s="116"/>
      <c r="O506" s="22"/>
      <c r="P506" s="22"/>
      <c r="Q506" s="22"/>
      <c r="R506" s="22"/>
      <c r="S506" s="22"/>
      <c r="T506" s="41"/>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row>
    <row r="507">
      <c r="A507" s="41"/>
      <c r="B507" s="116"/>
      <c r="C507" s="22"/>
      <c r="D507" s="22"/>
      <c r="E507" s="22"/>
      <c r="F507" s="41"/>
      <c r="G507" s="41"/>
      <c r="H507" s="22"/>
      <c r="I507" s="41"/>
      <c r="J507" s="41"/>
      <c r="K507" s="117"/>
      <c r="L507" s="99"/>
      <c r="M507" s="41"/>
      <c r="N507" s="116"/>
      <c r="O507" s="22"/>
      <c r="P507" s="22"/>
      <c r="Q507" s="22"/>
      <c r="R507" s="22"/>
      <c r="S507" s="22"/>
      <c r="T507" s="41"/>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row>
    <row r="508">
      <c r="A508" s="41"/>
      <c r="B508" s="116"/>
      <c r="C508" s="22"/>
      <c r="D508" s="22"/>
      <c r="E508" s="22"/>
      <c r="F508" s="41"/>
      <c r="G508" s="41"/>
      <c r="H508" s="22"/>
      <c r="I508" s="41"/>
      <c r="J508" s="41"/>
      <c r="K508" s="117"/>
      <c r="L508" s="99"/>
      <c r="M508" s="41"/>
      <c r="N508" s="116"/>
      <c r="O508" s="22"/>
      <c r="P508" s="22"/>
      <c r="Q508" s="22"/>
      <c r="R508" s="22"/>
      <c r="S508" s="22"/>
      <c r="T508" s="41"/>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row>
    <row r="509">
      <c r="A509" s="41"/>
      <c r="B509" s="116"/>
      <c r="C509" s="22"/>
      <c r="D509" s="22"/>
      <c r="E509" s="22"/>
      <c r="F509" s="41"/>
      <c r="G509" s="41"/>
      <c r="H509" s="22"/>
      <c r="I509" s="41"/>
      <c r="J509" s="41"/>
      <c r="K509" s="117"/>
      <c r="L509" s="99"/>
      <c r="M509" s="41"/>
      <c r="N509" s="116"/>
      <c r="O509" s="22"/>
      <c r="P509" s="22"/>
      <c r="Q509" s="22"/>
      <c r="R509" s="22"/>
      <c r="S509" s="22"/>
      <c r="T509" s="41"/>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row>
    <row r="510">
      <c r="A510" s="41"/>
      <c r="B510" s="116"/>
      <c r="C510" s="22"/>
      <c r="D510" s="22"/>
      <c r="E510" s="22"/>
      <c r="F510" s="41"/>
      <c r="G510" s="41"/>
      <c r="H510" s="22"/>
      <c r="I510" s="41"/>
      <c r="J510" s="41"/>
      <c r="K510" s="117"/>
      <c r="L510" s="99"/>
      <c r="M510" s="41"/>
      <c r="N510" s="116"/>
      <c r="O510" s="22"/>
      <c r="P510" s="22"/>
      <c r="Q510" s="22"/>
      <c r="R510" s="22"/>
      <c r="S510" s="22"/>
      <c r="T510" s="41"/>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row>
    <row r="511">
      <c r="A511" s="41"/>
      <c r="B511" s="116"/>
      <c r="C511" s="22"/>
      <c r="D511" s="22"/>
      <c r="E511" s="22"/>
      <c r="F511" s="41"/>
      <c r="G511" s="41"/>
      <c r="H511" s="22"/>
      <c r="I511" s="41"/>
      <c r="J511" s="41"/>
      <c r="K511" s="117"/>
      <c r="L511" s="99"/>
      <c r="M511" s="41"/>
      <c r="N511" s="116"/>
      <c r="O511" s="22"/>
      <c r="P511" s="22"/>
      <c r="Q511" s="22"/>
      <c r="R511" s="22"/>
      <c r="S511" s="22"/>
      <c r="T511" s="41"/>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row>
    <row r="512">
      <c r="A512" s="41"/>
      <c r="B512" s="116"/>
      <c r="C512" s="22"/>
      <c r="D512" s="22"/>
      <c r="E512" s="22"/>
      <c r="F512" s="41"/>
      <c r="G512" s="41"/>
      <c r="H512" s="22"/>
      <c r="I512" s="41"/>
      <c r="J512" s="41"/>
      <c r="K512" s="117"/>
      <c r="L512" s="99"/>
      <c r="M512" s="41"/>
      <c r="N512" s="116"/>
      <c r="O512" s="22"/>
      <c r="P512" s="22"/>
      <c r="Q512" s="22"/>
      <c r="R512" s="22"/>
      <c r="S512" s="22"/>
      <c r="T512" s="41"/>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row>
    <row r="513">
      <c r="A513" s="41"/>
      <c r="B513" s="116"/>
      <c r="C513" s="22"/>
      <c r="D513" s="22"/>
      <c r="E513" s="22"/>
      <c r="F513" s="41"/>
      <c r="G513" s="41"/>
      <c r="H513" s="22"/>
      <c r="I513" s="41"/>
      <c r="J513" s="41"/>
      <c r="K513" s="117"/>
      <c r="L513" s="99"/>
      <c r="M513" s="41"/>
      <c r="N513" s="116"/>
      <c r="O513" s="22"/>
      <c r="P513" s="22"/>
      <c r="Q513" s="22"/>
      <c r="R513" s="22"/>
      <c r="S513" s="22"/>
      <c r="T513" s="41"/>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row>
    <row r="514">
      <c r="A514" s="41"/>
      <c r="B514" s="116"/>
      <c r="C514" s="22"/>
      <c r="D514" s="22"/>
      <c r="E514" s="22"/>
      <c r="F514" s="41"/>
      <c r="G514" s="41"/>
      <c r="H514" s="22"/>
      <c r="I514" s="41"/>
      <c r="J514" s="41"/>
      <c r="K514" s="117"/>
      <c r="L514" s="99"/>
      <c r="M514" s="41"/>
      <c r="N514" s="116"/>
      <c r="O514" s="22"/>
      <c r="P514" s="22"/>
      <c r="Q514" s="22"/>
      <c r="R514" s="22"/>
      <c r="S514" s="22"/>
      <c r="T514" s="41"/>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row>
    <row r="515">
      <c r="A515" s="41"/>
      <c r="B515" s="116"/>
      <c r="C515" s="22"/>
      <c r="D515" s="22"/>
      <c r="E515" s="22"/>
      <c r="F515" s="41"/>
      <c r="G515" s="41"/>
      <c r="H515" s="22"/>
      <c r="I515" s="41"/>
      <c r="J515" s="41"/>
      <c r="K515" s="117"/>
      <c r="L515" s="99"/>
      <c r="M515" s="41"/>
      <c r="N515" s="116"/>
      <c r="O515" s="22"/>
      <c r="P515" s="22"/>
      <c r="Q515" s="22"/>
      <c r="R515" s="22"/>
      <c r="S515" s="22"/>
      <c r="T515" s="41"/>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row>
    <row r="516">
      <c r="A516" s="41"/>
      <c r="B516" s="116"/>
      <c r="C516" s="22"/>
      <c r="D516" s="22"/>
      <c r="E516" s="22"/>
      <c r="F516" s="41"/>
      <c r="G516" s="41"/>
      <c r="H516" s="22"/>
      <c r="I516" s="41"/>
      <c r="J516" s="41"/>
      <c r="K516" s="117"/>
      <c r="L516" s="99"/>
      <c r="M516" s="41"/>
      <c r="N516" s="116"/>
      <c r="O516" s="22"/>
      <c r="P516" s="22"/>
      <c r="Q516" s="22"/>
      <c r="R516" s="22"/>
      <c r="S516" s="22"/>
      <c r="T516" s="41"/>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row>
    <row r="517">
      <c r="A517" s="41"/>
      <c r="B517" s="116"/>
      <c r="C517" s="22"/>
      <c r="D517" s="22"/>
      <c r="E517" s="22"/>
      <c r="F517" s="41"/>
      <c r="G517" s="41"/>
      <c r="H517" s="22"/>
      <c r="I517" s="41"/>
      <c r="J517" s="41"/>
      <c r="K517" s="117"/>
      <c r="L517" s="99"/>
      <c r="M517" s="41"/>
      <c r="N517" s="116"/>
      <c r="O517" s="22"/>
      <c r="P517" s="22"/>
      <c r="Q517" s="22"/>
      <c r="R517" s="22"/>
      <c r="S517" s="22"/>
      <c r="T517" s="41"/>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row>
    <row r="518">
      <c r="A518" s="41"/>
      <c r="B518" s="116"/>
      <c r="C518" s="22"/>
      <c r="D518" s="22"/>
      <c r="E518" s="22"/>
      <c r="F518" s="41"/>
      <c r="G518" s="41"/>
      <c r="H518" s="22"/>
      <c r="I518" s="41"/>
      <c r="J518" s="41"/>
      <c r="K518" s="117"/>
      <c r="L518" s="99"/>
      <c r="M518" s="41"/>
      <c r="N518" s="116"/>
      <c r="O518" s="22"/>
      <c r="P518" s="22"/>
      <c r="Q518" s="22"/>
      <c r="R518" s="22"/>
      <c r="S518" s="22"/>
      <c r="T518" s="41"/>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row>
    <row r="519">
      <c r="A519" s="41"/>
      <c r="B519" s="116"/>
      <c r="C519" s="22"/>
      <c r="D519" s="22"/>
      <c r="E519" s="22"/>
      <c r="F519" s="41"/>
      <c r="G519" s="41"/>
      <c r="H519" s="22"/>
      <c r="I519" s="41"/>
      <c r="J519" s="41"/>
      <c r="K519" s="117"/>
      <c r="L519" s="99"/>
      <c r="M519" s="41"/>
      <c r="N519" s="116"/>
      <c r="O519" s="22"/>
      <c r="P519" s="22"/>
      <c r="Q519" s="22"/>
      <c r="R519" s="22"/>
      <c r="S519" s="22"/>
      <c r="T519" s="41"/>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row>
    <row r="520">
      <c r="A520" s="41"/>
      <c r="B520" s="116"/>
      <c r="C520" s="22"/>
      <c r="D520" s="22"/>
      <c r="E520" s="22"/>
      <c r="F520" s="41"/>
      <c r="G520" s="41"/>
      <c r="H520" s="22"/>
      <c r="I520" s="41"/>
      <c r="J520" s="41"/>
      <c r="K520" s="117"/>
      <c r="L520" s="99"/>
      <c r="M520" s="41"/>
      <c r="N520" s="116"/>
      <c r="O520" s="22"/>
      <c r="P520" s="22"/>
      <c r="Q520" s="22"/>
      <c r="R520" s="22"/>
      <c r="S520" s="22"/>
      <c r="T520" s="41"/>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row>
    <row r="521">
      <c r="A521" s="41"/>
      <c r="B521" s="116"/>
      <c r="C521" s="22"/>
      <c r="D521" s="22"/>
      <c r="E521" s="22"/>
      <c r="F521" s="41"/>
      <c r="G521" s="41"/>
      <c r="H521" s="22"/>
      <c r="I521" s="41"/>
      <c r="J521" s="41"/>
      <c r="K521" s="117"/>
      <c r="L521" s="99"/>
      <c r="M521" s="41"/>
      <c r="N521" s="116"/>
      <c r="O521" s="22"/>
      <c r="P521" s="22"/>
      <c r="Q521" s="22"/>
      <c r="R521" s="22"/>
      <c r="S521" s="22"/>
      <c r="T521" s="41"/>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row>
    <row r="522">
      <c r="A522" s="41"/>
      <c r="B522" s="116"/>
      <c r="C522" s="22"/>
      <c r="D522" s="22"/>
      <c r="E522" s="22"/>
      <c r="F522" s="41"/>
      <c r="G522" s="41"/>
      <c r="H522" s="22"/>
      <c r="I522" s="41"/>
      <c r="J522" s="41"/>
      <c r="K522" s="117"/>
      <c r="L522" s="99"/>
      <c r="M522" s="41"/>
      <c r="N522" s="116"/>
      <c r="O522" s="22"/>
      <c r="P522" s="22"/>
      <c r="Q522" s="22"/>
      <c r="R522" s="22"/>
      <c r="S522" s="22"/>
      <c r="T522" s="41"/>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row>
    <row r="523">
      <c r="A523" s="41"/>
      <c r="B523" s="116"/>
      <c r="C523" s="22"/>
      <c r="D523" s="22"/>
      <c r="E523" s="22"/>
      <c r="F523" s="41"/>
      <c r="G523" s="41"/>
      <c r="H523" s="22"/>
      <c r="I523" s="41"/>
      <c r="J523" s="41"/>
      <c r="K523" s="117"/>
      <c r="L523" s="99"/>
      <c r="M523" s="41"/>
      <c r="N523" s="116"/>
      <c r="O523" s="22"/>
      <c r="P523" s="22"/>
      <c r="Q523" s="22"/>
      <c r="R523" s="22"/>
      <c r="S523" s="22"/>
      <c r="T523" s="41"/>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row>
    <row r="524">
      <c r="A524" s="41"/>
      <c r="B524" s="116"/>
      <c r="C524" s="22"/>
      <c r="D524" s="22"/>
      <c r="E524" s="22"/>
      <c r="F524" s="41"/>
      <c r="G524" s="41"/>
      <c r="H524" s="22"/>
      <c r="I524" s="41"/>
      <c r="J524" s="41"/>
      <c r="K524" s="117"/>
      <c r="L524" s="99"/>
      <c r="M524" s="41"/>
      <c r="N524" s="116"/>
      <c r="O524" s="22"/>
      <c r="P524" s="22"/>
      <c r="Q524" s="22"/>
      <c r="R524" s="22"/>
      <c r="S524" s="22"/>
      <c r="T524" s="41"/>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row>
    <row r="525">
      <c r="A525" s="41"/>
      <c r="B525" s="116"/>
      <c r="C525" s="22"/>
      <c r="D525" s="22"/>
      <c r="E525" s="22"/>
      <c r="F525" s="41"/>
      <c r="G525" s="41"/>
      <c r="H525" s="22"/>
      <c r="I525" s="41"/>
      <c r="J525" s="41"/>
      <c r="K525" s="117"/>
      <c r="L525" s="99"/>
      <c r="M525" s="41"/>
      <c r="N525" s="116"/>
      <c r="O525" s="22"/>
      <c r="P525" s="22"/>
      <c r="Q525" s="22"/>
      <c r="R525" s="22"/>
      <c r="S525" s="22"/>
      <c r="T525" s="41"/>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row>
    <row r="526">
      <c r="A526" s="41"/>
      <c r="B526" s="116"/>
      <c r="C526" s="22"/>
      <c r="D526" s="22"/>
      <c r="E526" s="22"/>
      <c r="F526" s="41"/>
      <c r="G526" s="41"/>
      <c r="H526" s="22"/>
      <c r="I526" s="41"/>
      <c r="J526" s="41"/>
      <c r="K526" s="117"/>
      <c r="L526" s="99"/>
      <c r="M526" s="41"/>
      <c r="N526" s="116"/>
      <c r="O526" s="22"/>
      <c r="P526" s="22"/>
      <c r="Q526" s="22"/>
      <c r="R526" s="22"/>
      <c r="S526" s="22"/>
      <c r="T526" s="41"/>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row>
    <row r="527">
      <c r="A527" s="41"/>
      <c r="B527" s="116"/>
      <c r="C527" s="22"/>
      <c r="D527" s="22"/>
      <c r="E527" s="22"/>
      <c r="F527" s="41"/>
      <c r="G527" s="41"/>
      <c r="H527" s="22"/>
      <c r="I527" s="41"/>
      <c r="J527" s="41"/>
      <c r="K527" s="117"/>
      <c r="L527" s="99"/>
      <c r="M527" s="41"/>
      <c r="N527" s="116"/>
      <c r="O527" s="22"/>
      <c r="P527" s="22"/>
      <c r="Q527" s="22"/>
      <c r="R527" s="22"/>
      <c r="S527" s="22"/>
      <c r="T527" s="41"/>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row>
    <row r="528">
      <c r="A528" s="41"/>
      <c r="B528" s="116"/>
      <c r="C528" s="22"/>
      <c r="D528" s="22"/>
      <c r="E528" s="22"/>
      <c r="F528" s="41"/>
      <c r="G528" s="41"/>
      <c r="H528" s="22"/>
      <c r="I528" s="41"/>
      <c r="J528" s="41"/>
      <c r="K528" s="117"/>
      <c r="L528" s="99"/>
      <c r="M528" s="41"/>
      <c r="N528" s="116"/>
      <c r="O528" s="22"/>
      <c r="P528" s="22"/>
      <c r="Q528" s="22"/>
      <c r="R528" s="22"/>
      <c r="S528" s="22"/>
      <c r="T528" s="41"/>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row>
    <row r="529">
      <c r="A529" s="41"/>
      <c r="B529" s="116"/>
      <c r="C529" s="22"/>
      <c r="D529" s="22"/>
      <c r="E529" s="22"/>
      <c r="F529" s="41"/>
      <c r="G529" s="41"/>
      <c r="H529" s="22"/>
      <c r="I529" s="41"/>
      <c r="J529" s="41"/>
      <c r="K529" s="117"/>
      <c r="L529" s="99"/>
      <c r="M529" s="41"/>
      <c r="N529" s="116"/>
      <c r="O529" s="22"/>
      <c r="P529" s="22"/>
      <c r="Q529" s="22"/>
      <c r="R529" s="22"/>
      <c r="S529" s="22"/>
      <c r="T529" s="41"/>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row>
    <row r="530">
      <c r="A530" s="41"/>
      <c r="B530" s="116"/>
      <c r="C530" s="22"/>
      <c r="D530" s="22"/>
      <c r="E530" s="22"/>
      <c r="F530" s="41"/>
      <c r="G530" s="41"/>
      <c r="H530" s="22"/>
      <c r="I530" s="41"/>
      <c r="J530" s="41"/>
      <c r="K530" s="117"/>
      <c r="L530" s="99"/>
      <c r="M530" s="41"/>
      <c r="N530" s="116"/>
      <c r="O530" s="22"/>
      <c r="P530" s="22"/>
      <c r="Q530" s="22"/>
      <c r="R530" s="22"/>
      <c r="S530" s="22"/>
      <c r="T530" s="41"/>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row>
    <row r="531">
      <c r="A531" s="41"/>
      <c r="B531" s="116"/>
      <c r="C531" s="22"/>
      <c r="D531" s="22"/>
      <c r="E531" s="22"/>
      <c r="F531" s="41"/>
      <c r="G531" s="41"/>
      <c r="H531" s="22"/>
      <c r="I531" s="41"/>
      <c r="J531" s="41"/>
      <c r="K531" s="117"/>
      <c r="L531" s="99"/>
      <c r="M531" s="41"/>
      <c r="N531" s="116"/>
      <c r="O531" s="22"/>
      <c r="P531" s="22"/>
      <c r="Q531" s="22"/>
      <c r="R531" s="22"/>
      <c r="S531" s="22"/>
      <c r="T531" s="41"/>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row>
    <row r="532">
      <c r="A532" s="41"/>
      <c r="B532" s="116"/>
      <c r="C532" s="22"/>
      <c r="D532" s="22"/>
      <c r="E532" s="22"/>
      <c r="F532" s="41"/>
      <c r="G532" s="41"/>
      <c r="H532" s="22"/>
      <c r="I532" s="41"/>
      <c r="J532" s="41"/>
      <c r="K532" s="117"/>
      <c r="L532" s="99"/>
      <c r="M532" s="41"/>
      <c r="N532" s="116"/>
      <c r="O532" s="22"/>
      <c r="P532" s="22"/>
      <c r="Q532" s="22"/>
      <c r="R532" s="22"/>
      <c r="S532" s="22"/>
      <c r="T532" s="41"/>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row>
    <row r="533">
      <c r="A533" s="41"/>
      <c r="B533" s="116"/>
      <c r="C533" s="22"/>
      <c r="D533" s="22"/>
      <c r="E533" s="22"/>
      <c r="F533" s="41"/>
      <c r="G533" s="41"/>
      <c r="H533" s="22"/>
      <c r="I533" s="41"/>
      <c r="J533" s="41"/>
      <c r="K533" s="117"/>
      <c r="L533" s="99"/>
      <c r="M533" s="41"/>
      <c r="N533" s="116"/>
      <c r="O533" s="22"/>
      <c r="P533" s="22"/>
      <c r="Q533" s="22"/>
      <c r="R533" s="22"/>
      <c r="S533" s="22"/>
      <c r="T533" s="41"/>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row>
    <row r="534">
      <c r="A534" s="41"/>
      <c r="B534" s="116"/>
      <c r="C534" s="22"/>
      <c r="D534" s="22"/>
      <c r="E534" s="22"/>
      <c r="F534" s="41"/>
      <c r="G534" s="41"/>
      <c r="H534" s="22"/>
      <c r="I534" s="41"/>
      <c r="J534" s="41"/>
      <c r="K534" s="117"/>
      <c r="L534" s="99"/>
      <c r="M534" s="41"/>
      <c r="N534" s="116"/>
      <c r="O534" s="22"/>
      <c r="P534" s="22"/>
      <c r="Q534" s="22"/>
      <c r="R534" s="22"/>
      <c r="S534" s="22"/>
      <c r="T534" s="41"/>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row>
    <row r="535">
      <c r="A535" s="41"/>
      <c r="B535" s="116"/>
      <c r="C535" s="22"/>
      <c r="D535" s="22"/>
      <c r="E535" s="22"/>
      <c r="F535" s="41"/>
      <c r="G535" s="41"/>
      <c r="H535" s="22"/>
      <c r="I535" s="41"/>
      <c r="J535" s="41"/>
      <c r="K535" s="117"/>
      <c r="L535" s="99"/>
      <c r="M535" s="41"/>
      <c r="N535" s="116"/>
      <c r="O535" s="22"/>
      <c r="P535" s="22"/>
      <c r="Q535" s="22"/>
      <c r="R535" s="22"/>
      <c r="S535" s="22"/>
      <c r="T535" s="41"/>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row>
    <row r="536">
      <c r="A536" s="41"/>
      <c r="B536" s="116"/>
      <c r="C536" s="22"/>
      <c r="D536" s="22"/>
      <c r="E536" s="22"/>
      <c r="F536" s="41"/>
      <c r="G536" s="41"/>
      <c r="H536" s="22"/>
      <c r="I536" s="41"/>
      <c r="J536" s="41"/>
      <c r="K536" s="117"/>
      <c r="L536" s="99"/>
      <c r="M536" s="41"/>
      <c r="N536" s="116"/>
      <c r="O536" s="22"/>
      <c r="P536" s="22"/>
      <c r="Q536" s="22"/>
      <c r="R536" s="22"/>
      <c r="S536" s="22"/>
      <c r="T536" s="41"/>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row>
    <row r="537">
      <c r="A537" s="41"/>
      <c r="B537" s="116"/>
      <c r="C537" s="22"/>
      <c r="D537" s="22"/>
      <c r="E537" s="22"/>
      <c r="F537" s="41"/>
      <c r="G537" s="41"/>
      <c r="H537" s="22"/>
      <c r="I537" s="41"/>
      <c r="J537" s="41"/>
      <c r="K537" s="117"/>
      <c r="L537" s="99"/>
      <c r="M537" s="41"/>
      <c r="N537" s="116"/>
      <c r="O537" s="22"/>
      <c r="P537" s="22"/>
      <c r="Q537" s="22"/>
      <c r="R537" s="22"/>
      <c r="S537" s="22"/>
      <c r="T537" s="41"/>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row>
    <row r="538">
      <c r="A538" s="41"/>
      <c r="B538" s="116"/>
      <c r="C538" s="22"/>
      <c r="D538" s="22"/>
      <c r="E538" s="22"/>
      <c r="F538" s="41"/>
      <c r="G538" s="41"/>
      <c r="H538" s="22"/>
      <c r="I538" s="41"/>
      <c r="J538" s="41"/>
      <c r="K538" s="117"/>
      <c r="L538" s="99"/>
      <c r="M538" s="41"/>
      <c r="N538" s="116"/>
      <c r="O538" s="22"/>
      <c r="P538" s="22"/>
      <c r="Q538" s="22"/>
      <c r="R538" s="22"/>
      <c r="S538" s="22"/>
      <c r="T538" s="41"/>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row>
    <row r="539">
      <c r="A539" s="41"/>
      <c r="B539" s="116"/>
      <c r="C539" s="22"/>
      <c r="D539" s="22"/>
      <c r="E539" s="22"/>
      <c r="F539" s="41"/>
      <c r="G539" s="41"/>
      <c r="H539" s="22"/>
      <c r="I539" s="41"/>
      <c r="J539" s="41"/>
      <c r="K539" s="117"/>
      <c r="L539" s="99"/>
      <c r="M539" s="41"/>
      <c r="N539" s="116"/>
      <c r="O539" s="22"/>
      <c r="P539" s="22"/>
      <c r="Q539" s="22"/>
      <c r="R539" s="22"/>
      <c r="S539" s="22"/>
      <c r="T539" s="41"/>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row>
    <row r="540">
      <c r="A540" s="41"/>
      <c r="B540" s="116"/>
      <c r="C540" s="22"/>
      <c r="D540" s="22"/>
      <c r="E540" s="22"/>
      <c r="F540" s="41"/>
      <c r="G540" s="41"/>
      <c r="H540" s="22"/>
      <c r="I540" s="41"/>
      <c r="J540" s="41"/>
      <c r="K540" s="117"/>
      <c r="L540" s="99"/>
      <c r="M540" s="41"/>
      <c r="N540" s="116"/>
      <c r="O540" s="22"/>
      <c r="P540" s="22"/>
      <c r="Q540" s="22"/>
      <c r="R540" s="22"/>
      <c r="S540" s="22"/>
      <c r="T540" s="41"/>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row>
    <row r="541">
      <c r="A541" s="41"/>
      <c r="B541" s="116"/>
      <c r="C541" s="22"/>
      <c r="D541" s="22"/>
      <c r="E541" s="22"/>
      <c r="F541" s="41"/>
      <c r="G541" s="41"/>
      <c r="H541" s="22"/>
      <c r="I541" s="41"/>
      <c r="J541" s="41"/>
      <c r="K541" s="117"/>
      <c r="L541" s="99"/>
      <c r="M541" s="41"/>
      <c r="N541" s="116"/>
      <c r="O541" s="22"/>
      <c r="P541" s="22"/>
      <c r="Q541" s="22"/>
      <c r="R541" s="22"/>
      <c r="S541" s="22"/>
      <c r="T541" s="41"/>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row>
    <row r="542">
      <c r="A542" s="41"/>
      <c r="B542" s="116"/>
      <c r="C542" s="22"/>
      <c r="D542" s="22"/>
      <c r="E542" s="22"/>
      <c r="F542" s="41"/>
      <c r="G542" s="41"/>
      <c r="H542" s="22"/>
      <c r="I542" s="41"/>
      <c r="J542" s="41"/>
      <c r="K542" s="117"/>
      <c r="L542" s="99"/>
      <c r="M542" s="41"/>
      <c r="N542" s="116"/>
      <c r="O542" s="22"/>
      <c r="P542" s="22"/>
      <c r="Q542" s="22"/>
      <c r="R542" s="22"/>
      <c r="S542" s="22"/>
      <c r="T542" s="41"/>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row>
    <row r="543">
      <c r="A543" s="41"/>
      <c r="B543" s="116"/>
      <c r="C543" s="22"/>
      <c r="D543" s="22"/>
      <c r="E543" s="22"/>
      <c r="F543" s="41"/>
      <c r="G543" s="41"/>
      <c r="H543" s="22"/>
      <c r="I543" s="41"/>
      <c r="J543" s="41"/>
      <c r="K543" s="117"/>
      <c r="L543" s="99"/>
      <c r="M543" s="41"/>
      <c r="N543" s="116"/>
      <c r="O543" s="22"/>
      <c r="P543" s="22"/>
      <c r="Q543" s="22"/>
      <c r="R543" s="22"/>
      <c r="S543" s="22"/>
      <c r="T543" s="41"/>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row>
    <row r="544">
      <c r="A544" s="41"/>
      <c r="B544" s="116"/>
      <c r="C544" s="22"/>
      <c r="D544" s="22"/>
      <c r="E544" s="22"/>
      <c r="F544" s="41"/>
      <c r="G544" s="41"/>
      <c r="H544" s="22"/>
      <c r="I544" s="41"/>
      <c r="J544" s="41"/>
      <c r="K544" s="117"/>
      <c r="L544" s="99"/>
      <c r="M544" s="41"/>
      <c r="N544" s="116"/>
      <c r="O544" s="22"/>
      <c r="P544" s="22"/>
      <c r="Q544" s="22"/>
      <c r="R544" s="22"/>
      <c r="S544" s="22"/>
      <c r="T544" s="41"/>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row>
    <row r="545">
      <c r="A545" s="41"/>
      <c r="B545" s="116"/>
      <c r="C545" s="22"/>
      <c r="D545" s="22"/>
      <c r="E545" s="22"/>
      <c r="F545" s="41"/>
      <c r="G545" s="41"/>
      <c r="H545" s="22"/>
      <c r="I545" s="41"/>
      <c r="J545" s="41"/>
      <c r="K545" s="117"/>
      <c r="L545" s="99"/>
      <c r="M545" s="41"/>
      <c r="N545" s="116"/>
      <c r="O545" s="22"/>
      <c r="P545" s="22"/>
      <c r="Q545" s="22"/>
      <c r="R545" s="22"/>
      <c r="S545" s="22"/>
      <c r="T545" s="41"/>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row>
    <row r="546">
      <c r="A546" s="41"/>
      <c r="B546" s="116"/>
      <c r="C546" s="22"/>
      <c r="D546" s="22"/>
      <c r="E546" s="22"/>
      <c r="F546" s="41"/>
      <c r="G546" s="41"/>
      <c r="H546" s="22"/>
      <c r="I546" s="41"/>
      <c r="J546" s="41"/>
      <c r="K546" s="117"/>
      <c r="L546" s="99"/>
      <c r="M546" s="41"/>
      <c r="N546" s="116"/>
      <c r="O546" s="22"/>
      <c r="P546" s="22"/>
      <c r="Q546" s="22"/>
      <c r="R546" s="22"/>
      <c r="S546" s="22"/>
      <c r="T546" s="41"/>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row>
    <row r="547">
      <c r="A547" s="41"/>
      <c r="B547" s="116"/>
      <c r="C547" s="22"/>
      <c r="D547" s="22"/>
      <c r="E547" s="22"/>
      <c r="F547" s="41"/>
      <c r="G547" s="41"/>
      <c r="H547" s="22"/>
      <c r="I547" s="41"/>
      <c r="J547" s="41"/>
      <c r="K547" s="117"/>
      <c r="L547" s="99"/>
      <c r="M547" s="41"/>
      <c r="N547" s="116"/>
      <c r="O547" s="22"/>
      <c r="P547" s="22"/>
      <c r="Q547" s="22"/>
      <c r="R547" s="22"/>
      <c r="S547" s="22"/>
      <c r="T547" s="41"/>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row>
    <row r="548">
      <c r="A548" s="41"/>
      <c r="B548" s="116"/>
      <c r="C548" s="22"/>
      <c r="D548" s="22"/>
      <c r="E548" s="22"/>
      <c r="F548" s="41"/>
      <c r="G548" s="41"/>
      <c r="H548" s="22"/>
      <c r="I548" s="41"/>
      <c r="J548" s="41"/>
      <c r="K548" s="117"/>
      <c r="L548" s="99"/>
      <c r="M548" s="41"/>
      <c r="N548" s="116"/>
      <c r="O548" s="22"/>
      <c r="P548" s="22"/>
      <c r="Q548" s="22"/>
      <c r="R548" s="22"/>
      <c r="S548" s="22"/>
      <c r="T548" s="41"/>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row>
    <row r="549">
      <c r="A549" s="41"/>
      <c r="B549" s="116"/>
      <c r="C549" s="22"/>
      <c r="D549" s="22"/>
      <c r="E549" s="22"/>
      <c r="F549" s="41"/>
      <c r="G549" s="41"/>
      <c r="H549" s="22"/>
      <c r="I549" s="41"/>
      <c r="J549" s="41"/>
      <c r="K549" s="117"/>
      <c r="L549" s="99"/>
      <c r="M549" s="41"/>
      <c r="N549" s="116"/>
      <c r="O549" s="22"/>
      <c r="P549" s="22"/>
      <c r="Q549" s="22"/>
      <c r="R549" s="22"/>
      <c r="S549" s="22"/>
      <c r="T549" s="41"/>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row>
    <row r="550">
      <c r="A550" s="41"/>
      <c r="B550" s="116"/>
      <c r="C550" s="22"/>
      <c r="D550" s="22"/>
      <c r="E550" s="22"/>
      <c r="F550" s="41"/>
      <c r="G550" s="41"/>
      <c r="H550" s="22"/>
      <c r="I550" s="41"/>
      <c r="J550" s="41"/>
      <c r="K550" s="117"/>
      <c r="L550" s="99"/>
      <c r="M550" s="41"/>
      <c r="N550" s="116"/>
      <c r="O550" s="22"/>
      <c r="P550" s="22"/>
      <c r="Q550" s="22"/>
      <c r="R550" s="22"/>
      <c r="S550" s="22"/>
      <c r="T550" s="41"/>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row>
    <row r="551">
      <c r="A551" s="41"/>
      <c r="B551" s="116"/>
      <c r="C551" s="22"/>
      <c r="D551" s="22"/>
      <c r="E551" s="22"/>
      <c r="F551" s="41"/>
      <c r="G551" s="41"/>
      <c r="H551" s="22"/>
      <c r="I551" s="41"/>
      <c r="J551" s="41"/>
      <c r="K551" s="117"/>
      <c r="L551" s="99"/>
      <c r="M551" s="41"/>
      <c r="N551" s="116"/>
      <c r="O551" s="22"/>
      <c r="P551" s="22"/>
      <c r="Q551" s="22"/>
      <c r="R551" s="22"/>
      <c r="S551" s="22"/>
      <c r="T551" s="41"/>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row>
    <row r="552">
      <c r="A552" s="41"/>
      <c r="B552" s="116"/>
      <c r="C552" s="22"/>
      <c r="D552" s="22"/>
      <c r="E552" s="22"/>
      <c r="F552" s="41"/>
      <c r="G552" s="41"/>
      <c r="H552" s="22"/>
      <c r="I552" s="41"/>
      <c r="J552" s="41"/>
      <c r="K552" s="117"/>
      <c r="L552" s="99"/>
      <c r="M552" s="41"/>
      <c r="N552" s="116"/>
      <c r="O552" s="22"/>
      <c r="P552" s="22"/>
      <c r="Q552" s="22"/>
      <c r="R552" s="22"/>
      <c r="S552" s="22"/>
      <c r="T552" s="41"/>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row>
    <row r="553">
      <c r="A553" s="41"/>
      <c r="B553" s="116"/>
      <c r="C553" s="22"/>
      <c r="D553" s="22"/>
      <c r="E553" s="22"/>
      <c r="F553" s="41"/>
      <c r="G553" s="41"/>
      <c r="H553" s="22"/>
      <c r="I553" s="41"/>
      <c r="J553" s="41"/>
      <c r="K553" s="117"/>
      <c r="L553" s="99"/>
      <c r="M553" s="41"/>
      <c r="N553" s="116"/>
      <c r="O553" s="22"/>
      <c r="P553" s="22"/>
      <c r="Q553" s="22"/>
      <c r="R553" s="22"/>
      <c r="S553" s="22"/>
      <c r="T553" s="41"/>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row>
    <row r="554">
      <c r="A554" s="41"/>
      <c r="B554" s="116"/>
      <c r="C554" s="22"/>
      <c r="D554" s="22"/>
      <c r="E554" s="22"/>
      <c r="F554" s="41"/>
      <c r="G554" s="41"/>
      <c r="H554" s="22"/>
      <c r="I554" s="41"/>
      <c r="J554" s="41"/>
      <c r="K554" s="117"/>
      <c r="L554" s="99"/>
      <c r="M554" s="41"/>
      <c r="N554" s="116"/>
      <c r="O554" s="22"/>
      <c r="P554" s="22"/>
      <c r="Q554" s="22"/>
      <c r="R554" s="22"/>
      <c r="S554" s="22"/>
      <c r="T554" s="41"/>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row>
    <row r="555">
      <c r="A555" s="41"/>
      <c r="B555" s="116"/>
      <c r="C555" s="22"/>
      <c r="D555" s="22"/>
      <c r="E555" s="22"/>
      <c r="F555" s="41"/>
      <c r="G555" s="41"/>
      <c r="H555" s="22"/>
      <c r="I555" s="41"/>
      <c r="J555" s="41"/>
      <c r="K555" s="117"/>
      <c r="L555" s="99"/>
      <c r="M555" s="41"/>
      <c r="N555" s="116"/>
      <c r="O555" s="22"/>
      <c r="P555" s="22"/>
      <c r="Q555" s="22"/>
      <c r="R555" s="22"/>
      <c r="S555" s="22"/>
      <c r="T555" s="41"/>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row>
    <row r="556">
      <c r="A556" s="41"/>
      <c r="B556" s="116"/>
      <c r="C556" s="22"/>
      <c r="D556" s="22"/>
      <c r="E556" s="22"/>
      <c r="F556" s="41"/>
      <c r="G556" s="41"/>
      <c r="H556" s="22"/>
      <c r="I556" s="41"/>
      <c r="J556" s="41"/>
      <c r="K556" s="117"/>
      <c r="L556" s="99"/>
      <c r="M556" s="41"/>
      <c r="N556" s="116"/>
      <c r="O556" s="22"/>
      <c r="P556" s="22"/>
      <c r="Q556" s="22"/>
      <c r="R556" s="22"/>
      <c r="S556" s="22"/>
      <c r="T556" s="41"/>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row>
    <row r="557">
      <c r="A557" s="41"/>
      <c r="B557" s="116"/>
      <c r="C557" s="22"/>
      <c r="D557" s="22"/>
      <c r="E557" s="22"/>
      <c r="F557" s="41"/>
      <c r="G557" s="41"/>
      <c r="H557" s="22"/>
      <c r="I557" s="41"/>
      <c r="J557" s="41"/>
      <c r="K557" s="117"/>
      <c r="L557" s="99"/>
      <c r="M557" s="41"/>
      <c r="N557" s="116"/>
      <c r="O557" s="22"/>
      <c r="P557" s="22"/>
      <c r="Q557" s="22"/>
      <c r="R557" s="22"/>
      <c r="S557" s="22"/>
      <c r="T557" s="41"/>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row>
    <row r="558">
      <c r="A558" s="41"/>
      <c r="B558" s="116"/>
      <c r="C558" s="22"/>
      <c r="D558" s="22"/>
      <c r="E558" s="22"/>
      <c r="F558" s="41"/>
      <c r="G558" s="41"/>
      <c r="H558" s="22"/>
      <c r="I558" s="41"/>
      <c r="J558" s="41"/>
      <c r="K558" s="117"/>
      <c r="L558" s="99"/>
      <c r="M558" s="41"/>
      <c r="N558" s="116"/>
      <c r="O558" s="22"/>
      <c r="P558" s="22"/>
      <c r="Q558" s="22"/>
      <c r="R558" s="22"/>
      <c r="S558" s="22"/>
      <c r="T558" s="41"/>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row>
    <row r="559">
      <c r="A559" s="41"/>
      <c r="B559" s="116"/>
      <c r="C559" s="22"/>
      <c r="D559" s="22"/>
      <c r="E559" s="22"/>
      <c r="F559" s="41"/>
      <c r="G559" s="41"/>
      <c r="H559" s="22"/>
      <c r="I559" s="41"/>
      <c r="J559" s="41"/>
      <c r="K559" s="117"/>
      <c r="L559" s="99"/>
      <c r="M559" s="41"/>
      <c r="N559" s="116"/>
      <c r="O559" s="22"/>
      <c r="P559" s="22"/>
      <c r="Q559" s="22"/>
      <c r="R559" s="22"/>
      <c r="S559" s="22"/>
      <c r="T559" s="41"/>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row>
    <row r="560">
      <c r="A560" s="41"/>
      <c r="B560" s="116"/>
      <c r="C560" s="22"/>
      <c r="D560" s="22"/>
      <c r="E560" s="22"/>
      <c r="F560" s="41"/>
      <c r="G560" s="41"/>
      <c r="H560" s="22"/>
      <c r="I560" s="41"/>
      <c r="J560" s="41"/>
      <c r="K560" s="117"/>
      <c r="L560" s="99"/>
      <c r="M560" s="41"/>
      <c r="N560" s="116"/>
      <c r="O560" s="22"/>
      <c r="P560" s="22"/>
      <c r="Q560" s="22"/>
      <c r="R560" s="22"/>
      <c r="S560" s="22"/>
      <c r="T560" s="41"/>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row>
    <row r="561">
      <c r="A561" s="41"/>
      <c r="B561" s="116"/>
      <c r="C561" s="22"/>
      <c r="D561" s="22"/>
      <c r="E561" s="22"/>
      <c r="F561" s="41"/>
      <c r="G561" s="41"/>
      <c r="H561" s="22"/>
      <c r="I561" s="41"/>
      <c r="J561" s="41"/>
      <c r="K561" s="117"/>
      <c r="L561" s="99"/>
      <c r="M561" s="41"/>
      <c r="N561" s="116"/>
      <c r="O561" s="22"/>
      <c r="P561" s="22"/>
      <c r="Q561" s="22"/>
      <c r="R561" s="22"/>
      <c r="S561" s="22"/>
      <c r="T561" s="41"/>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row>
    <row r="562">
      <c r="A562" s="41"/>
      <c r="B562" s="116"/>
      <c r="C562" s="22"/>
      <c r="D562" s="22"/>
      <c r="E562" s="22"/>
      <c r="F562" s="41"/>
      <c r="G562" s="41"/>
      <c r="H562" s="22"/>
      <c r="I562" s="41"/>
      <c r="J562" s="41"/>
      <c r="K562" s="117"/>
      <c r="L562" s="99"/>
      <c r="M562" s="41"/>
      <c r="N562" s="116"/>
      <c r="O562" s="22"/>
      <c r="P562" s="22"/>
      <c r="Q562" s="22"/>
      <c r="R562" s="22"/>
      <c r="S562" s="22"/>
      <c r="T562" s="41"/>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row>
    <row r="563">
      <c r="A563" s="41"/>
      <c r="B563" s="116"/>
      <c r="C563" s="22"/>
      <c r="D563" s="22"/>
      <c r="E563" s="22"/>
      <c r="F563" s="41"/>
      <c r="G563" s="41"/>
      <c r="H563" s="22"/>
      <c r="I563" s="41"/>
      <c r="J563" s="41"/>
      <c r="K563" s="117"/>
      <c r="L563" s="99"/>
      <c r="M563" s="41"/>
      <c r="N563" s="116"/>
      <c r="O563" s="22"/>
      <c r="P563" s="22"/>
      <c r="Q563" s="22"/>
      <c r="R563" s="22"/>
      <c r="S563" s="22"/>
      <c r="T563" s="41"/>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row>
    <row r="564">
      <c r="A564" s="41"/>
      <c r="B564" s="116"/>
      <c r="C564" s="22"/>
      <c r="D564" s="22"/>
      <c r="E564" s="22"/>
      <c r="F564" s="41"/>
      <c r="G564" s="41"/>
      <c r="H564" s="22"/>
      <c r="I564" s="41"/>
      <c r="J564" s="41"/>
      <c r="K564" s="117"/>
      <c r="L564" s="99"/>
      <c r="M564" s="41"/>
      <c r="N564" s="116"/>
      <c r="O564" s="22"/>
      <c r="P564" s="22"/>
      <c r="Q564" s="22"/>
      <c r="R564" s="22"/>
      <c r="S564" s="22"/>
      <c r="T564" s="41"/>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row>
    <row r="565">
      <c r="A565" s="41"/>
      <c r="B565" s="116"/>
      <c r="C565" s="22"/>
      <c r="D565" s="22"/>
      <c r="E565" s="22"/>
      <c r="F565" s="41"/>
      <c r="G565" s="41"/>
      <c r="H565" s="22"/>
      <c r="I565" s="41"/>
      <c r="J565" s="41"/>
      <c r="K565" s="117"/>
      <c r="L565" s="99"/>
      <c r="M565" s="41"/>
      <c r="N565" s="116"/>
      <c r="O565" s="22"/>
      <c r="P565" s="22"/>
      <c r="Q565" s="22"/>
      <c r="R565" s="22"/>
      <c r="S565" s="22"/>
      <c r="T565" s="41"/>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row>
    <row r="566">
      <c r="A566" s="41"/>
      <c r="B566" s="116"/>
      <c r="C566" s="22"/>
      <c r="D566" s="22"/>
      <c r="E566" s="22"/>
      <c r="F566" s="41"/>
      <c r="G566" s="41"/>
      <c r="H566" s="22"/>
      <c r="I566" s="41"/>
      <c r="J566" s="41"/>
      <c r="K566" s="117"/>
      <c r="L566" s="99"/>
      <c r="M566" s="41"/>
      <c r="N566" s="116"/>
      <c r="O566" s="22"/>
      <c r="P566" s="22"/>
      <c r="Q566" s="22"/>
      <c r="R566" s="22"/>
      <c r="S566" s="22"/>
      <c r="T566" s="41"/>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row>
    <row r="567">
      <c r="A567" s="41"/>
      <c r="B567" s="116"/>
      <c r="C567" s="22"/>
      <c r="D567" s="22"/>
      <c r="E567" s="22"/>
      <c r="F567" s="41"/>
      <c r="G567" s="41"/>
      <c r="H567" s="22"/>
      <c r="I567" s="41"/>
      <c r="J567" s="41"/>
      <c r="K567" s="117"/>
      <c r="L567" s="99"/>
      <c r="M567" s="41"/>
      <c r="N567" s="116"/>
      <c r="O567" s="22"/>
      <c r="P567" s="22"/>
      <c r="Q567" s="22"/>
      <c r="R567" s="22"/>
      <c r="S567" s="22"/>
      <c r="T567" s="41"/>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row>
    <row r="568">
      <c r="A568" s="41"/>
      <c r="B568" s="116"/>
      <c r="C568" s="22"/>
      <c r="D568" s="22"/>
      <c r="E568" s="22"/>
      <c r="F568" s="41"/>
      <c r="G568" s="41"/>
      <c r="H568" s="22"/>
      <c r="I568" s="41"/>
      <c r="J568" s="41"/>
      <c r="K568" s="117"/>
      <c r="L568" s="99"/>
      <c r="M568" s="41"/>
      <c r="N568" s="116"/>
      <c r="O568" s="22"/>
      <c r="P568" s="22"/>
      <c r="Q568" s="22"/>
      <c r="R568" s="22"/>
      <c r="S568" s="22"/>
      <c r="T568" s="41"/>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row>
    <row r="569">
      <c r="A569" s="41"/>
      <c r="B569" s="116"/>
      <c r="C569" s="22"/>
      <c r="D569" s="22"/>
      <c r="E569" s="22"/>
      <c r="F569" s="41"/>
      <c r="G569" s="41"/>
      <c r="H569" s="22"/>
      <c r="I569" s="41"/>
      <c r="J569" s="41"/>
      <c r="K569" s="117"/>
      <c r="L569" s="99"/>
      <c r="M569" s="41"/>
      <c r="N569" s="116"/>
      <c r="O569" s="22"/>
      <c r="P569" s="22"/>
      <c r="Q569" s="22"/>
      <c r="R569" s="22"/>
      <c r="S569" s="22"/>
      <c r="T569" s="41"/>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row>
    <row r="570">
      <c r="A570" s="41"/>
      <c r="B570" s="116"/>
      <c r="C570" s="22"/>
      <c r="D570" s="22"/>
      <c r="E570" s="22"/>
      <c r="F570" s="41"/>
      <c r="G570" s="41"/>
      <c r="H570" s="22"/>
      <c r="I570" s="41"/>
      <c r="J570" s="41"/>
      <c r="K570" s="117"/>
      <c r="L570" s="99"/>
      <c r="M570" s="41"/>
      <c r="N570" s="116"/>
      <c r="O570" s="22"/>
      <c r="P570" s="22"/>
      <c r="Q570" s="22"/>
      <c r="R570" s="22"/>
      <c r="S570" s="22"/>
      <c r="T570" s="41"/>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row>
    <row r="571">
      <c r="A571" s="41"/>
      <c r="B571" s="116"/>
      <c r="C571" s="22"/>
      <c r="D571" s="22"/>
      <c r="E571" s="22"/>
      <c r="F571" s="41"/>
      <c r="G571" s="41"/>
      <c r="H571" s="22"/>
      <c r="I571" s="41"/>
      <c r="J571" s="41"/>
      <c r="K571" s="117"/>
      <c r="L571" s="99"/>
      <c r="M571" s="41"/>
      <c r="N571" s="116"/>
      <c r="O571" s="22"/>
      <c r="P571" s="22"/>
      <c r="Q571" s="22"/>
      <c r="R571" s="22"/>
      <c r="S571" s="22"/>
      <c r="T571" s="41"/>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row>
    <row r="572">
      <c r="A572" s="41"/>
      <c r="B572" s="116"/>
      <c r="C572" s="22"/>
      <c r="D572" s="22"/>
      <c r="E572" s="22"/>
      <c r="F572" s="41"/>
      <c r="G572" s="41"/>
      <c r="H572" s="22"/>
      <c r="I572" s="41"/>
      <c r="J572" s="41"/>
      <c r="K572" s="117"/>
      <c r="L572" s="99"/>
      <c r="M572" s="41"/>
      <c r="N572" s="116"/>
      <c r="O572" s="22"/>
      <c r="P572" s="22"/>
      <c r="Q572" s="22"/>
      <c r="R572" s="22"/>
      <c r="S572" s="22"/>
      <c r="T572" s="41"/>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row>
    <row r="573">
      <c r="A573" s="41"/>
      <c r="B573" s="116"/>
      <c r="C573" s="22"/>
      <c r="D573" s="22"/>
      <c r="E573" s="22"/>
      <c r="F573" s="41"/>
      <c r="G573" s="41"/>
      <c r="H573" s="22"/>
      <c r="I573" s="41"/>
      <c r="J573" s="41"/>
      <c r="K573" s="117"/>
      <c r="L573" s="99"/>
      <c r="M573" s="41"/>
      <c r="N573" s="116"/>
      <c r="O573" s="22"/>
      <c r="P573" s="22"/>
      <c r="Q573" s="22"/>
      <c r="R573" s="22"/>
      <c r="S573" s="22"/>
      <c r="T573" s="41"/>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row>
    <row r="574">
      <c r="A574" s="41"/>
      <c r="B574" s="116"/>
      <c r="C574" s="22"/>
      <c r="D574" s="22"/>
      <c r="E574" s="22"/>
      <c r="F574" s="41"/>
      <c r="G574" s="41"/>
      <c r="H574" s="22"/>
      <c r="I574" s="41"/>
      <c r="J574" s="41"/>
      <c r="K574" s="117"/>
      <c r="L574" s="99"/>
      <c r="M574" s="41"/>
      <c r="N574" s="116"/>
      <c r="O574" s="22"/>
      <c r="P574" s="22"/>
      <c r="Q574" s="22"/>
      <c r="R574" s="22"/>
      <c r="S574" s="22"/>
      <c r="T574" s="41"/>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row>
    <row r="575">
      <c r="A575" s="41"/>
      <c r="B575" s="116"/>
      <c r="C575" s="22"/>
      <c r="D575" s="22"/>
      <c r="E575" s="22"/>
      <c r="F575" s="41"/>
      <c r="G575" s="41"/>
      <c r="H575" s="22"/>
      <c r="I575" s="41"/>
      <c r="J575" s="41"/>
      <c r="K575" s="117"/>
      <c r="L575" s="99"/>
      <c r="M575" s="41"/>
      <c r="N575" s="116"/>
      <c r="O575" s="22"/>
      <c r="P575" s="22"/>
      <c r="Q575" s="22"/>
      <c r="R575" s="22"/>
      <c r="S575" s="22"/>
      <c r="T575" s="41"/>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row>
    <row r="576">
      <c r="A576" s="41"/>
      <c r="B576" s="116"/>
      <c r="C576" s="22"/>
      <c r="D576" s="22"/>
      <c r="E576" s="22"/>
      <c r="F576" s="41"/>
      <c r="G576" s="41"/>
      <c r="H576" s="22"/>
      <c r="I576" s="41"/>
      <c r="J576" s="41"/>
      <c r="K576" s="117"/>
      <c r="L576" s="99"/>
      <c r="M576" s="41"/>
      <c r="N576" s="116"/>
      <c r="O576" s="22"/>
      <c r="P576" s="22"/>
      <c r="Q576" s="22"/>
      <c r="R576" s="22"/>
      <c r="S576" s="22"/>
      <c r="T576" s="41"/>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row>
    <row r="577">
      <c r="A577" s="41"/>
      <c r="B577" s="116"/>
      <c r="C577" s="22"/>
      <c r="D577" s="22"/>
      <c r="E577" s="22"/>
      <c r="F577" s="41"/>
      <c r="G577" s="41"/>
      <c r="H577" s="22"/>
      <c r="I577" s="41"/>
      <c r="J577" s="41"/>
      <c r="K577" s="117"/>
      <c r="L577" s="99"/>
      <c r="M577" s="41"/>
      <c r="N577" s="116"/>
      <c r="O577" s="22"/>
      <c r="P577" s="22"/>
      <c r="Q577" s="22"/>
      <c r="R577" s="22"/>
      <c r="S577" s="22"/>
      <c r="T577" s="41"/>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row>
    <row r="578">
      <c r="A578" s="41"/>
      <c r="B578" s="116"/>
      <c r="C578" s="22"/>
      <c r="D578" s="22"/>
      <c r="E578" s="22"/>
      <c r="F578" s="41"/>
      <c r="G578" s="41"/>
      <c r="H578" s="22"/>
      <c r="I578" s="41"/>
      <c r="J578" s="41"/>
      <c r="K578" s="117"/>
      <c r="L578" s="99"/>
      <c r="M578" s="41"/>
      <c r="N578" s="116"/>
      <c r="O578" s="22"/>
      <c r="P578" s="22"/>
      <c r="Q578" s="22"/>
      <c r="R578" s="22"/>
      <c r="S578" s="22"/>
      <c r="T578" s="41"/>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row>
    <row r="579">
      <c r="A579" s="41"/>
      <c r="B579" s="116"/>
      <c r="C579" s="22"/>
      <c r="D579" s="22"/>
      <c r="E579" s="22"/>
      <c r="F579" s="41"/>
      <c r="G579" s="41"/>
      <c r="H579" s="22"/>
      <c r="I579" s="41"/>
      <c r="J579" s="41"/>
      <c r="K579" s="117"/>
      <c r="L579" s="99"/>
      <c r="M579" s="41"/>
      <c r="N579" s="116"/>
      <c r="O579" s="22"/>
      <c r="P579" s="22"/>
      <c r="Q579" s="22"/>
      <c r="R579" s="22"/>
      <c r="S579" s="22"/>
      <c r="T579" s="41"/>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row>
    <row r="580">
      <c r="A580" s="41"/>
      <c r="B580" s="116"/>
      <c r="C580" s="22"/>
      <c r="D580" s="22"/>
      <c r="E580" s="22"/>
      <c r="F580" s="41"/>
      <c r="G580" s="41"/>
      <c r="H580" s="22"/>
      <c r="I580" s="41"/>
      <c r="J580" s="41"/>
      <c r="K580" s="117"/>
      <c r="L580" s="99"/>
      <c r="M580" s="41"/>
      <c r="N580" s="116"/>
      <c r="O580" s="22"/>
      <c r="P580" s="22"/>
      <c r="Q580" s="22"/>
      <c r="R580" s="22"/>
      <c r="S580" s="22"/>
      <c r="T580" s="41"/>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row>
    <row r="581">
      <c r="A581" s="41"/>
      <c r="B581" s="116"/>
      <c r="C581" s="22"/>
      <c r="D581" s="22"/>
      <c r="E581" s="22"/>
      <c r="F581" s="41"/>
      <c r="G581" s="41"/>
      <c r="H581" s="22"/>
      <c r="I581" s="41"/>
      <c r="J581" s="41"/>
      <c r="K581" s="117"/>
      <c r="L581" s="99"/>
      <c r="M581" s="41"/>
      <c r="N581" s="116"/>
      <c r="O581" s="22"/>
      <c r="P581" s="22"/>
      <c r="Q581" s="22"/>
      <c r="R581" s="22"/>
      <c r="S581" s="22"/>
      <c r="T581" s="41"/>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row>
    <row r="582">
      <c r="A582" s="41"/>
      <c r="B582" s="116"/>
      <c r="C582" s="22"/>
      <c r="D582" s="22"/>
      <c r="E582" s="22"/>
      <c r="F582" s="41"/>
      <c r="G582" s="41"/>
      <c r="H582" s="22"/>
      <c r="I582" s="41"/>
      <c r="J582" s="41"/>
      <c r="K582" s="117"/>
      <c r="L582" s="99"/>
      <c r="M582" s="41"/>
      <c r="N582" s="116"/>
      <c r="O582" s="22"/>
      <c r="P582" s="22"/>
      <c r="Q582" s="22"/>
      <c r="R582" s="22"/>
      <c r="S582" s="22"/>
      <c r="T582" s="41"/>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row>
    <row r="583">
      <c r="A583" s="41"/>
      <c r="B583" s="116"/>
      <c r="C583" s="22"/>
      <c r="D583" s="22"/>
      <c r="E583" s="22"/>
      <c r="F583" s="41"/>
      <c r="G583" s="41"/>
      <c r="H583" s="22"/>
      <c r="I583" s="41"/>
      <c r="J583" s="41"/>
      <c r="K583" s="117"/>
      <c r="L583" s="99"/>
      <c r="M583" s="41"/>
      <c r="N583" s="116"/>
      <c r="O583" s="22"/>
      <c r="P583" s="22"/>
      <c r="Q583" s="22"/>
      <c r="R583" s="22"/>
      <c r="S583" s="22"/>
      <c r="T583" s="41"/>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row>
    <row r="584">
      <c r="A584" s="41"/>
      <c r="B584" s="116"/>
      <c r="C584" s="22"/>
      <c r="D584" s="22"/>
      <c r="E584" s="22"/>
      <c r="F584" s="41"/>
      <c r="G584" s="41"/>
      <c r="H584" s="22"/>
      <c r="I584" s="41"/>
      <c r="J584" s="41"/>
      <c r="K584" s="117"/>
      <c r="L584" s="99"/>
      <c r="M584" s="41"/>
      <c r="N584" s="116"/>
      <c r="O584" s="22"/>
      <c r="P584" s="22"/>
      <c r="Q584" s="22"/>
      <c r="R584" s="22"/>
      <c r="S584" s="22"/>
      <c r="T584" s="41"/>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row>
    <row r="585">
      <c r="A585" s="41"/>
      <c r="B585" s="116"/>
      <c r="C585" s="22"/>
      <c r="D585" s="22"/>
      <c r="E585" s="22"/>
      <c r="F585" s="41"/>
      <c r="G585" s="41"/>
      <c r="H585" s="22"/>
      <c r="I585" s="41"/>
      <c r="J585" s="41"/>
      <c r="K585" s="117"/>
      <c r="L585" s="99"/>
      <c r="M585" s="41"/>
      <c r="N585" s="116"/>
      <c r="O585" s="22"/>
      <c r="P585" s="22"/>
      <c r="Q585" s="22"/>
      <c r="R585" s="22"/>
      <c r="S585" s="22"/>
      <c r="T585" s="41"/>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row>
    <row r="586">
      <c r="A586" s="41"/>
      <c r="B586" s="116"/>
      <c r="C586" s="22"/>
      <c r="D586" s="22"/>
      <c r="E586" s="22"/>
      <c r="F586" s="41"/>
      <c r="G586" s="41"/>
      <c r="H586" s="22"/>
      <c r="I586" s="41"/>
      <c r="J586" s="41"/>
      <c r="K586" s="117"/>
      <c r="L586" s="99"/>
      <c r="M586" s="41"/>
      <c r="N586" s="116"/>
      <c r="O586" s="22"/>
      <c r="P586" s="22"/>
      <c r="Q586" s="22"/>
      <c r="R586" s="22"/>
      <c r="S586" s="22"/>
      <c r="T586" s="41"/>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row>
    <row r="587">
      <c r="A587" s="41"/>
      <c r="B587" s="116"/>
      <c r="C587" s="22"/>
      <c r="D587" s="22"/>
      <c r="E587" s="22"/>
      <c r="F587" s="41"/>
      <c r="G587" s="41"/>
      <c r="H587" s="22"/>
      <c r="I587" s="41"/>
      <c r="J587" s="41"/>
      <c r="K587" s="117"/>
      <c r="L587" s="99"/>
      <c r="M587" s="41"/>
      <c r="N587" s="116"/>
      <c r="O587" s="22"/>
      <c r="P587" s="22"/>
      <c r="Q587" s="22"/>
      <c r="R587" s="22"/>
      <c r="S587" s="22"/>
      <c r="T587" s="41"/>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row>
    <row r="588">
      <c r="A588" s="41"/>
      <c r="B588" s="116"/>
      <c r="C588" s="22"/>
      <c r="D588" s="22"/>
      <c r="E588" s="22"/>
      <c r="F588" s="41"/>
      <c r="G588" s="41"/>
      <c r="H588" s="22"/>
      <c r="I588" s="41"/>
      <c r="J588" s="41"/>
      <c r="K588" s="117"/>
      <c r="L588" s="99"/>
      <c r="M588" s="41"/>
      <c r="N588" s="116"/>
      <c r="O588" s="22"/>
      <c r="P588" s="22"/>
      <c r="Q588" s="22"/>
      <c r="R588" s="22"/>
      <c r="S588" s="22"/>
      <c r="T588" s="41"/>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row>
    <row r="589">
      <c r="A589" s="41"/>
      <c r="B589" s="116"/>
      <c r="C589" s="22"/>
      <c r="D589" s="22"/>
      <c r="E589" s="22"/>
      <c r="F589" s="41"/>
      <c r="G589" s="41"/>
      <c r="H589" s="22"/>
      <c r="I589" s="41"/>
      <c r="J589" s="41"/>
      <c r="K589" s="117"/>
      <c r="L589" s="99"/>
      <c r="M589" s="41"/>
      <c r="N589" s="116"/>
      <c r="O589" s="22"/>
      <c r="P589" s="22"/>
      <c r="Q589" s="22"/>
      <c r="R589" s="22"/>
      <c r="S589" s="22"/>
      <c r="T589" s="41"/>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row>
    <row r="590">
      <c r="A590" s="41"/>
      <c r="B590" s="116"/>
      <c r="C590" s="22"/>
      <c r="D590" s="22"/>
      <c r="E590" s="22"/>
      <c r="F590" s="41"/>
      <c r="G590" s="41"/>
      <c r="H590" s="22"/>
      <c r="I590" s="41"/>
      <c r="J590" s="41"/>
      <c r="K590" s="117"/>
      <c r="L590" s="99"/>
      <c r="M590" s="41"/>
      <c r="N590" s="116"/>
      <c r="O590" s="22"/>
      <c r="P590" s="22"/>
      <c r="Q590" s="22"/>
      <c r="R590" s="22"/>
      <c r="S590" s="22"/>
      <c r="T590" s="41"/>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row>
    <row r="591">
      <c r="A591" s="41"/>
      <c r="B591" s="116"/>
      <c r="C591" s="22"/>
      <c r="D591" s="22"/>
      <c r="E591" s="22"/>
      <c r="F591" s="41"/>
      <c r="G591" s="41"/>
      <c r="H591" s="22"/>
      <c r="I591" s="41"/>
      <c r="J591" s="41"/>
      <c r="K591" s="117"/>
      <c r="L591" s="99"/>
      <c r="M591" s="41"/>
      <c r="N591" s="116"/>
      <c r="O591" s="22"/>
      <c r="P591" s="22"/>
      <c r="Q591" s="22"/>
      <c r="R591" s="22"/>
      <c r="S591" s="22"/>
      <c r="T591" s="41"/>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row>
    <row r="592">
      <c r="A592" s="41"/>
      <c r="B592" s="116"/>
      <c r="C592" s="22"/>
      <c r="D592" s="22"/>
      <c r="E592" s="22"/>
      <c r="F592" s="41"/>
      <c r="G592" s="41"/>
      <c r="H592" s="22"/>
      <c r="I592" s="41"/>
      <c r="J592" s="41"/>
      <c r="K592" s="117"/>
      <c r="L592" s="99"/>
      <c r="M592" s="41"/>
      <c r="N592" s="116"/>
      <c r="O592" s="22"/>
      <c r="P592" s="22"/>
      <c r="Q592" s="22"/>
      <c r="R592" s="22"/>
      <c r="S592" s="22"/>
      <c r="T592" s="41"/>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row>
    <row r="593">
      <c r="A593" s="41"/>
      <c r="B593" s="116"/>
      <c r="C593" s="22"/>
      <c r="D593" s="22"/>
      <c r="E593" s="22"/>
      <c r="F593" s="41"/>
      <c r="G593" s="41"/>
      <c r="H593" s="22"/>
      <c r="I593" s="41"/>
      <c r="J593" s="41"/>
      <c r="K593" s="117"/>
      <c r="L593" s="99"/>
      <c r="M593" s="41"/>
      <c r="N593" s="116"/>
      <c r="O593" s="22"/>
      <c r="P593" s="22"/>
      <c r="Q593" s="22"/>
      <c r="R593" s="22"/>
      <c r="S593" s="22"/>
      <c r="T593" s="41"/>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row>
    <row r="594">
      <c r="A594" s="41"/>
      <c r="B594" s="116"/>
      <c r="C594" s="22"/>
      <c r="D594" s="22"/>
      <c r="E594" s="22"/>
      <c r="F594" s="41"/>
      <c r="G594" s="41"/>
      <c r="H594" s="22"/>
      <c r="I594" s="41"/>
      <c r="J594" s="41"/>
      <c r="K594" s="117"/>
      <c r="L594" s="99"/>
      <c r="M594" s="41"/>
      <c r="N594" s="116"/>
      <c r="O594" s="22"/>
      <c r="P594" s="22"/>
      <c r="Q594" s="22"/>
      <c r="R594" s="22"/>
      <c r="S594" s="22"/>
      <c r="T594" s="41"/>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row>
    <row r="595">
      <c r="A595" s="41"/>
      <c r="B595" s="116"/>
      <c r="C595" s="22"/>
      <c r="D595" s="22"/>
      <c r="E595" s="22"/>
      <c r="F595" s="41"/>
      <c r="G595" s="41"/>
      <c r="H595" s="22"/>
      <c r="I595" s="41"/>
      <c r="J595" s="41"/>
      <c r="K595" s="117"/>
      <c r="L595" s="99"/>
      <c r="M595" s="41"/>
      <c r="N595" s="116"/>
      <c r="O595" s="22"/>
      <c r="P595" s="22"/>
      <c r="Q595" s="22"/>
      <c r="R595" s="22"/>
      <c r="S595" s="22"/>
      <c r="T595" s="41"/>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row>
    <row r="596">
      <c r="A596" s="41"/>
      <c r="B596" s="116"/>
      <c r="C596" s="22"/>
      <c r="D596" s="22"/>
      <c r="E596" s="22"/>
      <c r="F596" s="41"/>
      <c r="G596" s="41"/>
      <c r="H596" s="22"/>
      <c r="I596" s="41"/>
      <c r="J596" s="41"/>
      <c r="K596" s="117"/>
      <c r="L596" s="99"/>
      <c r="M596" s="41"/>
      <c r="N596" s="116"/>
      <c r="O596" s="22"/>
      <c r="P596" s="22"/>
      <c r="Q596" s="22"/>
      <c r="R596" s="22"/>
      <c r="S596" s="22"/>
      <c r="T596" s="41"/>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row>
    <row r="597">
      <c r="A597" s="41"/>
      <c r="B597" s="116"/>
      <c r="C597" s="22"/>
      <c r="D597" s="22"/>
      <c r="E597" s="22"/>
      <c r="F597" s="41"/>
      <c r="G597" s="41"/>
      <c r="H597" s="22"/>
      <c r="I597" s="41"/>
      <c r="J597" s="41"/>
      <c r="K597" s="117"/>
      <c r="L597" s="99"/>
      <c r="M597" s="41"/>
      <c r="N597" s="116"/>
      <c r="O597" s="22"/>
      <c r="P597" s="22"/>
      <c r="Q597" s="22"/>
      <c r="R597" s="22"/>
      <c r="S597" s="22"/>
      <c r="T597" s="41"/>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row>
    <row r="598">
      <c r="A598" s="41"/>
      <c r="B598" s="116"/>
      <c r="C598" s="22"/>
      <c r="D598" s="22"/>
      <c r="E598" s="22"/>
      <c r="F598" s="41"/>
      <c r="G598" s="41"/>
      <c r="H598" s="22"/>
      <c r="I598" s="41"/>
      <c r="J598" s="41"/>
      <c r="K598" s="117"/>
      <c r="L598" s="99"/>
      <c r="M598" s="41"/>
      <c r="N598" s="116"/>
      <c r="O598" s="22"/>
      <c r="P598" s="22"/>
      <c r="Q598" s="22"/>
      <c r="R598" s="22"/>
      <c r="S598" s="22"/>
      <c r="T598" s="41"/>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row>
    <row r="599">
      <c r="A599" s="41"/>
      <c r="B599" s="116"/>
      <c r="C599" s="22"/>
      <c r="D599" s="22"/>
      <c r="E599" s="22"/>
      <c r="F599" s="41"/>
      <c r="G599" s="41"/>
      <c r="H599" s="22"/>
      <c r="I599" s="41"/>
      <c r="J599" s="41"/>
      <c r="K599" s="117"/>
      <c r="L599" s="99"/>
      <c r="M599" s="41"/>
      <c r="N599" s="116"/>
      <c r="O599" s="22"/>
      <c r="P599" s="22"/>
      <c r="Q599" s="22"/>
      <c r="R599" s="22"/>
      <c r="S599" s="22"/>
      <c r="T599" s="41"/>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row>
    <row r="600">
      <c r="A600" s="41"/>
      <c r="B600" s="116"/>
      <c r="C600" s="22"/>
      <c r="D600" s="22"/>
      <c r="E600" s="22"/>
      <c r="F600" s="41"/>
      <c r="G600" s="41"/>
      <c r="H600" s="22"/>
      <c r="I600" s="41"/>
      <c r="J600" s="41"/>
      <c r="K600" s="117"/>
      <c r="L600" s="99"/>
      <c r="M600" s="41"/>
      <c r="N600" s="116"/>
      <c r="O600" s="22"/>
      <c r="P600" s="22"/>
      <c r="Q600" s="22"/>
      <c r="R600" s="22"/>
      <c r="S600" s="22"/>
      <c r="T600" s="41"/>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row>
    <row r="601">
      <c r="A601" s="41"/>
      <c r="B601" s="116"/>
      <c r="C601" s="22"/>
      <c r="D601" s="22"/>
      <c r="E601" s="22"/>
      <c r="F601" s="41"/>
      <c r="G601" s="41"/>
      <c r="H601" s="22"/>
      <c r="I601" s="41"/>
      <c r="J601" s="41"/>
      <c r="K601" s="117"/>
      <c r="L601" s="99"/>
      <c r="M601" s="41"/>
      <c r="N601" s="116"/>
      <c r="O601" s="22"/>
      <c r="P601" s="22"/>
      <c r="Q601" s="22"/>
      <c r="R601" s="22"/>
      <c r="S601" s="22"/>
      <c r="T601" s="41"/>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row>
    <row r="602">
      <c r="A602" s="41"/>
      <c r="B602" s="116"/>
      <c r="C602" s="22"/>
      <c r="D602" s="22"/>
      <c r="E602" s="22"/>
      <c r="F602" s="41"/>
      <c r="G602" s="41"/>
      <c r="H602" s="22"/>
      <c r="I602" s="41"/>
      <c r="J602" s="41"/>
      <c r="K602" s="117"/>
      <c r="L602" s="99"/>
      <c r="M602" s="41"/>
      <c r="N602" s="116"/>
      <c r="O602" s="22"/>
      <c r="P602" s="22"/>
      <c r="Q602" s="22"/>
      <c r="R602" s="22"/>
      <c r="S602" s="22"/>
      <c r="T602" s="41"/>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row>
    <row r="603">
      <c r="A603" s="41"/>
      <c r="B603" s="116"/>
      <c r="C603" s="22"/>
      <c r="D603" s="22"/>
      <c r="E603" s="22"/>
      <c r="F603" s="41"/>
      <c r="G603" s="41"/>
      <c r="H603" s="22"/>
      <c r="I603" s="41"/>
      <c r="J603" s="41"/>
      <c r="K603" s="117"/>
      <c r="L603" s="99"/>
      <c r="M603" s="41"/>
      <c r="N603" s="116"/>
      <c r="O603" s="22"/>
      <c r="P603" s="22"/>
      <c r="Q603" s="22"/>
      <c r="R603" s="22"/>
      <c r="S603" s="22"/>
      <c r="T603" s="41"/>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row>
    <row r="604">
      <c r="A604" s="41"/>
      <c r="B604" s="116"/>
      <c r="C604" s="22"/>
      <c r="D604" s="22"/>
      <c r="E604" s="22"/>
      <c r="F604" s="41"/>
      <c r="G604" s="41"/>
      <c r="H604" s="22"/>
      <c r="I604" s="41"/>
      <c r="J604" s="41"/>
      <c r="K604" s="117"/>
      <c r="L604" s="99"/>
      <c r="M604" s="41"/>
      <c r="N604" s="116"/>
      <c r="O604" s="22"/>
      <c r="P604" s="22"/>
      <c r="Q604" s="22"/>
      <c r="R604" s="22"/>
      <c r="S604" s="22"/>
      <c r="T604" s="41"/>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row>
    <row r="605">
      <c r="A605" s="41"/>
      <c r="B605" s="116"/>
      <c r="C605" s="22"/>
      <c r="D605" s="22"/>
      <c r="E605" s="22"/>
      <c r="F605" s="41"/>
      <c r="G605" s="41"/>
      <c r="H605" s="22"/>
      <c r="I605" s="41"/>
      <c r="J605" s="41"/>
      <c r="K605" s="117"/>
      <c r="L605" s="99"/>
      <c r="M605" s="41"/>
      <c r="N605" s="116"/>
      <c r="O605" s="22"/>
      <c r="P605" s="22"/>
      <c r="Q605" s="22"/>
      <c r="R605" s="22"/>
      <c r="S605" s="22"/>
      <c r="T605" s="41"/>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row>
    <row r="606">
      <c r="A606" s="41"/>
      <c r="B606" s="116"/>
      <c r="C606" s="22"/>
      <c r="D606" s="22"/>
      <c r="E606" s="22"/>
      <c r="F606" s="41"/>
      <c r="G606" s="41"/>
      <c r="H606" s="22"/>
      <c r="I606" s="41"/>
      <c r="J606" s="41"/>
      <c r="K606" s="117"/>
      <c r="L606" s="99"/>
      <c r="M606" s="41"/>
      <c r="N606" s="116"/>
      <c r="O606" s="22"/>
      <c r="P606" s="22"/>
      <c r="Q606" s="22"/>
      <c r="R606" s="22"/>
      <c r="S606" s="22"/>
      <c r="T606" s="41"/>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row>
    <row r="607">
      <c r="A607" s="41"/>
      <c r="B607" s="116"/>
      <c r="C607" s="22"/>
      <c r="D607" s="22"/>
      <c r="E607" s="22"/>
      <c r="F607" s="41"/>
      <c r="G607" s="41"/>
      <c r="H607" s="22"/>
      <c r="I607" s="41"/>
      <c r="J607" s="41"/>
      <c r="K607" s="117"/>
      <c r="L607" s="99"/>
      <c r="M607" s="41"/>
      <c r="N607" s="116"/>
      <c r="O607" s="22"/>
      <c r="P607" s="22"/>
      <c r="Q607" s="22"/>
      <c r="R607" s="22"/>
      <c r="S607" s="22"/>
      <c r="T607" s="41"/>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row>
    <row r="608">
      <c r="A608" s="41"/>
      <c r="B608" s="116"/>
      <c r="C608" s="22"/>
      <c r="D608" s="22"/>
      <c r="E608" s="22"/>
      <c r="F608" s="41"/>
      <c r="G608" s="41"/>
      <c r="H608" s="22"/>
      <c r="I608" s="41"/>
      <c r="J608" s="41"/>
      <c r="K608" s="117"/>
      <c r="L608" s="99"/>
      <c r="M608" s="41"/>
      <c r="N608" s="116"/>
      <c r="O608" s="22"/>
      <c r="P608" s="22"/>
      <c r="Q608" s="22"/>
      <c r="R608" s="22"/>
      <c r="S608" s="22"/>
      <c r="T608" s="41"/>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row>
    <row r="609">
      <c r="A609" s="41"/>
      <c r="B609" s="116"/>
      <c r="C609" s="22"/>
      <c r="D609" s="22"/>
      <c r="E609" s="22"/>
      <c r="F609" s="41"/>
      <c r="G609" s="41"/>
      <c r="H609" s="22"/>
      <c r="I609" s="41"/>
      <c r="J609" s="41"/>
      <c r="K609" s="117"/>
      <c r="L609" s="99"/>
      <c r="M609" s="41"/>
      <c r="N609" s="116"/>
      <c r="O609" s="22"/>
      <c r="P609" s="22"/>
      <c r="Q609" s="22"/>
      <c r="R609" s="22"/>
      <c r="S609" s="22"/>
      <c r="T609" s="41"/>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row>
    <row r="610">
      <c r="A610" s="41"/>
      <c r="B610" s="116"/>
      <c r="C610" s="22"/>
      <c r="D610" s="22"/>
      <c r="E610" s="22"/>
      <c r="F610" s="41"/>
      <c r="G610" s="41"/>
      <c r="H610" s="22"/>
      <c r="I610" s="41"/>
      <c r="J610" s="41"/>
      <c r="K610" s="117"/>
      <c r="L610" s="99"/>
      <c r="M610" s="41"/>
      <c r="N610" s="116"/>
      <c r="O610" s="22"/>
      <c r="P610" s="22"/>
      <c r="Q610" s="22"/>
      <c r="R610" s="22"/>
      <c r="S610" s="22"/>
      <c r="T610" s="41"/>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row>
    <row r="611">
      <c r="A611" s="41"/>
      <c r="B611" s="116"/>
      <c r="C611" s="22"/>
      <c r="D611" s="22"/>
      <c r="E611" s="22"/>
      <c r="F611" s="41"/>
      <c r="G611" s="41"/>
      <c r="H611" s="22"/>
      <c r="I611" s="41"/>
      <c r="J611" s="41"/>
      <c r="K611" s="117"/>
      <c r="L611" s="99"/>
      <c r="M611" s="41"/>
      <c r="N611" s="116"/>
      <c r="O611" s="22"/>
      <c r="P611" s="22"/>
      <c r="Q611" s="22"/>
      <c r="R611" s="22"/>
      <c r="S611" s="22"/>
      <c r="T611" s="41"/>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row>
    <row r="612">
      <c r="A612" s="41"/>
      <c r="B612" s="116"/>
      <c r="C612" s="22"/>
      <c r="D612" s="22"/>
      <c r="E612" s="22"/>
      <c r="F612" s="41"/>
      <c r="G612" s="41"/>
      <c r="H612" s="22"/>
      <c r="I612" s="41"/>
      <c r="J612" s="41"/>
      <c r="K612" s="117"/>
      <c r="L612" s="99"/>
      <c r="M612" s="41"/>
      <c r="N612" s="116"/>
      <c r="O612" s="22"/>
      <c r="P612" s="22"/>
      <c r="Q612" s="22"/>
      <c r="R612" s="22"/>
      <c r="S612" s="22"/>
      <c r="T612" s="41"/>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row>
    <row r="613">
      <c r="A613" s="41"/>
      <c r="B613" s="116"/>
      <c r="C613" s="22"/>
      <c r="D613" s="22"/>
      <c r="E613" s="22"/>
      <c r="F613" s="41"/>
      <c r="G613" s="41"/>
      <c r="H613" s="22"/>
      <c r="I613" s="41"/>
      <c r="J613" s="41"/>
      <c r="K613" s="117"/>
      <c r="L613" s="99"/>
      <c r="M613" s="41"/>
      <c r="N613" s="116"/>
      <c r="O613" s="22"/>
      <c r="P613" s="22"/>
      <c r="Q613" s="22"/>
      <c r="R613" s="22"/>
      <c r="S613" s="22"/>
      <c r="T613" s="41"/>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row>
    <row r="614">
      <c r="A614" s="41"/>
      <c r="B614" s="116"/>
      <c r="C614" s="22"/>
      <c r="D614" s="22"/>
      <c r="E614" s="22"/>
      <c r="F614" s="41"/>
      <c r="G614" s="41"/>
      <c r="H614" s="22"/>
      <c r="I614" s="41"/>
      <c r="J614" s="41"/>
      <c r="K614" s="117"/>
      <c r="L614" s="99"/>
      <c r="M614" s="41"/>
      <c r="N614" s="116"/>
      <c r="O614" s="22"/>
      <c r="P614" s="22"/>
      <c r="Q614" s="22"/>
      <c r="R614" s="22"/>
      <c r="S614" s="22"/>
      <c r="T614" s="41"/>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row>
    <row r="615">
      <c r="A615" s="41"/>
      <c r="B615" s="116"/>
      <c r="C615" s="22"/>
      <c r="D615" s="22"/>
      <c r="E615" s="22"/>
      <c r="F615" s="41"/>
      <c r="G615" s="41"/>
      <c r="H615" s="22"/>
      <c r="I615" s="41"/>
      <c r="J615" s="41"/>
      <c r="K615" s="117"/>
      <c r="L615" s="99"/>
      <c r="M615" s="41"/>
      <c r="N615" s="116"/>
      <c r="O615" s="22"/>
      <c r="P615" s="22"/>
      <c r="Q615" s="22"/>
      <c r="R615" s="22"/>
      <c r="S615" s="22"/>
      <c r="T615" s="41"/>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row>
    <row r="616">
      <c r="A616" s="41"/>
      <c r="B616" s="116"/>
      <c r="C616" s="22"/>
      <c r="D616" s="22"/>
      <c r="E616" s="22"/>
      <c r="F616" s="41"/>
      <c r="G616" s="41"/>
      <c r="H616" s="22"/>
      <c r="I616" s="41"/>
      <c r="J616" s="41"/>
      <c r="K616" s="117"/>
      <c r="L616" s="99"/>
      <c r="M616" s="41"/>
      <c r="N616" s="116"/>
      <c r="O616" s="22"/>
      <c r="P616" s="22"/>
      <c r="Q616" s="22"/>
      <c r="R616" s="22"/>
      <c r="S616" s="22"/>
      <c r="T616" s="41"/>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row>
    <row r="617">
      <c r="A617" s="41"/>
      <c r="B617" s="116"/>
      <c r="C617" s="22"/>
      <c r="D617" s="22"/>
      <c r="E617" s="22"/>
      <c r="F617" s="41"/>
      <c r="G617" s="41"/>
      <c r="H617" s="22"/>
      <c r="I617" s="41"/>
      <c r="J617" s="41"/>
      <c r="K617" s="117"/>
      <c r="L617" s="99"/>
      <c r="M617" s="41"/>
      <c r="N617" s="116"/>
      <c r="O617" s="22"/>
      <c r="P617" s="22"/>
      <c r="Q617" s="22"/>
      <c r="R617" s="22"/>
      <c r="S617" s="22"/>
      <c r="T617" s="41"/>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row>
    <row r="618">
      <c r="A618" s="41"/>
      <c r="B618" s="116"/>
      <c r="C618" s="22"/>
      <c r="D618" s="22"/>
      <c r="E618" s="22"/>
      <c r="F618" s="41"/>
      <c r="G618" s="41"/>
      <c r="H618" s="22"/>
      <c r="I618" s="41"/>
      <c r="J618" s="41"/>
      <c r="K618" s="117"/>
      <c r="L618" s="99"/>
      <c r="M618" s="41"/>
      <c r="N618" s="116"/>
      <c r="O618" s="22"/>
      <c r="P618" s="22"/>
      <c r="Q618" s="22"/>
      <c r="R618" s="22"/>
      <c r="S618" s="22"/>
      <c r="T618" s="41"/>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row>
    <row r="619">
      <c r="A619" s="41"/>
      <c r="B619" s="116"/>
      <c r="C619" s="22"/>
      <c r="D619" s="22"/>
      <c r="E619" s="22"/>
      <c r="F619" s="41"/>
      <c r="G619" s="41"/>
      <c r="H619" s="22"/>
      <c r="I619" s="41"/>
      <c r="J619" s="41"/>
      <c r="K619" s="117"/>
      <c r="L619" s="99"/>
      <c r="M619" s="41"/>
      <c r="N619" s="116"/>
      <c r="O619" s="22"/>
      <c r="P619" s="22"/>
      <c r="Q619" s="22"/>
      <c r="R619" s="22"/>
      <c r="S619" s="22"/>
      <c r="T619" s="41"/>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row>
    <row r="620">
      <c r="A620" s="41"/>
      <c r="B620" s="116"/>
      <c r="C620" s="22"/>
      <c r="D620" s="22"/>
      <c r="E620" s="22"/>
      <c r="F620" s="41"/>
      <c r="G620" s="41"/>
      <c r="H620" s="22"/>
      <c r="I620" s="41"/>
      <c r="J620" s="41"/>
      <c r="K620" s="117"/>
      <c r="L620" s="99"/>
      <c r="M620" s="41"/>
      <c r="N620" s="116"/>
      <c r="O620" s="22"/>
      <c r="P620" s="22"/>
      <c r="Q620" s="22"/>
      <c r="R620" s="22"/>
      <c r="S620" s="22"/>
      <c r="T620" s="41"/>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row>
    <row r="621">
      <c r="A621" s="41"/>
      <c r="B621" s="116"/>
      <c r="C621" s="22"/>
      <c r="D621" s="22"/>
      <c r="E621" s="22"/>
      <c r="F621" s="41"/>
      <c r="G621" s="41"/>
      <c r="H621" s="22"/>
      <c r="I621" s="41"/>
      <c r="J621" s="41"/>
      <c r="K621" s="117"/>
      <c r="L621" s="99"/>
      <c r="M621" s="41"/>
      <c r="N621" s="116"/>
      <c r="O621" s="22"/>
      <c r="P621" s="22"/>
      <c r="Q621" s="22"/>
      <c r="R621" s="22"/>
      <c r="S621" s="22"/>
      <c r="T621" s="41"/>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row>
    <row r="622">
      <c r="A622" s="41"/>
      <c r="B622" s="116"/>
      <c r="C622" s="22"/>
      <c r="D622" s="22"/>
      <c r="E622" s="22"/>
      <c r="F622" s="41"/>
      <c r="G622" s="41"/>
      <c r="H622" s="22"/>
      <c r="I622" s="41"/>
      <c r="J622" s="41"/>
      <c r="K622" s="117"/>
      <c r="L622" s="99"/>
      <c r="M622" s="41"/>
      <c r="N622" s="116"/>
      <c r="O622" s="22"/>
      <c r="P622" s="22"/>
      <c r="Q622" s="22"/>
      <c r="R622" s="22"/>
      <c r="S622" s="22"/>
      <c r="T622" s="41"/>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row>
    <row r="623">
      <c r="A623" s="41"/>
      <c r="B623" s="116"/>
      <c r="C623" s="22"/>
      <c r="D623" s="22"/>
      <c r="E623" s="22"/>
      <c r="F623" s="41"/>
      <c r="G623" s="41"/>
      <c r="H623" s="22"/>
      <c r="I623" s="41"/>
      <c r="J623" s="41"/>
      <c r="K623" s="117"/>
      <c r="L623" s="99"/>
      <c r="M623" s="41"/>
      <c r="N623" s="116"/>
      <c r="O623" s="22"/>
      <c r="P623" s="22"/>
      <c r="Q623" s="22"/>
      <c r="R623" s="22"/>
      <c r="S623" s="22"/>
      <c r="T623" s="41"/>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row>
    <row r="624">
      <c r="A624" s="41"/>
      <c r="B624" s="116"/>
      <c r="C624" s="22"/>
      <c r="D624" s="22"/>
      <c r="E624" s="22"/>
      <c r="F624" s="41"/>
      <c r="G624" s="41"/>
      <c r="H624" s="22"/>
      <c r="I624" s="41"/>
      <c r="J624" s="41"/>
      <c r="K624" s="117"/>
      <c r="L624" s="99"/>
      <c r="M624" s="41"/>
      <c r="N624" s="116"/>
      <c r="O624" s="22"/>
      <c r="P624" s="22"/>
      <c r="Q624" s="22"/>
      <c r="R624" s="22"/>
      <c r="S624" s="22"/>
      <c r="T624" s="41"/>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row>
    <row r="625">
      <c r="A625" s="41"/>
      <c r="B625" s="116"/>
      <c r="C625" s="22"/>
      <c r="D625" s="22"/>
      <c r="E625" s="22"/>
      <c r="F625" s="41"/>
      <c r="G625" s="41"/>
      <c r="H625" s="22"/>
      <c r="I625" s="41"/>
      <c r="J625" s="41"/>
      <c r="K625" s="117"/>
      <c r="L625" s="99"/>
      <c r="M625" s="41"/>
      <c r="N625" s="116"/>
      <c r="O625" s="22"/>
      <c r="P625" s="22"/>
      <c r="Q625" s="22"/>
      <c r="R625" s="22"/>
      <c r="S625" s="22"/>
      <c r="T625" s="41"/>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row>
    <row r="626">
      <c r="A626" s="41"/>
      <c r="B626" s="116"/>
      <c r="C626" s="22"/>
      <c r="D626" s="22"/>
      <c r="E626" s="22"/>
      <c r="F626" s="41"/>
      <c r="G626" s="41"/>
      <c r="H626" s="22"/>
      <c r="I626" s="41"/>
      <c r="J626" s="41"/>
      <c r="K626" s="117"/>
      <c r="L626" s="99"/>
      <c r="M626" s="41"/>
      <c r="N626" s="116"/>
      <c r="O626" s="22"/>
      <c r="P626" s="22"/>
      <c r="Q626" s="22"/>
      <c r="R626" s="22"/>
      <c r="S626" s="22"/>
      <c r="T626" s="41"/>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row>
    <row r="627">
      <c r="A627" s="41"/>
      <c r="B627" s="116"/>
      <c r="C627" s="22"/>
      <c r="D627" s="22"/>
      <c r="E627" s="22"/>
      <c r="F627" s="41"/>
      <c r="G627" s="41"/>
      <c r="H627" s="22"/>
      <c r="I627" s="41"/>
      <c r="J627" s="41"/>
      <c r="K627" s="117"/>
      <c r="L627" s="99"/>
      <c r="M627" s="41"/>
      <c r="N627" s="116"/>
      <c r="O627" s="22"/>
      <c r="P627" s="22"/>
      <c r="Q627" s="22"/>
      <c r="R627" s="22"/>
      <c r="S627" s="22"/>
      <c r="T627" s="41"/>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row>
    <row r="628">
      <c r="A628" s="41"/>
      <c r="B628" s="116"/>
      <c r="C628" s="22"/>
      <c r="D628" s="22"/>
      <c r="E628" s="22"/>
      <c r="F628" s="41"/>
      <c r="G628" s="41"/>
      <c r="H628" s="22"/>
      <c r="I628" s="41"/>
      <c r="J628" s="41"/>
      <c r="K628" s="117"/>
      <c r="L628" s="99"/>
      <c r="M628" s="41"/>
      <c r="N628" s="116"/>
      <c r="O628" s="22"/>
      <c r="P628" s="22"/>
      <c r="Q628" s="22"/>
      <c r="R628" s="22"/>
      <c r="S628" s="22"/>
      <c r="T628" s="41"/>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row>
    <row r="629">
      <c r="A629" s="41"/>
      <c r="B629" s="116"/>
      <c r="C629" s="22"/>
      <c r="D629" s="22"/>
      <c r="E629" s="22"/>
      <c r="F629" s="41"/>
      <c r="G629" s="41"/>
      <c r="H629" s="22"/>
      <c r="I629" s="41"/>
      <c r="J629" s="41"/>
      <c r="K629" s="117"/>
      <c r="L629" s="99"/>
      <c r="M629" s="41"/>
      <c r="N629" s="116"/>
      <c r="O629" s="22"/>
      <c r="P629" s="22"/>
      <c r="Q629" s="22"/>
      <c r="R629" s="22"/>
      <c r="S629" s="22"/>
      <c r="T629" s="41"/>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row>
    <row r="630">
      <c r="A630" s="41"/>
      <c r="B630" s="116"/>
      <c r="C630" s="22"/>
      <c r="D630" s="22"/>
      <c r="E630" s="22"/>
      <c r="F630" s="41"/>
      <c r="G630" s="41"/>
      <c r="H630" s="22"/>
      <c r="I630" s="41"/>
      <c r="J630" s="41"/>
      <c r="K630" s="117"/>
      <c r="L630" s="99"/>
      <c r="M630" s="41"/>
      <c r="N630" s="116"/>
      <c r="O630" s="22"/>
      <c r="P630" s="22"/>
      <c r="Q630" s="22"/>
      <c r="R630" s="22"/>
      <c r="S630" s="22"/>
      <c r="T630" s="41"/>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row>
    <row r="631">
      <c r="A631" s="41"/>
      <c r="B631" s="116"/>
      <c r="C631" s="22"/>
      <c r="D631" s="22"/>
      <c r="E631" s="22"/>
      <c r="F631" s="41"/>
      <c r="G631" s="41"/>
      <c r="H631" s="22"/>
      <c r="I631" s="41"/>
      <c r="J631" s="41"/>
      <c r="K631" s="117"/>
      <c r="L631" s="99"/>
      <c r="M631" s="41"/>
      <c r="N631" s="116"/>
      <c r="O631" s="22"/>
      <c r="P631" s="22"/>
      <c r="Q631" s="22"/>
      <c r="R631" s="22"/>
      <c r="S631" s="22"/>
      <c r="T631" s="41"/>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row>
    <row r="632">
      <c r="A632" s="41"/>
      <c r="B632" s="116"/>
      <c r="C632" s="22"/>
      <c r="D632" s="22"/>
      <c r="E632" s="22"/>
      <c r="F632" s="41"/>
      <c r="G632" s="41"/>
      <c r="H632" s="22"/>
      <c r="I632" s="41"/>
      <c r="J632" s="41"/>
      <c r="K632" s="117"/>
      <c r="L632" s="99"/>
      <c r="M632" s="41"/>
      <c r="N632" s="116"/>
      <c r="O632" s="22"/>
      <c r="P632" s="22"/>
      <c r="Q632" s="22"/>
      <c r="R632" s="22"/>
      <c r="S632" s="22"/>
      <c r="T632" s="41"/>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row>
    <row r="633">
      <c r="A633" s="41"/>
      <c r="B633" s="116"/>
      <c r="C633" s="22"/>
      <c r="D633" s="22"/>
      <c r="E633" s="22"/>
      <c r="F633" s="41"/>
      <c r="G633" s="41"/>
      <c r="H633" s="22"/>
      <c r="I633" s="41"/>
      <c r="J633" s="41"/>
      <c r="K633" s="117"/>
      <c r="L633" s="99"/>
      <c r="M633" s="41"/>
      <c r="N633" s="116"/>
      <c r="O633" s="22"/>
      <c r="P633" s="22"/>
      <c r="Q633" s="22"/>
      <c r="R633" s="22"/>
      <c r="S633" s="22"/>
      <c r="T633" s="41"/>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row>
    <row r="634">
      <c r="A634" s="41"/>
      <c r="B634" s="116"/>
      <c r="C634" s="22"/>
      <c r="D634" s="22"/>
      <c r="E634" s="22"/>
      <c r="F634" s="41"/>
      <c r="G634" s="41"/>
      <c r="H634" s="22"/>
      <c r="I634" s="41"/>
      <c r="J634" s="41"/>
      <c r="K634" s="117"/>
      <c r="L634" s="99"/>
      <c r="M634" s="41"/>
      <c r="N634" s="116"/>
      <c r="O634" s="22"/>
      <c r="P634" s="22"/>
      <c r="Q634" s="22"/>
      <c r="R634" s="22"/>
      <c r="S634" s="22"/>
      <c r="T634" s="41"/>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row>
    <row r="635">
      <c r="A635" s="41"/>
      <c r="B635" s="116"/>
      <c r="C635" s="22"/>
      <c r="D635" s="22"/>
      <c r="E635" s="22"/>
      <c r="F635" s="41"/>
      <c r="G635" s="41"/>
      <c r="H635" s="22"/>
      <c r="I635" s="41"/>
      <c r="J635" s="41"/>
      <c r="K635" s="117"/>
      <c r="L635" s="99"/>
      <c r="M635" s="41"/>
      <c r="N635" s="116"/>
      <c r="O635" s="22"/>
      <c r="P635" s="22"/>
      <c r="Q635" s="22"/>
      <c r="R635" s="22"/>
      <c r="S635" s="22"/>
      <c r="T635" s="41"/>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row>
    <row r="636">
      <c r="A636" s="41"/>
      <c r="B636" s="116"/>
      <c r="C636" s="22"/>
      <c r="D636" s="22"/>
      <c r="E636" s="22"/>
      <c r="F636" s="41"/>
      <c r="G636" s="41"/>
      <c r="H636" s="22"/>
      <c r="I636" s="41"/>
      <c r="J636" s="41"/>
      <c r="K636" s="117"/>
      <c r="L636" s="99"/>
      <c r="M636" s="41"/>
      <c r="N636" s="116"/>
      <c r="O636" s="22"/>
      <c r="P636" s="22"/>
      <c r="Q636" s="22"/>
      <c r="R636" s="22"/>
      <c r="S636" s="22"/>
      <c r="T636" s="41"/>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row>
    <row r="637">
      <c r="A637" s="41"/>
      <c r="B637" s="116"/>
      <c r="C637" s="22"/>
      <c r="D637" s="22"/>
      <c r="E637" s="22"/>
      <c r="F637" s="41"/>
      <c r="G637" s="41"/>
      <c r="H637" s="22"/>
      <c r="I637" s="41"/>
      <c r="J637" s="41"/>
      <c r="K637" s="117"/>
      <c r="L637" s="99"/>
      <c r="M637" s="41"/>
      <c r="N637" s="116"/>
      <c r="O637" s="22"/>
      <c r="P637" s="22"/>
      <c r="Q637" s="22"/>
      <c r="R637" s="22"/>
      <c r="S637" s="22"/>
      <c r="T637" s="41"/>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row>
    <row r="638">
      <c r="A638" s="41"/>
      <c r="B638" s="116"/>
      <c r="C638" s="22"/>
      <c r="D638" s="22"/>
      <c r="E638" s="22"/>
      <c r="F638" s="41"/>
      <c r="G638" s="41"/>
      <c r="H638" s="22"/>
      <c r="I638" s="41"/>
      <c r="J638" s="41"/>
      <c r="K638" s="117"/>
      <c r="L638" s="99"/>
      <c r="M638" s="41"/>
      <c r="N638" s="116"/>
      <c r="O638" s="22"/>
      <c r="P638" s="22"/>
      <c r="Q638" s="22"/>
      <c r="R638" s="22"/>
      <c r="S638" s="22"/>
      <c r="T638" s="41"/>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row>
    <row r="639">
      <c r="A639" s="41"/>
      <c r="B639" s="116"/>
      <c r="C639" s="22"/>
      <c r="D639" s="22"/>
      <c r="E639" s="22"/>
      <c r="F639" s="41"/>
      <c r="G639" s="41"/>
      <c r="H639" s="22"/>
      <c r="I639" s="41"/>
      <c r="J639" s="41"/>
      <c r="K639" s="117"/>
      <c r="L639" s="99"/>
      <c r="M639" s="41"/>
      <c r="N639" s="116"/>
      <c r="O639" s="22"/>
      <c r="P639" s="22"/>
      <c r="Q639" s="22"/>
      <c r="R639" s="22"/>
      <c r="S639" s="22"/>
      <c r="T639" s="41"/>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row>
    <row r="640">
      <c r="A640" s="41"/>
      <c r="B640" s="116"/>
      <c r="C640" s="22"/>
      <c r="D640" s="22"/>
      <c r="E640" s="22"/>
      <c r="F640" s="41"/>
      <c r="G640" s="41"/>
      <c r="H640" s="22"/>
      <c r="I640" s="41"/>
      <c r="J640" s="41"/>
      <c r="K640" s="117"/>
      <c r="L640" s="99"/>
      <c r="M640" s="41"/>
      <c r="N640" s="116"/>
      <c r="O640" s="22"/>
      <c r="P640" s="22"/>
      <c r="Q640" s="22"/>
      <c r="R640" s="22"/>
      <c r="S640" s="22"/>
      <c r="T640" s="41"/>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row>
    <row r="641">
      <c r="A641" s="41"/>
      <c r="B641" s="116"/>
      <c r="C641" s="22"/>
      <c r="D641" s="22"/>
      <c r="E641" s="22"/>
      <c r="F641" s="41"/>
      <c r="G641" s="41"/>
      <c r="H641" s="22"/>
      <c r="I641" s="41"/>
      <c r="J641" s="41"/>
      <c r="K641" s="117"/>
      <c r="L641" s="99"/>
      <c r="M641" s="41"/>
      <c r="N641" s="116"/>
      <c r="O641" s="22"/>
      <c r="P641" s="22"/>
      <c r="Q641" s="22"/>
      <c r="R641" s="22"/>
      <c r="S641" s="22"/>
      <c r="T641" s="41"/>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row>
    <row r="642">
      <c r="A642" s="41"/>
      <c r="B642" s="116"/>
      <c r="C642" s="22"/>
      <c r="D642" s="22"/>
      <c r="E642" s="22"/>
      <c r="F642" s="41"/>
      <c r="G642" s="41"/>
      <c r="H642" s="22"/>
      <c r="I642" s="41"/>
      <c r="J642" s="41"/>
      <c r="K642" s="117"/>
      <c r="L642" s="99"/>
      <c r="M642" s="41"/>
      <c r="N642" s="116"/>
      <c r="O642" s="22"/>
      <c r="P642" s="22"/>
      <c r="Q642" s="22"/>
      <c r="R642" s="22"/>
      <c r="S642" s="22"/>
      <c r="T642" s="41"/>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row>
    <row r="643">
      <c r="A643" s="41"/>
      <c r="B643" s="116"/>
      <c r="C643" s="22"/>
      <c r="D643" s="22"/>
      <c r="E643" s="22"/>
      <c r="F643" s="41"/>
      <c r="G643" s="41"/>
      <c r="H643" s="22"/>
      <c r="I643" s="41"/>
      <c r="J643" s="41"/>
      <c r="K643" s="117"/>
      <c r="L643" s="99"/>
      <c r="M643" s="41"/>
      <c r="N643" s="116"/>
      <c r="O643" s="22"/>
      <c r="P643" s="22"/>
      <c r="Q643" s="22"/>
      <c r="R643" s="22"/>
      <c r="S643" s="22"/>
      <c r="T643" s="41"/>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row>
    <row r="644">
      <c r="A644" s="41"/>
      <c r="B644" s="116"/>
      <c r="C644" s="22"/>
      <c r="D644" s="22"/>
      <c r="E644" s="22"/>
      <c r="F644" s="41"/>
      <c r="G644" s="41"/>
      <c r="H644" s="22"/>
      <c r="I644" s="41"/>
      <c r="J644" s="41"/>
      <c r="K644" s="117"/>
      <c r="L644" s="99"/>
      <c r="M644" s="41"/>
      <c r="N644" s="116"/>
      <c r="O644" s="22"/>
      <c r="P644" s="22"/>
      <c r="Q644" s="22"/>
      <c r="R644" s="22"/>
      <c r="S644" s="22"/>
      <c r="T644" s="41"/>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row>
    <row r="645">
      <c r="A645" s="41"/>
      <c r="B645" s="116"/>
      <c r="C645" s="22"/>
      <c r="D645" s="22"/>
      <c r="E645" s="22"/>
      <c r="F645" s="41"/>
      <c r="G645" s="41"/>
      <c r="H645" s="22"/>
      <c r="I645" s="41"/>
      <c r="J645" s="41"/>
      <c r="K645" s="117"/>
      <c r="L645" s="99"/>
      <c r="M645" s="41"/>
      <c r="N645" s="116"/>
      <c r="O645" s="22"/>
      <c r="P645" s="22"/>
      <c r="Q645" s="22"/>
      <c r="R645" s="22"/>
      <c r="S645" s="22"/>
      <c r="T645" s="41"/>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row>
    <row r="646">
      <c r="A646" s="41"/>
      <c r="B646" s="116"/>
      <c r="C646" s="22"/>
      <c r="D646" s="22"/>
      <c r="E646" s="22"/>
      <c r="F646" s="41"/>
      <c r="G646" s="41"/>
      <c r="H646" s="22"/>
      <c r="I646" s="41"/>
      <c r="J646" s="41"/>
      <c r="K646" s="117"/>
      <c r="L646" s="99"/>
      <c r="M646" s="41"/>
      <c r="N646" s="116"/>
      <c r="O646" s="22"/>
      <c r="P646" s="22"/>
      <c r="Q646" s="22"/>
      <c r="R646" s="22"/>
      <c r="S646" s="22"/>
      <c r="T646" s="41"/>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row>
    <row r="647">
      <c r="A647" s="41"/>
      <c r="B647" s="116"/>
      <c r="C647" s="22"/>
      <c r="D647" s="22"/>
      <c r="E647" s="22"/>
      <c r="F647" s="41"/>
      <c r="G647" s="41"/>
      <c r="H647" s="22"/>
      <c r="I647" s="41"/>
      <c r="J647" s="41"/>
      <c r="K647" s="117"/>
      <c r="L647" s="99"/>
      <c r="M647" s="41"/>
      <c r="N647" s="116"/>
      <c r="O647" s="22"/>
      <c r="P647" s="22"/>
      <c r="Q647" s="22"/>
      <c r="R647" s="22"/>
      <c r="S647" s="22"/>
      <c r="T647" s="41"/>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row>
    <row r="648">
      <c r="A648" s="41"/>
      <c r="B648" s="116"/>
      <c r="C648" s="22"/>
      <c r="D648" s="22"/>
      <c r="E648" s="22"/>
      <c r="F648" s="41"/>
      <c r="G648" s="41"/>
      <c r="H648" s="22"/>
      <c r="I648" s="41"/>
      <c r="J648" s="41"/>
      <c r="K648" s="117"/>
      <c r="L648" s="99"/>
      <c r="M648" s="41"/>
      <c r="N648" s="116"/>
      <c r="O648" s="22"/>
      <c r="P648" s="22"/>
      <c r="Q648" s="22"/>
      <c r="R648" s="22"/>
      <c r="S648" s="22"/>
      <c r="T648" s="41"/>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row>
    <row r="649">
      <c r="A649" s="41"/>
      <c r="B649" s="116"/>
      <c r="C649" s="22"/>
      <c r="D649" s="22"/>
      <c r="E649" s="22"/>
      <c r="F649" s="41"/>
      <c r="G649" s="41"/>
      <c r="H649" s="22"/>
      <c r="I649" s="41"/>
      <c r="J649" s="41"/>
      <c r="K649" s="117"/>
      <c r="L649" s="99"/>
      <c r="M649" s="41"/>
      <c r="N649" s="116"/>
      <c r="O649" s="22"/>
      <c r="P649" s="22"/>
      <c r="Q649" s="22"/>
      <c r="R649" s="22"/>
      <c r="S649" s="22"/>
      <c r="T649" s="41"/>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row>
    <row r="650">
      <c r="A650" s="41"/>
      <c r="B650" s="116"/>
      <c r="C650" s="22"/>
      <c r="D650" s="22"/>
      <c r="E650" s="22"/>
      <c r="F650" s="41"/>
      <c r="G650" s="41"/>
      <c r="H650" s="22"/>
      <c r="I650" s="41"/>
      <c r="J650" s="41"/>
      <c r="K650" s="117"/>
      <c r="L650" s="99"/>
      <c r="M650" s="41"/>
      <c r="N650" s="116"/>
      <c r="O650" s="22"/>
      <c r="P650" s="22"/>
      <c r="Q650" s="22"/>
      <c r="R650" s="22"/>
      <c r="S650" s="22"/>
      <c r="T650" s="41"/>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row>
    <row r="651">
      <c r="A651" s="41"/>
      <c r="B651" s="116"/>
      <c r="C651" s="22"/>
      <c r="D651" s="22"/>
      <c r="E651" s="22"/>
      <c r="F651" s="41"/>
      <c r="G651" s="41"/>
      <c r="H651" s="22"/>
      <c r="I651" s="41"/>
      <c r="J651" s="41"/>
      <c r="K651" s="117"/>
      <c r="L651" s="99"/>
      <c r="M651" s="41"/>
      <c r="N651" s="116"/>
      <c r="O651" s="22"/>
      <c r="P651" s="22"/>
      <c r="Q651" s="22"/>
      <c r="R651" s="22"/>
      <c r="S651" s="22"/>
      <c r="T651" s="41"/>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row>
    <row r="652">
      <c r="A652" s="41"/>
      <c r="B652" s="116"/>
      <c r="C652" s="22"/>
      <c r="D652" s="22"/>
      <c r="E652" s="22"/>
      <c r="F652" s="41"/>
      <c r="G652" s="41"/>
      <c r="H652" s="22"/>
      <c r="I652" s="41"/>
      <c r="J652" s="41"/>
      <c r="K652" s="117"/>
      <c r="L652" s="99"/>
      <c r="M652" s="41"/>
      <c r="N652" s="116"/>
      <c r="O652" s="22"/>
      <c r="P652" s="22"/>
      <c r="Q652" s="22"/>
      <c r="R652" s="22"/>
      <c r="S652" s="22"/>
      <c r="T652" s="41"/>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row>
    <row r="653">
      <c r="A653" s="41"/>
      <c r="B653" s="116"/>
      <c r="C653" s="22"/>
      <c r="D653" s="22"/>
      <c r="E653" s="22"/>
      <c r="F653" s="41"/>
      <c r="G653" s="41"/>
      <c r="H653" s="22"/>
      <c r="I653" s="41"/>
      <c r="J653" s="41"/>
      <c r="K653" s="117"/>
      <c r="L653" s="99"/>
      <c r="M653" s="41"/>
      <c r="N653" s="116"/>
      <c r="O653" s="22"/>
      <c r="P653" s="22"/>
      <c r="Q653" s="22"/>
      <c r="R653" s="22"/>
      <c r="S653" s="22"/>
      <c r="T653" s="41"/>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row>
    <row r="654">
      <c r="A654" s="41"/>
      <c r="B654" s="116"/>
      <c r="C654" s="22"/>
      <c r="D654" s="22"/>
      <c r="E654" s="22"/>
      <c r="F654" s="41"/>
      <c r="G654" s="41"/>
      <c r="H654" s="22"/>
      <c r="I654" s="41"/>
      <c r="J654" s="41"/>
      <c r="K654" s="117"/>
      <c r="L654" s="99"/>
      <c r="M654" s="41"/>
      <c r="N654" s="116"/>
      <c r="O654" s="22"/>
      <c r="P654" s="22"/>
      <c r="Q654" s="22"/>
      <c r="R654" s="22"/>
      <c r="S654" s="22"/>
      <c r="T654" s="41"/>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row>
    <row r="655">
      <c r="A655" s="41"/>
      <c r="B655" s="116"/>
      <c r="C655" s="22"/>
      <c r="D655" s="22"/>
      <c r="E655" s="22"/>
      <c r="F655" s="41"/>
      <c r="G655" s="41"/>
      <c r="H655" s="22"/>
      <c r="I655" s="41"/>
      <c r="J655" s="41"/>
      <c r="K655" s="117"/>
      <c r="L655" s="99"/>
      <c r="M655" s="41"/>
      <c r="N655" s="116"/>
      <c r="O655" s="22"/>
      <c r="P655" s="22"/>
      <c r="Q655" s="22"/>
      <c r="R655" s="22"/>
      <c r="S655" s="22"/>
      <c r="T655" s="41"/>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row>
    <row r="656">
      <c r="A656" s="41"/>
      <c r="B656" s="116"/>
      <c r="C656" s="22"/>
      <c r="D656" s="22"/>
      <c r="E656" s="22"/>
      <c r="F656" s="41"/>
      <c r="G656" s="41"/>
      <c r="H656" s="22"/>
      <c r="I656" s="41"/>
      <c r="J656" s="41"/>
      <c r="K656" s="117"/>
      <c r="L656" s="99"/>
      <c r="M656" s="41"/>
      <c r="N656" s="116"/>
      <c r="O656" s="22"/>
      <c r="P656" s="22"/>
      <c r="Q656" s="22"/>
      <c r="R656" s="22"/>
      <c r="S656" s="22"/>
      <c r="T656" s="41"/>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row>
    <row r="657">
      <c r="A657" s="41"/>
      <c r="B657" s="116"/>
      <c r="C657" s="22"/>
      <c r="D657" s="22"/>
      <c r="E657" s="22"/>
      <c r="F657" s="41"/>
      <c r="G657" s="41"/>
      <c r="H657" s="22"/>
      <c r="I657" s="41"/>
      <c r="J657" s="41"/>
      <c r="K657" s="117"/>
      <c r="L657" s="99"/>
      <c r="M657" s="41"/>
      <c r="N657" s="116"/>
      <c r="O657" s="22"/>
      <c r="P657" s="22"/>
      <c r="Q657" s="22"/>
      <c r="R657" s="22"/>
      <c r="S657" s="22"/>
      <c r="T657" s="41"/>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row>
    <row r="658">
      <c r="A658" s="41"/>
      <c r="B658" s="116"/>
      <c r="C658" s="22"/>
      <c r="D658" s="22"/>
      <c r="E658" s="22"/>
      <c r="F658" s="41"/>
      <c r="G658" s="41"/>
      <c r="H658" s="22"/>
      <c r="I658" s="41"/>
      <c r="J658" s="41"/>
      <c r="K658" s="117"/>
      <c r="L658" s="99"/>
      <c r="M658" s="41"/>
      <c r="N658" s="116"/>
      <c r="O658" s="22"/>
      <c r="P658" s="22"/>
      <c r="Q658" s="22"/>
      <c r="R658" s="22"/>
      <c r="S658" s="22"/>
      <c r="T658" s="41"/>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row>
    <row r="659">
      <c r="A659" s="41"/>
      <c r="B659" s="116"/>
      <c r="C659" s="22"/>
      <c r="D659" s="22"/>
      <c r="E659" s="22"/>
      <c r="F659" s="41"/>
      <c r="G659" s="41"/>
      <c r="H659" s="22"/>
      <c r="I659" s="41"/>
      <c r="J659" s="41"/>
      <c r="K659" s="117"/>
      <c r="L659" s="99"/>
      <c r="M659" s="41"/>
      <c r="N659" s="116"/>
      <c r="O659" s="22"/>
      <c r="P659" s="22"/>
      <c r="Q659" s="22"/>
      <c r="R659" s="22"/>
      <c r="S659" s="22"/>
      <c r="T659" s="41"/>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row>
    <row r="660">
      <c r="A660" s="41"/>
      <c r="B660" s="116"/>
      <c r="C660" s="22"/>
      <c r="D660" s="22"/>
      <c r="E660" s="22"/>
      <c r="F660" s="41"/>
      <c r="G660" s="41"/>
      <c r="H660" s="22"/>
      <c r="I660" s="41"/>
      <c r="J660" s="41"/>
      <c r="K660" s="117"/>
      <c r="L660" s="99"/>
      <c r="M660" s="41"/>
      <c r="N660" s="116"/>
      <c r="O660" s="22"/>
      <c r="P660" s="22"/>
      <c r="Q660" s="22"/>
      <c r="R660" s="22"/>
      <c r="S660" s="22"/>
      <c r="T660" s="41"/>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row>
    <row r="661">
      <c r="A661" s="41"/>
      <c r="B661" s="116"/>
      <c r="C661" s="22"/>
      <c r="D661" s="22"/>
      <c r="E661" s="22"/>
      <c r="F661" s="41"/>
      <c r="G661" s="41"/>
      <c r="H661" s="22"/>
      <c r="I661" s="41"/>
      <c r="J661" s="41"/>
      <c r="K661" s="117"/>
      <c r="L661" s="99"/>
      <c r="M661" s="41"/>
      <c r="N661" s="116"/>
      <c r="O661" s="22"/>
      <c r="P661" s="22"/>
      <c r="Q661" s="22"/>
      <c r="R661" s="22"/>
      <c r="S661" s="22"/>
      <c r="T661" s="41"/>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row>
    <row r="662">
      <c r="A662" s="41"/>
      <c r="B662" s="116"/>
      <c r="C662" s="22"/>
      <c r="D662" s="22"/>
      <c r="E662" s="22"/>
      <c r="F662" s="41"/>
      <c r="G662" s="41"/>
      <c r="H662" s="22"/>
      <c r="I662" s="41"/>
      <c r="J662" s="41"/>
      <c r="K662" s="117"/>
      <c r="L662" s="99"/>
      <c r="M662" s="41"/>
      <c r="N662" s="116"/>
      <c r="O662" s="22"/>
      <c r="P662" s="22"/>
      <c r="Q662" s="22"/>
      <c r="R662" s="22"/>
      <c r="S662" s="22"/>
      <c r="T662" s="41"/>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row>
    <row r="663">
      <c r="A663" s="41"/>
      <c r="B663" s="116"/>
      <c r="C663" s="22"/>
      <c r="D663" s="22"/>
      <c r="E663" s="22"/>
      <c r="F663" s="41"/>
      <c r="G663" s="41"/>
      <c r="H663" s="22"/>
      <c r="I663" s="41"/>
      <c r="J663" s="41"/>
      <c r="K663" s="117"/>
      <c r="L663" s="99"/>
      <c r="M663" s="41"/>
      <c r="N663" s="116"/>
      <c r="O663" s="22"/>
      <c r="P663" s="22"/>
      <c r="Q663" s="22"/>
      <c r="R663" s="22"/>
      <c r="S663" s="22"/>
      <c r="T663" s="41"/>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row>
    <row r="664">
      <c r="A664" s="41"/>
      <c r="B664" s="116"/>
      <c r="C664" s="22"/>
      <c r="D664" s="22"/>
      <c r="E664" s="22"/>
      <c r="F664" s="41"/>
      <c r="G664" s="41"/>
      <c r="H664" s="22"/>
      <c r="I664" s="41"/>
      <c r="J664" s="41"/>
      <c r="K664" s="117"/>
      <c r="L664" s="99"/>
      <c r="M664" s="41"/>
      <c r="N664" s="116"/>
      <c r="O664" s="22"/>
      <c r="P664" s="22"/>
      <c r="Q664" s="22"/>
      <c r="R664" s="22"/>
      <c r="S664" s="22"/>
      <c r="T664" s="41"/>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row>
    <row r="665">
      <c r="A665" s="41"/>
      <c r="B665" s="116"/>
      <c r="C665" s="22"/>
      <c r="D665" s="22"/>
      <c r="E665" s="22"/>
      <c r="F665" s="41"/>
      <c r="G665" s="41"/>
      <c r="H665" s="22"/>
      <c r="I665" s="41"/>
      <c r="J665" s="41"/>
      <c r="K665" s="117"/>
      <c r="L665" s="99"/>
      <c r="M665" s="41"/>
      <c r="N665" s="116"/>
      <c r="O665" s="22"/>
      <c r="P665" s="22"/>
      <c r="Q665" s="22"/>
      <c r="R665" s="22"/>
      <c r="S665" s="22"/>
      <c r="T665" s="41"/>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row>
    <row r="666">
      <c r="A666" s="41"/>
      <c r="B666" s="116"/>
      <c r="C666" s="22"/>
      <c r="D666" s="22"/>
      <c r="E666" s="22"/>
      <c r="F666" s="41"/>
      <c r="G666" s="41"/>
      <c r="H666" s="22"/>
      <c r="I666" s="41"/>
      <c r="J666" s="41"/>
      <c r="K666" s="117"/>
      <c r="L666" s="99"/>
      <c r="M666" s="41"/>
      <c r="N666" s="116"/>
      <c r="O666" s="22"/>
      <c r="P666" s="22"/>
      <c r="Q666" s="22"/>
      <c r="R666" s="22"/>
      <c r="S666" s="22"/>
      <c r="T666" s="41"/>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row>
    <row r="667">
      <c r="A667" s="41"/>
      <c r="B667" s="116"/>
      <c r="C667" s="22"/>
      <c r="D667" s="22"/>
      <c r="E667" s="22"/>
      <c r="F667" s="41"/>
      <c r="G667" s="41"/>
      <c r="H667" s="22"/>
      <c r="I667" s="41"/>
      <c r="J667" s="41"/>
      <c r="K667" s="117"/>
      <c r="L667" s="99"/>
      <c r="M667" s="41"/>
      <c r="N667" s="116"/>
      <c r="O667" s="22"/>
      <c r="P667" s="22"/>
      <c r="Q667" s="22"/>
      <c r="R667" s="22"/>
      <c r="S667" s="22"/>
      <c r="T667" s="41"/>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row>
    <row r="668">
      <c r="A668" s="41"/>
      <c r="B668" s="116"/>
      <c r="C668" s="22"/>
      <c r="D668" s="22"/>
      <c r="E668" s="22"/>
      <c r="F668" s="41"/>
      <c r="G668" s="41"/>
      <c r="H668" s="22"/>
      <c r="I668" s="41"/>
      <c r="J668" s="41"/>
      <c r="K668" s="117"/>
      <c r="L668" s="99"/>
      <c r="M668" s="41"/>
      <c r="N668" s="116"/>
      <c r="O668" s="22"/>
      <c r="P668" s="22"/>
      <c r="Q668" s="22"/>
      <c r="R668" s="22"/>
      <c r="S668" s="22"/>
      <c r="T668" s="41"/>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row>
    <row r="669">
      <c r="A669" s="41"/>
      <c r="B669" s="116"/>
      <c r="C669" s="22"/>
      <c r="D669" s="22"/>
      <c r="E669" s="22"/>
      <c r="F669" s="41"/>
      <c r="G669" s="41"/>
      <c r="H669" s="22"/>
      <c r="I669" s="41"/>
      <c r="J669" s="41"/>
      <c r="K669" s="117"/>
      <c r="L669" s="99"/>
      <c r="M669" s="41"/>
      <c r="N669" s="116"/>
      <c r="O669" s="22"/>
      <c r="P669" s="22"/>
      <c r="Q669" s="22"/>
      <c r="R669" s="22"/>
      <c r="S669" s="22"/>
      <c r="T669" s="41"/>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row>
    <row r="670">
      <c r="A670" s="41"/>
      <c r="B670" s="116"/>
      <c r="C670" s="22"/>
      <c r="D670" s="22"/>
      <c r="E670" s="22"/>
      <c r="F670" s="41"/>
      <c r="G670" s="41"/>
      <c r="H670" s="22"/>
      <c r="I670" s="41"/>
      <c r="J670" s="41"/>
      <c r="K670" s="117"/>
      <c r="L670" s="99"/>
      <c r="M670" s="41"/>
      <c r="N670" s="116"/>
      <c r="O670" s="22"/>
      <c r="P670" s="22"/>
      <c r="Q670" s="22"/>
      <c r="R670" s="22"/>
      <c r="S670" s="22"/>
      <c r="T670" s="41"/>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row>
    <row r="671">
      <c r="A671" s="41"/>
      <c r="B671" s="116"/>
      <c r="C671" s="22"/>
      <c r="D671" s="22"/>
      <c r="E671" s="22"/>
      <c r="F671" s="41"/>
      <c r="G671" s="41"/>
      <c r="H671" s="22"/>
      <c r="I671" s="41"/>
      <c r="J671" s="41"/>
      <c r="K671" s="117"/>
      <c r="L671" s="99"/>
      <c r="M671" s="41"/>
      <c r="N671" s="116"/>
      <c r="O671" s="22"/>
      <c r="P671" s="22"/>
      <c r="Q671" s="22"/>
      <c r="R671" s="22"/>
      <c r="S671" s="22"/>
      <c r="T671" s="41"/>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row>
    <row r="672">
      <c r="A672" s="41"/>
      <c r="B672" s="116"/>
      <c r="C672" s="22"/>
      <c r="D672" s="22"/>
      <c r="E672" s="22"/>
      <c r="F672" s="41"/>
      <c r="G672" s="41"/>
      <c r="H672" s="22"/>
      <c r="I672" s="41"/>
      <c r="J672" s="41"/>
      <c r="K672" s="117"/>
      <c r="L672" s="99"/>
      <c r="M672" s="41"/>
      <c r="N672" s="116"/>
      <c r="O672" s="22"/>
      <c r="P672" s="22"/>
      <c r="Q672" s="22"/>
      <c r="R672" s="22"/>
      <c r="S672" s="22"/>
      <c r="T672" s="41"/>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row>
    <row r="673">
      <c r="A673" s="41"/>
      <c r="B673" s="116"/>
      <c r="C673" s="22"/>
      <c r="D673" s="22"/>
      <c r="E673" s="22"/>
      <c r="F673" s="41"/>
      <c r="G673" s="41"/>
      <c r="H673" s="22"/>
      <c r="I673" s="41"/>
      <c r="J673" s="41"/>
      <c r="K673" s="117"/>
      <c r="L673" s="99"/>
      <c r="M673" s="41"/>
      <c r="N673" s="116"/>
      <c r="O673" s="22"/>
      <c r="P673" s="22"/>
      <c r="Q673" s="22"/>
      <c r="R673" s="22"/>
      <c r="S673" s="22"/>
      <c r="T673" s="41"/>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row>
    <row r="674">
      <c r="A674" s="41"/>
      <c r="B674" s="116"/>
      <c r="C674" s="22"/>
      <c r="D674" s="22"/>
      <c r="E674" s="22"/>
      <c r="F674" s="41"/>
      <c r="G674" s="41"/>
      <c r="H674" s="22"/>
      <c r="I674" s="41"/>
      <c r="J674" s="41"/>
      <c r="K674" s="117"/>
      <c r="L674" s="99"/>
      <c r="M674" s="41"/>
      <c r="N674" s="116"/>
      <c r="O674" s="22"/>
      <c r="P674" s="22"/>
      <c r="Q674" s="22"/>
      <c r="R674" s="22"/>
      <c r="S674" s="22"/>
      <c r="T674" s="41"/>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row>
    <row r="675">
      <c r="A675" s="41"/>
      <c r="B675" s="116"/>
      <c r="C675" s="22"/>
      <c r="D675" s="22"/>
      <c r="E675" s="22"/>
      <c r="F675" s="41"/>
      <c r="G675" s="41"/>
      <c r="H675" s="22"/>
      <c r="I675" s="41"/>
      <c r="J675" s="41"/>
      <c r="K675" s="117"/>
      <c r="L675" s="99"/>
      <c r="M675" s="41"/>
      <c r="N675" s="116"/>
      <c r="O675" s="22"/>
      <c r="P675" s="22"/>
      <c r="Q675" s="22"/>
      <c r="R675" s="22"/>
      <c r="S675" s="22"/>
      <c r="T675" s="41"/>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row>
    <row r="676">
      <c r="A676" s="41"/>
      <c r="B676" s="116"/>
      <c r="C676" s="22"/>
      <c r="D676" s="22"/>
      <c r="E676" s="22"/>
      <c r="F676" s="41"/>
      <c r="G676" s="41"/>
      <c r="H676" s="22"/>
      <c r="I676" s="41"/>
      <c r="J676" s="41"/>
      <c r="K676" s="117"/>
      <c r="L676" s="99"/>
      <c r="M676" s="41"/>
      <c r="N676" s="116"/>
      <c r="O676" s="22"/>
      <c r="P676" s="22"/>
      <c r="Q676" s="22"/>
      <c r="R676" s="22"/>
      <c r="S676" s="22"/>
      <c r="T676" s="41"/>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row>
    <row r="677">
      <c r="A677" s="41"/>
      <c r="B677" s="116"/>
      <c r="C677" s="22"/>
      <c r="D677" s="22"/>
      <c r="E677" s="22"/>
      <c r="F677" s="41"/>
      <c r="G677" s="41"/>
      <c r="H677" s="22"/>
      <c r="I677" s="41"/>
      <c r="J677" s="41"/>
      <c r="K677" s="117"/>
      <c r="L677" s="99"/>
      <c r="M677" s="41"/>
      <c r="N677" s="116"/>
      <c r="O677" s="22"/>
      <c r="P677" s="22"/>
      <c r="Q677" s="22"/>
      <c r="R677" s="22"/>
      <c r="S677" s="22"/>
      <c r="T677" s="41"/>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row>
    <row r="678">
      <c r="A678" s="41"/>
      <c r="B678" s="116"/>
      <c r="C678" s="22"/>
      <c r="D678" s="22"/>
      <c r="E678" s="22"/>
      <c r="F678" s="41"/>
      <c r="G678" s="41"/>
      <c r="H678" s="22"/>
      <c r="I678" s="41"/>
      <c r="J678" s="41"/>
      <c r="K678" s="117"/>
      <c r="L678" s="99"/>
      <c r="M678" s="41"/>
      <c r="N678" s="116"/>
      <c r="O678" s="22"/>
      <c r="P678" s="22"/>
      <c r="Q678" s="22"/>
      <c r="R678" s="22"/>
      <c r="S678" s="22"/>
      <c r="T678" s="41"/>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row>
    <row r="679">
      <c r="A679" s="41"/>
      <c r="B679" s="116"/>
      <c r="C679" s="22"/>
      <c r="D679" s="22"/>
      <c r="E679" s="22"/>
      <c r="F679" s="41"/>
      <c r="G679" s="41"/>
      <c r="H679" s="22"/>
      <c r="I679" s="41"/>
      <c r="J679" s="41"/>
      <c r="K679" s="117"/>
      <c r="L679" s="99"/>
      <c r="M679" s="41"/>
      <c r="N679" s="116"/>
      <c r="O679" s="22"/>
      <c r="P679" s="22"/>
      <c r="Q679" s="22"/>
      <c r="R679" s="22"/>
      <c r="S679" s="22"/>
      <c r="T679" s="41"/>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row>
    <row r="680">
      <c r="A680" s="41"/>
      <c r="B680" s="116"/>
      <c r="C680" s="22"/>
      <c r="D680" s="22"/>
      <c r="E680" s="22"/>
      <c r="F680" s="41"/>
      <c r="G680" s="41"/>
      <c r="H680" s="22"/>
      <c r="I680" s="41"/>
      <c r="J680" s="41"/>
      <c r="K680" s="117"/>
      <c r="L680" s="99"/>
      <c r="M680" s="41"/>
      <c r="N680" s="116"/>
      <c r="O680" s="22"/>
      <c r="P680" s="22"/>
      <c r="Q680" s="22"/>
      <c r="R680" s="22"/>
      <c r="S680" s="22"/>
      <c r="T680" s="41"/>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row>
    <row r="681">
      <c r="A681" s="41"/>
      <c r="B681" s="116"/>
      <c r="C681" s="22"/>
      <c r="D681" s="22"/>
      <c r="E681" s="22"/>
      <c r="F681" s="41"/>
      <c r="G681" s="41"/>
      <c r="H681" s="22"/>
      <c r="I681" s="41"/>
      <c r="J681" s="41"/>
      <c r="K681" s="117"/>
      <c r="L681" s="99"/>
      <c r="M681" s="41"/>
      <c r="N681" s="116"/>
      <c r="O681" s="22"/>
      <c r="P681" s="22"/>
      <c r="Q681" s="22"/>
      <c r="R681" s="22"/>
      <c r="S681" s="22"/>
      <c r="T681" s="41"/>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row>
    <row r="682">
      <c r="A682" s="41"/>
      <c r="B682" s="116"/>
      <c r="C682" s="22"/>
      <c r="D682" s="22"/>
      <c r="E682" s="22"/>
      <c r="F682" s="41"/>
      <c r="G682" s="41"/>
      <c r="H682" s="22"/>
      <c r="I682" s="41"/>
      <c r="J682" s="41"/>
      <c r="K682" s="117"/>
      <c r="L682" s="99"/>
      <c r="M682" s="41"/>
      <c r="N682" s="116"/>
      <c r="O682" s="22"/>
      <c r="P682" s="22"/>
      <c r="Q682" s="22"/>
      <c r="R682" s="22"/>
      <c r="S682" s="22"/>
      <c r="T682" s="41"/>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row>
    <row r="683">
      <c r="A683" s="41"/>
      <c r="B683" s="116"/>
      <c r="C683" s="22"/>
      <c r="D683" s="22"/>
      <c r="E683" s="22"/>
      <c r="F683" s="41"/>
      <c r="G683" s="41"/>
      <c r="H683" s="22"/>
      <c r="I683" s="41"/>
      <c r="J683" s="41"/>
      <c r="K683" s="117"/>
      <c r="L683" s="99"/>
      <c r="M683" s="41"/>
      <c r="N683" s="116"/>
      <c r="O683" s="22"/>
      <c r="P683" s="22"/>
      <c r="Q683" s="22"/>
      <c r="R683" s="22"/>
      <c r="S683" s="22"/>
      <c r="T683" s="41"/>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row>
    <row r="684">
      <c r="A684" s="41"/>
      <c r="B684" s="116"/>
      <c r="C684" s="22"/>
      <c r="D684" s="22"/>
      <c r="E684" s="22"/>
      <c r="F684" s="41"/>
      <c r="G684" s="41"/>
      <c r="H684" s="22"/>
      <c r="I684" s="41"/>
      <c r="J684" s="41"/>
      <c r="K684" s="117"/>
      <c r="L684" s="99"/>
      <c r="M684" s="41"/>
      <c r="N684" s="116"/>
      <c r="O684" s="22"/>
      <c r="P684" s="22"/>
      <c r="Q684" s="22"/>
      <c r="R684" s="22"/>
      <c r="S684" s="22"/>
      <c r="T684" s="41"/>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row>
    <row r="685">
      <c r="A685" s="41"/>
      <c r="B685" s="116"/>
      <c r="C685" s="22"/>
      <c r="D685" s="22"/>
      <c r="E685" s="22"/>
      <c r="F685" s="41"/>
      <c r="G685" s="41"/>
      <c r="H685" s="22"/>
      <c r="I685" s="41"/>
      <c r="J685" s="41"/>
      <c r="K685" s="117"/>
      <c r="L685" s="99"/>
      <c r="M685" s="41"/>
      <c r="N685" s="116"/>
      <c r="O685" s="22"/>
      <c r="P685" s="22"/>
      <c r="Q685" s="22"/>
      <c r="R685" s="22"/>
      <c r="S685" s="22"/>
      <c r="T685" s="41"/>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row>
    <row r="686">
      <c r="A686" s="41"/>
      <c r="B686" s="116"/>
      <c r="C686" s="22"/>
      <c r="D686" s="22"/>
      <c r="E686" s="22"/>
      <c r="F686" s="41"/>
      <c r="G686" s="41"/>
      <c r="H686" s="22"/>
      <c r="I686" s="41"/>
      <c r="J686" s="41"/>
      <c r="K686" s="117"/>
      <c r="L686" s="99"/>
      <c r="M686" s="41"/>
      <c r="N686" s="116"/>
      <c r="O686" s="22"/>
      <c r="P686" s="22"/>
      <c r="Q686" s="22"/>
      <c r="R686" s="22"/>
      <c r="S686" s="22"/>
      <c r="T686" s="41"/>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row>
    <row r="687">
      <c r="A687" s="41"/>
      <c r="B687" s="116"/>
      <c r="C687" s="22"/>
      <c r="D687" s="22"/>
      <c r="E687" s="22"/>
      <c r="F687" s="41"/>
      <c r="G687" s="41"/>
      <c r="H687" s="22"/>
      <c r="I687" s="41"/>
      <c r="J687" s="41"/>
      <c r="K687" s="117"/>
      <c r="L687" s="99"/>
      <c r="M687" s="41"/>
      <c r="N687" s="116"/>
      <c r="O687" s="22"/>
      <c r="P687" s="22"/>
      <c r="Q687" s="22"/>
      <c r="R687" s="22"/>
      <c r="S687" s="22"/>
      <c r="T687" s="41"/>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row>
    <row r="688">
      <c r="A688" s="41"/>
      <c r="B688" s="116"/>
      <c r="C688" s="22"/>
      <c r="D688" s="22"/>
      <c r="E688" s="22"/>
      <c r="F688" s="41"/>
      <c r="G688" s="41"/>
      <c r="H688" s="22"/>
      <c r="I688" s="41"/>
      <c r="J688" s="41"/>
      <c r="K688" s="117"/>
      <c r="L688" s="99"/>
      <c r="M688" s="41"/>
      <c r="N688" s="116"/>
      <c r="O688" s="22"/>
      <c r="P688" s="22"/>
      <c r="Q688" s="22"/>
      <c r="R688" s="22"/>
      <c r="S688" s="22"/>
      <c r="T688" s="41"/>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row>
    <row r="689">
      <c r="A689" s="41"/>
      <c r="B689" s="116"/>
      <c r="C689" s="22"/>
      <c r="D689" s="22"/>
      <c r="E689" s="22"/>
      <c r="F689" s="41"/>
      <c r="G689" s="41"/>
      <c r="H689" s="22"/>
      <c r="I689" s="41"/>
      <c r="J689" s="41"/>
      <c r="K689" s="117"/>
      <c r="L689" s="99"/>
      <c r="M689" s="41"/>
      <c r="N689" s="116"/>
      <c r="O689" s="22"/>
      <c r="P689" s="22"/>
      <c r="Q689" s="22"/>
      <c r="R689" s="22"/>
      <c r="S689" s="22"/>
      <c r="T689" s="41"/>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row>
    <row r="690">
      <c r="A690" s="41"/>
      <c r="B690" s="116"/>
      <c r="C690" s="22"/>
      <c r="D690" s="22"/>
      <c r="E690" s="22"/>
      <c r="F690" s="41"/>
      <c r="G690" s="41"/>
      <c r="H690" s="22"/>
      <c r="I690" s="41"/>
      <c r="J690" s="41"/>
      <c r="K690" s="117"/>
      <c r="L690" s="99"/>
      <c r="M690" s="41"/>
      <c r="N690" s="116"/>
      <c r="O690" s="22"/>
      <c r="P690" s="22"/>
      <c r="Q690" s="22"/>
      <c r="R690" s="22"/>
      <c r="S690" s="22"/>
      <c r="T690" s="41"/>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row>
    <row r="691">
      <c r="A691" s="41"/>
      <c r="B691" s="116"/>
      <c r="C691" s="22"/>
      <c r="D691" s="22"/>
      <c r="E691" s="22"/>
      <c r="F691" s="41"/>
      <c r="G691" s="41"/>
      <c r="H691" s="22"/>
      <c r="I691" s="41"/>
      <c r="J691" s="41"/>
      <c r="K691" s="117"/>
      <c r="L691" s="99"/>
      <c r="M691" s="41"/>
      <c r="N691" s="116"/>
      <c r="O691" s="22"/>
      <c r="P691" s="22"/>
      <c r="Q691" s="22"/>
      <c r="R691" s="22"/>
      <c r="S691" s="22"/>
      <c r="T691" s="41"/>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row>
    <row r="692">
      <c r="A692" s="41"/>
      <c r="B692" s="116"/>
      <c r="C692" s="22"/>
      <c r="D692" s="22"/>
      <c r="E692" s="22"/>
      <c r="F692" s="41"/>
      <c r="G692" s="41"/>
      <c r="H692" s="22"/>
      <c r="I692" s="41"/>
      <c r="J692" s="41"/>
      <c r="K692" s="117"/>
      <c r="L692" s="99"/>
      <c r="M692" s="41"/>
      <c r="N692" s="116"/>
      <c r="O692" s="22"/>
      <c r="P692" s="22"/>
      <c r="Q692" s="22"/>
      <c r="R692" s="22"/>
      <c r="S692" s="22"/>
      <c r="T692" s="41"/>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row>
    <row r="693">
      <c r="A693" s="41"/>
      <c r="B693" s="116"/>
      <c r="C693" s="22"/>
      <c r="D693" s="22"/>
      <c r="E693" s="22"/>
      <c r="F693" s="41"/>
      <c r="G693" s="41"/>
      <c r="H693" s="22"/>
      <c r="I693" s="41"/>
      <c r="J693" s="41"/>
      <c r="K693" s="117"/>
      <c r="L693" s="99"/>
      <c r="M693" s="41"/>
      <c r="N693" s="116"/>
      <c r="O693" s="22"/>
      <c r="P693" s="22"/>
      <c r="Q693" s="22"/>
      <c r="R693" s="22"/>
      <c r="S693" s="22"/>
      <c r="T693" s="41"/>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row>
    <row r="694">
      <c r="A694" s="41"/>
      <c r="B694" s="116"/>
      <c r="C694" s="22"/>
      <c r="D694" s="22"/>
      <c r="E694" s="22"/>
      <c r="F694" s="41"/>
      <c r="G694" s="41"/>
      <c r="H694" s="22"/>
      <c r="I694" s="41"/>
      <c r="J694" s="41"/>
      <c r="K694" s="117"/>
      <c r="L694" s="99"/>
      <c r="M694" s="41"/>
      <c r="N694" s="116"/>
      <c r="O694" s="22"/>
      <c r="P694" s="22"/>
      <c r="Q694" s="22"/>
      <c r="R694" s="22"/>
      <c r="S694" s="22"/>
      <c r="T694" s="41"/>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row>
    <row r="695">
      <c r="A695" s="41"/>
      <c r="B695" s="116"/>
      <c r="C695" s="22"/>
      <c r="D695" s="22"/>
      <c r="E695" s="22"/>
      <c r="F695" s="41"/>
      <c r="G695" s="41"/>
      <c r="H695" s="22"/>
      <c r="I695" s="41"/>
      <c r="J695" s="41"/>
      <c r="K695" s="117"/>
      <c r="L695" s="99"/>
      <c r="M695" s="41"/>
      <c r="N695" s="116"/>
      <c r="O695" s="22"/>
      <c r="P695" s="22"/>
      <c r="Q695" s="22"/>
      <c r="R695" s="22"/>
      <c r="S695" s="22"/>
      <c r="T695" s="41"/>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row>
    <row r="696">
      <c r="A696" s="41"/>
      <c r="B696" s="116"/>
      <c r="C696" s="22"/>
      <c r="D696" s="22"/>
      <c r="E696" s="22"/>
      <c r="F696" s="41"/>
      <c r="G696" s="41"/>
      <c r="H696" s="22"/>
      <c r="I696" s="41"/>
      <c r="J696" s="41"/>
      <c r="K696" s="117"/>
      <c r="L696" s="99"/>
      <c r="M696" s="41"/>
      <c r="N696" s="116"/>
      <c r="O696" s="22"/>
      <c r="P696" s="22"/>
      <c r="Q696" s="22"/>
      <c r="R696" s="22"/>
      <c r="S696" s="22"/>
      <c r="T696" s="41"/>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row>
    <row r="697">
      <c r="A697" s="41"/>
      <c r="B697" s="116"/>
      <c r="C697" s="22"/>
      <c r="D697" s="22"/>
      <c r="E697" s="22"/>
      <c r="F697" s="41"/>
      <c r="G697" s="41"/>
      <c r="H697" s="22"/>
      <c r="I697" s="41"/>
      <c r="J697" s="41"/>
      <c r="K697" s="117"/>
      <c r="L697" s="99"/>
      <c r="M697" s="41"/>
      <c r="N697" s="116"/>
      <c r="O697" s="22"/>
      <c r="P697" s="22"/>
      <c r="Q697" s="22"/>
      <c r="R697" s="22"/>
      <c r="S697" s="22"/>
      <c r="T697" s="41"/>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row>
    <row r="698">
      <c r="A698" s="41"/>
      <c r="B698" s="116"/>
      <c r="C698" s="22"/>
      <c r="D698" s="22"/>
      <c r="E698" s="22"/>
      <c r="F698" s="41"/>
      <c r="G698" s="41"/>
      <c r="H698" s="22"/>
      <c r="I698" s="41"/>
      <c r="J698" s="41"/>
      <c r="K698" s="117"/>
      <c r="L698" s="99"/>
      <c r="M698" s="41"/>
      <c r="N698" s="116"/>
      <c r="O698" s="22"/>
      <c r="P698" s="22"/>
      <c r="Q698" s="22"/>
      <c r="R698" s="22"/>
      <c r="S698" s="22"/>
      <c r="T698" s="41"/>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row>
    <row r="699">
      <c r="A699" s="41"/>
      <c r="B699" s="116"/>
      <c r="C699" s="22"/>
      <c r="D699" s="22"/>
      <c r="E699" s="22"/>
      <c r="F699" s="41"/>
      <c r="G699" s="41"/>
      <c r="H699" s="22"/>
      <c r="I699" s="41"/>
      <c r="J699" s="41"/>
      <c r="K699" s="117"/>
      <c r="L699" s="99"/>
      <c r="M699" s="41"/>
      <c r="N699" s="116"/>
      <c r="O699" s="22"/>
      <c r="P699" s="22"/>
      <c r="Q699" s="22"/>
      <c r="R699" s="22"/>
      <c r="S699" s="22"/>
      <c r="T699" s="41"/>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row>
    <row r="700">
      <c r="A700" s="41"/>
      <c r="B700" s="116"/>
      <c r="C700" s="22"/>
      <c r="D700" s="22"/>
      <c r="E700" s="22"/>
      <c r="F700" s="41"/>
      <c r="G700" s="41"/>
      <c r="H700" s="22"/>
      <c r="I700" s="41"/>
      <c r="J700" s="41"/>
      <c r="K700" s="117"/>
      <c r="L700" s="99"/>
      <c r="M700" s="41"/>
      <c r="N700" s="116"/>
      <c r="O700" s="22"/>
      <c r="P700" s="22"/>
      <c r="Q700" s="22"/>
      <c r="R700" s="22"/>
      <c r="S700" s="22"/>
      <c r="T700" s="41"/>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row>
    <row r="701">
      <c r="A701" s="41"/>
      <c r="B701" s="116"/>
      <c r="C701" s="22"/>
      <c r="D701" s="22"/>
      <c r="E701" s="22"/>
      <c r="F701" s="41"/>
      <c r="G701" s="41"/>
      <c r="H701" s="22"/>
      <c r="I701" s="41"/>
      <c r="J701" s="41"/>
      <c r="K701" s="117"/>
      <c r="L701" s="99"/>
      <c r="M701" s="41"/>
      <c r="N701" s="116"/>
      <c r="O701" s="22"/>
      <c r="P701" s="22"/>
      <c r="Q701" s="22"/>
      <c r="R701" s="22"/>
      <c r="S701" s="22"/>
      <c r="T701" s="41"/>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row>
    <row r="702">
      <c r="A702" s="41"/>
      <c r="B702" s="116"/>
      <c r="C702" s="22"/>
      <c r="D702" s="22"/>
      <c r="E702" s="22"/>
      <c r="F702" s="41"/>
      <c r="G702" s="41"/>
      <c r="H702" s="22"/>
      <c r="I702" s="41"/>
      <c r="J702" s="41"/>
      <c r="K702" s="117"/>
      <c r="L702" s="99"/>
      <c r="M702" s="41"/>
      <c r="N702" s="116"/>
      <c r="O702" s="22"/>
      <c r="P702" s="22"/>
      <c r="Q702" s="22"/>
      <c r="R702" s="22"/>
      <c r="S702" s="22"/>
      <c r="T702" s="41"/>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row>
    <row r="703">
      <c r="A703" s="41"/>
      <c r="B703" s="116"/>
      <c r="C703" s="22"/>
      <c r="D703" s="22"/>
      <c r="E703" s="22"/>
      <c r="F703" s="41"/>
      <c r="G703" s="41"/>
      <c r="H703" s="22"/>
      <c r="I703" s="41"/>
      <c r="J703" s="41"/>
      <c r="K703" s="117"/>
      <c r="L703" s="99"/>
      <c r="M703" s="41"/>
      <c r="N703" s="116"/>
      <c r="O703" s="22"/>
      <c r="P703" s="22"/>
      <c r="Q703" s="22"/>
      <c r="R703" s="22"/>
      <c r="S703" s="22"/>
      <c r="T703" s="41"/>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row>
    <row r="704">
      <c r="A704" s="41"/>
      <c r="B704" s="116"/>
      <c r="C704" s="22"/>
      <c r="D704" s="22"/>
      <c r="E704" s="22"/>
      <c r="F704" s="41"/>
      <c r="G704" s="41"/>
      <c r="H704" s="22"/>
      <c r="I704" s="41"/>
      <c r="J704" s="41"/>
      <c r="K704" s="117"/>
      <c r="L704" s="99"/>
      <c r="M704" s="41"/>
      <c r="N704" s="116"/>
      <c r="O704" s="22"/>
      <c r="P704" s="22"/>
      <c r="Q704" s="22"/>
      <c r="R704" s="22"/>
      <c r="S704" s="22"/>
      <c r="T704" s="41"/>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row>
    <row r="705">
      <c r="A705" s="41"/>
      <c r="B705" s="116"/>
      <c r="C705" s="22"/>
      <c r="D705" s="22"/>
      <c r="E705" s="22"/>
      <c r="F705" s="41"/>
      <c r="G705" s="41"/>
      <c r="H705" s="22"/>
      <c r="I705" s="41"/>
      <c r="J705" s="41"/>
      <c r="K705" s="117"/>
      <c r="L705" s="99"/>
      <c r="M705" s="41"/>
      <c r="N705" s="116"/>
      <c r="O705" s="22"/>
      <c r="P705" s="22"/>
      <c r="Q705" s="22"/>
      <c r="R705" s="22"/>
      <c r="S705" s="22"/>
      <c r="T705" s="41"/>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row>
    <row r="706">
      <c r="A706" s="41"/>
      <c r="B706" s="116"/>
      <c r="C706" s="22"/>
      <c r="D706" s="22"/>
      <c r="E706" s="22"/>
      <c r="F706" s="41"/>
      <c r="G706" s="41"/>
      <c r="H706" s="22"/>
      <c r="I706" s="41"/>
      <c r="J706" s="41"/>
      <c r="K706" s="117"/>
      <c r="L706" s="99"/>
      <c r="M706" s="41"/>
      <c r="N706" s="116"/>
      <c r="O706" s="22"/>
      <c r="P706" s="22"/>
      <c r="Q706" s="22"/>
      <c r="R706" s="22"/>
      <c r="S706" s="22"/>
      <c r="T706" s="41"/>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row>
    <row r="707">
      <c r="A707" s="41"/>
      <c r="B707" s="116"/>
      <c r="C707" s="22"/>
      <c r="D707" s="22"/>
      <c r="E707" s="22"/>
      <c r="F707" s="41"/>
      <c r="G707" s="41"/>
      <c r="H707" s="22"/>
      <c r="I707" s="41"/>
      <c r="J707" s="41"/>
      <c r="K707" s="117"/>
      <c r="L707" s="99"/>
      <c r="M707" s="41"/>
      <c r="N707" s="116"/>
      <c r="O707" s="22"/>
      <c r="P707" s="22"/>
      <c r="Q707" s="22"/>
      <c r="R707" s="22"/>
      <c r="S707" s="22"/>
      <c r="T707" s="41"/>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row>
    <row r="708">
      <c r="A708" s="41"/>
      <c r="B708" s="116"/>
      <c r="C708" s="22"/>
      <c r="D708" s="22"/>
      <c r="E708" s="22"/>
      <c r="F708" s="41"/>
      <c r="G708" s="41"/>
      <c r="H708" s="22"/>
      <c r="I708" s="41"/>
      <c r="J708" s="41"/>
      <c r="K708" s="117"/>
      <c r="L708" s="99"/>
      <c r="M708" s="41"/>
      <c r="N708" s="116"/>
      <c r="O708" s="22"/>
      <c r="P708" s="22"/>
      <c r="Q708" s="22"/>
      <c r="R708" s="22"/>
      <c r="S708" s="22"/>
      <c r="T708" s="41"/>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row>
    <row r="709">
      <c r="A709" s="41"/>
      <c r="B709" s="116"/>
      <c r="C709" s="22"/>
      <c r="D709" s="22"/>
      <c r="E709" s="22"/>
      <c r="F709" s="41"/>
      <c r="G709" s="41"/>
      <c r="H709" s="22"/>
      <c r="I709" s="41"/>
      <c r="J709" s="41"/>
      <c r="K709" s="117"/>
      <c r="L709" s="99"/>
      <c r="M709" s="41"/>
      <c r="N709" s="116"/>
      <c r="O709" s="22"/>
      <c r="P709" s="22"/>
      <c r="Q709" s="22"/>
      <c r="R709" s="22"/>
      <c r="S709" s="22"/>
      <c r="T709" s="41"/>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row>
    <row r="710">
      <c r="A710" s="41"/>
      <c r="B710" s="116"/>
      <c r="C710" s="22"/>
      <c r="D710" s="22"/>
      <c r="E710" s="22"/>
      <c r="F710" s="41"/>
      <c r="G710" s="41"/>
      <c r="H710" s="22"/>
      <c r="I710" s="41"/>
      <c r="J710" s="41"/>
      <c r="K710" s="117"/>
      <c r="L710" s="99"/>
      <c r="M710" s="41"/>
      <c r="N710" s="116"/>
      <c r="O710" s="22"/>
      <c r="P710" s="22"/>
      <c r="Q710" s="22"/>
      <c r="R710" s="22"/>
      <c r="S710" s="22"/>
      <c r="T710" s="41"/>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row>
    <row r="711">
      <c r="A711" s="41"/>
      <c r="B711" s="116"/>
      <c r="C711" s="22"/>
      <c r="D711" s="22"/>
      <c r="E711" s="22"/>
      <c r="F711" s="41"/>
      <c r="G711" s="41"/>
      <c r="H711" s="22"/>
      <c r="I711" s="41"/>
      <c r="J711" s="41"/>
      <c r="K711" s="117"/>
      <c r="L711" s="99"/>
      <c r="M711" s="41"/>
      <c r="N711" s="116"/>
      <c r="O711" s="22"/>
      <c r="P711" s="22"/>
      <c r="Q711" s="22"/>
      <c r="R711" s="22"/>
      <c r="S711" s="22"/>
      <c r="T711" s="41"/>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row>
    <row r="712">
      <c r="A712" s="41"/>
      <c r="B712" s="116"/>
      <c r="C712" s="22"/>
      <c r="D712" s="22"/>
      <c r="E712" s="22"/>
      <c r="F712" s="41"/>
      <c r="G712" s="41"/>
      <c r="H712" s="22"/>
      <c r="I712" s="41"/>
      <c r="J712" s="41"/>
      <c r="K712" s="117"/>
      <c r="L712" s="99"/>
      <c r="M712" s="41"/>
      <c r="N712" s="116"/>
      <c r="O712" s="22"/>
      <c r="P712" s="22"/>
      <c r="Q712" s="22"/>
      <c r="R712" s="22"/>
      <c r="S712" s="22"/>
      <c r="T712" s="41"/>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row>
    <row r="713">
      <c r="A713" s="41"/>
      <c r="B713" s="116"/>
      <c r="C713" s="22"/>
      <c r="D713" s="22"/>
      <c r="E713" s="22"/>
      <c r="F713" s="41"/>
      <c r="G713" s="41"/>
      <c r="H713" s="22"/>
      <c r="I713" s="41"/>
      <c r="J713" s="41"/>
      <c r="K713" s="117"/>
      <c r="L713" s="99"/>
      <c r="M713" s="41"/>
      <c r="N713" s="116"/>
      <c r="O713" s="22"/>
      <c r="P713" s="22"/>
      <c r="Q713" s="22"/>
      <c r="R713" s="22"/>
      <c r="S713" s="22"/>
      <c r="T713" s="41"/>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row>
    <row r="714">
      <c r="A714" s="41"/>
      <c r="B714" s="116"/>
      <c r="C714" s="22"/>
      <c r="D714" s="22"/>
      <c r="E714" s="22"/>
      <c r="F714" s="41"/>
      <c r="G714" s="41"/>
      <c r="H714" s="22"/>
      <c r="I714" s="41"/>
      <c r="J714" s="41"/>
      <c r="K714" s="117"/>
      <c r="L714" s="99"/>
      <c r="M714" s="41"/>
      <c r="N714" s="116"/>
      <c r="O714" s="22"/>
      <c r="P714" s="22"/>
      <c r="Q714" s="22"/>
      <c r="R714" s="22"/>
      <c r="S714" s="22"/>
      <c r="T714" s="41"/>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row>
    <row r="715">
      <c r="A715" s="41"/>
      <c r="B715" s="116"/>
      <c r="C715" s="22"/>
      <c r="D715" s="22"/>
      <c r="E715" s="22"/>
      <c r="F715" s="41"/>
      <c r="G715" s="41"/>
      <c r="H715" s="22"/>
      <c r="I715" s="41"/>
      <c r="J715" s="41"/>
      <c r="K715" s="117"/>
      <c r="L715" s="99"/>
      <c r="M715" s="41"/>
      <c r="N715" s="116"/>
      <c r="O715" s="22"/>
      <c r="P715" s="22"/>
      <c r="Q715" s="22"/>
      <c r="R715" s="22"/>
      <c r="S715" s="22"/>
      <c r="T715" s="41"/>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row>
    <row r="716">
      <c r="A716" s="41"/>
      <c r="B716" s="116"/>
      <c r="C716" s="22"/>
      <c r="D716" s="22"/>
      <c r="E716" s="22"/>
      <c r="F716" s="41"/>
      <c r="G716" s="41"/>
      <c r="H716" s="22"/>
      <c r="I716" s="41"/>
      <c r="J716" s="41"/>
      <c r="K716" s="117"/>
      <c r="L716" s="99"/>
      <c r="M716" s="41"/>
      <c r="N716" s="116"/>
      <c r="O716" s="22"/>
      <c r="P716" s="22"/>
      <c r="Q716" s="22"/>
      <c r="R716" s="22"/>
      <c r="S716" s="22"/>
      <c r="T716" s="41"/>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row>
    <row r="717">
      <c r="A717" s="41"/>
      <c r="B717" s="116"/>
      <c r="C717" s="22"/>
      <c r="D717" s="22"/>
      <c r="E717" s="22"/>
      <c r="F717" s="41"/>
      <c r="G717" s="41"/>
      <c r="H717" s="22"/>
      <c r="I717" s="41"/>
      <c r="J717" s="41"/>
      <c r="K717" s="117"/>
      <c r="L717" s="99"/>
      <c r="M717" s="41"/>
      <c r="N717" s="116"/>
      <c r="O717" s="22"/>
      <c r="P717" s="22"/>
      <c r="Q717" s="22"/>
      <c r="R717" s="22"/>
      <c r="S717" s="22"/>
      <c r="T717" s="41"/>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row>
    <row r="718">
      <c r="A718" s="41"/>
      <c r="B718" s="116"/>
      <c r="C718" s="22"/>
      <c r="D718" s="22"/>
      <c r="E718" s="22"/>
      <c r="F718" s="41"/>
      <c r="G718" s="41"/>
      <c r="H718" s="22"/>
      <c r="I718" s="41"/>
      <c r="J718" s="41"/>
      <c r="K718" s="117"/>
      <c r="L718" s="99"/>
      <c r="M718" s="41"/>
      <c r="N718" s="116"/>
      <c r="O718" s="22"/>
      <c r="P718" s="22"/>
      <c r="Q718" s="22"/>
      <c r="R718" s="22"/>
      <c r="S718" s="22"/>
      <c r="T718" s="41"/>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row>
    <row r="719">
      <c r="A719" s="41"/>
      <c r="B719" s="116"/>
      <c r="C719" s="22"/>
      <c r="D719" s="22"/>
      <c r="E719" s="22"/>
      <c r="F719" s="41"/>
      <c r="G719" s="41"/>
      <c r="H719" s="22"/>
      <c r="I719" s="41"/>
      <c r="J719" s="41"/>
      <c r="K719" s="117"/>
      <c r="L719" s="99"/>
      <c r="M719" s="41"/>
      <c r="N719" s="116"/>
      <c r="O719" s="22"/>
      <c r="P719" s="22"/>
      <c r="Q719" s="22"/>
      <c r="R719" s="22"/>
      <c r="S719" s="22"/>
      <c r="T719" s="41"/>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row>
    <row r="720">
      <c r="A720" s="41"/>
      <c r="B720" s="116"/>
      <c r="C720" s="22"/>
      <c r="D720" s="22"/>
      <c r="E720" s="22"/>
      <c r="F720" s="41"/>
      <c r="G720" s="41"/>
      <c r="H720" s="22"/>
      <c r="I720" s="41"/>
      <c r="J720" s="41"/>
      <c r="K720" s="117"/>
      <c r="L720" s="99"/>
      <c r="M720" s="41"/>
      <c r="N720" s="116"/>
      <c r="O720" s="22"/>
      <c r="P720" s="22"/>
      <c r="Q720" s="22"/>
      <c r="R720" s="22"/>
      <c r="S720" s="22"/>
      <c r="T720" s="41"/>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row>
    <row r="721">
      <c r="A721" s="41"/>
      <c r="B721" s="116"/>
      <c r="C721" s="22"/>
      <c r="D721" s="22"/>
      <c r="E721" s="22"/>
      <c r="F721" s="41"/>
      <c r="G721" s="41"/>
      <c r="H721" s="22"/>
      <c r="I721" s="41"/>
      <c r="J721" s="41"/>
      <c r="K721" s="117"/>
      <c r="L721" s="99"/>
      <c r="M721" s="41"/>
      <c r="N721" s="116"/>
      <c r="O721" s="22"/>
      <c r="P721" s="22"/>
      <c r="Q721" s="22"/>
      <c r="R721" s="22"/>
      <c r="S721" s="22"/>
      <c r="T721" s="41"/>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row>
    <row r="722">
      <c r="A722" s="41"/>
      <c r="B722" s="116"/>
      <c r="C722" s="22"/>
      <c r="D722" s="22"/>
      <c r="E722" s="22"/>
      <c r="F722" s="41"/>
      <c r="G722" s="41"/>
      <c r="H722" s="22"/>
      <c r="I722" s="41"/>
      <c r="J722" s="41"/>
      <c r="K722" s="117"/>
      <c r="L722" s="99"/>
      <c r="M722" s="41"/>
      <c r="N722" s="116"/>
      <c r="O722" s="22"/>
      <c r="P722" s="22"/>
      <c r="Q722" s="22"/>
      <c r="R722" s="22"/>
      <c r="S722" s="22"/>
      <c r="T722" s="41"/>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row>
    <row r="723">
      <c r="A723" s="41"/>
      <c r="B723" s="116"/>
      <c r="C723" s="22"/>
      <c r="D723" s="22"/>
      <c r="E723" s="22"/>
      <c r="F723" s="41"/>
      <c r="G723" s="41"/>
      <c r="H723" s="22"/>
      <c r="I723" s="41"/>
      <c r="J723" s="41"/>
      <c r="K723" s="117"/>
      <c r="L723" s="99"/>
      <c r="M723" s="41"/>
      <c r="N723" s="116"/>
      <c r="O723" s="22"/>
      <c r="P723" s="22"/>
      <c r="Q723" s="22"/>
      <c r="R723" s="22"/>
      <c r="S723" s="22"/>
      <c r="T723" s="41"/>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row>
    <row r="724">
      <c r="A724" s="41"/>
      <c r="B724" s="116"/>
      <c r="C724" s="22"/>
      <c r="D724" s="22"/>
      <c r="E724" s="22"/>
      <c r="F724" s="41"/>
      <c r="G724" s="41"/>
      <c r="H724" s="22"/>
      <c r="I724" s="41"/>
      <c r="J724" s="41"/>
      <c r="K724" s="117"/>
      <c r="L724" s="99"/>
      <c r="M724" s="41"/>
      <c r="N724" s="116"/>
      <c r="O724" s="22"/>
      <c r="P724" s="22"/>
      <c r="Q724" s="22"/>
      <c r="R724" s="22"/>
      <c r="S724" s="22"/>
      <c r="T724" s="41"/>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row>
    <row r="725">
      <c r="A725" s="41"/>
      <c r="B725" s="116"/>
      <c r="C725" s="22"/>
      <c r="D725" s="22"/>
      <c r="E725" s="22"/>
      <c r="F725" s="41"/>
      <c r="G725" s="41"/>
      <c r="H725" s="22"/>
      <c r="I725" s="41"/>
      <c r="J725" s="41"/>
      <c r="K725" s="117"/>
      <c r="L725" s="99"/>
      <c r="M725" s="41"/>
      <c r="N725" s="116"/>
      <c r="O725" s="22"/>
      <c r="P725" s="22"/>
      <c r="Q725" s="22"/>
      <c r="R725" s="22"/>
      <c r="S725" s="22"/>
      <c r="T725" s="41"/>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row>
    <row r="726">
      <c r="A726" s="41"/>
      <c r="B726" s="116"/>
      <c r="C726" s="22"/>
      <c r="D726" s="22"/>
      <c r="E726" s="22"/>
      <c r="F726" s="41"/>
      <c r="G726" s="41"/>
      <c r="H726" s="22"/>
      <c r="I726" s="41"/>
      <c r="J726" s="41"/>
      <c r="K726" s="117"/>
      <c r="L726" s="99"/>
      <c r="M726" s="41"/>
      <c r="N726" s="116"/>
      <c r="O726" s="22"/>
      <c r="P726" s="22"/>
      <c r="Q726" s="22"/>
      <c r="R726" s="22"/>
      <c r="S726" s="22"/>
      <c r="T726" s="41"/>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row>
    <row r="727">
      <c r="A727" s="41"/>
      <c r="B727" s="116"/>
      <c r="C727" s="22"/>
      <c r="D727" s="22"/>
      <c r="E727" s="22"/>
      <c r="F727" s="41"/>
      <c r="G727" s="41"/>
      <c r="H727" s="22"/>
      <c r="I727" s="41"/>
      <c r="J727" s="41"/>
      <c r="K727" s="117"/>
      <c r="L727" s="99"/>
      <c r="M727" s="41"/>
      <c r="N727" s="116"/>
      <c r="O727" s="22"/>
      <c r="P727" s="22"/>
      <c r="Q727" s="22"/>
      <c r="R727" s="22"/>
      <c r="S727" s="22"/>
      <c r="T727" s="41"/>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row>
    <row r="728">
      <c r="A728" s="41"/>
      <c r="B728" s="116"/>
      <c r="C728" s="22"/>
      <c r="D728" s="22"/>
      <c r="E728" s="22"/>
      <c r="F728" s="41"/>
      <c r="G728" s="41"/>
      <c r="H728" s="22"/>
      <c r="I728" s="41"/>
      <c r="J728" s="41"/>
      <c r="K728" s="117"/>
      <c r="L728" s="99"/>
      <c r="M728" s="41"/>
      <c r="N728" s="116"/>
      <c r="O728" s="22"/>
      <c r="P728" s="22"/>
      <c r="Q728" s="22"/>
      <c r="R728" s="22"/>
      <c r="S728" s="22"/>
      <c r="T728" s="41"/>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row>
    <row r="729">
      <c r="A729" s="41"/>
      <c r="B729" s="116"/>
      <c r="C729" s="22"/>
      <c r="D729" s="22"/>
      <c r="E729" s="22"/>
      <c r="F729" s="41"/>
      <c r="G729" s="41"/>
      <c r="H729" s="22"/>
      <c r="I729" s="41"/>
      <c r="J729" s="41"/>
      <c r="K729" s="117"/>
      <c r="L729" s="99"/>
      <c r="M729" s="41"/>
      <c r="N729" s="116"/>
      <c r="O729" s="22"/>
      <c r="P729" s="22"/>
      <c r="Q729" s="22"/>
      <c r="R729" s="22"/>
      <c r="S729" s="22"/>
      <c r="T729" s="41"/>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row>
    <row r="730">
      <c r="A730" s="41"/>
      <c r="B730" s="116"/>
      <c r="C730" s="22"/>
      <c r="D730" s="22"/>
      <c r="E730" s="22"/>
      <c r="F730" s="41"/>
      <c r="G730" s="41"/>
      <c r="H730" s="22"/>
      <c r="I730" s="41"/>
      <c r="J730" s="41"/>
      <c r="K730" s="117"/>
      <c r="L730" s="99"/>
      <c r="M730" s="41"/>
      <c r="N730" s="116"/>
      <c r="O730" s="22"/>
      <c r="P730" s="22"/>
      <c r="Q730" s="22"/>
      <c r="R730" s="22"/>
      <c r="S730" s="22"/>
      <c r="T730" s="41"/>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row>
    <row r="731">
      <c r="A731" s="41"/>
      <c r="B731" s="116"/>
      <c r="C731" s="22"/>
      <c r="D731" s="22"/>
      <c r="E731" s="22"/>
      <c r="F731" s="41"/>
      <c r="G731" s="41"/>
      <c r="H731" s="22"/>
      <c r="I731" s="41"/>
      <c r="J731" s="41"/>
      <c r="K731" s="117"/>
      <c r="L731" s="99"/>
      <c r="M731" s="41"/>
      <c r="N731" s="116"/>
      <c r="O731" s="22"/>
      <c r="P731" s="22"/>
      <c r="Q731" s="22"/>
      <c r="R731" s="22"/>
      <c r="S731" s="22"/>
      <c r="T731" s="41"/>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row>
    <row r="732">
      <c r="A732" s="41"/>
      <c r="B732" s="116"/>
      <c r="C732" s="22"/>
      <c r="D732" s="22"/>
      <c r="E732" s="22"/>
      <c r="F732" s="41"/>
      <c r="G732" s="41"/>
      <c r="H732" s="22"/>
      <c r="I732" s="41"/>
      <c r="J732" s="41"/>
      <c r="K732" s="117"/>
      <c r="L732" s="99"/>
      <c r="M732" s="41"/>
      <c r="N732" s="116"/>
      <c r="O732" s="22"/>
      <c r="P732" s="22"/>
      <c r="Q732" s="22"/>
      <c r="R732" s="22"/>
      <c r="S732" s="22"/>
      <c r="T732" s="41"/>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row>
    <row r="733">
      <c r="A733" s="41"/>
      <c r="B733" s="116"/>
      <c r="C733" s="22"/>
      <c r="D733" s="22"/>
      <c r="E733" s="22"/>
      <c r="F733" s="41"/>
      <c r="G733" s="41"/>
      <c r="H733" s="22"/>
      <c r="I733" s="41"/>
      <c r="J733" s="41"/>
      <c r="K733" s="117"/>
      <c r="L733" s="99"/>
      <c r="M733" s="41"/>
      <c r="N733" s="116"/>
      <c r="O733" s="22"/>
      <c r="P733" s="22"/>
      <c r="Q733" s="22"/>
      <c r="R733" s="22"/>
      <c r="S733" s="22"/>
      <c r="T733" s="41"/>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row>
    <row r="734">
      <c r="A734" s="41"/>
      <c r="B734" s="116"/>
      <c r="C734" s="22"/>
      <c r="D734" s="22"/>
      <c r="E734" s="22"/>
      <c r="F734" s="41"/>
      <c r="G734" s="41"/>
      <c r="H734" s="22"/>
      <c r="I734" s="41"/>
      <c r="J734" s="41"/>
      <c r="K734" s="117"/>
      <c r="L734" s="99"/>
      <c r="M734" s="41"/>
      <c r="N734" s="116"/>
      <c r="O734" s="22"/>
      <c r="P734" s="22"/>
      <c r="Q734" s="22"/>
      <c r="R734" s="22"/>
      <c r="S734" s="22"/>
      <c r="T734" s="41"/>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row>
    <row r="735">
      <c r="A735" s="41"/>
      <c r="B735" s="116"/>
      <c r="C735" s="22"/>
      <c r="D735" s="22"/>
      <c r="E735" s="22"/>
      <c r="F735" s="41"/>
      <c r="G735" s="41"/>
      <c r="H735" s="22"/>
      <c r="I735" s="41"/>
      <c r="J735" s="41"/>
      <c r="K735" s="117"/>
      <c r="L735" s="99"/>
      <c r="M735" s="41"/>
      <c r="N735" s="116"/>
      <c r="O735" s="22"/>
      <c r="P735" s="22"/>
      <c r="Q735" s="22"/>
      <c r="R735" s="22"/>
      <c r="S735" s="22"/>
      <c r="T735" s="41"/>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row>
    <row r="736">
      <c r="A736" s="41"/>
      <c r="B736" s="116"/>
      <c r="C736" s="22"/>
      <c r="D736" s="22"/>
      <c r="E736" s="22"/>
      <c r="F736" s="41"/>
      <c r="G736" s="41"/>
      <c r="H736" s="22"/>
      <c r="I736" s="41"/>
      <c r="J736" s="41"/>
      <c r="K736" s="117"/>
      <c r="L736" s="99"/>
      <c r="M736" s="41"/>
      <c r="N736" s="116"/>
      <c r="O736" s="22"/>
      <c r="P736" s="22"/>
      <c r="Q736" s="22"/>
      <c r="R736" s="22"/>
      <c r="S736" s="22"/>
      <c r="T736" s="41"/>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row>
    <row r="737">
      <c r="A737" s="41"/>
      <c r="B737" s="116"/>
      <c r="C737" s="22"/>
      <c r="D737" s="22"/>
      <c r="E737" s="22"/>
      <c r="F737" s="41"/>
      <c r="G737" s="41"/>
      <c r="H737" s="22"/>
      <c r="I737" s="41"/>
      <c r="J737" s="41"/>
      <c r="K737" s="117"/>
      <c r="L737" s="99"/>
      <c r="M737" s="41"/>
      <c r="N737" s="116"/>
      <c r="O737" s="22"/>
      <c r="P737" s="22"/>
      <c r="Q737" s="22"/>
      <c r="R737" s="22"/>
      <c r="S737" s="22"/>
      <c r="T737" s="41"/>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row>
    <row r="738">
      <c r="A738" s="41"/>
      <c r="B738" s="116"/>
      <c r="C738" s="22"/>
      <c r="D738" s="22"/>
      <c r="E738" s="22"/>
      <c r="F738" s="41"/>
      <c r="G738" s="41"/>
      <c r="H738" s="22"/>
      <c r="I738" s="41"/>
      <c r="J738" s="41"/>
      <c r="K738" s="117"/>
      <c r="L738" s="99"/>
      <c r="M738" s="41"/>
      <c r="N738" s="116"/>
      <c r="O738" s="22"/>
      <c r="P738" s="22"/>
      <c r="Q738" s="22"/>
      <c r="R738" s="22"/>
      <c r="S738" s="22"/>
      <c r="T738" s="41"/>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row>
    <row r="739">
      <c r="A739" s="41"/>
      <c r="B739" s="116"/>
      <c r="C739" s="22"/>
      <c r="D739" s="22"/>
      <c r="E739" s="22"/>
      <c r="F739" s="41"/>
      <c r="G739" s="41"/>
      <c r="H739" s="22"/>
      <c r="I739" s="41"/>
      <c r="J739" s="41"/>
      <c r="K739" s="117"/>
      <c r="L739" s="99"/>
      <c r="M739" s="41"/>
      <c r="N739" s="116"/>
      <c r="O739" s="22"/>
      <c r="P739" s="22"/>
      <c r="Q739" s="22"/>
      <c r="R739" s="22"/>
      <c r="S739" s="22"/>
      <c r="T739" s="41"/>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row>
    <row r="740">
      <c r="A740" s="41"/>
      <c r="B740" s="116"/>
      <c r="C740" s="22"/>
      <c r="D740" s="22"/>
      <c r="E740" s="22"/>
      <c r="F740" s="41"/>
      <c r="G740" s="41"/>
      <c r="H740" s="22"/>
      <c r="I740" s="41"/>
      <c r="J740" s="41"/>
      <c r="K740" s="117"/>
      <c r="L740" s="99"/>
      <c r="M740" s="41"/>
      <c r="N740" s="116"/>
      <c r="O740" s="22"/>
      <c r="P740" s="22"/>
      <c r="Q740" s="22"/>
      <c r="R740" s="22"/>
      <c r="S740" s="22"/>
      <c r="T740" s="41"/>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row>
    <row r="741">
      <c r="A741" s="41"/>
      <c r="B741" s="116"/>
      <c r="C741" s="22"/>
      <c r="D741" s="22"/>
      <c r="E741" s="22"/>
      <c r="F741" s="41"/>
      <c r="G741" s="41"/>
      <c r="H741" s="22"/>
      <c r="I741" s="41"/>
      <c r="J741" s="41"/>
      <c r="K741" s="117"/>
      <c r="L741" s="99"/>
      <c r="M741" s="41"/>
      <c r="N741" s="116"/>
      <c r="O741" s="22"/>
      <c r="P741" s="22"/>
      <c r="Q741" s="22"/>
      <c r="R741" s="22"/>
      <c r="S741" s="22"/>
      <c r="T741" s="41"/>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row>
    <row r="742">
      <c r="A742" s="41"/>
      <c r="B742" s="116"/>
      <c r="C742" s="22"/>
      <c r="D742" s="22"/>
      <c r="E742" s="22"/>
      <c r="F742" s="41"/>
      <c r="G742" s="41"/>
      <c r="H742" s="22"/>
      <c r="I742" s="41"/>
      <c r="J742" s="41"/>
      <c r="K742" s="117"/>
      <c r="L742" s="99"/>
      <c r="M742" s="41"/>
      <c r="N742" s="116"/>
      <c r="O742" s="22"/>
      <c r="P742" s="22"/>
      <c r="Q742" s="22"/>
      <c r="R742" s="22"/>
      <c r="S742" s="22"/>
      <c r="T742" s="41"/>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row>
    <row r="743">
      <c r="A743" s="41"/>
      <c r="B743" s="116"/>
      <c r="C743" s="22"/>
      <c r="D743" s="22"/>
      <c r="E743" s="22"/>
      <c r="F743" s="41"/>
      <c r="G743" s="41"/>
      <c r="H743" s="22"/>
      <c r="I743" s="41"/>
      <c r="J743" s="41"/>
      <c r="K743" s="117"/>
      <c r="L743" s="99"/>
      <c r="M743" s="41"/>
      <c r="N743" s="116"/>
      <c r="O743" s="22"/>
      <c r="P743" s="22"/>
      <c r="Q743" s="22"/>
      <c r="R743" s="22"/>
      <c r="S743" s="22"/>
      <c r="T743" s="41"/>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row>
    <row r="744">
      <c r="A744" s="41"/>
      <c r="B744" s="116"/>
      <c r="C744" s="22"/>
      <c r="D744" s="22"/>
      <c r="E744" s="22"/>
      <c r="F744" s="41"/>
      <c r="G744" s="41"/>
      <c r="H744" s="22"/>
      <c r="I744" s="41"/>
      <c r="J744" s="41"/>
      <c r="K744" s="117"/>
      <c r="L744" s="99"/>
      <c r="M744" s="41"/>
      <c r="N744" s="116"/>
      <c r="O744" s="22"/>
      <c r="P744" s="22"/>
      <c r="Q744" s="22"/>
      <c r="R744" s="22"/>
      <c r="S744" s="22"/>
      <c r="T744" s="41"/>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row>
    <row r="745">
      <c r="A745" s="41"/>
      <c r="B745" s="116"/>
      <c r="C745" s="22"/>
      <c r="D745" s="22"/>
      <c r="E745" s="22"/>
      <c r="F745" s="41"/>
      <c r="G745" s="41"/>
      <c r="H745" s="22"/>
      <c r="I745" s="41"/>
      <c r="J745" s="41"/>
      <c r="K745" s="117"/>
      <c r="L745" s="99"/>
      <c r="M745" s="41"/>
      <c r="N745" s="116"/>
      <c r="O745" s="22"/>
      <c r="P745" s="22"/>
      <c r="Q745" s="22"/>
      <c r="R745" s="22"/>
      <c r="S745" s="22"/>
      <c r="T745" s="41"/>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row>
    <row r="746">
      <c r="A746" s="41"/>
      <c r="B746" s="116"/>
      <c r="C746" s="22"/>
      <c r="D746" s="22"/>
      <c r="E746" s="22"/>
      <c r="F746" s="41"/>
      <c r="G746" s="41"/>
      <c r="H746" s="22"/>
      <c r="I746" s="41"/>
      <c r="J746" s="41"/>
      <c r="K746" s="117"/>
      <c r="L746" s="99"/>
      <c r="M746" s="41"/>
      <c r="N746" s="116"/>
      <c r="O746" s="22"/>
      <c r="P746" s="22"/>
      <c r="Q746" s="22"/>
      <c r="R746" s="22"/>
      <c r="S746" s="22"/>
      <c r="T746" s="41"/>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row>
    <row r="747">
      <c r="A747" s="41"/>
      <c r="B747" s="116"/>
      <c r="C747" s="22"/>
      <c r="D747" s="22"/>
      <c r="E747" s="22"/>
      <c r="F747" s="41"/>
      <c r="G747" s="41"/>
      <c r="H747" s="22"/>
      <c r="I747" s="41"/>
      <c r="J747" s="41"/>
      <c r="K747" s="117"/>
      <c r="L747" s="99"/>
      <c r="M747" s="41"/>
      <c r="N747" s="116"/>
      <c r="O747" s="22"/>
      <c r="P747" s="22"/>
      <c r="Q747" s="22"/>
      <c r="R747" s="22"/>
      <c r="S747" s="22"/>
      <c r="T747" s="41"/>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row>
    <row r="748">
      <c r="A748" s="41"/>
      <c r="B748" s="116"/>
      <c r="C748" s="22"/>
      <c r="D748" s="22"/>
      <c r="E748" s="22"/>
      <c r="F748" s="41"/>
      <c r="G748" s="41"/>
      <c r="H748" s="22"/>
      <c r="I748" s="41"/>
      <c r="J748" s="41"/>
      <c r="K748" s="117"/>
      <c r="L748" s="99"/>
      <c r="M748" s="41"/>
      <c r="N748" s="116"/>
      <c r="O748" s="22"/>
      <c r="P748" s="22"/>
      <c r="Q748" s="22"/>
      <c r="R748" s="22"/>
      <c r="S748" s="22"/>
      <c r="T748" s="41"/>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row>
    <row r="749">
      <c r="A749" s="41"/>
      <c r="B749" s="116"/>
      <c r="C749" s="22"/>
      <c r="D749" s="22"/>
      <c r="E749" s="22"/>
      <c r="F749" s="41"/>
      <c r="G749" s="41"/>
      <c r="H749" s="22"/>
      <c r="I749" s="41"/>
      <c r="J749" s="41"/>
      <c r="K749" s="117"/>
      <c r="L749" s="99"/>
      <c r="M749" s="41"/>
      <c r="N749" s="116"/>
      <c r="O749" s="22"/>
      <c r="P749" s="22"/>
      <c r="Q749" s="22"/>
      <c r="R749" s="22"/>
      <c r="S749" s="22"/>
      <c r="T749" s="41"/>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row>
    <row r="750">
      <c r="A750" s="41"/>
      <c r="B750" s="116"/>
      <c r="C750" s="22"/>
      <c r="D750" s="22"/>
      <c r="E750" s="22"/>
      <c r="F750" s="41"/>
      <c r="G750" s="41"/>
      <c r="H750" s="22"/>
      <c r="I750" s="41"/>
      <c r="J750" s="41"/>
      <c r="K750" s="117"/>
      <c r="L750" s="99"/>
      <c r="M750" s="41"/>
      <c r="N750" s="116"/>
      <c r="O750" s="22"/>
      <c r="P750" s="22"/>
      <c r="Q750" s="22"/>
      <c r="R750" s="22"/>
      <c r="S750" s="22"/>
      <c r="T750" s="41"/>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row>
    <row r="751">
      <c r="A751" s="41"/>
      <c r="B751" s="116"/>
      <c r="C751" s="22"/>
      <c r="D751" s="22"/>
      <c r="E751" s="22"/>
      <c r="F751" s="41"/>
      <c r="G751" s="41"/>
      <c r="H751" s="22"/>
      <c r="I751" s="41"/>
      <c r="J751" s="41"/>
      <c r="K751" s="117"/>
      <c r="L751" s="99"/>
      <c r="M751" s="41"/>
      <c r="N751" s="116"/>
      <c r="O751" s="22"/>
      <c r="P751" s="22"/>
      <c r="Q751" s="22"/>
      <c r="R751" s="22"/>
      <c r="S751" s="22"/>
      <c r="T751" s="41"/>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row>
    <row r="752">
      <c r="A752" s="41"/>
      <c r="B752" s="116"/>
      <c r="C752" s="22"/>
      <c r="D752" s="22"/>
      <c r="E752" s="22"/>
      <c r="F752" s="41"/>
      <c r="G752" s="41"/>
      <c r="H752" s="22"/>
      <c r="I752" s="41"/>
      <c r="J752" s="41"/>
      <c r="K752" s="117"/>
      <c r="L752" s="99"/>
      <c r="M752" s="41"/>
      <c r="N752" s="116"/>
      <c r="O752" s="22"/>
      <c r="P752" s="22"/>
      <c r="Q752" s="22"/>
      <c r="R752" s="22"/>
      <c r="S752" s="22"/>
      <c r="T752" s="41"/>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row>
    <row r="753">
      <c r="A753" s="41"/>
      <c r="B753" s="116"/>
      <c r="C753" s="22"/>
      <c r="D753" s="22"/>
      <c r="E753" s="22"/>
      <c r="F753" s="41"/>
      <c r="G753" s="41"/>
      <c r="H753" s="22"/>
      <c r="I753" s="41"/>
      <c r="J753" s="41"/>
      <c r="K753" s="117"/>
      <c r="L753" s="99"/>
      <c r="M753" s="41"/>
      <c r="N753" s="116"/>
      <c r="O753" s="22"/>
      <c r="P753" s="22"/>
      <c r="Q753" s="22"/>
      <c r="R753" s="22"/>
      <c r="S753" s="22"/>
      <c r="T753" s="41"/>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row>
    <row r="754">
      <c r="A754" s="41"/>
      <c r="B754" s="116"/>
      <c r="C754" s="22"/>
      <c r="D754" s="22"/>
      <c r="E754" s="22"/>
      <c r="F754" s="41"/>
      <c r="G754" s="41"/>
      <c r="H754" s="22"/>
      <c r="I754" s="41"/>
      <c r="J754" s="41"/>
      <c r="K754" s="117"/>
      <c r="L754" s="99"/>
      <c r="M754" s="41"/>
      <c r="N754" s="116"/>
      <c r="O754" s="22"/>
      <c r="P754" s="22"/>
      <c r="Q754" s="22"/>
      <c r="R754" s="22"/>
      <c r="S754" s="22"/>
      <c r="T754" s="41"/>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row>
    <row r="755">
      <c r="A755" s="41"/>
      <c r="B755" s="116"/>
      <c r="C755" s="22"/>
      <c r="D755" s="22"/>
      <c r="E755" s="22"/>
      <c r="F755" s="41"/>
      <c r="G755" s="41"/>
      <c r="H755" s="22"/>
      <c r="I755" s="41"/>
      <c r="J755" s="41"/>
      <c r="K755" s="117"/>
      <c r="L755" s="99"/>
      <c r="M755" s="41"/>
      <c r="N755" s="116"/>
      <c r="O755" s="22"/>
      <c r="P755" s="22"/>
      <c r="Q755" s="22"/>
      <c r="R755" s="22"/>
      <c r="S755" s="22"/>
      <c r="T755" s="41"/>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row>
    <row r="756">
      <c r="A756" s="41"/>
      <c r="B756" s="116"/>
      <c r="C756" s="22"/>
      <c r="D756" s="22"/>
      <c r="E756" s="22"/>
      <c r="F756" s="41"/>
      <c r="G756" s="41"/>
      <c r="H756" s="22"/>
      <c r="I756" s="41"/>
      <c r="J756" s="41"/>
      <c r="K756" s="117"/>
      <c r="L756" s="99"/>
      <c r="M756" s="41"/>
      <c r="N756" s="116"/>
      <c r="O756" s="22"/>
      <c r="P756" s="22"/>
      <c r="Q756" s="22"/>
      <c r="R756" s="22"/>
      <c r="S756" s="22"/>
      <c r="T756" s="41"/>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row>
    <row r="757">
      <c r="A757" s="41"/>
      <c r="B757" s="116"/>
      <c r="C757" s="22"/>
      <c r="D757" s="22"/>
      <c r="E757" s="22"/>
      <c r="F757" s="41"/>
      <c r="G757" s="41"/>
      <c r="H757" s="22"/>
      <c r="I757" s="41"/>
      <c r="J757" s="41"/>
      <c r="K757" s="117"/>
      <c r="L757" s="99"/>
      <c r="M757" s="41"/>
      <c r="N757" s="116"/>
      <c r="O757" s="22"/>
      <c r="P757" s="22"/>
      <c r="Q757" s="22"/>
      <c r="R757" s="22"/>
      <c r="S757" s="22"/>
      <c r="T757" s="41"/>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row>
    <row r="758">
      <c r="A758" s="41"/>
      <c r="B758" s="116"/>
      <c r="C758" s="22"/>
      <c r="D758" s="22"/>
      <c r="E758" s="22"/>
      <c r="F758" s="41"/>
      <c r="G758" s="41"/>
      <c r="H758" s="22"/>
      <c r="I758" s="41"/>
      <c r="J758" s="41"/>
      <c r="K758" s="117"/>
      <c r="L758" s="99"/>
      <c r="M758" s="41"/>
      <c r="N758" s="116"/>
      <c r="O758" s="22"/>
      <c r="P758" s="22"/>
      <c r="Q758" s="22"/>
      <c r="R758" s="22"/>
      <c r="S758" s="22"/>
      <c r="T758" s="41"/>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row>
    <row r="759">
      <c r="A759" s="41"/>
      <c r="B759" s="116"/>
      <c r="C759" s="22"/>
      <c r="D759" s="22"/>
      <c r="E759" s="22"/>
      <c r="F759" s="41"/>
      <c r="G759" s="41"/>
      <c r="H759" s="22"/>
      <c r="I759" s="41"/>
      <c r="J759" s="41"/>
      <c r="K759" s="117"/>
      <c r="L759" s="99"/>
      <c r="M759" s="41"/>
      <c r="N759" s="116"/>
      <c r="O759" s="22"/>
      <c r="P759" s="22"/>
      <c r="Q759" s="22"/>
      <c r="R759" s="22"/>
      <c r="S759" s="22"/>
      <c r="T759" s="41"/>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row>
    <row r="760">
      <c r="A760" s="41"/>
      <c r="B760" s="116"/>
      <c r="C760" s="22"/>
      <c r="D760" s="22"/>
      <c r="E760" s="22"/>
      <c r="F760" s="41"/>
      <c r="G760" s="41"/>
      <c r="H760" s="22"/>
      <c r="I760" s="41"/>
      <c r="J760" s="41"/>
      <c r="K760" s="117"/>
      <c r="L760" s="99"/>
      <c r="M760" s="41"/>
      <c r="N760" s="116"/>
      <c r="O760" s="22"/>
      <c r="P760" s="22"/>
      <c r="Q760" s="22"/>
      <c r="R760" s="22"/>
      <c r="S760" s="22"/>
      <c r="T760" s="41"/>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row>
    <row r="761">
      <c r="A761" s="41"/>
      <c r="B761" s="116"/>
      <c r="C761" s="22"/>
      <c r="D761" s="22"/>
      <c r="E761" s="22"/>
      <c r="F761" s="41"/>
      <c r="G761" s="41"/>
      <c r="H761" s="22"/>
      <c r="I761" s="41"/>
      <c r="J761" s="41"/>
      <c r="K761" s="117"/>
      <c r="L761" s="99"/>
      <c r="M761" s="41"/>
      <c r="N761" s="116"/>
      <c r="O761" s="22"/>
      <c r="P761" s="22"/>
      <c r="Q761" s="22"/>
      <c r="R761" s="22"/>
      <c r="S761" s="22"/>
      <c r="T761" s="41"/>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row>
    <row r="762">
      <c r="A762" s="41"/>
      <c r="B762" s="116"/>
      <c r="C762" s="22"/>
      <c r="D762" s="22"/>
      <c r="E762" s="22"/>
      <c r="F762" s="41"/>
      <c r="G762" s="41"/>
      <c r="H762" s="22"/>
      <c r="I762" s="41"/>
      <c r="J762" s="41"/>
      <c r="K762" s="117"/>
      <c r="L762" s="99"/>
      <c r="M762" s="41"/>
      <c r="N762" s="116"/>
      <c r="O762" s="22"/>
      <c r="P762" s="22"/>
      <c r="Q762" s="22"/>
      <c r="R762" s="22"/>
      <c r="S762" s="22"/>
      <c r="T762" s="41"/>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row>
    <row r="763">
      <c r="A763" s="41"/>
      <c r="B763" s="116"/>
      <c r="C763" s="22"/>
      <c r="D763" s="22"/>
      <c r="E763" s="22"/>
      <c r="F763" s="41"/>
      <c r="G763" s="41"/>
      <c r="H763" s="22"/>
      <c r="I763" s="41"/>
      <c r="J763" s="41"/>
      <c r="K763" s="117"/>
      <c r="L763" s="99"/>
      <c r="M763" s="41"/>
      <c r="N763" s="116"/>
      <c r="O763" s="22"/>
      <c r="P763" s="22"/>
      <c r="Q763" s="22"/>
      <c r="R763" s="22"/>
      <c r="S763" s="22"/>
      <c r="T763" s="41"/>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row>
    <row r="764">
      <c r="A764" s="41"/>
      <c r="B764" s="116"/>
      <c r="C764" s="22"/>
      <c r="D764" s="22"/>
      <c r="E764" s="22"/>
      <c r="F764" s="41"/>
      <c r="G764" s="41"/>
      <c r="H764" s="22"/>
      <c r="I764" s="41"/>
      <c r="J764" s="41"/>
      <c r="K764" s="117"/>
      <c r="L764" s="99"/>
      <c r="M764" s="41"/>
      <c r="N764" s="116"/>
      <c r="O764" s="22"/>
      <c r="P764" s="22"/>
      <c r="Q764" s="22"/>
      <c r="R764" s="22"/>
      <c r="S764" s="22"/>
      <c r="T764" s="41"/>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row>
    <row r="765">
      <c r="A765" s="41"/>
      <c r="B765" s="116"/>
      <c r="C765" s="22"/>
      <c r="D765" s="22"/>
      <c r="E765" s="22"/>
      <c r="F765" s="41"/>
      <c r="G765" s="41"/>
      <c r="H765" s="22"/>
      <c r="I765" s="41"/>
      <c r="J765" s="41"/>
      <c r="K765" s="117"/>
      <c r="L765" s="99"/>
      <c r="M765" s="41"/>
      <c r="N765" s="116"/>
      <c r="O765" s="22"/>
      <c r="P765" s="22"/>
      <c r="Q765" s="22"/>
      <c r="R765" s="22"/>
      <c r="S765" s="22"/>
      <c r="T765" s="41"/>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row>
    <row r="766">
      <c r="A766" s="41"/>
      <c r="B766" s="116"/>
      <c r="C766" s="22"/>
      <c r="D766" s="22"/>
      <c r="E766" s="22"/>
      <c r="F766" s="41"/>
      <c r="G766" s="41"/>
      <c r="H766" s="22"/>
      <c r="I766" s="41"/>
      <c r="J766" s="41"/>
      <c r="K766" s="117"/>
      <c r="L766" s="99"/>
      <c r="M766" s="41"/>
      <c r="N766" s="116"/>
      <c r="O766" s="22"/>
      <c r="P766" s="22"/>
      <c r="Q766" s="22"/>
      <c r="R766" s="22"/>
      <c r="S766" s="22"/>
      <c r="T766" s="41"/>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row>
    <row r="767">
      <c r="A767" s="41"/>
      <c r="B767" s="116"/>
      <c r="C767" s="22"/>
      <c r="D767" s="22"/>
      <c r="E767" s="22"/>
      <c r="F767" s="41"/>
      <c r="G767" s="41"/>
      <c r="H767" s="22"/>
      <c r="I767" s="41"/>
      <c r="J767" s="41"/>
      <c r="K767" s="117"/>
      <c r="L767" s="99"/>
      <c r="M767" s="41"/>
      <c r="N767" s="116"/>
      <c r="O767" s="22"/>
      <c r="P767" s="22"/>
      <c r="Q767" s="22"/>
      <c r="R767" s="22"/>
      <c r="S767" s="22"/>
      <c r="T767" s="41"/>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row>
    <row r="768">
      <c r="A768" s="41"/>
      <c r="B768" s="116"/>
      <c r="C768" s="22"/>
      <c r="D768" s="22"/>
      <c r="E768" s="22"/>
      <c r="F768" s="41"/>
      <c r="G768" s="41"/>
      <c r="H768" s="22"/>
      <c r="I768" s="41"/>
      <c r="J768" s="41"/>
      <c r="K768" s="117"/>
      <c r="L768" s="99"/>
      <c r="M768" s="41"/>
      <c r="N768" s="116"/>
      <c r="O768" s="22"/>
      <c r="P768" s="22"/>
      <c r="Q768" s="22"/>
      <c r="R768" s="22"/>
      <c r="S768" s="22"/>
      <c r="T768" s="41"/>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row>
    <row r="769">
      <c r="A769" s="41"/>
      <c r="B769" s="116"/>
      <c r="C769" s="22"/>
      <c r="D769" s="22"/>
      <c r="E769" s="22"/>
      <c r="F769" s="41"/>
      <c r="G769" s="41"/>
      <c r="H769" s="22"/>
      <c r="I769" s="41"/>
      <c r="J769" s="41"/>
      <c r="K769" s="117"/>
      <c r="L769" s="99"/>
      <c r="M769" s="41"/>
      <c r="N769" s="116"/>
      <c r="O769" s="22"/>
      <c r="P769" s="22"/>
      <c r="Q769" s="22"/>
      <c r="R769" s="22"/>
      <c r="S769" s="22"/>
      <c r="T769" s="41"/>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row>
    <row r="770">
      <c r="A770" s="41"/>
      <c r="B770" s="116"/>
      <c r="C770" s="22"/>
      <c r="D770" s="22"/>
      <c r="E770" s="22"/>
      <c r="F770" s="41"/>
      <c r="G770" s="41"/>
      <c r="H770" s="22"/>
      <c r="I770" s="41"/>
      <c r="J770" s="41"/>
      <c r="K770" s="117"/>
      <c r="L770" s="99"/>
      <c r="M770" s="41"/>
      <c r="N770" s="116"/>
      <c r="O770" s="22"/>
      <c r="P770" s="22"/>
      <c r="Q770" s="22"/>
      <c r="R770" s="22"/>
      <c r="S770" s="22"/>
      <c r="T770" s="41"/>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row>
    <row r="771">
      <c r="A771" s="41"/>
      <c r="B771" s="116"/>
      <c r="C771" s="22"/>
      <c r="D771" s="22"/>
      <c r="E771" s="22"/>
      <c r="F771" s="41"/>
      <c r="G771" s="41"/>
      <c r="H771" s="22"/>
      <c r="I771" s="41"/>
      <c r="J771" s="41"/>
      <c r="K771" s="117"/>
      <c r="L771" s="99"/>
      <c r="M771" s="41"/>
      <c r="N771" s="116"/>
      <c r="O771" s="22"/>
      <c r="P771" s="22"/>
      <c r="Q771" s="22"/>
      <c r="R771" s="22"/>
      <c r="S771" s="22"/>
      <c r="T771" s="41"/>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row>
    <row r="772">
      <c r="A772" s="41"/>
      <c r="B772" s="116"/>
      <c r="C772" s="22"/>
      <c r="D772" s="22"/>
      <c r="E772" s="22"/>
      <c r="F772" s="41"/>
      <c r="G772" s="41"/>
      <c r="H772" s="22"/>
      <c r="I772" s="41"/>
      <c r="J772" s="41"/>
      <c r="K772" s="117"/>
      <c r="L772" s="99"/>
      <c r="M772" s="41"/>
      <c r="N772" s="116"/>
      <c r="O772" s="22"/>
      <c r="P772" s="22"/>
      <c r="Q772" s="22"/>
      <c r="R772" s="22"/>
      <c r="S772" s="22"/>
      <c r="T772" s="41"/>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row>
    <row r="773">
      <c r="A773" s="41"/>
      <c r="B773" s="116"/>
      <c r="C773" s="22"/>
      <c r="D773" s="22"/>
      <c r="E773" s="22"/>
      <c r="F773" s="41"/>
      <c r="G773" s="41"/>
      <c r="H773" s="22"/>
      <c r="I773" s="41"/>
      <c r="J773" s="41"/>
      <c r="K773" s="117"/>
      <c r="L773" s="99"/>
      <c r="M773" s="41"/>
      <c r="N773" s="116"/>
      <c r="O773" s="22"/>
      <c r="P773" s="22"/>
      <c r="Q773" s="22"/>
      <c r="R773" s="22"/>
      <c r="S773" s="22"/>
      <c r="T773" s="41"/>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row>
    <row r="774">
      <c r="A774" s="41"/>
      <c r="B774" s="116"/>
      <c r="C774" s="22"/>
      <c r="D774" s="22"/>
      <c r="E774" s="22"/>
      <c r="F774" s="41"/>
      <c r="G774" s="41"/>
      <c r="H774" s="22"/>
      <c r="I774" s="41"/>
      <c r="J774" s="41"/>
      <c r="K774" s="117"/>
      <c r="L774" s="99"/>
      <c r="M774" s="41"/>
      <c r="N774" s="116"/>
      <c r="O774" s="22"/>
      <c r="P774" s="22"/>
      <c r="Q774" s="22"/>
      <c r="R774" s="22"/>
      <c r="S774" s="22"/>
      <c r="T774" s="41"/>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row>
    <row r="775">
      <c r="A775" s="41"/>
      <c r="B775" s="116"/>
      <c r="C775" s="22"/>
      <c r="D775" s="22"/>
      <c r="E775" s="22"/>
      <c r="F775" s="41"/>
      <c r="G775" s="41"/>
      <c r="H775" s="22"/>
      <c r="I775" s="41"/>
      <c r="J775" s="41"/>
      <c r="K775" s="117"/>
      <c r="L775" s="99"/>
      <c r="M775" s="41"/>
      <c r="N775" s="116"/>
      <c r="O775" s="22"/>
      <c r="P775" s="22"/>
      <c r="Q775" s="22"/>
      <c r="R775" s="22"/>
      <c r="S775" s="22"/>
      <c r="T775" s="41"/>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row>
    <row r="776">
      <c r="A776" s="41"/>
      <c r="B776" s="116"/>
      <c r="C776" s="22"/>
      <c r="D776" s="22"/>
      <c r="E776" s="22"/>
      <c r="F776" s="41"/>
      <c r="G776" s="41"/>
      <c r="H776" s="22"/>
      <c r="I776" s="41"/>
      <c r="J776" s="41"/>
      <c r="K776" s="117"/>
      <c r="L776" s="99"/>
      <c r="M776" s="41"/>
      <c r="N776" s="116"/>
      <c r="O776" s="22"/>
      <c r="P776" s="22"/>
      <c r="Q776" s="22"/>
      <c r="R776" s="22"/>
      <c r="S776" s="22"/>
      <c r="T776" s="41"/>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row>
    <row r="777">
      <c r="A777" s="41"/>
      <c r="B777" s="116"/>
      <c r="C777" s="22"/>
      <c r="D777" s="22"/>
      <c r="E777" s="22"/>
      <c r="F777" s="41"/>
      <c r="G777" s="41"/>
      <c r="H777" s="22"/>
      <c r="I777" s="41"/>
      <c r="J777" s="41"/>
      <c r="K777" s="117"/>
      <c r="L777" s="99"/>
      <c r="M777" s="41"/>
      <c r="N777" s="116"/>
      <c r="O777" s="22"/>
      <c r="P777" s="22"/>
      <c r="Q777" s="22"/>
      <c r="R777" s="22"/>
      <c r="S777" s="22"/>
      <c r="T777" s="41"/>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row>
    <row r="778">
      <c r="A778" s="41"/>
      <c r="B778" s="116"/>
      <c r="C778" s="22"/>
      <c r="D778" s="22"/>
      <c r="E778" s="22"/>
      <c r="F778" s="41"/>
      <c r="G778" s="41"/>
      <c r="H778" s="22"/>
      <c r="I778" s="41"/>
      <c r="J778" s="41"/>
      <c r="K778" s="117"/>
      <c r="L778" s="99"/>
      <c r="M778" s="41"/>
      <c r="N778" s="116"/>
      <c r="O778" s="22"/>
      <c r="P778" s="22"/>
      <c r="Q778" s="22"/>
      <c r="R778" s="22"/>
      <c r="S778" s="22"/>
      <c r="T778" s="41"/>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row>
    <row r="779">
      <c r="A779" s="41"/>
      <c r="B779" s="116"/>
      <c r="C779" s="22"/>
      <c r="D779" s="22"/>
      <c r="E779" s="22"/>
      <c r="F779" s="41"/>
      <c r="G779" s="41"/>
      <c r="H779" s="22"/>
      <c r="I779" s="41"/>
      <c r="J779" s="41"/>
      <c r="K779" s="117"/>
      <c r="L779" s="99"/>
      <c r="M779" s="41"/>
      <c r="N779" s="116"/>
      <c r="O779" s="22"/>
      <c r="P779" s="22"/>
      <c r="Q779" s="22"/>
      <c r="R779" s="22"/>
      <c r="S779" s="22"/>
      <c r="T779" s="41"/>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row>
    <row r="780">
      <c r="A780" s="41"/>
      <c r="B780" s="116"/>
      <c r="C780" s="22"/>
      <c r="D780" s="22"/>
      <c r="E780" s="22"/>
      <c r="F780" s="41"/>
      <c r="G780" s="41"/>
      <c r="H780" s="22"/>
      <c r="I780" s="41"/>
      <c r="J780" s="41"/>
      <c r="K780" s="117"/>
      <c r="L780" s="99"/>
      <c r="M780" s="41"/>
      <c r="N780" s="116"/>
      <c r="O780" s="22"/>
      <c r="P780" s="22"/>
      <c r="Q780" s="22"/>
      <c r="R780" s="22"/>
      <c r="S780" s="22"/>
      <c r="T780" s="41"/>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row>
    <row r="781">
      <c r="A781" s="41"/>
      <c r="B781" s="116"/>
      <c r="C781" s="22"/>
      <c r="D781" s="22"/>
      <c r="E781" s="22"/>
      <c r="F781" s="41"/>
      <c r="G781" s="41"/>
      <c r="H781" s="22"/>
      <c r="I781" s="41"/>
      <c r="J781" s="41"/>
      <c r="K781" s="117"/>
      <c r="L781" s="99"/>
      <c r="M781" s="41"/>
      <c r="N781" s="116"/>
      <c r="O781" s="22"/>
      <c r="P781" s="22"/>
      <c r="Q781" s="22"/>
      <c r="R781" s="22"/>
      <c r="S781" s="22"/>
      <c r="T781" s="41"/>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row>
    <row r="782">
      <c r="A782" s="41"/>
      <c r="B782" s="116"/>
      <c r="C782" s="22"/>
      <c r="D782" s="22"/>
      <c r="E782" s="22"/>
      <c r="F782" s="41"/>
      <c r="G782" s="41"/>
      <c r="H782" s="22"/>
      <c r="I782" s="41"/>
      <c r="J782" s="41"/>
      <c r="K782" s="117"/>
      <c r="L782" s="99"/>
      <c r="M782" s="41"/>
      <c r="N782" s="116"/>
      <c r="O782" s="22"/>
      <c r="P782" s="22"/>
      <c r="Q782" s="22"/>
      <c r="R782" s="22"/>
      <c r="S782" s="22"/>
      <c r="T782" s="41"/>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row>
    <row r="783">
      <c r="A783" s="41"/>
      <c r="B783" s="116"/>
      <c r="C783" s="22"/>
      <c r="D783" s="22"/>
      <c r="E783" s="22"/>
      <c r="F783" s="41"/>
      <c r="G783" s="41"/>
      <c r="H783" s="22"/>
      <c r="I783" s="41"/>
      <c r="J783" s="41"/>
      <c r="K783" s="117"/>
      <c r="L783" s="99"/>
      <c r="M783" s="41"/>
      <c r="N783" s="116"/>
      <c r="O783" s="22"/>
      <c r="P783" s="22"/>
      <c r="Q783" s="22"/>
      <c r="R783" s="22"/>
      <c r="S783" s="22"/>
      <c r="T783" s="41"/>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row>
    <row r="784">
      <c r="A784" s="41"/>
      <c r="B784" s="116"/>
      <c r="C784" s="22"/>
      <c r="D784" s="22"/>
      <c r="E784" s="22"/>
      <c r="F784" s="41"/>
      <c r="G784" s="41"/>
      <c r="H784" s="22"/>
      <c r="I784" s="41"/>
      <c r="J784" s="41"/>
      <c r="K784" s="117"/>
      <c r="L784" s="99"/>
      <c r="M784" s="41"/>
      <c r="N784" s="116"/>
      <c r="O784" s="22"/>
      <c r="P784" s="22"/>
      <c r="Q784" s="22"/>
      <c r="R784" s="22"/>
      <c r="S784" s="22"/>
      <c r="T784" s="41"/>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row>
    <row r="785">
      <c r="A785" s="41"/>
      <c r="B785" s="116"/>
      <c r="C785" s="22"/>
      <c r="D785" s="22"/>
      <c r="E785" s="22"/>
      <c r="F785" s="41"/>
      <c r="G785" s="41"/>
      <c r="H785" s="22"/>
      <c r="I785" s="41"/>
      <c r="J785" s="41"/>
      <c r="K785" s="117"/>
      <c r="L785" s="99"/>
      <c r="M785" s="41"/>
      <c r="N785" s="116"/>
      <c r="O785" s="22"/>
      <c r="P785" s="22"/>
      <c r="Q785" s="22"/>
      <c r="R785" s="22"/>
      <c r="S785" s="22"/>
      <c r="T785" s="41"/>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row>
    <row r="786">
      <c r="A786" s="41"/>
      <c r="B786" s="116"/>
      <c r="C786" s="22"/>
      <c r="D786" s="22"/>
      <c r="E786" s="22"/>
      <c r="F786" s="41"/>
      <c r="G786" s="41"/>
      <c r="H786" s="22"/>
      <c r="I786" s="41"/>
      <c r="J786" s="41"/>
      <c r="K786" s="117"/>
      <c r="L786" s="99"/>
      <c r="M786" s="41"/>
      <c r="N786" s="116"/>
      <c r="O786" s="22"/>
      <c r="P786" s="22"/>
      <c r="Q786" s="22"/>
      <c r="R786" s="22"/>
      <c r="S786" s="22"/>
      <c r="T786" s="41"/>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row>
    <row r="787">
      <c r="A787" s="41"/>
      <c r="B787" s="116"/>
      <c r="C787" s="22"/>
      <c r="D787" s="22"/>
      <c r="E787" s="22"/>
      <c r="F787" s="41"/>
      <c r="G787" s="41"/>
      <c r="H787" s="22"/>
      <c r="I787" s="41"/>
      <c r="J787" s="41"/>
      <c r="K787" s="117"/>
      <c r="L787" s="99"/>
      <c r="M787" s="41"/>
      <c r="N787" s="116"/>
      <c r="O787" s="22"/>
      <c r="P787" s="22"/>
      <c r="Q787" s="22"/>
      <c r="R787" s="22"/>
      <c r="S787" s="22"/>
      <c r="T787" s="41"/>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row>
    <row r="788">
      <c r="A788" s="41"/>
      <c r="B788" s="116"/>
      <c r="C788" s="22"/>
      <c r="D788" s="22"/>
      <c r="E788" s="22"/>
      <c r="F788" s="41"/>
      <c r="G788" s="41"/>
      <c r="H788" s="22"/>
      <c r="I788" s="41"/>
      <c r="J788" s="41"/>
      <c r="K788" s="117"/>
      <c r="L788" s="99"/>
      <c r="M788" s="41"/>
      <c r="N788" s="116"/>
      <c r="O788" s="22"/>
      <c r="P788" s="22"/>
      <c r="Q788" s="22"/>
      <c r="R788" s="22"/>
      <c r="S788" s="22"/>
      <c r="T788" s="41"/>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row>
    <row r="789">
      <c r="A789" s="41"/>
      <c r="B789" s="116"/>
      <c r="C789" s="22"/>
      <c r="D789" s="22"/>
      <c r="E789" s="22"/>
      <c r="F789" s="41"/>
      <c r="G789" s="41"/>
      <c r="H789" s="22"/>
      <c r="I789" s="41"/>
      <c r="J789" s="41"/>
      <c r="K789" s="117"/>
      <c r="L789" s="99"/>
      <c r="M789" s="41"/>
      <c r="N789" s="116"/>
      <c r="O789" s="22"/>
      <c r="P789" s="22"/>
      <c r="Q789" s="22"/>
      <c r="R789" s="22"/>
      <c r="S789" s="22"/>
      <c r="T789" s="41"/>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row>
    <row r="790">
      <c r="A790" s="41"/>
      <c r="B790" s="116"/>
      <c r="C790" s="22"/>
      <c r="D790" s="22"/>
      <c r="E790" s="22"/>
      <c r="F790" s="41"/>
      <c r="G790" s="41"/>
      <c r="H790" s="22"/>
      <c r="I790" s="41"/>
      <c r="J790" s="41"/>
      <c r="K790" s="117"/>
      <c r="L790" s="99"/>
      <c r="M790" s="41"/>
      <c r="N790" s="116"/>
      <c r="O790" s="22"/>
      <c r="P790" s="22"/>
      <c r="Q790" s="22"/>
      <c r="R790" s="22"/>
      <c r="S790" s="22"/>
      <c r="T790" s="41"/>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row>
    <row r="791">
      <c r="A791" s="41"/>
      <c r="B791" s="116"/>
      <c r="C791" s="22"/>
      <c r="D791" s="22"/>
      <c r="E791" s="22"/>
      <c r="F791" s="41"/>
      <c r="G791" s="41"/>
      <c r="H791" s="22"/>
      <c r="I791" s="41"/>
      <c r="J791" s="41"/>
      <c r="K791" s="117"/>
      <c r="L791" s="99"/>
      <c r="M791" s="41"/>
      <c r="N791" s="116"/>
      <c r="O791" s="22"/>
      <c r="P791" s="22"/>
      <c r="Q791" s="22"/>
      <c r="R791" s="22"/>
      <c r="S791" s="22"/>
      <c r="T791" s="41"/>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row>
    <row r="792">
      <c r="A792" s="41"/>
      <c r="B792" s="116"/>
      <c r="C792" s="22"/>
      <c r="D792" s="22"/>
      <c r="E792" s="22"/>
      <c r="F792" s="41"/>
      <c r="G792" s="41"/>
      <c r="H792" s="22"/>
      <c r="I792" s="41"/>
      <c r="J792" s="41"/>
      <c r="K792" s="117"/>
      <c r="L792" s="99"/>
      <c r="M792" s="41"/>
      <c r="N792" s="116"/>
      <c r="O792" s="22"/>
      <c r="P792" s="22"/>
      <c r="Q792" s="22"/>
      <c r="R792" s="22"/>
      <c r="S792" s="22"/>
      <c r="T792" s="41"/>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row>
    <row r="793">
      <c r="A793" s="41"/>
      <c r="B793" s="116"/>
      <c r="C793" s="22"/>
      <c r="D793" s="22"/>
      <c r="E793" s="22"/>
      <c r="F793" s="41"/>
      <c r="G793" s="41"/>
      <c r="H793" s="22"/>
      <c r="I793" s="41"/>
      <c r="J793" s="41"/>
      <c r="K793" s="117"/>
      <c r="L793" s="99"/>
      <c r="M793" s="41"/>
      <c r="N793" s="116"/>
      <c r="O793" s="22"/>
      <c r="P793" s="22"/>
      <c r="Q793" s="22"/>
      <c r="R793" s="22"/>
      <c r="S793" s="22"/>
      <c r="T793" s="41"/>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row>
    <row r="794">
      <c r="A794" s="41"/>
      <c r="B794" s="116"/>
      <c r="C794" s="22"/>
      <c r="D794" s="22"/>
      <c r="E794" s="22"/>
      <c r="F794" s="41"/>
      <c r="G794" s="41"/>
      <c r="H794" s="22"/>
      <c r="I794" s="41"/>
      <c r="J794" s="41"/>
      <c r="K794" s="117"/>
      <c r="L794" s="99"/>
      <c r="M794" s="41"/>
      <c r="N794" s="116"/>
      <c r="O794" s="22"/>
      <c r="P794" s="22"/>
      <c r="Q794" s="22"/>
      <c r="R794" s="22"/>
      <c r="S794" s="22"/>
      <c r="T794" s="41"/>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row>
    <row r="795">
      <c r="A795" s="41"/>
      <c r="B795" s="116"/>
      <c r="C795" s="22"/>
      <c r="D795" s="22"/>
      <c r="E795" s="22"/>
      <c r="F795" s="41"/>
      <c r="G795" s="41"/>
      <c r="H795" s="22"/>
      <c r="I795" s="41"/>
      <c r="J795" s="41"/>
      <c r="K795" s="117"/>
      <c r="L795" s="99"/>
      <c r="M795" s="41"/>
      <c r="N795" s="116"/>
      <c r="O795" s="22"/>
      <c r="P795" s="22"/>
      <c r="Q795" s="22"/>
      <c r="R795" s="22"/>
      <c r="S795" s="22"/>
      <c r="T795" s="41"/>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row>
    <row r="796">
      <c r="A796" s="41"/>
      <c r="B796" s="116"/>
      <c r="C796" s="22"/>
      <c r="D796" s="22"/>
      <c r="E796" s="22"/>
      <c r="F796" s="41"/>
      <c r="G796" s="41"/>
      <c r="H796" s="22"/>
      <c r="I796" s="41"/>
      <c r="J796" s="41"/>
      <c r="K796" s="117"/>
      <c r="L796" s="99"/>
      <c r="M796" s="41"/>
      <c r="N796" s="116"/>
      <c r="O796" s="22"/>
      <c r="P796" s="22"/>
      <c r="Q796" s="22"/>
      <c r="R796" s="22"/>
      <c r="S796" s="22"/>
      <c r="T796" s="41"/>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row>
    <row r="797">
      <c r="A797" s="41"/>
      <c r="B797" s="116"/>
      <c r="C797" s="22"/>
      <c r="D797" s="22"/>
      <c r="E797" s="22"/>
      <c r="F797" s="41"/>
      <c r="G797" s="41"/>
      <c r="H797" s="22"/>
      <c r="I797" s="41"/>
      <c r="J797" s="41"/>
      <c r="K797" s="117"/>
      <c r="L797" s="99"/>
      <c r="M797" s="41"/>
      <c r="N797" s="116"/>
      <c r="O797" s="22"/>
      <c r="P797" s="22"/>
      <c r="Q797" s="22"/>
      <c r="R797" s="22"/>
      <c r="S797" s="22"/>
      <c r="T797" s="41"/>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row>
    <row r="798">
      <c r="A798" s="41"/>
      <c r="B798" s="116"/>
      <c r="C798" s="22"/>
      <c r="D798" s="22"/>
      <c r="E798" s="22"/>
      <c r="F798" s="41"/>
      <c r="G798" s="41"/>
      <c r="H798" s="22"/>
      <c r="I798" s="41"/>
      <c r="J798" s="41"/>
      <c r="K798" s="117"/>
      <c r="L798" s="99"/>
      <c r="M798" s="41"/>
      <c r="N798" s="116"/>
      <c r="O798" s="22"/>
      <c r="P798" s="22"/>
      <c r="Q798" s="22"/>
      <c r="R798" s="22"/>
      <c r="S798" s="22"/>
      <c r="T798" s="41"/>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row>
    <row r="799">
      <c r="A799" s="41"/>
      <c r="B799" s="116"/>
      <c r="C799" s="22"/>
      <c r="D799" s="22"/>
      <c r="E799" s="22"/>
      <c r="F799" s="41"/>
      <c r="G799" s="41"/>
      <c r="H799" s="22"/>
      <c r="I799" s="41"/>
      <c r="J799" s="41"/>
      <c r="K799" s="117"/>
      <c r="L799" s="99"/>
      <c r="M799" s="41"/>
      <c r="N799" s="116"/>
      <c r="O799" s="22"/>
      <c r="P799" s="22"/>
      <c r="Q799" s="22"/>
      <c r="R799" s="22"/>
      <c r="S799" s="22"/>
      <c r="T799" s="41"/>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row>
    <row r="800">
      <c r="A800" s="41"/>
      <c r="B800" s="116"/>
      <c r="C800" s="22"/>
      <c r="D800" s="22"/>
      <c r="E800" s="22"/>
      <c r="F800" s="41"/>
      <c r="G800" s="41"/>
      <c r="H800" s="22"/>
      <c r="I800" s="41"/>
      <c r="J800" s="41"/>
      <c r="K800" s="117"/>
      <c r="L800" s="99"/>
      <c r="M800" s="41"/>
      <c r="N800" s="116"/>
      <c r="O800" s="22"/>
      <c r="P800" s="22"/>
      <c r="Q800" s="22"/>
      <c r="R800" s="22"/>
      <c r="S800" s="22"/>
      <c r="T800" s="41"/>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row>
    <row r="801">
      <c r="A801" s="41"/>
      <c r="B801" s="116"/>
      <c r="C801" s="22"/>
      <c r="D801" s="22"/>
      <c r="E801" s="22"/>
      <c r="F801" s="41"/>
      <c r="G801" s="41"/>
      <c r="H801" s="22"/>
      <c r="I801" s="41"/>
      <c r="J801" s="41"/>
      <c r="K801" s="117"/>
      <c r="L801" s="99"/>
      <c r="M801" s="41"/>
      <c r="N801" s="116"/>
      <c r="O801" s="22"/>
      <c r="P801" s="22"/>
      <c r="Q801" s="22"/>
      <c r="R801" s="22"/>
      <c r="S801" s="22"/>
      <c r="T801" s="41"/>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row>
    <row r="802">
      <c r="A802" s="41"/>
      <c r="B802" s="116"/>
      <c r="C802" s="22"/>
      <c r="D802" s="22"/>
      <c r="E802" s="22"/>
      <c r="F802" s="41"/>
      <c r="G802" s="41"/>
      <c r="H802" s="22"/>
      <c r="I802" s="41"/>
      <c r="J802" s="41"/>
      <c r="K802" s="117"/>
      <c r="L802" s="99"/>
      <c r="M802" s="41"/>
      <c r="N802" s="116"/>
      <c r="O802" s="22"/>
      <c r="P802" s="22"/>
      <c r="Q802" s="22"/>
      <c r="R802" s="22"/>
      <c r="S802" s="22"/>
      <c r="T802" s="41"/>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row>
    <row r="803">
      <c r="A803" s="41"/>
      <c r="B803" s="116"/>
      <c r="C803" s="22"/>
      <c r="D803" s="22"/>
      <c r="E803" s="22"/>
      <c r="F803" s="41"/>
      <c r="G803" s="41"/>
      <c r="H803" s="22"/>
      <c r="I803" s="41"/>
      <c r="J803" s="41"/>
      <c r="K803" s="117"/>
      <c r="L803" s="99"/>
      <c r="M803" s="41"/>
      <c r="N803" s="116"/>
      <c r="O803" s="22"/>
      <c r="P803" s="22"/>
      <c r="Q803" s="22"/>
      <c r="R803" s="22"/>
      <c r="S803" s="22"/>
      <c r="T803" s="41"/>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row>
    <row r="804">
      <c r="A804" s="41"/>
      <c r="B804" s="116"/>
      <c r="C804" s="22"/>
      <c r="D804" s="22"/>
      <c r="E804" s="22"/>
      <c r="F804" s="41"/>
      <c r="G804" s="41"/>
      <c r="H804" s="22"/>
      <c r="I804" s="41"/>
      <c r="J804" s="41"/>
      <c r="K804" s="117"/>
      <c r="L804" s="99"/>
      <c r="M804" s="41"/>
      <c r="N804" s="116"/>
      <c r="O804" s="22"/>
      <c r="P804" s="22"/>
      <c r="Q804" s="22"/>
      <c r="R804" s="22"/>
      <c r="S804" s="22"/>
      <c r="T804" s="41"/>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row>
    <row r="805">
      <c r="A805" s="41"/>
      <c r="B805" s="116"/>
      <c r="C805" s="22"/>
      <c r="D805" s="22"/>
      <c r="E805" s="22"/>
      <c r="F805" s="41"/>
      <c r="G805" s="41"/>
      <c r="H805" s="22"/>
      <c r="I805" s="41"/>
      <c r="J805" s="41"/>
      <c r="K805" s="117"/>
      <c r="L805" s="99"/>
      <c r="M805" s="41"/>
      <c r="N805" s="116"/>
      <c r="O805" s="22"/>
      <c r="P805" s="22"/>
      <c r="Q805" s="22"/>
      <c r="R805" s="22"/>
      <c r="S805" s="22"/>
      <c r="T805" s="41"/>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row>
    <row r="806">
      <c r="A806" s="41"/>
      <c r="B806" s="116"/>
      <c r="C806" s="22"/>
      <c r="D806" s="22"/>
      <c r="E806" s="22"/>
      <c r="F806" s="41"/>
      <c r="G806" s="41"/>
      <c r="H806" s="22"/>
      <c r="I806" s="41"/>
      <c r="J806" s="41"/>
      <c r="K806" s="117"/>
      <c r="L806" s="99"/>
      <c r="M806" s="41"/>
      <c r="N806" s="116"/>
      <c r="O806" s="22"/>
      <c r="P806" s="22"/>
      <c r="Q806" s="22"/>
      <c r="R806" s="22"/>
      <c r="S806" s="22"/>
      <c r="T806" s="41"/>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row>
    <row r="807">
      <c r="A807" s="41"/>
      <c r="B807" s="116"/>
      <c r="C807" s="22"/>
      <c r="D807" s="22"/>
      <c r="E807" s="22"/>
      <c r="F807" s="41"/>
      <c r="G807" s="41"/>
      <c r="H807" s="22"/>
      <c r="I807" s="41"/>
      <c r="J807" s="41"/>
      <c r="K807" s="117"/>
      <c r="L807" s="99"/>
      <c r="M807" s="41"/>
      <c r="N807" s="116"/>
      <c r="O807" s="22"/>
      <c r="P807" s="22"/>
      <c r="Q807" s="22"/>
      <c r="R807" s="22"/>
      <c r="S807" s="22"/>
      <c r="T807" s="41"/>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row>
    <row r="808">
      <c r="A808" s="41"/>
      <c r="B808" s="116"/>
      <c r="C808" s="22"/>
      <c r="D808" s="22"/>
      <c r="E808" s="22"/>
      <c r="F808" s="41"/>
      <c r="G808" s="41"/>
      <c r="H808" s="22"/>
      <c r="I808" s="41"/>
      <c r="J808" s="41"/>
      <c r="K808" s="117"/>
      <c r="L808" s="99"/>
      <c r="M808" s="41"/>
      <c r="N808" s="116"/>
      <c r="O808" s="22"/>
      <c r="P808" s="22"/>
      <c r="Q808" s="22"/>
      <c r="R808" s="22"/>
      <c r="S808" s="22"/>
      <c r="T808" s="41"/>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row>
    <row r="809">
      <c r="A809" s="41"/>
      <c r="B809" s="116"/>
      <c r="C809" s="22"/>
      <c r="D809" s="22"/>
      <c r="E809" s="22"/>
      <c r="F809" s="41"/>
      <c r="G809" s="41"/>
      <c r="H809" s="22"/>
      <c r="I809" s="41"/>
      <c r="J809" s="41"/>
      <c r="K809" s="117"/>
      <c r="L809" s="99"/>
      <c r="M809" s="41"/>
      <c r="N809" s="116"/>
      <c r="O809" s="22"/>
      <c r="P809" s="22"/>
      <c r="Q809" s="22"/>
      <c r="R809" s="22"/>
      <c r="S809" s="22"/>
      <c r="T809" s="41"/>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row>
    <row r="810">
      <c r="A810" s="41"/>
      <c r="B810" s="116"/>
      <c r="C810" s="22"/>
      <c r="D810" s="22"/>
      <c r="E810" s="22"/>
      <c r="F810" s="41"/>
      <c r="G810" s="41"/>
      <c r="H810" s="22"/>
      <c r="I810" s="41"/>
      <c r="J810" s="41"/>
      <c r="K810" s="117"/>
      <c r="L810" s="99"/>
      <c r="M810" s="41"/>
      <c r="N810" s="116"/>
      <c r="O810" s="22"/>
      <c r="P810" s="22"/>
      <c r="Q810" s="22"/>
      <c r="R810" s="22"/>
      <c r="S810" s="22"/>
      <c r="T810" s="41"/>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row>
    <row r="811">
      <c r="A811" s="41"/>
      <c r="B811" s="116"/>
      <c r="C811" s="22"/>
      <c r="D811" s="22"/>
      <c r="E811" s="22"/>
      <c r="F811" s="41"/>
      <c r="G811" s="41"/>
      <c r="H811" s="22"/>
      <c r="I811" s="41"/>
      <c r="J811" s="41"/>
      <c r="K811" s="117"/>
      <c r="L811" s="99"/>
      <c r="M811" s="41"/>
      <c r="N811" s="116"/>
      <c r="O811" s="22"/>
      <c r="P811" s="22"/>
      <c r="Q811" s="22"/>
      <c r="R811" s="22"/>
      <c r="S811" s="22"/>
      <c r="T811" s="41"/>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row>
    <row r="812">
      <c r="A812" s="41"/>
      <c r="B812" s="116"/>
      <c r="C812" s="22"/>
      <c r="D812" s="22"/>
      <c r="E812" s="22"/>
      <c r="F812" s="41"/>
      <c r="G812" s="41"/>
      <c r="H812" s="22"/>
      <c r="I812" s="41"/>
      <c r="J812" s="41"/>
      <c r="K812" s="117"/>
      <c r="L812" s="99"/>
      <c r="M812" s="41"/>
      <c r="N812" s="116"/>
      <c r="O812" s="22"/>
      <c r="P812" s="22"/>
      <c r="Q812" s="22"/>
      <c r="R812" s="22"/>
      <c r="S812" s="22"/>
      <c r="T812" s="41"/>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row>
    <row r="813">
      <c r="A813" s="41"/>
      <c r="B813" s="116"/>
      <c r="C813" s="22"/>
      <c r="D813" s="22"/>
      <c r="E813" s="22"/>
      <c r="F813" s="41"/>
      <c r="G813" s="41"/>
      <c r="H813" s="22"/>
      <c r="I813" s="41"/>
      <c r="J813" s="41"/>
      <c r="K813" s="117"/>
      <c r="L813" s="99"/>
      <c r="M813" s="41"/>
      <c r="N813" s="116"/>
      <c r="O813" s="22"/>
      <c r="P813" s="22"/>
      <c r="Q813" s="22"/>
      <c r="R813" s="22"/>
      <c r="S813" s="22"/>
      <c r="T813" s="41"/>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row>
    <row r="814">
      <c r="A814" s="41"/>
      <c r="B814" s="116"/>
      <c r="C814" s="22"/>
      <c r="D814" s="22"/>
      <c r="E814" s="22"/>
      <c r="F814" s="41"/>
      <c r="G814" s="41"/>
      <c r="H814" s="22"/>
      <c r="I814" s="41"/>
      <c r="J814" s="41"/>
      <c r="K814" s="117"/>
      <c r="L814" s="99"/>
      <c r="M814" s="41"/>
      <c r="N814" s="116"/>
      <c r="O814" s="22"/>
      <c r="P814" s="22"/>
      <c r="Q814" s="22"/>
      <c r="R814" s="22"/>
      <c r="S814" s="22"/>
      <c r="T814" s="41"/>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row>
    <row r="815">
      <c r="A815" s="41"/>
      <c r="B815" s="116"/>
      <c r="C815" s="22"/>
      <c r="D815" s="22"/>
      <c r="E815" s="22"/>
      <c r="F815" s="41"/>
      <c r="G815" s="41"/>
      <c r="H815" s="22"/>
      <c r="I815" s="41"/>
      <c r="J815" s="41"/>
      <c r="K815" s="117"/>
      <c r="L815" s="99"/>
      <c r="M815" s="41"/>
      <c r="N815" s="116"/>
      <c r="O815" s="22"/>
      <c r="P815" s="22"/>
      <c r="Q815" s="22"/>
      <c r="R815" s="22"/>
      <c r="S815" s="22"/>
      <c r="T815" s="41"/>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row>
    <row r="816">
      <c r="A816" s="41"/>
      <c r="B816" s="116"/>
      <c r="C816" s="22"/>
      <c r="D816" s="22"/>
      <c r="E816" s="22"/>
      <c r="F816" s="41"/>
      <c r="G816" s="41"/>
      <c r="H816" s="22"/>
      <c r="I816" s="41"/>
      <c r="J816" s="41"/>
      <c r="K816" s="117"/>
      <c r="L816" s="99"/>
      <c r="M816" s="41"/>
      <c r="N816" s="116"/>
      <c r="O816" s="22"/>
      <c r="P816" s="22"/>
      <c r="Q816" s="22"/>
      <c r="R816" s="22"/>
      <c r="S816" s="22"/>
      <c r="T816" s="41"/>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row>
    <row r="817">
      <c r="A817" s="41"/>
      <c r="B817" s="116"/>
      <c r="C817" s="22"/>
      <c r="D817" s="22"/>
      <c r="E817" s="22"/>
      <c r="F817" s="41"/>
      <c r="G817" s="41"/>
      <c r="H817" s="22"/>
      <c r="I817" s="41"/>
      <c r="J817" s="41"/>
      <c r="K817" s="117"/>
      <c r="L817" s="99"/>
      <c r="M817" s="41"/>
      <c r="N817" s="116"/>
      <c r="O817" s="22"/>
      <c r="P817" s="22"/>
      <c r="Q817" s="22"/>
      <c r="R817" s="22"/>
      <c r="S817" s="22"/>
      <c r="T817" s="41"/>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row>
    <row r="818">
      <c r="A818" s="41"/>
      <c r="B818" s="116"/>
      <c r="C818" s="22"/>
      <c r="D818" s="22"/>
      <c r="E818" s="22"/>
      <c r="F818" s="41"/>
      <c r="G818" s="41"/>
      <c r="H818" s="22"/>
      <c r="I818" s="41"/>
      <c r="J818" s="41"/>
      <c r="K818" s="117"/>
      <c r="L818" s="99"/>
      <c r="M818" s="41"/>
      <c r="N818" s="116"/>
      <c r="O818" s="22"/>
      <c r="P818" s="22"/>
      <c r="Q818" s="22"/>
      <c r="R818" s="22"/>
      <c r="S818" s="22"/>
      <c r="T818" s="41"/>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row>
    <row r="819">
      <c r="A819" s="41"/>
      <c r="B819" s="116"/>
      <c r="C819" s="22"/>
      <c r="D819" s="22"/>
      <c r="E819" s="22"/>
      <c r="F819" s="41"/>
      <c r="G819" s="41"/>
      <c r="H819" s="22"/>
      <c r="I819" s="41"/>
      <c r="J819" s="41"/>
      <c r="K819" s="117"/>
      <c r="L819" s="99"/>
      <c r="M819" s="41"/>
      <c r="N819" s="116"/>
      <c r="O819" s="22"/>
      <c r="P819" s="22"/>
      <c r="Q819" s="22"/>
      <c r="R819" s="22"/>
      <c r="S819" s="22"/>
      <c r="T819" s="41"/>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row>
    <row r="820">
      <c r="A820" s="41"/>
      <c r="B820" s="116"/>
      <c r="C820" s="22"/>
      <c r="D820" s="22"/>
      <c r="E820" s="22"/>
      <c r="F820" s="41"/>
      <c r="G820" s="41"/>
      <c r="H820" s="22"/>
      <c r="I820" s="41"/>
      <c r="J820" s="41"/>
      <c r="K820" s="117"/>
      <c r="L820" s="99"/>
      <c r="M820" s="41"/>
      <c r="N820" s="116"/>
      <c r="O820" s="22"/>
      <c r="P820" s="22"/>
      <c r="Q820" s="22"/>
      <c r="R820" s="22"/>
      <c r="S820" s="22"/>
      <c r="T820" s="41"/>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row>
    <row r="821">
      <c r="A821" s="41"/>
      <c r="B821" s="116"/>
      <c r="C821" s="22"/>
      <c r="D821" s="22"/>
      <c r="E821" s="22"/>
      <c r="F821" s="41"/>
      <c r="G821" s="41"/>
      <c r="H821" s="22"/>
      <c r="I821" s="41"/>
      <c r="J821" s="41"/>
      <c r="K821" s="117"/>
      <c r="L821" s="99"/>
      <c r="M821" s="41"/>
      <c r="N821" s="116"/>
      <c r="O821" s="22"/>
      <c r="P821" s="22"/>
      <c r="Q821" s="22"/>
      <c r="R821" s="22"/>
      <c r="S821" s="22"/>
      <c r="T821" s="41"/>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row>
    <row r="822">
      <c r="A822" s="41"/>
      <c r="B822" s="116"/>
      <c r="C822" s="22"/>
      <c r="D822" s="22"/>
      <c r="E822" s="22"/>
      <c r="F822" s="41"/>
      <c r="G822" s="41"/>
      <c r="H822" s="22"/>
      <c r="I822" s="41"/>
      <c r="J822" s="41"/>
      <c r="K822" s="117"/>
      <c r="L822" s="99"/>
      <c r="M822" s="41"/>
      <c r="N822" s="116"/>
      <c r="O822" s="22"/>
      <c r="P822" s="22"/>
      <c r="Q822" s="22"/>
      <c r="R822" s="22"/>
      <c r="S822" s="22"/>
      <c r="T822" s="41"/>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row>
    <row r="823">
      <c r="A823" s="41"/>
      <c r="B823" s="116"/>
      <c r="C823" s="22"/>
      <c r="D823" s="22"/>
      <c r="E823" s="22"/>
      <c r="F823" s="41"/>
      <c r="G823" s="41"/>
      <c r="H823" s="22"/>
      <c r="I823" s="41"/>
      <c r="J823" s="41"/>
      <c r="K823" s="117"/>
      <c r="L823" s="99"/>
      <c r="M823" s="41"/>
      <c r="N823" s="116"/>
      <c r="O823" s="22"/>
      <c r="P823" s="22"/>
      <c r="Q823" s="22"/>
      <c r="R823" s="22"/>
      <c r="S823" s="22"/>
      <c r="T823" s="41"/>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row>
    <row r="824">
      <c r="A824" s="41"/>
      <c r="B824" s="116"/>
      <c r="C824" s="22"/>
      <c r="D824" s="22"/>
      <c r="E824" s="22"/>
      <c r="F824" s="41"/>
      <c r="G824" s="41"/>
      <c r="H824" s="22"/>
      <c r="I824" s="41"/>
      <c r="J824" s="41"/>
      <c r="K824" s="117"/>
      <c r="L824" s="99"/>
      <c r="M824" s="41"/>
      <c r="N824" s="116"/>
      <c r="O824" s="22"/>
      <c r="P824" s="22"/>
      <c r="Q824" s="22"/>
      <c r="R824" s="22"/>
      <c r="S824" s="22"/>
      <c r="T824" s="41"/>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row>
    <row r="825">
      <c r="A825" s="41"/>
      <c r="B825" s="116"/>
      <c r="C825" s="22"/>
      <c r="D825" s="22"/>
      <c r="E825" s="22"/>
      <c r="F825" s="41"/>
      <c r="G825" s="41"/>
      <c r="H825" s="22"/>
      <c r="I825" s="41"/>
      <c r="J825" s="41"/>
      <c r="K825" s="117"/>
      <c r="L825" s="99"/>
      <c r="M825" s="41"/>
      <c r="N825" s="116"/>
      <c r="O825" s="22"/>
      <c r="P825" s="22"/>
      <c r="Q825" s="22"/>
      <c r="R825" s="22"/>
      <c r="S825" s="22"/>
      <c r="T825" s="41"/>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row>
    <row r="826">
      <c r="A826" s="41"/>
      <c r="B826" s="116"/>
      <c r="C826" s="22"/>
      <c r="D826" s="22"/>
      <c r="E826" s="22"/>
      <c r="F826" s="41"/>
      <c r="G826" s="41"/>
      <c r="H826" s="22"/>
      <c r="I826" s="41"/>
      <c r="J826" s="41"/>
      <c r="K826" s="117"/>
      <c r="L826" s="99"/>
      <c r="M826" s="41"/>
      <c r="N826" s="116"/>
      <c r="O826" s="22"/>
      <c r="P826" s="22"/>
      <c r="Q826" s="22"/>
      <c r="R826" s="22"/>
      <c r="S826" s="22"/>
      <c r="T826" s="41"/>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row>
    <row r="827">
      <c r="A827" s="41"/>
      <c r="B827" s="116"/>
      <c r="C827" s="22"/>
      <c r="D827" s="22"/>
      <c r="E827" s="22"/>
      <c r="F827" s="41"/>
      <c r="G827" s="41"/>
      <c r="H827" s="22"/>
      <c r="I827" s="41"/>
      <c r="J827" s="41"/>
      <c r="K827" s="117"/>
      <c r="L827" s="99"/>
      <c r="M827" s="41"/>
      <c r="N827" s="116"/>
      <c r="O827" s="22"/>
      <c r="P827" s="22"/>
      <c r="Q827" s="22"/>
      <c r="R827" s="22"/>
      <c r="S827" s="22"/>
      <c r="T827" s="41"/>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row>
    <row r="828">
      <c r="A828" s="41"/>
      <c r="B828" s="116"/>
      <c r="C828" s="22"/>
      <c r="D828" s="22"/>
      <c r="E828" s="22"/>
      <c r="F828" s="41"/>
      <c r="G828" s="41"/>
      <c r="H828" s="22"/>
      <c r="I828" s="41"/>
      <c r="J828" s="41"/>
      <c r="K828" s="117"/>
      <c r="L828" s="99"/>
      <c r="M828" s="41"/>
      <c r="N828" s="116"/>
      <c r="O828" s="22"/>
      <c r="P828" s="22"/>
      <c r="Q828" s="22"/>
      <c r="R828" s="22"/>
      <c r="S828" s="22"/>
      <c r="T828" s="41"/>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row>
    <row r="829">
      <c r="A829" s="41"/>
      <c r="B829" s="116"/>
      <c r="C829" s="22"/>
      <c r="D829" s="22"/>
      <c r="E829" s="22"/>
      <c r="F829" s="41"/>
      <c r="G829" s="41"/>
      <c r="H829" s="22"/>
      <c r="I829" s="41"/>
      <c r="J829" s="41"/>
      <c r="K829" s="117"/>
      <c r="L829" s="99"/>
      <c r="M829" s="41"/>
      <c r="N829" s="116"/>
      <c r="O829" s="22"/>
      <c r="P829" s="22"/>
      <c r="Q829" s="22"/>
      <c r="R829" s="22"/>
      <c r="S829" s="22"/>
      <c r="T829" s="41"/>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row>
    <row r="830">
      <c r="A830" s="41"/>
      <c r="B830" s="116"/>
      <c r="C830" s="22"/>
      <c r="D830" s="22"/>
      <c r="E830" s="22"/>
      <c r="F830" s="41"/>
      <c r="G830" s="41"/>
      <c r="H830" s="22"/>
      <c r="I830" s="41"/>
      <c r="J830" s="41"/>
      <c r="K830" s="117"/>
      <c r="L830" s="99"/>
      <c r="M830" s="41"/>
      <c r="N830" s="116"/>
      <c r="O830" s="22"/>
      <c r="P830" s="22"/>
      <c r="Q830" s="22"/>
      <c r="R830" s="22"/>
      <c r="S830" s="22"/>
      <c r="T830" s="41"/>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row>
    <row r="831">
      <c r="A831" s="41"/>
      <c r="B831" s="116"/>
      <c r="C831" s="22"/>
      <c r="D831" s="22"/>
      <c r="E831" s="22"/>
      <c r="F831" s="41"/>
      <c r="G831" s="41"/>
      <c r="H831" s="22"/>
      <c r="I831" s="41"/>
      <c r="J831" s="41"/>
      <c r="K831" s="117"/>
      <c r="L831" s="99"/>
      <c r="M831" s="41"/>
      <c r="N831" s="116"/>
      <c r="O831" s="22"/>
      <c r="P831" s="22"/>
      <c r="Q831" s="22"/>
      <c r="R831" s="22"/>
      <c r="S831" s="22"/>
      <c r="T831" s="41"/>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row>
    <row r="832">
      <c r="A832" s="41"/>
      <c r="B832" s="116"/>
      <c r="C832" s="22"/>
      <c r="D832" s="22"/>
      <c r="E832" s="22"/>
      <c r="F832" s="41"/>
      <c r="G832" s="41"/>
      <c r="H832" s="22"/>
      <c r="I832" s="41"/>
      <c r="J832" s="41"/>
      <c r="K832" s="117"/>
      <c r="L832" s="99"/>
      <c r="M832" s="41"/>
      <c r="N832" s="116"/>
      <c r="O832" s="22"/>
      <c r="P832" s="22"/>
      <c r="Q832" s="22"/>
      <c r="R832" s="22"/>
      <c r="S832" s="22"/>
      <c r="T832" s="41"/>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row>
    <row r="833">
      <c r="A833" s="41"/>
      <c r="B833" s="116"/>
      <c r="C833" s="22"/>
      <c r="D833" s="22"/>
      <c r="E833" s="22"/>
      <c r="F833" s="41"/>
      <c r="G833" s="41"/>
      <c r="H833" s="22"/>
      <c r="I833" s="41"/>
      <c r="J833" s="41"/>
      <c r="K833" s="117"/>
      <c r="L833" s="99"/>
      <c r="M833" s="41"/>
      <c r="N833" s="116"/>
      <c r="O833" s="22"/>
      <c r="P833" s="22"/>
      <c r="Q833" s="22"/>
      <c r="R833" s="22"/>
      <c r="S833" s="22"/>
      <c r="T833" s="41"/>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row>
    <row r="834">
      <c r="A834" s="41"/>
      <c r="B834" s="116"/>
      <c r="C834" s="22"/>
      <c r="D834" s="22"/>
      <c r="E834" s="22"/>
      <c r="F834" s="41"/>
      <c r="G834" s="41"/>
      <c r="H834" s="22"/>
      <c r="I834" s="41"/>
      <c r="J834" s="41"/>
      <c r="K834" s="117"/>
      <c r="L834" s="99"/>
      <c r="M834" s="41"/>
      <c r="N834" s="116"/>
      <c r="O834" s="22"/>
      <c r="P834" s="22"/>
      <c r="Q834" s="22"/>
      <c r="R834" s="22"/>
      <c r="S834" s="22"/>
      <c r="T834" s="41"/>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row>
    <row r="835">
      <c r="A835" s="41"/>
      <c r="B835" s="116"/>
      <c r="C835" s="22"/>
      <c r="D835" s="22"/>
      <c r="E835" s="22"/>
      <c r="F835" s="41"/>
      <c r="G835" s="41"/>
      <c r="H835" s="22"/>
      <c r="I835" s="41"/>
      <c r="J835" s="41"/>
      <c r="K835" s="117"/>
      <c r="L835" s="99"/>
      <c r="M835" s="41"/>
      <c r="N835" s="116"/>
      <c r="O835" s="22"/>
      <c r="P835" s="22"/>
      <c r="Q835" s="22"/>
      <c r="R835" s="22"/>
      <c r="S835" s="22"/>
      <c r="T835" s="41"/>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row>
    <row r="836">
      <c r="A836" s="41"/>
      <c r="B836" s="116"/>
      <c r="C836" s="22"/>
      <c r="D836" s="22"/>
      <c r="E836" s="22"/>
      <c r="F836" s="41"/>
      <c r="G836" s="41"/>
      <c r="H836" s="22"/>
      <c r="I836" s="41"/>
      <c r="J836" s="41"/>
      <c r="K836" s="117"/>
      <c r="L836" s="99"/>
      <c r="M836" s="41"/>
      <c r="N836" s="116"/>
      <c r="O836" s="22"/>
      <c r="P836" s="22"/>
      <c r="Q836" s="22"/>
      <c r="R836" s="22"/>
      <c r="S836" s="22"/>
      <c r="T836" s="41"/>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row>
    <row r="837">
      <c r="A837" s="41"/>
      <c r="B837" s="116"/>
      <c r="C837" s="22"/>
      <c r="D837" s="22"/>
      <c r="E837" s="22"/>
      <c r="F837" s="41"/>
      <c r="G837" s="41"/>
      <c r="H837" s="22"/>
      <c r="I837" s="41"/>
      <c r="J837" s="41"/>
      <c r="K837" s="117"/>
      <c r="L837" s="99"/>
      <c r="M837" s="41"/>
      <c r="N837" s="116"/>
      <c r="O837" s="22"/>
      <c r="P837" s="22"/>
      <c r="Q837" s="22"/>
      <c r="R837" s="22"/>
      <c r="S837" s="22"/>
      <c r="T837" s="41"/>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row>
    <row r="838">
      <c r="A838" s="41"/>
      <c r="B838" s="116"/>
      <c r="C838" s="22"/>
      <c r="D838" s="22"/>
      <c r="E838" s="22"/>
      <c r="F838" s="41"/>
      <c r="G838" s="41"/>
      <c r="H838" s="22"/>
      <c r="I838" s="41"/>
      <c r="J838" s="41"/>
      <c r="K838" s="117"/>
      <c r="L838" s="99"/>
      <c r="M838" s="41"/>
      <c r="N838" s="116"/>
      <c r="O838" s="22"/>
      <c r="P838" s="22"/>
      <c r="Q838" s="22"/>
      <c r="R838" s="22"/>
      <c r="S838" s="22"/>
      <c r="T838" s="41"/>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row>
    <row r="839">
      <c r="A839" s="41"/>
      <c r="B839" s="116"/>
      <c r="C839" s="22"/>
      <c r="D839" s="22"/>
      <c r="E839" s="22"/>
      <c r="F839" s="41"/>
      <c r="G839" s="41"/>
      <c r="H839" s="22"/>
      <c r="I839" s="41"/>
      <c r="J839" s="41"/>
      <c r="K839" s="117"/>
      <c r="L839" s="99"/>
      <c r="M839" s="41"/>
      <c r="N839" s="116"/>
      <c r="O839" s="22"/>
      <c r="P839" s="22"/>
      <c r="Q839" s="22"/>
      <c r="R839" s="22"/>
      <c r="S839" s="22"/>
      <c r="T839" s="41"/>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row>
    <row r="840">
      <c r="A840" s="41"/>
      <c r="B840" s="116"/>
      <c r="C840" s="22"/>
      <c r="D840" s="22"/>
      <c r="E840" s="22"/>
      <c r="F840" s="41"/>
      <c r="G840" s="41"/>
      <c r="H840" s="22"/>
      <c r="I840" s="41"/>
      <c r="J840" s="41"/>
      <c r="K840" s="117"/>
      <c r="L840" s="99"/>
      <c r="M840" s="41"/>
      <c r="N840" s="116"/>
      <c r="O840" s="22"/>
      <c r="P840" s="22"/>
      <c r="Q840" s="22"/>
      <c r="R840" s="22"/>
      <c r="S840" s="22"/>
      <c r="T840" s="41"/>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row>
    <row r="841">
      <c r="A841" s="41"/>
      <c r="B841" s="116"/>
      <c r="C841" s="22"/>
      <c r="D841" s="22"/>
      <c r="E841" s="22"/>
      <c r="F841" s="41"/>
      <c r="G841" s="41"/>
      <c r="H841" s="22"/>
      <c r="I841" s="41"/>
      <c r="J841" s="41"/>
      <c r="K841" s="117"/>
      <c r="L841" s="99"/>
      <c r="M841" s="41"/>
      <c r="N841" s="116"/>
      <c r="O841" s="22"/>
      <c r="P841" s="22"/>
      <c r="Q841" s="22"/>
      <c r="R841" s="22"/>
      <c r="S841" s="22"/>
      <c r="T841" s="41"/>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row>
    <row r="842">
      <c r="A842" s="41"/>
      <c r="B842" s="116"/>
      <c r="C842" s="22"/>
      <c r="D842" s="22"/>
      <c r="E842" s="22"/>
      <c r="F842" s="41"/>
      <c r="G842" s="41"/>
      <c r="H842" s="22"/>
      <c r="I842" s="41"/>
      <c r="J842" s="41"/>
      <c r="K842" s="117"/>
      <c r="L842" s="99"/>
      <c r="M842" s="41"/>
      <c r="N842" s="116"/>
      <c r="O842" s="22"/>
      <c r="P842" s="22"/>
      <c r="Q842" s="22"/>
      <c r="R842" s="22"/>
      <c r="S842" s="22"/>
      <c r="T842" s="41"/>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row>
    <row r="843">
      <c r="A843" s="41"/>
      <c r="B843" s="116"/>
      <c r="C843" s="22"/>
      <c r="D843" s="22"/>
      <c r="E843" s="22"/>
      <c r="F843" s="41"/>
      <c r="G843" s="41"/>
      <c r="H843" s="22"/>
      <c r="I843" s="41"/>
      <c r="J843" s="41"/>
      <c r="K843" s="117"/>
      <c r="L843" s="99"/>
      <c r="M843" s="41"/>
      <c r="N843" s="116"/>
      <c r="O843" s="22"/>
      <c r="P843" s="22"/>
      <c r="Q843" s="22"/>
      <c r="R843" s="22"/>
      <c r="S843" s="22"/>
      <c r="T843" s="41"/>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row>
    <row r="844">
      <c r="A844" s="41"/>
      <c r="B844" s="116"/>
      <c r="C844" s="22"/>
      <c r="D844" s="22"/>
      <c r="E844" s="22"/>
      <c r="F844" s="41"/>
      <c r="G844" s="41"/>
      <c r="H844" s="22"/>
      <c r="I844" s="41"/>
      <c r="J844" s="41"/>
      <c r="K844" s="117"/>
      <c r="L844" s="99"/>
      <c r="M844" s="41"/>
      <c r="N844" s="116"/>
      <c r="O844" s="22"/>
      <c r="P844" s="22"/>
      <c r="Q844" s="22"/>
      <c r="R844" s="22"/>
      <c r="S844" s="22"/>
      <c r="T844" s="41"/>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row>
    <row r="845">
      <c r="A845" s="41"/>
      <c r="B845" s="116"/>
      <c r="C845" s="22"/>
      <c r="D845" s="22"/>
      <c r="E845" s="22"/>
      <c r="F845" s="41"/>
      <c r="G845" s="41"/>
      <c r="H845" s="22"/>
      <c r="I845" s="41"/>
      <c r="J845" s="41"/>
      <c r="K845" s="117"/>
      <c r="L845" s="99"/>
      <c r="M845" s="41"/>
      <c r="N845" s="116"/>
      <c r="O845" s="22"/>
      <c r="P845" s="22"/>
      <c r="Q845" s="22"/>
      <c r="R845" s="22"/>
      <c r="S845" s="22"/>
      <c r="T845" s="41"/>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row>
    <row r="846">
      <c r="A846" s="41"/>
      <c r="B846" s="116"/>
      <c r="C846" s="22"/>
      <c r="D846" s="22"/>
      <c r="E846" s="22"/>
      <c r="F846" s="41"/>
      <c r="G846" s="41"/>
      <c r="H846" s="22"/>
      <c r="I846" s="41"/>
      <c r="J846" s="41"/>
      <c r="K846" s="117"/>
      <c r="L846" s="99"/>
      <c r="M846" s="41"/>
      <c r="N846" s="116"/>
      <c r="O846" s="22"/>
      <c r="P846" s="22"/>
      <c r="Q846" s="22"/>
      <c r="R846" s="22"/>
      <c r="S846" s="22"/>
      <c r="T846" s="41"/>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row>
    <row r="847">
      <c r="A847" s="41"/>
      <c r="B847" s="116"/>
      <c r="C847" s="22"/>
      <c r="D847" s="22"/>
      <c r="E847" s="22"/>
      <c r="F847" s="41"/>
      <c r="G847" s="41"/>
      <c r="H847" s="22"/>
      <c r="I847" s="41"/>
      <c r="J847" s="41"/>
      <c r="K847" s="117"/>
      <c r="L847" s="99"/>
      <c r="M847" s="41"/>
      <c r="N847" s="116"/>
      <c r="O847" s="22"/>
      <c r="P847" s="22"/>
      <c r="Q847" s="22"/>
      <c r="R847" s="22"/>
      <c r="S847" s="22"/>
      <c r="T847" s="41"/>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row>
    <row r="848">
      <c r="A848" s="41"/>
      <c r="B848" s="116"/>
      <c r="C848" s="22"/>
      <c r="D848" s="22"/>
      <c r="E848" s="22"/>
      <c r="F848" s="41"/>
      <c r="G848" s="41"/>
      <c r="H848" s="22"/>
      <c r="I848" s="41"/>
      <c r="J848" s="41"/>
      <c r="K848" s="117"/>
      <c r="L848" s="99"/>
      <c r="M848" s="41"/>
      <c r="N848" s="116"/>
      <c r="O848" s="22"/>
      <c r="P848" s="22"/>
      <c r="Q848" s="22"/>
      <c r="R848" s="22"/>
      <c r="S848" s="22"/>
      <c r="T848" s="41"/>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row>
    <row r="849">
      <c r="A849" s="41"/>
      <c r="B849" s="116"/>
      <c r="C849" s="22"/>
      <c r="D849" s="22"/>
      <c r="E849" s="22"/>
      <c r="F849" s="41"/>
      <c r="G849" s="41"/>
      <c r="H849" s="22"/>
      <c r="I849" s="41"/>
      <c r="J849" s="41"/>
      <c r="K849" s="117"/>
      <c r="L849" s="99"/>
      <c r="M849" s="41"/>
      <c r="N849" s="116"/>
      <c r="O849" s="22"/>
      <c r="P849" s="22"/>
      <c r="Q849" s="22"/>
      <c r="R849" s="22"/>
      <c r="S849" s="22"/>
      <c r="T849" s="41"/>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row>
    <row r="850">
      <c r="A850" s="41"/>
      <c r="B850" s="116"/>
      <c r="C850" s="22"/>
      <c r="D850" s="22"/>
      <c r="E850" s="22"/>
      <c r="F850" s="41"/>
      <c r="G850" s="41"/>
      <c r="H850" s="22"/>
      <c r="I850" s="41"/>
      <c r="J850" s="41"/>
      <c r="K850" s="117"/>
      <c r="L850" s="99"/>
      <c r="M850" s="41"/>
      <c r="N850" s="116"/>
      <c r="O850" s="22"/>
      <c r="P850" s="22"/>
      <c r="Q850" s="22"/>
      <c r="R850" s="22"/>
      <c r="S850" s="22"/>
      <c r="T850" s="41"/>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row>
    <row r="851">
      <c r="A851" s="41"/>
      <c r="B851" s="116"/>
      <c r="C851" s="22"/>
      <c r="D851" s="22"/>
      <c r="E851" s="22"/>
      <c r="F851" s="41"/>
      <c r="G851" s="41"/>
      <c r="H851" s="22"/>
      <c r="I851" s="41"/>
      <c r="J851" s="41"/>
      <c r="K851" s="117"/>
      <c r="L851" s="99"/>
      <c r="M851" s="41"/>
      <c r="N851" s="116"/>
      <c r="O851" s="22"/>
      <c r="P851" s="22"/>
      <c r="Q851" s="22"/>
      <c r="R851" s="22"/>
      <c r="S851" s="22"/>
      <c r="T851" s="41"/>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row>
    <row r="852">
      <c r="A852" s="41"/>
      <c r="B852" s="116"/>
      <c r="C852" s="22"/>
      <c r="D852" s="22"/>
      <c r="E852" s="22"/>
      <c r="F852" s="41"/>
      <c r="G852" s="41"/>
      <c r="H852" s="22"/>
      <c r="I852" s="41"/>
      <c r="J852" s="41"/>
      <c r="K852" s="117"/>
      <c r="L852" s="99"/>
      <c r="M852" s="41"/>
      <c r="N852" s="116"/>
      <c r="O852" s="22"/>
      <c r="P852" s="22"/>
      <c r="Q852" s="22"/>
      <c r="R852" s="22"/>
      <c r="S852" s="22"/>
      <c r="T852" s="41"/>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row>
    <row r="853">
      <c r="A853" s="41"/>
      <c r="B853" s="116"/>
      <c r="C853" s="22"/>
      <c r="D853" s="22"/>
      <c r="E853" s="22"/>
      <c r="F853" s="41"/>
      <c r="G853" s="41"/>
      <c r="H853" s="22"/>
      <c r="I853" s="41"/>
      <c r="J853" s="41"/>
      <c r="K853" s="117"/>
      <c r="L853" s="99"/>
      <c r="M853" s="41"/>
      <c r="N853" s="116"/>
      <c r="O853" s="22"/>
      <c r="P853" s="22"/>
      <c r="Q853" s="22"/>
      <c r="R853" s="22"/>
      <c r="S853" s="22"/>
      <c r="T853" s="41"/>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row>
    <row r="854">
      <c r="A854" s="41"/>
      <c r="B854" s="116"/>
      <c r="C854" s="22"/>
      <c r="D854" s="22"/>
      <c r="E854" s="22"/>
      <c r="F854" s="41"/>
      <c r="G854" s="41"/>
      <c r="H854" s="22"/>
      <c r="I854" s="41"/>
      <c r="J854" s="41"/>
      <c r="K854" s="117"/>
      <c r="L854" s="99"/>
      <c r="M854" s="41"/>
      <c r="N854" s="116"/>
      <c r="O854" s="22"/>
      <c r="P854" s="22"/>
      <c r="Q854" s="22"/>
      <c r="R854" s="22"/>
      <c r="S854" s="22"/>
      <c r="T854" s="41"/>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row>
    <row r="855">
      <c r="A855" s="41"/>
      <c r="B855" s="116"/>
      <c r="C855" s="22"/>
      <c r="D855" s="22"/>
      <c r="E855" s="22"/>
      <c r="F855" s="41"/>
      <c r="G855" s="41"/>
      <c r="H855" s="22"/>
      <c r="I855" s="41"/>
      <c r="J855" s="41"/>
      <c r="K855" s="117"/>
      <c r="L855" s="99"/>
      <c r="M855" s="41"/>
      <c r="N855" s="116"/>
      <c r="O855" s="22"/>
      <c r="P855" s="22"/>
      <c r="Q855" s="22"/>
      <c r="R855" s="22"/>
      <c r="S855" s="22"/>
      <c r="T855" s="41"/>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row>
    <row r="856">
      <c r="A856" s="41"/>
      <c r="B856" s="116"/>
      <c r="C856" s="22"/>
      <c r="D856" s="22"/>
      <c r="E856" s="22"/>
      <c r="F856" s="41"/>
      <c r="G856" s="41"/>
      <c r="H856" s="22"/>
      <c r="I856" s="41"/>
      <c r="J856" s="41"/>
      <c r="K856" s="117"/>
      <c r="L856" s="99"/>
      <c r="M856" s="41"/>
      <c r="N856" s="116"/>
      <c r="O856" s="22"/>
      <c r="P856" s="22"/>
      <c r="Q856" s="22"/>
      <c r="R856" s="22"/>
      <c r="S856" s="22"/>
      <c r="T856" s="41"/>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row>
    <row r="857">
      <c r="A857" s="41"/>
      <c r="B857" s="116"/>
      <c r="C857" s="22"/>
      <c r="D857" s="22"/>
      <c r="E857" s="22"/>
      <c r="F857" s="41"/>
      <c r="G857" s="41"/>
      <c r="H857" s="22"/>
      <c r="I857" s="41"/>
      <c r="J857" s="41"/>
      <c r="K857" s="117"/>
      <c r="L857" s="99"/>
      <c r="M857" s="41"/>
      <c r="N857" s="116"/>
      <c r="O857" s="22"/>
      <c r="P857" s="22"/>
      <c r="Q857" s="22"/>
      <c r="R857" s="22"/>
      <c r="S857" s="22"/>
      <c r="T857" s="41"/>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row>
    <row r="858">
      <c r="A858" s="41"/>
      <c r="B858" s="116"/>
      <c r="C858" s="22"/>
      <c r="D858" s="22"/>
      <c r="E858" s="22"/>
      <c r="F858" s="41"/>
      <c r="G858" s="41"/>
      <c r="H858" s="22"/>
      <c r="I858" s="41"/>
      <c r="J858" s="41"/>
      <c r="K858" s="117"/>
      <c r="L858" s="99"/>
      <c r="M858" s="41"/>
      <c r="N858" s="116"/>
      <c r="O858" s="22"/>
      <c r="P858" s="22"/>
      <c r="Q858" s="22"/>
      <c r="R858" s="22"/>
      <c r="S858" s="22"/>
      <c r="T858" s="41"/>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row>
    <row r="859">
      <c r="A859" s="41"/>
      <c r="B859" s="116"/>
      <c r="C859" s="22"/>
      <c r="D859" s="22"/>
      <c r="E859" s="22"/>
      <c r="F859" s="41"/>
      <c r="G859" s="41"/>
      <c r="H859" s="22"/>
      <c r="I859" s="41"/>
      <c r="J859" s="41"/>
      <c r="K859" s="117"/>
      <c r="L859" s="99"/>
      <c r="M859" s="41"/>
      <c r="N859" s="116"/>
      <c r="O859" s="22"/>
      <c r="P859" s="22"/>
      <c r="Q859" s="22"/>
      <c r="R859" s="22"/>
      <c r="S859" s="22"/>
      <c r="T859" s="41"/>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row>
    <row r="860">
      <c r="A860" s="41"/>
      <c r="B860" s="116"/>
      <c r="C860" s="22"/>
      <c r="D860" s="22"/>
      <c r="E860" s="22"/>
      <c r="F860" s="41"/>
      <c r="G860" s="41"/>
      <c r="H860" s="22"/>
      <c r="I860" s="41"/>
      <c r="J860" s="41"/>
      <c r="K860" s="117"/>
      <c r="L860" s="99"/>
      <c r="M860" s="41"/>
      <c r="N860" s="116"/>
      <c r="O860" s="22"/>
      <c r="P860" s="22"/>
      <c r="Q860" s="22"/>
      <c r="R860" s="22"/>
      <c r="S860" s="22"/>
      <c r="T860" s="41"/>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row>
    <row r="861">
      <c r="A861" s="41"/>
      <c r="B861" s="116"/>
      <c r="C861" s="22"/>
      <c r="D861" s="22"/>
      <c r="E861" s="22"/>
      <c r="F861" s="41"/>
      <c r="G861" s="41"/>
      <c r="H861" s="22"/>
      <c r="I861" s="41"/>
      <c r="J861" s="41"/>
      <c r="K861" s="117"/>
      <c r="L861" s="99"/>
      <c r="M861" s="41"/>
      <c r="N861" s="116"/>
      <c r="O861" s="22"/>
      <c r="P861" s="22"/>
      <c r="Q861" s="22"/>
      <c r="R861" s="22"/>
      <c r="S861" s="22"/>
      <c r="T861" s="41"/>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row>
    <row r="862">
      <c r="A862" s="41"/>
      <c r="B862" s="116"/>
      <c r="C862" s="22"/>
      <c r="D862" s="22"/>
      <c r="E862" s="22"/>
      <c r="F862" s="41"/>
      <c r="G862" s="41"/>
      <c r="H862" s="22"/>
      <c r="I862" s="41"/>
      <c r="J862" s="41"/>
      <c r="K862" s="117"/>
      <c r="L862" s="99"/>
      <c r="M862" s="41"/>
      <c r="N862" s="116"/>
      <c r="O862" s="22"/>
      <c r="P862" s="22"/>
      <c r="Q862" s="22"/>
      <c r="R862" s="22"/>
      <c r="S862" s="22"/>
      <c r="T862" s="41"/>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row>
    <row r="863">
      <c r="A863" s="41"/>
      <c r="B863" s="116"/>
      <c r="C863" s="22"/>
      <c r="D863" s="22"/>
      <c r="E863" s="22"/>
      <c r="F863" s="41"/>
      <c r="G863" s="41"/>
      <c r="H863" s="22"/>
      <c r="I863" s="41"/>
      <c r="J863" s="41"/>
      <c r="K863" s="117"/>
      <c r="L863" s="99"/>
      <c r="M863" s="41"/>
      <c r="N863" s="116"/>
      <c r="O863" s="22"/>
      <c r="P863" s="22"/>
      <c r="Q863" s="22"/>
      <c r="R863" s="22"/>
      <c r="S863" s="22"/>
      <c r="T863" s="41"/>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row>
    <row r="864">
      <c r="A864" s="41"/>
      <c r="B864" s="116"/>
      <c r="C864" s="22"/>
      <c r="D864" s="22"/>
      <c r="E864" s="22"/>
      <c r="F864" s="41"/>
      <c r="G864" s="41"/>
      <c r="H864" s="22"/>
      <c r="I864" s="41"/>
      <c r="J864" s="41"/>
      <c r="K864" s="117"/>
      <c r="L864" s="99"/>
      <c r="M864" s="41"/>
      <c r="N864" s="116"/>
      <c r="O864" s="22"/>
      <c r="P864" s="22"/>
      <c r="Q864" s="22"/>
      <c r="R864" s="22"/>
      <c r="S864" s="22"/>
      <c r="T864" s="41"/>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row>
    <row r="865">
      <c r="A865" s="41"/>
      <c r="B865" s="116"/>
      <c r="C865" s="22"/>
      <c r="D865" s="22"/>
      <c r="E865" s="22"/>
      <c r="F865" s="41"/>
      <c r="G865" s="41"/>
      <c r="H865" s="22"/>
      <c r="I865" s="41"/>
      <c r="J865" s="41"/>
      <c r="K865" s="117"/>
      <c r="L865" s="99"/>
      <c r="M865" s="41"/>
      <c r="N865" s="116"/>
      <c r="O865" s="22"/>
      <c r="P865" s="22"/>
      <c r="Q865" s="22"/>
      <c r="R865" s="22"/>
      <c r="S865" s="22"/>
      <c r="T865" s="41"/>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row>
    <row r="866">
      <c r="A866" s="41"/>
      <c r="B866" s="116"/>
      <c r="C866" s="22"/>
      <c r="D866" s="22"/>
      <c r="E866" s="22"/>
      <c r="F866" s="41"/>
      <c r="G866" s="41"/>
      <c r="H866" s="22"/>
      <c r="I866" s="41"/>
      <c r="J866" s="41"/>
      <c r="K866" s="117"/>
      <c r="L866" s="99"/>
      <c r="M866" s="41"/>
      <c r="N866" s="116"/>
      <c r="O866" s="22"/>
      <c r="P866" s="22"/>
      <c r="Q866" s="22"/>
      <c r="R866" s="22"/>
      <c r="S866" s="22"/>
      <c r="T866" s="41"/>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row>
    <row r="867">
      <c r="A867" s="41"/>
      <c r="B867" s="116"/>
      <c r="C867" s="22"/>
      <c r="D867" s="22"/>
      <c r="E867" s="22"/>
      <c r="F867" s="41"/>
      <c r="G867" s="41"/>
      <c r="H867" s="22"/>
      <c r="I867" s="41"/>
      <c r="J867" s="41"/>
      <c r="K867" s="117"/>
      <c r="L867" s="99"/>
      <c r="M867" s="41"/>
      <c r="N867" s="116"/>
      <c r="O867" s="22"/>
      <c r="P867" s="22"/>
      <c r="Q867" s="22"/>
      <c r="R867" s="22"/>
      <c r="S867" s="22"/>
      <c r="T867" s="41"/>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row>
    <row r="868">
      <c r="A868" s="41"/>
      <c r="B868" s="116"/>
      <c r="C868" s="22"/>
      <c r="D868" s="22"/>
      <c r="E868" s="22"/>
      <c r="F868" s="41"/>
      <c r="G868" s="41"/>
      <c r="H868" s="22"/>
      <c r="I868" s="41"/>
      <c r="J868" s="41"/>
      <c r="K868" s="117"/>
      <c r="L868" s="99"/>
      <c r="M868" s="41"/>
      <c r="N868" s="116"/>
      <c r="O868" s="22"/>
      <c r="P868" s="22"/>
      <c r="Q868" s="22"/>
      <c r="R868" s="22"/>
      <c r="S868" s="22"/>
      <c r="T868" s="41"/>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row>
    <row r="869">
      <c r="A869" s="41"/>
      <c r="B869" s="116"/>
      <c r="C869" s="22"/>
      <c r="D869" s="22"/>
      <c r="E869" s="22"/>
      <c r="F869" s="41"/>
      <c r="G869" s="41"/>
      <c r="H869" s="22"/>
      <c r="I869" s="41"/>
      <c r="J869" s="41"/>
      <c r="K869" s="117"/>
      <c r="L869" s="99"/>
      <c r="M869" s="41"/>
      <c r="N869" s="116"/>
      <c r="O869" s="22"/>
      <c r="P869" s="22"/>
      <c r="Q869" s="22"/>
      <c r="R869" s="22"/>
      <c r="S869" s="22"/>
      <c r="T869" s="41"/>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row>
    <row r="870">
      <c r="A870" s="41"/>
      <c r="B870" s="116"/>
      <c r="C870" s="22"/>
      <c r="D870" s="22"/>
      <c r="E870" s="22"/>
      <c r="F870" s="41"/>
      <c r="G870" s="41"/>
      <c r="H870" s="22"/>
      <c r="I870" s="41"/>
      <c r="J870" s="41"/>
      <c r="K870" s="117"/>
      <c r="L870" s="99"/>
      <c r="M870" s="41"/>
      <c r="N870" s="116"/>
      <c r="O870" s="22"/>
      <c r="P870" s="22"/>
      <c r="Q870" s="22"/>
      <c r="R870" s="22"/>
      <c r="S870" s="22"/>
      <c r="T870" s="41"/>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row>
    <row r="871">
      <c r="A871" s="41"/>
      <c r="B871" s="116"/>
      <c r="C871" s="22"/>
      <c r="D871" s="22"/>
      <c r="E871" s="22"/>
      <c r="F871" s="41"/>
      <c r="G871" s="41"/>
      <c r="H871" s="22"/>
      <c r="I871" s="41"/>
      <c r="J871" s="41"/>
      <c r="K871" s="117"/>
      <c r="L871" s="99"/>
      <c r="M871" s="41"/>
      <c r="N871" s="116"/>
      <c r="O871" s="22"/>
      <c r="P871" s="22"/>
      <c r="Q871" s="22"/>
      <c r="R871" s="22"/>
      <c r="S871" s="22"/>
      <c r="T871" s="41"/>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row>
    <row r="872">
      <c r="A872" s="41"/>
      <c r="B872" s="116"/>
      <c r="C872" s="22"/>
      <c r="D872" s="22"/>
      <c r="E872" s="22"/>
      <c r="F872" s="41"/>
      <c r="G872" s="41"/>
      <c r="H872" s="22"/>
      <c r="I872" s="41"/>
      <c r="J872" s="41"/>
      <c r="K872" s="117"/>
      <c r="L872" s="99"/>
      <c r="M872" s="41"/>
      <c r="N872" s="116"/>
      <c r="O872" s="22"/>
      <c r="P872" s="22"/>
      <c r="Q872" s="22"/>
      <c r="R872" s="22"/>
      <c r="S872" s="22"/>
      <c r="T872" s="41"/>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row>
    <row r="873">
      <c r="A873" s="41"/>
      <c r="B873" s="116"/>
      <c r="C873" s="22"/>
      <c r="D873" s="22"/>
      <c r="E873" s="22"/>
      <c r="F873" s="41"/>
      <c r="G873" s="41"/>
      <c r="H873" s="22"/>
      <c r="I873" s="41"/>
      <c r="J873" s="41"/>
      <c r="K873" s="117"/>
      <c r="L873" s="99"/>
      <c r="M873" s="41"/>
      <c r="N873" s="116"/>
      <c r="O873" s="22"/>
      <c r="P873" s="22"/>
      <c r="Q873" s="22"/>
      <c r="R873" s="22"/>
      <c r="S873" s="22"/>
      <c r="T873" s="41"/>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row>
    <row r="874">
      <c r="A874" s="41"/>
      <c r="B874" s="116"/>
      <c r="C874" s="22"/>
      <c r="D874" s="22"/>
      <c r="E874" s="22"/>
      <c r="F874" s="41"/>
      <c r="G874" s="41"/>
      <c r="H874" s="22"/>
      <c r="I874" s="41"/>
      <c r="J874" s="41"/>
      <c r="K874" s="117"/>
      <c r="L874" s="99"/>
      <c r="M874" s="41"/>
      <c r="N874" s="116"/>
      <c r="O874" s="22"/>
      <c r="P874" s="22"/>
      <c r="Q874" s="22"/>
      <c r="R874" s="22"/>
      <c r="S874" s="22"/>
      <c r="T874" s="41"/>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row>
    <row r="875">
      <c r="A875" s="41"/>
      <c r="B875" s="116"/>
      <c r="C875" s="22"/>
      <c r="D875" s="22"/>
      <c r="E875" s="22"/>
      <c r="F875" s="41"/>
      <c r="G875" s="41"/>
      <c r="H875" s="22"/>
      <c r="I875" s="41"/>
      <c r="J875" s="41"/>
      <c r="K875" s="117"/>
      <c r="L875" s="99"/>
      <c r="M875" s="41"/>
      <c r="N875" s="116"/>
      <c r="O875" s="22"/>
      <c r="P875" s="22"/>
      <c r="Q875" s="22"/>
      <c r="R875" s="22"/>
      <c r="S875" s="22"/>
      <c r="T875" s="41"/>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row>
    <row r="876">
      <c r="A876" s="41"/>
      <c r="B876" s="116"/>
      <c r="C876" s="22"/>
      <c r="D876" s="22"/>
      <c r="E876" s="22"/>
      <c r="F876" s="41"/>
      <c r="G876" s="41"/>
      <c r="H876" s="22"/>
      <c r="I876" s="41"/>
      <c r="J876" s="41"/>
      <c r="K876" s="117"/>
      <c r="L876" s="99"/>
      <c r="M876" s="41"/>
      <c r="N876" s="116"/>
      <c r="O876" s="22"/>
      <c r="P876" s="22"/>
      <c r="Q876" s="22"/>
      <c r="R876" s="22"/>
      <c r="S876" s="22"/>
      <c r="T876" s="41"/>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row>
    <row r="877">
      <c r="A877" s="41"/>
      <c r="B877" s="116"/>
      <c r="C877" s="22"/>
      <c r="D877" s="22"/>
      <c r="E877" s="22"/>
      <c r="F877" s="41"/>
      <c r="G877" s="41"/>
      <c r="H877" s="22"/>
      <c r="I877" s="41"/>
      <c r="J877" s="41"/>
      <c r="K877" s="117"/>
      <c r="L877" s="99"/>
      <c r="M877" s="41"/>
      <c r="N877" s="116"/>
      <c r="O877" s="22"/>
      <c r="P877" s="22"/>
      <c r="Q877" s="22"/>
      <c r="R877" s="22"/>
      <c r="S877" s="22"/>
      <c r="T877" s="41"/>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row>
    <row r="878">
      <c r="A878" s="41"/>
      <c r="B878" s="116"/>
      <c r="C878" s="22"/>
      <c r="D878" s="22"/>
      <c r="E878" s="22"/>
      <c r="F878" s="41"/>
      <c r="G878" s="41"/>
      <c r="H878" s="22"/>
      <c r="I878" s="41"/>
      <c r="J878" s="41"/>
      <c r="K878" s="117"/>
      <c r="L878" s="99"/>
      <c r="M878" s="41"/>
      <c r="N878" s="116"/>
      <c r="O878" s="22"/>
      <c r="P878" s="22"/>
      <c r="Q878" s="22"/>
      <c r="R878" s="22"/>
      <c r="S878" s="22"/>
      <c r="T878" s="41"/>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row>
    <row r="879">
      <c r="A879" s="41"/>
      <c r="B879" s="116"/>
      <c r="C879" s="22"/>
      <c r="D879" s="22"/>
      <c r="E879" s="22"/>
      <c r="F879" s="41"/>
      <c r="G879" s="41"/>
      <c r="H879" s="22"/>
      <c r="I879" s="41"/>
      <c r="J879" s="41"/>
      <c r="K879" s="117"/>
      <c r="L879" s="99"/>
      <c r="M879" s="41"/>
      <c r="N879" s="116"/>
      <c r="O879" s="22"/>
      <c r="P879" s="22"/>
      <c r="Q879" s="22"/>
      <c r="R879" s="22"/>
      <c r="S879" s="22"/>
      <c r="T879" s="41"/>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row>
    <row r="880">
      <c r="A880" s="41"/>
      <c r="B880" s="116"/>
      <c r="C880" s="22"/>
      <c r="D880" s="22"/>
      <c r="E880" s="22"/>
      <c r="F880" s="41"/>
      <c r="G880" s="41"/>
      <c r="H880" s="22"/>
      <c r="I880" s="41"/>
      <c r="J880" s="41"/>
      <c r="K880" s="117"/>
      <c r="L880" s="99"/>
      <c r="M880" s="41"/>
      <c r="N880" s="116"/>
      <c r="O880" s="22"/>
      <c r="P880" s="22"/>
      <c r="Q880" s="22"/>
      <c r="R880" s="22"/>
      <c r="S880" s="22"/>
      <c r="T880" s="41"/>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row>
    <row r="881">
      <c r="A881" s="41"/>
      <c r="B881" s="116"/>
      <c r="C881" s="22"/>
      <c r="D881" s="22"/>
      <c r="E881" s="22"/>
      <c r="F881" s="41"/>
      <c r="G881" s="41"/>
      <c r="H881" s="22"/>
      <c r="I881" s="41"/>
      <c r="J881" s="41"/>
      <c r="K881" s="117"/>
      <c r="L881" s="99"/>
      <c r="M881" s="41"/>
      <c r="N881" s="116"/>
      <c r="O881" s="22"/>
      <c r="P881" s="22"/>
      <c r="Q881" s="22"/>
      <c r="R881" s="22"/>
      <c r="S881" s="22"/>
      <c r="T881" s="41"/>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row>
    <row r="882">
      <c r="A882" s="41"/>
      <c r="B882" s="116"/>
      <c r="C882" s="22"/>
      <c r="D882" s="22"/>
      <c r="E882" s="22"/>
      <c r="F882" s="41"/>
      <c r="G882" s="41"/>
      <c r="H882" s="22"/>
      <c r="I882" s="41"/>
      <c r="J882" s="41"/>
      <c r="K882" s="117"/>
      <c r="L882" s="99"/>
      <c r="M882" s="41"/>
      <c r="N882" s="116"/>
      <c r="O882" s="22"/>
      <c r="P882" s="22"/>
      <c r="Q882" s="22"/>
      <c r="R882" s="22"/>
      <c r="S882" s="22"/>
      <c r="T882" s="41"/>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row>
    <row r="883">
      <c r="A883" s="41"/>
      <c r="B883" s="116"/>
      <c r="C883" s="22"/>
      <c r="D883" s="22"/>
      <c r="E883" s="22"/>
      <c r="F883" s="41"/>
      <c r="G883" s="41"/>
      <c r="H883" s="22"/>
      <c r="I883" s="41"/>
      <c r="J883" s="41"/>
      <c r="K883" s="117"/>
      <c r="L883" s="99"/>
      <c r="M883" s="41"/>
      <c r="N883" s="116"/>
      <c r="O883" s="22"/>
      <c r="P883" s="22"/>
      <c r="Q883" s="22"/>
      <c r="R883" s="22"/>
      <c r="S883" s="22"/>
      <c r="T883" s="41"/>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row>
    <row r="884">
      <c r="A884" s="41"/>
      <c r="B884" s="116"/>
      <c r="C884" s="22"/>
      <c r="D884" s="22"/>
      <c r="E884" s="22"/>
      <c r="F884" s="41"/>
      <c r="G884" s="41"/>
      <c r="H884" s="22"/>
      <c r="I884" s="41"/>
      <c r="J884" s="41"/>
      <c r="K884" s="117"/>
      <c r="L884" s="99"/>
      <c r="M884" s="41"/>
      <c r="N884" s="116"/>
      <c r="O884" s="22"/>
      <c r="P884" s="22"/>
      <c r="Q884" s="22"/>
      <c r="R884" s="22"/>
      <c r="S884" s="22"/>
      <c r="T884" s="41"/>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row>
    <row r="885">
      <c r="A885" s="41"/>
      <c r="B885" s="116"/>
      <c r="C885" s="22"/>
      <c r="D885" s="22"/>
      <c r="E885" s="22"/>
      <c r="F885" s="41"/>
      <c r="G885" s="41"/>
      <c r="H885" s="22"/>
      <c r="I885" s="41"/>
      <c r="J885" s="41"/>
      <c r="K885" s="117"/>
      <c r="L885" s="99"/>
      <c r="M885" s="41"/>
      <c r="N885" s="116"/>
      <c r="O885" s="22"/>
      <c r="P885" s="22"/>
      <c r="Q885" s="22"/>
      <c r="R885" s="22"/>
      <c r="S885" s="22"/>
      <c r="T885" s="41"/>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row>
    <row r="886">
      <c r="A886" s="41"/>
      <c r="B886" s="116"/>
      <c r="C886" s="22"/>
      <c r="D886" s="22"/>
      <c r="E886" s="22"/>
      <c r="F886" s="41"/>
      <c r="G886" s="41"/>
      <c r="H886" s="22"/>
      <c r="I886" s="41"/>
      <c r="J886" s="41"/>
      <c r="K886" s="117"/>
      <c r="L886" s="99"/>
      <c r="M886" s="41"/>
      <c r="N886" s="116"/>
      <c r="O886" s="22"/>
      <c r="P886" s="22"/>
      <c r="Q886" s="22"/>
      <c r="R886" s="22"/>
      <c r="S886" s="22"/>
      <c r="T886" s="41"/>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row>
    <row r="887">
      <c r="A887" s="41"/>
      <c r="B887" s="116"/>
      <c r="C887" s="22"/>
      <c r="D887" s="22"/>
      <c r="E887" s="22"/>
      <c r="F887" s="41"/>
      <c r="G887" s="41"/>
      <c r="H887" s="22"/>
      <c r="I887" s="41"/>
      <c r="J887" s="41"/>
      <c r="K887" s="117"/>
      <c r="L887" s="99"/>
      <c r="M887" s="41"/>
      <c r="N887" s="116"/>
      <c r="O887" s="22"/>
      <c r="P887" s="22"/>
      <c r="Q887" s="22"/>
      <c r="R887" s="22"/>
      <c r="S887" s="22"/>
      <c r="T887" s="41"/>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row>
    <row r="888">
      <c r="A888" s="41"/>
      <c r="B888" s="116"/>
      <c r="C888" s="22"/>
      <c r="D888" s="22"/>
      <c r="E888" s="22"/>
      <c r="F888" s="41"/>
      <c r="G888" s="41"/>
      <c r="H888" s="22"/>
      <c r="I888" s="41"/>
      <c r="J888" s="41"/>
      <c r="K888" s="117"/>
      <c r="L888" s="99"/>
      <c r="M888" s="41"/>
      <c r="N888" s="116"/>
      <c r="O888" s="22"/>
      <c r="P888" s="22"/>
      <c r="Q888" s="22"/>
      <c r="R888" s="22"/>
      <c r="S888" s="22"/>
      <c r="T888" s="41"/>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row>
    <row r="889">
      <c r="A889" s="41"/>
      <c r="B889" s="116"/>
      <c r="C889" s="22"/>
      <c r="D889" s="22"/>
      <c r="E889" s="22"/>
      <c r="F889" s="41"/>
      <c r="G889" s="41"/>
      <c r="H889" s="22"/>
      <c r="I889" s="41"/>
      <c r="J889" s="41"/>
      <c r="K889" s="117"/>
      <c r="L889" s="99"/>
      <c r="M889" s="41"/>
      <c r="N889" s="116"/>
      <c r="O889" s="22"/>
      <c r="P889" s="22"/>
      <c r="Q889" s="22"/>
      <c r="R889" s="22"/>
      <c r="S889" s="22"/>
      <c r="T889" s="41"/>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row>
    <row r="890">
      <c r="A890" s="41"/>
      <c r="B890" s="116"/>
      <c r="C890" s="22"/>
      <c r="D890" s="22"/>
      <c r="E890" s="22"/>
      <c r="F890" s="41"/>
      <c r="G890" s="41"/>
      <c r="H890" s="22"/>
      <c r="I890" s="41"/>
      <c r="J890" s="41"/>
      <c r="K890" s="117"/>
      <c r="L890" s="99"/>
      <c r="M890" s="41"/>
      <c r="N890" s="116"/>
      <c r="O890" s="22"/>
      <c r="P890" s="22"/>
      <c r="Q890" s="22"/>
      <c r="R890" s="22"/>
      <c r="S890" s="22"/>
      <c r="T890" s="41"/>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row>
    <row r="891">
      <c r="A891" s="41"/>
      <c r="B891" s="116"/>
      <c r="C891" s="22"/>
      <c r="D891" s="22"/>
      <c r="E891" s="22"/>
      <c r="F891" s="41"/>
      <c r="G891" s="41"/>
      <c r="H891" s="22"/>
      <c r="I891" s="41"/>
      <c r="J891" s="41"/>
      <c r="K891" s="117"/>
      <c r="L891" s="99"/>
      <c r="M891" s="41"/>
      <c r="N891" s="116"/>
      <c r="O891" s="22"/>
      <c r="P891" s="22"/>
      <c r="Q891" s="22"/>
      <c r="R891" s="22"/>
      <c r="S891" s="22"/>
      <c r="T891" s="41"/>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row>
    <row r="892">
      <c r="A892" s="41"/>
      <c r="B892" s="116"/>
      <c r="C892" s="22"/>
      <c r="D892" s="22"/>
      <c r="E892" s="22"/>
      <c r="F892" s="41"/>
      <c r="G892" s="41"/>
      <c r="H892" s="22"/>
      <c r="I892" s="41"/>
      <c r="J892" s="41"/>
      <c r="K892" s="117"/>
      <c r="L892" s="99"/>
      <c r="M892" s="41"/>
      <c r="N892" s="116"/>
      <c r="O892" s="22"/>
      <c r="P892" s="22"/>
      <c r="Q892" s="22"/>
      <c r="R892" s="22"/>
      <c r="S892" s="22"/>
      <c r="T892" s="41"/>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row>
    <row r="893">
      <c r="A893" s="41"/>
      <c r="B893" s="116"/>
      <c r="C893" s="22"/>
      <c r="D893" s="22"/>
      <c r="E893" s="22"/>
      <c r="F893" s="41"/>
      <c r="G893" s="41"/>
      <c r="H893" s="22"/>
      <c r="I893" s="41"/>
      <c r="J893" s="41"/>
      <c r="K893" s="117"/>
      <c r="L893" s="99"/>
      <c r="M893" s="41"/>
      <c r="N893" s="116"/>
      <c r="O893" s="22"/>
      <c r="P893" s="22"/>
      <c r="Q893" s="22"/>
      <c r="R893" s="22"/>
      <c r="S893" s="22"/>
      <c r="T893" s="41"/>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row>
    <row r="894">
      <c r="A894" s="41"/>
      <c r="B894" s="116"/>
      <c r="C894" s="22"/>
      <c r="D894" s="22"/>
      <c r="E894" s="22"/>
      <c r="F894" s="41"/>
      <c r="G894" s="41"/>
      <c r="H894" s="22"/>
      <c r="I894" s="41"/>
      <c r="J894" s="41"/>
      <c r="K894" s="117"/>
      <c r="L894" s="99"/>
      <c r="M894" s="41"/>
      <c r="N894" s="116"/>
      <c r="O894" s="22"/>
      <c r="P894" s="22"/>
      <c r="Q894" s="22"/>
      <c r="R894" s="22"/>
      <c r="S894" s="22"/>
      <c r="T894" s="41"/>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row>
    <row r="895">
      <c r="A895" s="41"/>
      <c r="B895" s="116"/>
      <c r="C895" s="22"/>
      <c r="D895" s="22"/>
      <c r="E895" s="22"/>
      <c r="F895" s="41"/>
      <c r="G895" s="41"/>
      <c r="H895" s="22"/>
      <c r="I895" s="41"/>
      <c r="J895" s="41"/>
      <c r="K895" s="117"/>
      <c r="L895" s="99"/>
      <c r="M895" s="41"/>
      <c r="N895" s="116"/>
      <c r="O895" s="22"/>
      <c r="P895" s="22"/>
      <c r="Q895" s="22"/>
      <c r="R895" s="22"/>
      <c r="S895" s="22"/>
      <c r="T895" s="41"/>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row>
    <row r="896">
      <c r="A896" s="41"/>
      <c r="B896" s="116"/>
      <c r="C896" s="22"/>
      <c r="D896" s="22"/>
      <c r="E896" s="22"/>
      <c r="F896" s="41"/>
      <c r="G896" s="41"/>
      <c r="H896" s="22"/>
      <c r="I896" s="41"/>
      <c r="J896" s="41"/>
      <c r="K896" s="117"/>
      <c r="L896" s="99"/>
      <c r="M896" s="41"/>
      <c r="N896" s="116"/>
      <c r="O896" s="22"/>
      <c r="P896" s="22"/>
      <c r="Q896" s="22"/>
      <c r="R896" s="22"/>
      <c r="S896" s="22"/>
      <c r="T896" s="41"/>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row>
    <row r="897">
      <c r="A897" s="41"/>
      <c r="B897" s="116"/>
      <c r="C897" s="22"/>
      <c r="D897" s="22"/>
      <c r="E897" s="22"/>
      <c r="F897" s="41"/>
      <c r="G897" s="41"/>
      <c r="H897" s="22"/>
      <c r="I897" s="41"/>
      <c r="J897" s="41"/>
      <c r="K897" s="117"/>
      <c r="L897" s="99"/>
      <c r="M897" s="41"/>
      <c r="N897" s="116"/>
      <c r="O897" s="22"/>
      <c r="P897" s="22"/>
      <c r="Q897" s="22"/>
      <c r="R897" s="22"/>
      <c r="S897" s="22"/>
      <c r="T897" s="41"/>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row>
    <row r="898">
      <c r="A898" s="41"/>
      <c r="B898" s="116"/>
      <c r="C898" s="22"/>
      <c r="D898" s="22"/>
      <c r="E898" s="22"/>
      <c r="F898" s="41"/>
      <c r="G898" s="41"/>
      <c r="H898" s="22"/>
      <c r="I898" s="41"/>
      <c r="J898" s="41"/>
      <c r="K898" s="117"/>
      <c r="L898" s="99"/>
      <c r="M898" s="41"/>
      <c r="N898" s="116"/>
      <c r="O898" s="22"/>
      <c r="P898" s="22"/>
      <c r="Q898" s="22"/>
      <c r="R898" s="22"/>
      <c r="S898" s="22"/>
      <c r="T898" s="41"/>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row>
    <row r="899">
      <c r="A899" s="41"/>
      <c r="B899" s="116"/>
      <c r="C899" s="22"/>
      <c r="D899" s="22"/>
      <c r="E899" s="22"/>
      <c r="F899" s="41"/>
      <c r="G899" s="41"/>
      <c r="H899" s="22"/>
      <c r="I899" s="41"/>
      <c r="J899" s="41"/>
      <c r="K899" s="117"/>
      <c r="L899" s="99"/>
      <c r="M899" s="41"/>
      <c r="N899" s="116"/>
      <c r="O899" s="22"/>
      <c r="P899" s="22"/>
      <c r="Q899" s="22"/>
      <c r="R899" s="22"/>
      <c r="S899" s="22"/>
      <c r="T899" s="41"/>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row>
    <row r="900">
      <c r="A900" s="41"/>
      <c r="B900" s="116"/>
      <c r="C900" s="22"/>
      <c r="D900" s="22"/>
      <c r="E900" s="22"/>
      <c r="F900" s="41"/>
      <c r="G900" s="41"/>
      <c r="H900" s="22"/>
      <c r="I900" s="41"/>
      <c r="J900" s="41"/>
      <c r="K900" s="117"/>
      <c r="L900" s="99"/>
      <c r="M900" s="41"/>
      <c r="N900" s="116"/>
      <c r="O900" s="22"/>
      <c r="P900" s="22"/>
      <c r="Q900" s="22"/>
      <c r="R900" s="22"/>
      <c r="S900" s="22"/>
      <c r="T900" s="41"/>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row>
    <row r="901">
      <c r="A901" s="41"/>
      <c r="B901" s="116"/>
      <c r="C901" s="22"/>
      <c r="D901" s="22"/>
      <c r="E901" s="22"/>
      <c r="F901" s="41"/>
      <c r="G901" s="41"/>
      <c r="H901" s="22"/>
      <c r="I901" s="41"/>
      <c r="J901" s="41"/>
      <c r="K901" s="117"/>
      <c r="L901" s="99"/>
      <c r="M901" s="41"/>
      <c r="N901" s="116"/>
      <c r="O901" s="22"/>
      <c r="P901" s="22"/>
      <c r="Q901" s="22"/>
      <c r="R901" s="22"/>
      <c r="S901" s="22"/>
      <c r="T901" s="41"/>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row>
    <row r="902">
      <c r="A902" s="41"/>
      <c r="B902" s="116"/>
      <c r="C902" s="22"/>
      <c r="D902" s="22"/>
      <c r="E902" s="22"/>
      <c r="F902" s="41"/>
      <c r="G902" s="41"/>
      <c r="H902" s="22"/>
      <c r="I902" s="41"/>
      <c r="J902" s="41"/>
      <c r="K902" s="117"/>
      <c r="L902" s="99"/>
      <c r="M902" s="41"/>
      <c r="N902" s="116"/>
      <c r="O902" s="22"/>
      <c r="P902" s="22"/>
      <c r="Q902" s="22"/>
      <c r="R902" s="22"/>
      <c r="S902" s="22"/>
      <c r="T902" s="41"/>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row>
    <row r="903">
      <c r="A903" s="41"/>
      <c r="B903" s="116"/>
      <c r="C903" s="22"/>
      <c r="D903" s="22"/>
      <c r="E903" s="22"/>
      <c r="F903" s="41"/>
      <c r="G903" s="41"/>
      <c r="H903" s="22"/>
      <c r="I903" s="41"/>
      <c r="J903" s="41"/>
      <c r="K903" s="117"/>
      <c r="L903" s="99"/>
      <c r="M903" s="41"/>
      <c r="N903" s="116"/>
      <c r="O903" s="22"/>
      <c r="P903" s="22"/>
      <c r="Q903" s="22"/>
      <c r="R903" s="22"/>
      <c r="S903" s="22"/>
      <c r="T903" s="41"/>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row>
    <row r="904">
      <c r="A904" s="41"/>
      <c r="B904" s="116"/>
      <c r="C904" s="22"/>
      <c r="D904" s="22"/>
      <c r="E904" s="22"/>
      <c r="F904" s="41"/>
      <c r="G904" s="41"/>
      <c r="H904" s="22"/>
      <c r="I904" s="41"/>
      <c r="J904" s="41"/>
      <c r="K904" s="117"/>
      <c r="L904" s="99"/>
      <c r="M904" s="41"/>
      <c r="N904" s="116"/>
      <c r="O904" s="22"/>
      <c r="P904" s="22"/>
      <c r="Q904" s="22"/>
      <c r="R904" s="22"/>
      <c r="S904" s="22"/>
      <c r="T904" s="41"/>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row>
    <row r="905">
      <c r="A905" s="41"/>
      <c r="B905" s="116"/>
      <c r="C905" s="22"/>
      <c r="D905" s="22"/>
      <c r="E905" s="22"/>
      <c r="F905" s="41"/>
      <c r="G905" s="41"/>
      <c r="H905" s="22"/>
      <c r="I905" s="41"/>
      <c r="J905" s="41"/>
      <c r="K905" s="117"/>
      <c r="L905" s="99"/>
      <c r="M905" s="41"/>
      <c r="N905" s="116"/>
      <c r="O905" s="22"/>
      <c r="P905" s="22"/>
      <c r="Q905" s="22"/>
      <c r="R905" s="22"/>
      <c r="S905" s="22"/>
      <c r="T905" s="41"/>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row>
    <row r="906">
      <c r="A906" s="41"/>
      <c r="B906" s="116"/>
      <c r="C906" s="22"/>
      <c r="D906" s="22"/>
      <c r="E906" s="22"/>
      <c r="F906" s="41"/>
      <c r="G906" s="41"/>
      <c r="H906" s="22"/>
      <c r="I906" s="41"/>
      <c r="J906" s="41"/>
      <c r="K906" s="117"/>
      <c r="L906" s="99"/>
      <c r="M906" s="41"/>
      <c r="N906" s="116"/>
      <c r="O906" s="22"/>
      <c r="P906" s="22"/>
      <c r="Q906" s="22"/>
      <c r="R906" s="22"/>
      <c r="S906" s="22"/>
      <c r="T906" s="41"/>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row>
    <row r="907">
      <c r="A907" s="41"/>
      <c r="B907" s="116"/>
      <c r="C907" s="22"/>
      <c r="D907" s="22"/>
      <c r="E907" s="22"/>
      <c r="F907" s="41"/>
      <c r="G907" s="41"/>
      <c r="H907" s="22"/>
      <c r="I907" s="41"/>
      <c r="J907" s="41"/>
      <c r="K907" s="117"/>
      <c r="L907" s="99"/>
      <c r="M907" s="41"/>
      <c r="N907" s="116"/>
      <c r="O907" s="22"/>
      <c r="P907" s="22"/>
      <c r="Q907" s="22"/>
      <c r="R907" s="22"/>
      <c r="S907" s="22"/>
      <c r="T907" s="41"/>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row>
    <row r="908">
      <c r="A908" s="41"/>
      <c r="B908" s="116"/>
      <c r="C908" s="22"/>
      <c r="D908" s="22"/>
      <c r="E908" s="22"/>
      <c r="F908" s="41"/>
      <c r="G908" s="41"/>
      <c r="H908" s="22"/>
      <c r="I908" s="41"/>
      <c r="J908" s="41"/>
      <c r="K908" s="117"/>
      <c r="L908" s="99"/>
      <c r="M908" s="41"/>
      <c r="N908" s="116"/>
      <c r="O908" s="22"/>
      <c r="P908" s="22"/>
      <c r="Q908" s="22"/>
      <c r="R908" s="22"/>
      <c r="S908" s="22"/>
      <c r="T908" s="41"/>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row>
    <row r="909">
      <c r="A909" s="41"/>
      <c r="B909" s="116"/>
      <c r="C909" s="22"/>
      <c r="D909" s="22"/>
      <c r="E909" s="22"/>
      <c r="F909" s="41"/>
      <c r="G909" s="41"/>
      <c r="H909" s="22"/>
      <c r="I909" s="41"/>
      <c r="J909" s="41"/>
      <c r="K909" s="117"/>
      <c r="L909" s="99"/>
      <c r="M909" s="41"/>
      <c r="N909" s="116"/>
      <c r="O909" s="22"/>
      <c r="P909" s="22"/>
      <c r="Q909" s="22"/>
      <c r="R909" s="22"/>
      <c r="S909" s="22"/>
      <c r="T909" s="41"/>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row>
    <row r="910">
      <c r="A910" s="41"/>
      <c r="B910" s="116"/>
      <c r="C910" s="22"/>
      <c r="D910" s="22"/>
      <c r="E910" s="22"/>
      <c r="F910" s="41"/>
      <c r="G910" s="41"/>
      <c r="H910" s="22"/>
      <c r="I910" s="41"/>
      <c r="J910" s="41"/>
      <c r="K910" s="117"/>
      <c r="L910" s="99"/>
      <c r="M910" s="41"/>
      <c r="N910" s="116"/>
      <c r="O910" s="22"/>
      <c r="P910" s="22"/>
      <c r="Q910" s="22"/>
      <c r="R910" s="22"/>
      <c r="S910" s="22"/>
      <c r="T910" s="41"/>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row>
    <row r="911">
      <c r="A911" s="41"/>
      <c r="B911" s="116"/>
      <c r="C911" s="22"/>
      <c r="D911" s="22"/>
      <c r="E911" s="22"/>
      <c r="F911" s="41"/>
      <c r="G911" s="41"/>
      <c r="H911" s="22"/>
      <c r="I911" s="41"/>
      <c r="J911" s="41"/>
      <c r="K911" s="117"/>
      <c r="L911" s="99"/>
      <c r="M911" s="41"/>
      <c r="N911" s="116"/>
      <c r="O911" s="22"/>
      <c r="P911" s="22"/>
      <c r="Q911" s="22"/>
      <c r="R911" s="22"/>
      <c r="S911" s="22"/>
      <c r="T911" s="41"/>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row>
    <row r="912">
      <c r="A912" s="41"/>
      <c r="B912" s="116"/>
      <c r="C912" s="22"/>
      <c r="D912" s="22"/>
      <c r="E912" s="22"/>
      <c r="F912" s="41"/>
      <c r="G912" s="41"/>
      <c r="H912" s="22"/>
      <c r="I912" s="41"/>
      <c r="J912" s="41"/>
      <c r="K912" s="117"/>
      <c r="L912" s="99"/>
      <c r="M912" s="41"/>
      <c r="N912" s="116"/>
      <c r="O912" s="22"/>
      <c r="P912" s="22"/>
      <c r="Q912" s="22"/>
      <c r="R912" s="22"/>
      <c r="S912" s="22"/>
      <c r="T912" s="41"/>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row>
    <row r="913">
      <c r="A913" s="41"/>
      <c r="B913" s="116"/>
      <c r="C913" s="22"/>
      <c r="D913" s="22"/>
      <c r="E913" s="22"/>
      <c r="F913" s="41"/>
      <c r="G913" s="41"/>
      <c r="H913" s="22"/>
      <c r="I913" s="41"/>
      <c r="J913" s="41"/>
      <c r="K913" s="117"/>
      <c r="L913" s="99"/>
      <c r="M913" s="41"/>
      <c r="N913" s="116"/>
      <c r="O913" s="22"/>
      <c r="P913" s="22"/>
      <c r="Q913" s="22"/>
      <c r="R913" s="22"/>
      <c r="S913" s="22"/>
      <c r="T913" s="41"/>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row>
    <row r="914">
      <c r="A914" s="41"/>
      <c r="B914" s="116"/>
      <c r="C914" s="22"/>
      <c r="D914" s="22"/>
      <c r="E914" s="22"/>
      <c r="F914" s="41"/>
      <c r="G914" s="41"/>
      <c r="H914" s="22"/>
      <c r="I914" s="41"/>
      <c r="J914" s="41"/>
      <c r="K914" s="117"/>
      <c r="L914" s="99"/>
      <c r="M914" s="41"/>
      <c r="N914" s="116"/>
      <c r="O914" s="22"/>
      <c r="P914" s="22"/>
      <c r="Q914" s="22"/>
      <c r="R914" s="22"/>
      <c r="S914" s="22"/>
      <c r="T914" s="41"/>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row>
    <row r="915">
      <c r="A915" s="41"/>
      <c r="B915" s="116"/>
      <c r="C915" s="22"/>
      <c r="D915" s="22"/>
      <c r="E915" s="22"/>
      <c r="F915" s="41"/>
      <c r="G915" s="41"/>
      <c r="H915" s="22"/>
      <c r="I915" s="41"/>
      <c r="J915" s="41"/>
      <c r="K915" s="117"/>
      <c r="L915" s="99"/>
      <c r="M915" s="41"/>
      <c r="N915" s="116"/>
      <c r="O915" s="22"/>
      <c r="P915" s="22"/>
      <c r="Q915" s="22"/>
      <c r="R915" s="22"/>
      <c r="S915" s="22"/>
      <c r="T915" s="41"/>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row>
    <row r="916">
      <c r="A916" s="41"/>
      <c r="B916" s="116"/>
      <c r="C916" s="22"/>
      <c r="D916" s="22"/>
      <c r="E916" s="22"/>
      <c r="F916" s="41"/>
      <c r="G916" s="41"/>
      <c r="H916" s="22"/>
      <c r="I916" s="41"/>
      <c r="J916" s="41"/>
      <c r="K916" s="117"/>
      <c r="L916" s="99"/>
      <c r="M916" s="41"/>
      <c r="N916" s="116"/>
      <c r="O916" s="22"/>
      <c r="P916" s="22"/>
      <c r="Q916" s="22"/>
      <c r="R916" s="22"/>
      <c r="S916" s="22"/>
      <c r="T916" s="41"/>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row>
    <row r="917">
      <c r="A917" s="41"/>
      <c r="B917" s="116"/>
      <c r="C917" s="22"/>
      <c r="D917" s="22"/>
      <c r="E917" s="22"/>
      <c r="F917" s="41"/>
      <c r="G917" s="41"/>
      <c r="H917" s="22"/>
      <c r="I917" s="41"/>
      <c r="J917" s="41"/>
      <c r="K917" s="117"/>
      <c r="L917" s="99"/>
      <c r="M917" s="41"/>
      <c r="N917" s="116"/>
      <c r="O917" s="22"/>
      <c r="P917" s="22"/>
      <c r="Q917" s="22"/>
      <c r="R917" s="22"/>
      <c r="S917" s="22"/>
      <c r="T917" s="41"/>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row>
    <row r="918">
      <c r="A918" s="41"/>
      <c r="B918" s="116"/>
      <c r="C918" s="22"/>
      <c r="D918" s="22"/>
      <c r="E918" s="22"/>
      <c r="F918" s="41"/>
      <c r="G918" s="41"/>
      <c r="H918" s="22"/>
      <c r="I918" s="41"/>
      <c r="J918" s="41"/>
      <c r="K918" s="117"/>
      <c r="L918" s="99"/>
      <c r="M918" s="41"/>
      <c r="N918" s="116"/>
      <c r="O918" s="22"/>
      <c r="P918" s="22"/>
      <c r="Q918" s="22"/>
      <c r="R918" s="22"/>
      <c r="S918" s="22"/>
      <c r="T918" s="41"/>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row>
    <row r="919">
      <c r="A919" s="41"/>
      <c r="B919" s="116"/>
      <c r="C919" s="22"/>
      <c r="D919" s="22"/>
      <c r="E919" s="22"/>
      <c r="F919" s="41"/>
      <c r="G919" s="41"/>
      <c r="H919" s="22"/>
      <c r="I919" s="41"/>
      <c r="J919" s="41"/>
      <c r="K919" s="117"/>
      <c r="L919" s="99"/>
      <c r="M919" s="41"/>
      <c r="N919" s="116"/>
      <c r="O919" s="22"/>
      <c r="P919" s="22"/>
      <c r="Q919" s="22"/>
      <c r="R919" s="22"/>
      <c r="S919" s="22"/>
      <c r="T919" s="41"/>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row>
    <row r="920">
      <c r="A920" s="41"/>
      <c r="B920" s="116"/>
      <c r="C920" s="22"/>
      <c r="D920" s="22"/>
      <c r="E920" s="22"/>
      <c r="F920" s="41"/>
      <c r="G920" s="41"/>
      <c r="H920" s="22"/>
      <c r="I920" s="41"/>
      <c r="J920" s="41"/>
      <c r="K920" s="117"/>
      <c r="L920" s="99"/>
      <c r="M920" s="41"/>
      <c r="N920" s="116"/>
      <c r="O920" s="22"/>
      <c r="P920" s="22"/>
      <c r="Q920" s="22"/>
      <c r="R920" s="22"/>
      <c r="S920" s="22"/>
      <c r="T920" s="41"/>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row>
    <row r="921">
      <c r="A921" s="41"/>
      <c r="B921" s="116"/>
      <c r="C921" s="22"/>
      <c r="D921" s="22"/>
      <c r="E921" s="22"/>
      <c r="F921" s="41"/>
      <c r="G921" s="41"/>
      <c r="H921" s="22"/>
      <c r="I921" s="41"/>
      <c r="J921" s="41"/>
      <c r="K921" s="117"/>
      <c r="L921" s="99"/>
      <c r="M921" s="41"/>
      <c r="N921" s="116"/>
      <c r="O921" s="22"/>
      <c r="P921" s="22"/>
      <c r="Q921" s="22"/>
      <c r="R921" s="22"/>
      <c r="S921" s="22"/>
      <c r="T921" s="41"/>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row>
    <row r="922">
      <c r="A922" s="41"/>
      <c r="B922" s="116"/>
      <c r="C922" s="22"/>
      <c r="D922" s="22"/>
      <c r="E922" s="22"/>
      <c r="F922" s="41"/>
      <c r="G922" s="41"/>
      <c r="H922" s="22"/>
      <c r="I922" s="41"/>
      <c r="J922" s="41"/>
      <c r="K922" s="117"/>
      <c r="L922" s="99"/>
      <c r="M922" s="41"/>
      <c r="N922" s="116"/>
      <c r="O922" s="22"/>
      <c r="P922" s="22"/>
      <c r="Q922" s="22"/>
      <c r="R922" s="22"/>
      <c r="S922" s="22"/>
      <c r="T922" s="41"/>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row>
    <row r="923">
      <c r="A923" s="41"/>
      <c r="B923" s="116"/>
      <c r="C923" s="22"/>
      <c r="D923" s="22"/>
      <c r="E923" s="22"/>
      <c r="F923" s="41"/>
      <c r="G923" s="41"/>
      <c r="H923" s="22"/>
      <c r="I923" s="41"/>
      <c r="J923" s="41"/>
      <c r="K923" s="117"/>
      <c r="L923" s="99"/>
      <c r="M923" s="41"/>
      <c r="N923" s="116"/>
      <c r="O923" s="22"/>
      <c r="P923" s="22"/>
      <c r="Q923" s="22"/>
      <c r="R923" s="22"/>
      <c r="S923" s="22"/>
      <c r="T923" s="41"/>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row>
    <row r="924">
      <c r="A924" s="41"/>
      <c r="B924" s="116"/>
      <c r="C924" s="22"/>
      <c r="D924" s="22"/>
      <c r="E924" s="22"/>
      <c r="F924" s="41"/>
      <c r="G924" s="41"/>
      <c r="H924" s="22"/>
      <c r="I924" s="41"/>
      <c r="J924" s="41"/>
      <c r="K924" s="117"/>
      <c r="L924" s="99"/>
      <c r="M924" s="41"/>
      <c r="N924" s="116"/>
      <c r="O924" s="22"/>
      <c r="P924" s="22"/>
      <c r="Q924" s="22"/>
      <c r="R924" s="22"/>
      <c r="S924" s="22"/>
      <c r="T924" s="41"/>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row>
    <row r="925">
      <c r="A925" s="41"/>
      <c r="B925" s="116"/>
      <c r="C925" s="22"/>
      <c r="D925" s="22"/>
      <c r="E925" s="22"/>
      <c r="F925" s="41"/>
      <c r="G925" s="41"/>
      <c r="H925" s="22"/>
      <c r="I925" s="41"/>
      <c r="J925" s="41"/>
      <c r="K925" s="117"/>
      <c r="L925" s="99"/>
      <c r="M925" s="41"/>
      <c r="N925" s="116"/>
      <c r="O925" s="22"/>
      <c r="P925" s="22"/>
      <c r="Q925" s="22"/>
      <c r="R925" s="22"/>
      <c r="S925" s="22"/>
      <c r="T925" s="41"/>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row>
    <row r="926">
      <c r="A926" s="41"/>
      <c r="B926" s="116"/>
      <c r="C926" s="22"/>
      <c r="D926" s="22"/>
      <c r="E926" s="22"/>
      <c r="F926" s="41"/>
      <c r="G926" s="41"/>
      <c r="H926" s="22"/>
      <c r="I926" s="41"/>
      <c r="J926" s="41"/>
      <c r="K926" s="117"/>
      <c r="L926" s="99"/>
      <c r="M926" s="41"/>
      <c r="N926" s="116"/>
      <c r="O926" s="22"/>
      <c r="P926" s="22"/>
      <c r="Q926" s="22"/>
      <c r="R926" s="22"/>
      <c r="S926" s="22"/>
      <c r="T926" s="41"/>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row>
    <row r="927">
      <c r="A927" s="41"/>
      <c r="B927" s="116"/>
      <c r="C927" s="22"/>
      <c r="D927" s="22"/>
      <c r="E927" s="22"/>
      <c r="F927" s="41"/>
      <c r="G927" s="41"/>
      <c r="H927" s="22"/>
      <c r="I927" s="41"/>
      <c r="J927" s="41"/>
      <c r="K927" s="117"/>
      <c r="L927" s="99"/>
      <c r="M927" s="41"/>
      <c r="N927" s="116"/>
      <c r="O927" s="22"/>
      <c r="P927" s="22"/>
      <c r="Q927" s="22"/>
      <c r="R927" s="22"/>
      <c r="S927" s="22"/>
      <c r="T927" s="41"/>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row>
    <row r="928">
      <c r="A928" s="41"/>
      <c r="B928" s="116"/>
      <c r="C928" s="22"/>
      <c r="D928" s="22"/>
      <c r="E928" s="22"/>
      <c r="F928" s="41"/>
      <c r="G928" s="41"/>
      <c r="H928" s="22"/>
      <c r="I928" s="41"/>
      <c r="J928" s="41"/>
      <c r="K928" s="117"/>
      <c r="L928" s="99"/>
      <c r="M928" s="41"/>
      <c r="N928" s="116"/>
      <c r="O928" s="22"/>
      <c r="P928" s="22"/>
      <c r="Q928" s="22"/>
      <c r="R928" s="22"/>
      <c r="S928" s="22"/>
      <c r="T928" s="41"/>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row>
    <row r="929">
      <c r="A929" s="41"/>
      <c r="B929" s="116"/>
      <c r="C929" s="22"/>
      <c r="D929" s="22"/>
      <c r="E929" s="22"/>
      <c r="F929" s="41"/>
      <c r="G929" s="41"/>
      <c r="H929" s="22"/>
      <c r="I929" s="41"/>
      <c r="J929" s="41"/>
      <c r="K929" s="117"/>
      <c r="L929" s="99"/>
      <c r="M929" s="41"/>
      <c r="N929" s="116"/>
      <c r="O929" s="22"/>
      <c r="P929" s="22"/>
      <c r="Q929" s="22"/>
      <c r="R929" s="22"/>
      <c r="S929" s="22"/>
      <c r="T929" s="41"/>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row>
    <row r="930">
      <c r="A930" s="41"/>
      <c r="B930" s="116"/>
      <c r="C930" s="22"/>
      <c r="D930" s="22"/>
      <c r="E930" s="22"/>
      <c r="F930" s="41"/>
      <c r="G930" s="41"/>
      <c r="H930" s="22"/>
      <c r="I930" s="41"/>
      <c r="J930" s="41"/>
      <c r="K930" s="117"/>
      <c r="L930" s="99"/>
      <c r="M930" s="41"/>
      <c r="N930" s="116"/>
      <c r="O930" s="22"/>
      <c r="P930" s="22"/>
      <c r="Q930" s="22"/>
      <c r="R930" s="22"/>
      <c r="S930" s="22"/>
      <c r="T930" s="41"/>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row>
    <row r="931">
      <c r="A931" s="41"/>
      <c r="B931" s="116"/>
      <c r="C931" s="22"/>
      <c r="D931" s="22"/>
      <c r="E931" s="22"/>
      <c r="F931" s="41"/>
      <c r="G931" s="41"/>
      <c r="H931" s="22"/>
      <c r="I931" s="41"/>
      <c r="J931" s="41"/>
      <c r="K931" s="117"/>
      <c r="L931" s="99"/>
      <c r="M931" s="41"/>
      <c r="N931" s="116"/>
      <c r="O931" s="22"/>
      <c r="P931" s="22"/>
      <c r="Q931" s="22"/>
      <c r="R931" s="22"/>
      <c r="S931" s="22"/>
      <c r="T931" s="41"/>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row>
    <row r="932">
      <c r="A932" s="41"/>
      <c r="B932" s="116"/>
      <c r="C932" s="22"/>
      <c r="D932" s="22"/>
      <c r="E932" s="22"/>
      <c r="F932" s="41"/>
      <c r="G932" s="41"/>
      <c r="H932" s="22"/>
      <c r="I932" s="41"/>
      <c r="J932" s="41"/>
      <c r="K932" s="117"/>
      <c r="L932" s="99"/>
      <c r="M932" s="41"/>
      <c r="N932" s="116"/>
      <c r="O932" s="22"/>
      <c r="P932" s="22"/>
      <c r="Q932" s="22"/>
      <c r="R932" s="22"/>
      <c r="S932" s="22"/>
      <c r="T932" s="41"/>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row>
    <row r="933">
      <c r="A933" s="41"/>
      <c r="B933" s="116"/>
      <c r="C933" s="22"/>
      <c r="D933" s="22"/>
      <c r="E933" s="22"/>
      <c r="F933" s="41"/>
      <c r="G933" s="41"/>
      <c r="H933" s="22"/>
      <c r="I933" s="41"/>
      <c r="J933" s="41"/>
      <c r="K933" s="117"/>
      <c r="L933" s="99"/>
      <c r="M933" s="41"/>
      <c r="N933" s="116"/>
      <c r="O933" s="22"/>
      <c r="P933" s="22"/>
      <c r="Q933" s="22"/>
      <c r="R933" s="22"/>
      <c r="S933" s="22"/>
      <c r="T933" s="41"/>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row>
    <row r="934">
      <c r="A934" s="41"/>
      <c r="B934" s="116"/>
      <c r="C934" s="22"/>
      <c r="D934" s="22"/>
      <c r="E934" s="22"/>
      <c r="F934" s="41"/>
      <c r="G934" s="41"/>
      <c r="H934" s="22"/>
      <c r="I934" s="41"/>
      <c r="J934" s="41"/>
      <c r="K934" s="117"/>
      <c r="L934" s="99"/>
      <c r="M934" s="41"/>
      <c r="N934" s="116"/>
      <c r="O934" s="22"/>
      <c r="P934" s="22"/>
      <c r="Q934" s="22"/>
      <c r="R934" s="22"/>
      <c r="S934" s="22"/>
      <c r="T934" s="41"/>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row>
    <row r="935">
      <c r="A935" s="41"/>
      <c r="B935" s="116"/>
      <c r="C935" s="22"/>
      <c r="D935" s="22"/>
      <c r="E935" s="22"/>
      <c r="F935" s="41"/>
      <c r="G935" s="41"/>
      <c r="H935" s="22"/>
      <c r="I935" s="41"/>
      <c r="J935" s="41"/>
      <c r="K935" s="117"/>
      <c r="L935" s="99"/>
      <c r="M935" s="41"/>
      <c r="N935" s="116"/>
      <c r="O935" s="22"/>
      <c r="P935" s="22"/>
      <c r="Q935" s="22"/>
      <c r="R935" s="22"/>
      <c r="S935" s="22"/>
      <c r="T935" s="41"/>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row>
    <row r="936">
      <c r="A936" s="41"/>
      <c r="B936" s="116"/>
      <c r="C936" s="22"/>
      <c r="D936" s="22"/>
      <c r="E936" s="22"/>
      <c r="F936" s="41"/>
      <c r="G936" s="41"/>
      <c r="H936" s="22"/>
      <c r="I936" s="41"/>
      <c r="J936" s="41"/>
      <c r="K936" s="117"/>
      <c r="L936" s="99"/>
      <c r="M936" s="41"/>
      <c r="N936" s="116"/>
      <c r="O936" s="22"/>
      <c r="P936" s="22"/>
      <c r="Q936" s="22"/>
      <c r="R936" s="22"/>
      <c r="S936" s="22"/>
      <c r="T936" s="41"/>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row>
    <row r="937">
      <c r="A937" s="41"/>
      <c r="B937" s="116"/>
      <c r="C937" s="22"/>
      <c r="D937" s="22"/>
      <c r="E937" s="22"/>
      <c r="F937" s="41"/>
      <c r="G937" s="41"/>
      <c r="H937" s="22"/>
      <c r="I937" s="41"/>
      <c r="J937" s="41"/>
      <c r="K937" s="117"/>
      <c r="L937" s="99"/>
      <c r="M937" s="41"/>
      <c r="N937" s="116"/>
      <c r="O937" s="22"/>
      <c r="P937" s="22"/>
      <c r="Q937" s="22"/>
      <c r="R937" s="22"/>
      <c r="S937" s="22"/>
      <c r="T937" s="41"/>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row>
    <row r="938">
      <c r="A938" s="41"/>
      <c r="B938" s="116"/>
      <c r="C938" s="22"/>
      <c r="D938" s="22"/>
      <c r="E938" s="22"/>
      <c r="F938" s="41"/>
      <c r="G938" s="41"/>
      <c r="H938" s="22"/>
      <c r="I938" s="41"/>
      <c r="J938" s="41"/>
      <c r="K938" s="117"/>
      <c r="L938" s="99"/>
      <c r="M938" s="41"/>
      <c r="N938" s="116"/>
      <c r="O938" s="22"/>
      <c r="P938" s="22"/>
      <c r="Q938" s="22"/>
      <c r="R938" s="22"/>
      <c r="S938" s="22"/>
      <c r="T938" s="41"/>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row>
    <row r="939">
      <c r="A939" s="41"/>
      <c r="B939" s="116"/>
      <c r="C939" s="22"/>
      <c r="D939" s="22"/>
      <c r="E939" s="22"/>
      <c r="F939" s="41"/>
      <c r="G939" s="41"/>
      <c r="H939" s="22"/>
      <c r="I939" s="41"/>
      <c r="J939" s="41"/>
      <c r="K939" s="117"/>
      <c r="L939" s="99"/>
      <c r="M939" s="41"/>
      <c r="N939" s="116"/>
      <c r="O939" s="22"/>
      <c r="P939" s="22"/>
      <c r="Q939" s="22"/>
      <c r="R939" s="22"/>
      <c r="S939" s="22"/>
      <c r="T939" s="41"/>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row>
    <row r="940">
      <c r="A940" s="41"/>
      <c r="B940" s="116"/>
      <c r="C940" s="22"/>
      <c r="D940" s="22"/>
      <c r="E940" s="22"/>
      <c r="F940" s="41"/>
      <c r="G940" s="41"/>
      <c r="H940" s="22"/>
      <c r="I940" s="41"/>
      <c r="J940" s="41"/>
      <c r="K940" s="117"/>
      <c r="L940" s="99"/>
      <c r="M940" s="41"/>
      <c r="N940" s="116"/>
      <c r="O940" s="22"/>
      <c r="P940" s="22"/>
      <c r="Q940" s="22"/>
      <c r="R940" s="22"/>
      <c r="S940" s="22"/>
      <c r="T940" s="41"/>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row>
    <row r="941">
      <c r="A941" s="41"/>
      <c r="B941" s="116"/>
      <c r="C941" s="22"/>
      <c r="D941" s="22"/>
      <c r="E941" s="22"/>
      <c r="F941" s="41"/>
      <c r="G941" s="41"/>
      <c r="H941" s="22"/>
      <c r="I941" s="41"/>
      <c r="J941" s="41"/>
      <c r="K941" s="117"/>
      <c r="L941" s="99"/>
      <c r="M941" s="41"/>
      <c r="N941" s="116"/>
      <c r="O941" s="22"/>
      <c r="P941" s="22"/>
      <c r="Q941" s="22"/>
      <c r="R941" s="22"/>
      <c r="S941" s="22"/>
      <c r="T941" s="41"/>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row>
    <row r="942">
      <c r="A942" s="41"/>
      <c r="B942" s="116"/>
      <c r="C942" s="22"/>
      <c r="D942" s="22"/>
      <c r="E942" s="22"/>
      <c r="F942" s="41"/>
      <c r="G942" s="41"/>
      <c r="H942" s="22"/>
      <c r="I942" s="41"/>
      <c r="J942" s="41"/>
      <c r="K942" s="117"/>
      <c r="L942" s="99"/>
      <c r="M942" s="41"/>
      <c r="N942" s="116"/>
      <c r="O942" s="22"/>
      <c r="P942" s="22"/>
      <c r="Q942" s="22"/>
      <c r="R942" s="22"/>
      <c r="S942" s="22"/>
      <c r="T942" s="41"/>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row>
    <row r="943">
      <c r="A943" s="41"/>
      <c r="B943" s="116"/>
      <c r="C943" s="22"/>
      <c r="D943" s="22"/>
      <c r="E943" s="22"/>
      <c r="F943" s="41"/>
      <c r="G943" s="41"/>
      <c r="H943" s="22"/>
      <c r="I943" s="41"/>
      <c r="J943" s="41"/>
      <c r="K943" s="117"/>
      <c r="L943" s="99"/>
      <c r="M943" s="41"/>
      <c r="N943" s="116"/>
      <c r="O943" s="22"/>
      <c r="P943" s="22"/>
      <c r="Q943" s="22"/>
      <c r="R943" s="22"/>
      <c r="S943" s="22"/>
      <c r="T943" s="41"/>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row>
    <row r="944">
      <c r="A944" s="41"/>
      <c r="B944" s="116"/>
      <c r="C944" s="22"/>
      <c r="D944" s="22"/>
      <c r="E944" s="22"/>
      <c r="F944" s="41"/>
      <c r="G944" s="41"/>
      <c r="H944" s="22"/>
      <c r="I944" s="41"/>
      <c r="J944" s="41"/>
      <c r="K944" s="117"/>
      <c r="L944" s="99"/>
      <c r="M944" s="41"/>
      <c r="N944" s="116"/>
      <c r="O944" s="22"/>
      <c r="P944" s="22"/>
      <c r="Q944" s="22"/>
      <c r="R944" s="22"/>
      <c r="S944" s="22"/>
      <c r="T944" s="41"/>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row>
    <row r="945">
      <c r="A945" s="41"/>
      <c r="B945" s="116"/>
      <c r="C945" s="22"/>
      <c r="D945" s="22"/>
      <c r="E945" s="22"/>
      <c r="F945" s="41"/>
      <c r="G945" s="41"/>
      <c r="H945" s="22"/>
      <c r="I945" s="41"/>
      <c r="J945" s="41"/>
      <c r="K945" s="117"/>
      <c r="L945" s="99"/>
      <c r="M945" s="41"/>
      <c r="N945" s="116"/>
      <c r="O945" s="22"/>
      <c r="P945" s="22"/>
      <c r="Q945" s="22"/>
      <c r="R945" s="22"/>
      <c r="S945" s="22"/>
      <c r="T945" s="41"/>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row>
    <row r="946">
      <c r="A946" s="41"/>
      <c r="B946" s="116"/>
      <c r="C946" s="22"/>
      <c r="D946" s="22"/>
      <c r="E946" s="22"/>
      <c r="F946" s="41"/>
      <c r="G946" s="41"/>
      <c r="H946" s="22"/>
      <c r="I946" s="41"/>
      <c r="J946" s="41"/>
      <c r="K946" s="117"/>
      <c r="L946" s="99"/>
      <c r="M946" s="41"/>
      <c r="N946" s="116"/>
      <c r="O946" s="22"/>
      <c r="P946" s="22"/>
      <c r="Q946" s="22"/>
      <c r="R946" s="22"/>
      <c r="S946" s="22"/>
      <c r="T946" s="41"/>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row>
    <row r="947">
      <c r="A947" s="41"/>
      <c r="B947" s="116"/>
      <c r="C947" s="22"/>
      <c r="D947" s="22"/>
      <c r="E947" s="22"/>
      <c r="F947" s="41"/>
      <c r="G947" s="41"/>
      <c r="H947" s="22"/>
      <c r="I947" s="41"/>
      <c r="J947" s="41"/>
      <c r="K947" s="117"/>
      <c r="L947" s="99"/>
      <c r="M947" s="41"/>
      <c r="N947" s="116"/>
      <c r="O947" s="22"/>
      <c r="P947" s="22"/>
      <c r="Q947" s="22"/>
      <c r="R947" s="22"/>
      <c r="S947" s="22"/>
      <c r="T947" s="41"/>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row>
    <row r="948">
      <c r="A948" s="41"/>
      <c r="B948" s="116"/>
      <c r="C948" s="22"/>
      <c r="D948" s="22"/>
      <c r="E948" s="22"/>
      <c r="F948" s="41"/>
      <c r="G948" s="41"/>
      <c r="H948" s="22"/>
      <c r="I948" s="41"/>
      <c r="J948" s="41"/>
      <c r="K948" s="117"/>
      <c r="L948" s="99"/>
      <c r="M948" s="41"/>
      <c r="N948" s="116"/>
      <c r="O948" s="22"/>
      <c r="P948" s="22"/>
      <c r="Q948" s="22"/>
      <c r="R948" s="22"/>
      <c r="S948" s="22"/>
      <c r="T948" s="41"/>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row>
    <row r="949">
      <c r="A949" s="41"/>
      <c r="B949" s="116"/>
      <c r="C949" s="22"/>
      <c r="D949" s="22"/>
      <c r="E949" s="22"/>
      <c r="F949" s="41"/>
      <c r="G949" s="41"/>
      <c r="H949" s="22"/>
      <c r="I949" s="41"/>
      <c r="J949" s="41"/>
      <c r="K949" s="117"/>
      <c r="L949" s="99"/>
      <c r="M949" s="41"/>
      <c r="N949" s="116"/>
      <c r="O949" s="22"/>
      <c r="P949" s="22"/>
      <c r="Q949" s="22"/>
      <c r="R949" s="22"/>
      <c r="S949" s="22"/>
      <c r="T949" s="41"/>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row>
    <row r="950">
      <c r="A950" s="41"/>
      <c r="B950" s="116"/>
      <c r="C950" s="22"/>
      <c r="D950" s="22"/>
      <c r="E950" s="22"/>
      <c r="F950" s="41"/>
      <c r="G950" s="41"/>
      <c r="H950" s="22"/>
      <c r="I950" s="41"/>
      <c r="J950" s="41"/>
      <c r="K950" s="117"/>
      <c r="L950" s="99"/>
      <c r="M950" s="41"/>
      <c r="N950" s="116"/>
      <c r="O950" s="22"/>
      <c r="P950" s="22"/>
      <c r="Q950" s="22"/>
      <c r="R950" s="22"/>
      <c r="S950" s="22"/>
      <c r="T950" s="41"/>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row>
    <row r="951">
      <c r="A951" s="41"/>
      <c r="B951" s="116"/>
      <c r="C951" s="22"/>
      <c r="D951" s="22"/>
      <c r="E951" s="22"/>
      <c r="F951" s="41"/>
      <c r="G951" s="41"/>
      <c r="H951" s="22"/>
      <c r="I951" s="41"/>
      <c r="J951" s="41"/>
      <c r="K951" s="117"/>
      <c r="L951" s="99"/>
      <c r="M951" s="41"/>
      <c r="N951" s="116"/>
      <c r="O951" s="22"/>
      <c r="P951" s="22"/>
      <c r="Q951" s="22"/>
      <c r="R951" s="22"/>
      <c r="S951" s="22"/>
      <c r="T951" s="41"/>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row>
    <row r="952">
      <c r="A952" s="41"/>
      <c r="B952" s="116"/>
      <c r="C952" s="22"/>
      <c r="D952" s="22"/>
      <c r="E952" s="22"/>
      <c r="F952" s="41"/>
      <c r="G952" s="41"/>
      <c r="H952" s="22"/>
      <c r="I952" s="41"/>
      <c r="J952" s="41"/>
      <c r="K952" s="117"/>
      <c r="L952" s="99"/>
      <c r="M952" s="41"/>
      <c r="N952" s="116"/>
      <c r="O952" s="22"/>
      <c r="P952" s="22"/>
      <c r="Q952" s="22"/>
      <c r="R952" s="22"/>
      <c r="S952" s="22"/>
      <c r="T952" s="41"/>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row>
    <row r="953">
      <c r="A953" s="41"/>
      <c r="B953" s="116"/>
      <c r="C953" s="22"/>
      <c r="D953" s="22"/>
      <c r="E953" s="22"/>
      <c r="F953" s="41"/>
      <c r="G953" s="41"/>
      <c r="H953" s="22"/>
      <c r="I953" s="41"/>
      <c r="J953" s="41"/>
      <c r="K953" s="117"/>
      <c r="L953" s="99"/>
      <c r="M953" s="41"/>
      <c r="N953" s="116"/>
      <c r="O953" s="22"/>
      <c r="P953" s="22"/>
      <c r="Q953" s="22"/>
      <c r="R953" s="22"/>
      <c r="S953" s="22"/>
      <c r="T953" s="41"/>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row>
    <row r="954">
      <c r="A954" s="41"/>
      <c r="B954" s="116"/>
      <c r="C954" s="22"/>
      <c r="D954" s="22"/>
      <c r="E954" s="22"/>
      <c r="F954" s="41"/>
      <c r="G954" s="41"/>
      <c r="H954" s="22"/>
      <c r="I954" s="41"/>
      <c r="J954" s="41"/>
      <c r="K954" s="117"/>
      <c r="L954" s="99"/>
      <c r="M954" s="41"/>
      <c r="N954" s="116"/>
      <c r="O954" s="22"/>
      <c r="P954" s="22"/>
      <c r="Q954" s="22"/>
      <c r="R954" s="22"/>
      <c r="S954" s="22"/>
      <c r="T954" s="41"/>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row>
    <row r="955">
      <c r="A955" s="41"/>
      <c r="B955" s="116"/>
      <c r="C955" s="22"/>
      <c r="D955" s="22"/>
      <c r="E955" s="22"/>
      <c r="F955" s="41"/>
      <c r="G955" s="41"/>
      <c r="H955" s="22"/>
      <c r="I955" s="41"/>
      <c r="J955" s="41"/>
      <c r="K955" s="117"/>
      <c r="L955" s="99"/>
      <c r="M955" s="41"/>
      <c r="N955" s="116"/>
      <c r="O955" s="22"/>
      <c r="P955" s="22"/>
      <c r="Q955" s="22"/>
      <c r="R955" s="22"/>
      <c r="S955" s="22"/>
      <c r="T955" s="41"/>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row>
    <row r="956">
      <c r="A956" s="41"/>
      <c r="B956" s="116"/>
      <c r="C956" s="22"/>
      <c r="D956" s="22"/>
      <c r="E956" s="22"/>
      <c r="F956" s="41"/>
      <c r="G956" s="41"/>
      <c r="H956" s="22"/>
      <c r="I956" s="41"/>
      <c r="J956" s="41"/>
      <c r="K956" s="117"/>
      <c r="L956" s="99"/>
      <c r="M956" s="41"/>
      <c r="N956" s="116"/>
      <c r="O956" s="22"/>
      <c r="P956" s="22"/>
      <c r="Q956" s="22"/>
      <c r="R956" s="22"/>
      <c r="S956" s="22"/>
      <c r="T956" s="41"/>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row>
    <row r="957">
      <c r="A957" s="41"/>
      <c r="B957" s="116"/>
      <c r="C957" s="22"/>
      <c r="D957" s="22"/>
      <c r="E957" s="22"/>
      <c r="F957" s="41"/>
      <c r="G957" s="41"/>
      <c r="H957" s="22"/>
      <c r="I957" s="41"/>
      <c r="J957" s="41"/>
      <c r="K957" s="117"/>
      <c r="L957" s="99"/>
      <c r="M957" s="41"/>
      <c r="N957" s="116"/>
      <c r="O957" s="22"/>
      <c r="P957" s="22"/>
      <c r="Q957" s="22"/>
      <c r="R957" s="22"/>
      <c r="S957" s="22"/>
      <c r="T957" s="41"/>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row>
    <row r="958">
      <c r="A958" s="41"/>
      <c r="B958" s="116"/>
      <c r="C958" s="22"/>
      <c r="D958" s="22"/>
      <c r="E958" s="22"/>
      <c r="F958" s="41"/>
      <c r="G958" s="41"/>
      <c r="H958" s="22"/>
      <c r="I958" s="41"/>
      <c r="J958" s="41"/>
      <c r="K958" s="117"/>
      <c r="L958" s="99"/>
      <c r="M958" s="41"/>
      <c r="N958" s="116"/>
      <c r="O958" s="22"/>
      <c r="P958" s="22"/>
      <c r="Q958" s="22"/>
      <c r="R958" s="22"/>
      <c r="S958" s="22"/>
      <c r="T958" s="41"/>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row>
    <row r="959">
      <c r="A959" s="41"/>
      <c r="B959" s="116"/>
      <c r="C959" s="22"/>
      <c r="D959" s="22"/>
      <c r="E959" s="22"/>
      <c r="F959" s="41"/>
      <c r="G959" s="41"/>
      <c r="H959" s="22"/>
      <c r="I959" s="41"/>
      <c r="J959" s="41"/>
      <c r="K959" s="117"/>
      <c r="L959" s="99"/>
      <c r="M959" s="41"/>
      <c r="N959" s="116"/>
      <c r="O959" s="22"/>
      <c r="P959" s="22"/>
      <c r="Q959" s="22"/>
      <c r="R959" s="22"/>
      <c r="S959" s="22"/>
      <c r="T959" s="41"/>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row>
    <row r="960">
      <c r="A960" s="41"/>
      <c r="B960" s="116"/>
      <c r="C960" s="22"/>
      <c r="D960" s="22"/>
      <c r="E960" s="22"/>
      <c r="F960" s="41"/>
      <c r="G960" s="41"/>
      <c r="H960" s="22"/>
      <c r="I960" s="41"/>
      <c r="J960" s="41"/>
      <c r="K960" s="117"/>
      <c r="L960" s="99"/>
      <c r="M960" s="41"/>
      <c r="N960" s="116"/>
      <c r="O960" s="22"/>
      <c r="P960" s="22"/>
      <c r="Q960" s="22"/>
      <c r="R960" s="22"/>
      <c r="S960" s="22"/>
      <c r="T960" s="41"/>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row>
    <row r="961">
      <c r="A961" s="41"/>
      <c r="B961" s="116"/>
      <c r="C961" s="22"/>
      <c r="D961" s="22"/>
      <c r="E961" s="22"/>
      <c r="F961" s="41"/>
      <c r="G961" s="41"/>
      <c r="H961" s="22"/>
      <c r="I961" s="41"/>
      <c r="J961" s="41"/>
      <c r="K961" s="117"/>
      <c r="L961" s="99"/>
      <c r="M961" s="41"/>
      <c r="N961" s="116"/>
      <c r="O961" s="22"/>
      <c r="P961" s="22"/>
      <c r="Q961" s="22"/>
      <c r="R961" s="22"/>
      <c r="S961" s="22"/>
      <c r="T961" s="41"/>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row>
    <row r="962">
      <c r="A962" s="41"/>
      <c r="B962" s="116"/>
      <c r="C962" s="22"/>
      <c r="D962" s="22"/>
      <c r="E962" s="22"/>
      <c r="F962" s="41"/>
      <c r="G962" s="41"/>
      <c r="H962" s="22"/>
      <c r="I962" s="41"/>
      <c r="J962" s="41"/>
      <c r="K962" s="117"/>
      <c r="L962" s="99"/>
      <c r="M962" s="41"/>
      <c r="N962" s="116"/>
      <c r="O962" s="22"/>
      <c r="P962" s="22"/>
      <c r="Q962" s="22"/>
      <c r="R962" s="22"/>
      <c r="S962" s="22"/>
      <c r="T962" s="41"/>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row>
    <row r="963">
      <c r="A963" s="41"/>
      <c r="B963" s="116"/>
      <c r="C963" s="22"/>
      <c r="D963" s="22"/>
      <c r="E963" s="22"/>
      <c r="F963" s="41"/>
      <c r="G963" s="41"/>
      <c r="H963" s="22"/>
      <c r="I963" s="41"/>
      <c r="J963" s="41"/>
      <c r="K963" s="117"/>
      <c r="L963" s="99"/>
      <c r="M963" s="41"/>
      <c r="N963" s="116"/>
      <c r="O963" s="22"/>
      <c r="P963" s="22"/>
      <c r="Q963" s="22"/>
      <c r="R963" s="22"/>
      <c r="S963" s="22"/>
      <c r="T963" s="41"/>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row>
    <row r="964">
      <c r="A964" s="41"/>
      <c r="B964" s="116"/>
      <c r="C964" s="22"/>
      <c r="D964" s="22"/>
      <c r="E964" s="22"/>
      <c r="F964" s="41"/>
      <c r="G964" s="41"/>
      <c r="H964" s="22"/>
      <c r="I964" s="41"/>
      <c r="J964" s="41"/>
      <c r="K964" s="117"/>
      <c r="L964" s="99"/>
      <c r="M964" s="41"/>
      <c r="N964" s="116"/>
      <c r="O964" s="22"/>
      <c r="P964" s="22"/>
      <c r="Q964" s="22"/>
      <c r="R964" s="22"/>
      <c r="S964" s="22"/>
      <c r="T964" s="41"/>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row>
    <row r="965">
      <c r="A965" s="41"/>
      <c r="B965" s="116"/>
      <c r="C965" s="22"/>
      <c r="D965" s="22"/>
      <c r="E965" s="22"/>
      <c r="F965" s="41"/>
      <c r="G965" s="41"/>
      <c r="H965" s="22"/>
      <c r="I965" s="41"/>
      <c r="J965" s="41"/>
      <c r="K965" s="117"/>
      <c r="L965" s="99"/>
      <c r="M965" s="41"/>
      <c r="N965" s="116"/>
      <c r="O965" s="22"/>
      <c r="P965" s="22"/>
      <c r="Q965" s="22"/>
      <c r="R965" s="22"/>
      <c r="S965" s="22"/>
      <c r="T965" s="41"/>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row>
    <row r="966">
      <c r="A966" s="41"/>
      <c r="B966" s="116"/>
      <c r="C966" s="22"/>
      <c r="D966" s="22"/>
      <c r="E966" s="22"/>
      <c r="F966" s="41"/>
      <c r="G966" s="41"/>
      <c r="H966" s="22"/>
      <c r="I966" s="41"/>
      <c r="J966" s="41"/>
      <c r="K966" s="117"/>
      <c r="L966" s="99"/>
      <c r="M966" s="41"/>
      <c r="N966" s="116"/>
      <c r="O966" s="22"/>
      <c r="P966" s="22"/>
      <c r="Q966" s="22"/>
      <c r="R966" s="22"/>
      <c r="S966" s="22"/>
      <c r="T966" s="41"/>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row>
    <row r="967">
      <c r="A967" s="41"/>
      <c r="B967" s="116"/>
      <c r="C967" s="22"/>
      <c r="D967" s="22"/>
      <c r="E967" s="22"/>
      <c r="F967" s="41"/>
      <c r="G967" s="41"/>
      <c r="H967" s="22"/>
      <c r="I967" s="41"/>
      <c r="J967" s="41"/>
      <c r="K967" s="117"/>
      <c r="L967" s="99"/>
      <c r="M967" s="41"/>
      <c r="N967" s="116"/>
      <c r="O967" s="22"/>
      <c r="P967" s="22"/>
      <c r="Q967" s="22"/>
      <c r="R967" s="22"/>
      <c r="S967" s="22"/>
      <c r="T967" s="41"/>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row>
    <row r="968">
      <c r="A968" s="41"/>
      <c r="B968" s="116"/>
      <c r="C968" s="22"/>
      <c r="D968" s="22"/>
      <c r="E968" s="22"/>
      <c r="F968" s="41"/>
      <c r="G968" s="41"/>
      <c r="H968" s="22"/>
      <c r="I968" s="41"/>
      <c r="J968" s="41"/>
      <c r="K968" s="117"/>
      <c r="L968" s="99"/>
      <c r="M968" s="41"/>
      <c r="N968" s="116"/>
      <c r="O968" s="22"/>
      <c r="P968" s="22"/>
      <c r="Q968" s="22"/>
      <c r="R968" s="22"/>
      <c r="S968" s="22"/>
      <c r="T968" s="41"/>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row>
    <row r="969">
      <c r="A969" s="41"/>
      <c r="B969" s="116"/>
      <c r="C969" s="22"/>
      <c r="D969" s="22"/>
      <c r="E969" s="22"/>
      <c r="F969" s="41"/>
      <c r="G969" s="41"/>
      <c r="H969" s="22"/>
      <c r="I969" s="41"/>
      <c r="J969" s="41"/>
      <c r="K969" s="117"/>
      <c r="L969" s="99"/>
      <c r="M969" s="41"/>
      <c r="N969" s="116"/>
      <c r="O969" s="22"/>
      <c r="P969" s="22"/>
      <c r="Q969" s="22"/>
      <c r="R969" s="22"/>
      <c r="S969" s="22"/>
      <c r="T969" s="41"/>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row>
    <row r="970">
      <c r="A970" s="41"/>
      <c r="B970" s="116"/>
      <c r="C970" s="22"/>
      <c r="D970" s="22"/>
      <c r="E970" s="22"/>
      <c r="F970" s="41"/>
      <c r="G970" s="41"/>
      <c r="H970" s="22"/>
      <c r="I970" s="41"/>
      <c r="J970" s="41"/>
      <c r="K970" s="117"/>
      <c r="L970" s="99"/>
      <c r="M970" s="41"/>
      <c r="N970" s="116"/>
      <c r="O970" s="22"/>
      <c r="P970" s="22"/>
      <c r="Q970" s="22"/>
      <c r="R970" s="22"/>
      <c r="S970" s="22"/>
      <c r="T970" s="41"/>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row>
    <row r="971">
      <c r="A971" s="41"/>
      <c r="B971" s="116"/>
      <c r="C971" s="22"/>
      <c r="D971" s="22"/>
      <c r="E971" s="22"/>
      <c r="F971" s="41"/>
      <c r="G971" s="41"/>
      <c r="H971" s="22"/>
      <c r="I971" s="41"/>
      <c r="J971" s="41"/>
      <c r="K971" s="117"/>
      <c r="L971" s="99"/>
      <c r="M971" s="41"/>
      <c r="N971" s="116"/>
      <c r="O971" s="22"/>
      <c r="P971" s="22"/>
      <c r="Q971" s="22"/>
      <c r="R971" s="22"/>
      <c r="S971" s="22"/>
      <c r="T971" s="41"/>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row>
    <row r="972">
      <c r="A972" s="41"/>
      <c r="B972" s="116"/>
      <c r="C972" s="22"/>
      <c r="D972" s="22"/>
      <c r="E972" s="22"/>
      <c r="F972" s="41"/>
      <c r="G972" s="41"/>
      <c r="H972" s="22"/>
      <c r="I972" s="41"/>
      <c r="J972" s="41"/>
      <c r="K972" s="117"/>
      <c r="L972" s="99"/>
      <c r="M972" s="41"/>
      <c r="N972" s="116"/>
      <c r="O972" s="22"/>
      <c r="P972" s="22"/>
      <c r="Q972" s="22"/>
      <c r="R972" s="22"/>
      <c r="S972" s="22"/>
      <c r="T972" s="41"/>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row>
    <row r="973">
      <c r="A973" s="41"/>
      <c r="B973" s="116"/>
      <c r="C973" s="22"/>
      <c r="D973" s="22"/>
      <c r="E973" s="22"/>
      <c r="F973" s="41"/>
      <c r="G973" s="41"/>
      <c r="H973" s="22"/>
      <c r="I973" s="41"/>
      <c r="J973" s="41"/>
      <c r="K973" s="117"/>
      <c r="L973" s="99"/>
      <c r="M973" s="41"/>
      <c r="N973" s="116"/>
      <c r="O973" s="22"/>
      <c r="P973" s="22"/>
      <c r="Q973" s="22"/>
      <c r="R973" s="22"/>
      <c r="S973" s="22"/>
      <c r="T973" s="41"/>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row>
    <row r="974">
      <c r="A974" s="41"/>
      <c r="B974" s="116"/>
      <c r="C974" s="22"/>
      <c r="D974" s="22"/>
      <c r="E974" s="22"/>
      <c r="F974" s="41"/>
      <c r="G974" s="41"/>
      <c r="H974" s="22"/>
      <c r="I974" s="41"/>
      <c r="J974" s="41"/>
      <c r="K974" s="117"/>
      <c r="L974" s="99"/>
      <c r="M974" s="41"/>
      <c r="N974" s="116"/>
      <c r="O974" s="22"/>
      <c r="P974" s="22"/>
      <c r="Q974" s="22"/>
      <c r="R974" s="22"/>
      <c r="S974" s="22"/>
      <c r="T974" s="41"/>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row>
    <row r="975">
      <c r="A975" s="41"/>
      <c r="B975" s="116"/>
      <c r="C975" s="22"/>
      <c r="D975" s="22"/>
      <c r="E975" s="22"/>
      <c r="F975" s="41"/>
      <c r="G975" s="41"/>
      <c r="H975" s="22"/>
      <c r="I975" s="41"/>
      <c r="J975" s="41"/>
      <c r="K975" s="117"/>
      <c r="L975" s="99"/>
      <c r="M975" s="41"/>
      <c r="N975" s="116"/>
      <c r="O975" s="22"/>
      <c r="P975" s="22"/>
      <c r="Q975" s="22"/>
      <c r="R975" s="22"/>
      <c r="S975" s="22"/>
      <c r="T975" s="41"/>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row>
    <row r="976">
      <c r="A976" s="41"/>
      <c r="B976" s="116"/>
      <c r="C976" s="22"/>
      <c r="D976" s="22"/>
      <c r="E976" s="22"/>
      <c r="F976" s="41"/>
      <c r="G976" s="41"/>
      <c r="H976" s="22"/>
      <c r="I976" s="41"/>
      <c r="J976" s="41"/>
      <c r="K976" s="117"/>
      <c r="L976" s="99"/>
      <c r="M976" s="41"/>
      <c r="N976" s="116"/>
      <c r="O976" s="22"/>
      <c r="P976" s="22"/>
      <c r="Q976" s="22"/>
      <c r="R976" s="22"/>
      <c r="S976" s="22"/>
      <c r="T976" s="41"/>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row>
    <row r="977">
      <c r="A977" s="41"/>
      <c r="B977" s="116"/>
      <c r="C977" s="22"/>
      <c r="D977" s="22"/>
      <c r="E977" s="22"/>
      <c r="F977" s="41"/>
      <c r="G977" s="41"/>
      <c r="H977" s="22"/>
      <c r="I977" s="41"/>
      <c r="J977" s="41"/>
      <c r="K977" s="117"/>
      <c r="L977" s="99"/>
      <c r="M977" s="41"/>
      <c r="N977" s="116"/>
      <c r="O977" s="22"/>
      <c r="P977" s="22"/>
      <c r="Q977" s="22"/>
      <c r="R977" s="22"/>
      <c r="S977" s="22"/>
      <c r="T977" s="41"/>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row>
    <row r="978">
      <c r="A978" s="41"/>
      <c r="B978" s="116"/>
      <c r="C978" s="22"/>
      <c r="D978" s="22"/>
      <c r="E978" s="22"/>
      <c r="F978" s="41"/>
      <c r="G978" s="41"/>
      <c r="H978" s="22"/>
      <c r="I978" s="41"/>
      <c r="J978" s="41"/>
      <c r="K978" s="117"/>
      <c r="L978" s="99"/>
      <c r="M978" s="41"/>
      <c r="N978" s="116"/>
      <c r="O978" s="22"/>
      <c r="P978" s="22"/>
      <c r="Q978" s="22"/>
      <c r="R978" s="22"/>
      <c r="S978" s="22"/>
      <c r="T978" s="41"/>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row>
    <row r="979">
      <c r="A979" s="41"/>
      <c r="B979" s="116"/>
      <c r="C979" s="22"/>
      <c r="D979" s="22"/>
      <c r="E979" s="22"/>
      <c r="F979" s="41"/>
      <c r="G979" s="41"/>
      <c r="H979" s="22"/>
      <c r="I979" s="41"/>
      <c r="J979" s="41"/>
      <c r="K979" s="117"/>
      <c r="L979" s="99"/>
      <c r="M979" s="41"/>
      <c r="N979" s="116"/>
      <c r="O979" s="22"/>
      <c r="P979" s="22"/>
      <c r="Q979" s="22"/>
      <c r="R979" s="22"/>
      <c r="S979" s="22"/>
      <c r="T979" s="41"/>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row>
    <row r="980">
      <c r="A980" s="41"/>
      <c r="B980" s="116"/>
      <c r="C980" s="22"/>
      <c r="D980" s="22"/>
      <c r="E980" s="22"/>
      <c r="F980" s="41"/>
      <c r="G980" s="41"/>
      <c r="H980" s="22"/>
      <c r="I980" s="41"/>
      <c r="J980" s="41"/>
      <c r="K980" s="117"/>
      <c r="L980" s="99"/>
      <c r="M980" s="41"/>
      <c r="N980" s="116"/>
      <c r="O980" s="22"/>
      <c r="P980" s="22"/>
      <c r="Q980" s="22"/>
      <c r="R980" s="22"/>
      <c r="S980" s="22"/>
      <c r="T980" s="41"/>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row>
    <row r="981">
      <c r="A981" s="41"/>
      <c r="B981" s="116"/>
      <c r="C981" s="22"/>
      <c r="D981" s="22"/>
      <c r="E981" s="22"/>
      <c r="F981" s="41"/>
      <c r="G981" s="41"/>
      <c r="H981" s="22"/>
      <c r="I981" s="41"/>
      <c r="J981" s="41"/>
      <c r="K981" s="117"/>
      <c r="L981" s="99"/>
      <c r="M981" s="41"/>
      <c r="N981" s="116"/>
      <c r="O981" s="22"/>
      <c r="P981" s="22"/>
      <c r="Q981" s="22"/>
      <c r="R981" s="22"/>
      <c r="S981" s="22"/>
      <c r="T981" s="41"/>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row>
    <row r="982">
      <c r="A982" s="41"/>
      <c r="B982" s="116"/>
      <c r="C982" s="22"/>
      <c r="D982" s="22"/>
      <c r="E982" s="22"/>
      <c r="F982" s="41"/>
      <c r="G982" s="41"/>
      <c r="H982" s="22"/>
      <c r="I982" s="41"/>
      <c r="J982" s="41"/>
      <c r="K982" s="117"/>
      <c r="L982" s="99"/>
      <c r="M982" s="41"/>
      <c r="N982" s="116"/>
      <c r="O982" s="22"/>
      <c r="P982" s="22"/>
      <c r="Q982" s="22"/>
      <c r="R982" s="22"/>
      <c r="S982" s="22"/>
      <c r="T982" s="41"/>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row>
    <row r="983">
      <c r="A983" s="41"/>
      <c r="B983" s="116"/>
      <c r="C983" s="22"/>
      <c r="D983" s="22"/>
      <c r="E983" s="22"/>
      <c r="F983" s="41"/>
      <c r="G983" s="41"/>
      <c r="H983" s="22"/>
      <c r="I983" s="41"/>
      <c r="J983" s="41"/>
      <c r="K983" s="117"/>
      <c r="L983" s="99"/>
      <c r="M983" s="41"/>
      <c r="N983" s="116"/>
      <c r="O983" s="22"/>
      <c r="P983" s="22"/>
      <c r="Q983" s="22"/>
      <c r="R983" s="22"/>
      <c r="S983" s="22"/>
      <c r="T983" s="41"/>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row>
    <row r="984">
      <c r="A984" s="41"/>
      <c r="B984" s="116"/>
      <c r="C984" s="22"/>
      <c r="D984" s="22"/>
      <c r="E984" s="22"/>
      <c r="F984" s="41"/>
      <c r="G984" s="41"/>
      <c r="H984" s="22"/>
      <c r="I984" s="41"/>
      <c r="J984" s="41"/>
      <c r="K984" s="117"/>
      <c r="L984" s="99"/>
      <c r="M984" s="41"/>
      <c r="N984" s="116"/>
      <c r="O984" s="22"/>
      <c r="P984" s="22"/>
      <c r="Q984" s="22"/>
      <c r="R984" s="22"/>
      <c r="S984" s="22"/>
      <c r="T984" s="41"/>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row>
    <row r="985">
      <c r="A985" s="41"/>
      <c r="B985" s="116"/>
      <c r="C985" s="22"/>
      <c r="D985" s="22"/>
      <c r="E985" s="22"/>
      <c r="F985" s="41"/>
      <c r="G985" s="41"/>
      <c r="H985" s="22"/>
      <c r="I985" s="41"/>
      <c r="J985" s="41"/>
      <c r="K985" s="117"/>
      <c r="L985" s="99"/>
      <c r="M985" s="41"/>
      <c r="N985" s="116"/>
      <c r="O985" s="22"/>
      <c r="P985" s="22"/>
      <c r="Q985" s="22"/>
      <c r="R985" s="22"/>
      <c r="S985" s="22"/>
      <c r="T985" s="41"/>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row>
    <row r="986">
      <c r="A986" s="41"/>
      <c r="B986" s="116"/>
      <c r="C986" s="22"/>
      <c r="D986" s="22"/>
      <c r="E986" s="22"/>
      <c r="F986" s="41"/>
      <c r="G986" s="41"/>
      <c r="H986" s="22"/>
      <c r="I986" s="41"/>
      <c r="J986" s="41"/>
      <c r="K986" s="117"/>
      <c r="L986" s="99"/>
      <c r="M986" s="41"/>
      <c r="N986" s="116"/>
      <c r="O986" s="22"/>
      <c r="P986" s="22"/>
      <c r="Q986" s="22"/>
      <c r="R986" s="22"/>
      <c r="S986" s="22"/>
      <c r="T986" s="41"/>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row>
    <row r="987">
      <c r="A987" s="41"/>
      <c r="B987" s="116"/>
      <c r="C987" s="22"/>
      <c r="D987" s="22"/>
      <c r="E987" s="22"/>
      <c r="F987" s="41"/>
      <c r="G987" s="41"/>
      <c r="H987" s="22"/>
      <c r="I987" s="41"/>
      <c r="J987" s="41"/>
      <c r="K987" s="117"/>
      <c r="L987" s="99"/>
      <c r="M987" s="41"/>
      <c r="N987" s="116"/>
      <c r="O987" s="22"/>
      <c r="P987" s="22"/>
      <c r="Q987" s="22"/>
      <c r="R987" s="22"/>
      <c r="S987" s="22"/>
      <c r="T987" s="41"/>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row>
    <row r="988">
      <c r="A988" s="41"/>
      <c r="B988" s="116"/>
      <c r="C988" s="22"/>
      <c r="D988" s="22"/>
      <c r="E988" s="22"/>
      <c r="F988" s="41"/>
      <c r="G988" s="41"/>
      <c r="H988" s="22"/>
      <c r="I988" s="41"/>
      <c r="J988" s="41"/>
      <c r="K988" s="117"/>
      <c r="L988" s="99"/>
      <c r="M988" s="41"/>
      <c r="N988" s="116"/>
      <c r="O988" s="22"/>
      <c r="P988" s="22"/>
      <c r="Q988" s="22"/>
      <c r="R988" s="22"/>
      <c r="S988" s="22"/>
      <c r="T988" s="41"/>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row>
    <row r="989">
      <c r="A989" s="41"/>
      <c r="B989" s="116"/>
      <c r="C989" s="22"/>
      <c r="D989" s="22"/>
      <c r="E989" s="22"/>
      <c r="F989" s="41"/>
      <c r="G989" s="41"/>
      <c r="H989" s="22"/>
      <c r="I989" s="41"/>
      <c r="J989" s="41"/>
      <c r="K989" s="117"/>
      <c r="L989" s="99"/>
      <c r="M989" s="41"/>
      <c r="N989" s="116"/>
      <c r="O989" s="22"/>
      <c r="P989" s="22"/>
      <c r="Q989" s="22"/>
      <c r="R989" s="22"/>
      <c r="S989" s="22"/>
      <c r="T989" s="41"/>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row>
    <row r="990">
      <c r="A990" s="41"/>
      <c r="B990" s="116"/>
      <c r="C990" s="22"/>
      <c r="D990" s="22"/>
      <c r="E990" s="22"/>
      <c r="F990" s="41"/>
      <c r="G990" s="41"/>
      <c r="H990" s="22"/>
      <c r="I990" s="41"/>
      <c r="J990" s="41"/>
      <c r="K990" s="117"/>
      <c r="L990" s="99"/>
      <c r="M990" s="41"/>
      <c r="N990" s="116"/>
      <c r="O990" s="22"/>
      <c r="P990" s="22"/>
      <c r="Q990" s="22"/>
      <c r="R990" s="22"/>
      <c r="S990" s="22"/>
      <c r="T990" s="41"/>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row>
    <row r="991">
      <c r="A991" s="41"/>
      <c r="B991" s="116"/>
      <c r="C991" s="22"/>
      <c r="D991" s="22"/>
      <c r="E991" s="22"/>
      <c r="F991" s="41"/>
      <c r="G991" s="41"/>
      <c r="H991" s="22"/>
      <c r="I991" s="41"/>
      <c r="J991" s="41"/>
      <c r="K991" s="117"/>
      <c r="L991" s="99"/>
      <c r="M991" s="41"/>
      <c r="N991" s="116"/>
      <c r="O991" s="22"/>
      <c r="P991" s="22"/>
      <c r="Q991" s="22"/>
      <c r="R991" s="22"/>
      <c r="S991" s="22"/>
      <c r="T991" s="41"/>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row>
    <row r="992">
      <c r="A992" s="41"/>
      <c r="B992" s="116"/>
      <c r="C992" s="22"/>
      <c r="D992" s="22"/>
      <c r="E992" s="22"/>
      <c r="F992" s="41"/>
      <c r="G992" s="41"/>
      <c r="H992" s="22"/>
      <c r="I992" s="41"/>
      <c r="J992" s="41"/>
      <c r="K992" s="117"/>
      <c r="L992" s="99"/>
      <c r="M992" s="41"/>
      <c r="N992" s="116"/>
      <c r="O992" s="22"/>
      <c r="P992" s="22"/>
      <c r="Q992" s="22"/>
      <c r="R992" s="22"/>
      <c r="S992" s="22"/>
      <c r="T992" s="41"/>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row>
    <row r="993">
      <c r="A993" s="41"/>
      <c r="B993" s="116"/>
      <c r="C993" s="22"/>
      <c r="D993" s="22"/>
      <c r="E993" s="22"/>
      <c r="F993" s="41"/>
      <c r="G993" s="41"/>
      <c r="H993" s="22"/>
      <c r="I993" s="41"/>
      <c r="J993" s="41"/>
      <c r="K993" s="117"/>
      <c r="L993" s="99"/>
      <c r="M993" s="41"/>
      <c r="N993" s="116"/>
      <c r="O993" s="22"/>
      <c r="P993" s="22"/>
      <c r="Q993" s="22"/>
      <c r="R993" s="22"/>
      <c r="S993" s="22"/>
      <c r="T993" s="41"/>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row>
    <row r="994">
      <c r="A994" s="41"/>
      <c r="B994" s="116"/>
      <c r="C994" s="22"/>
      <c r="D994" s="22"/>
      <c r="E994" s="22"/>
      <c r="F994" s="41"/>
      <c r="G994" s="41"/>
      <c r="H994" s="22"/>
      <c r="I994" s="41"/>
      <c r="J994" s="41"/>
      <c r="K994" s="117"/>
      <c r="L994" s="99"/>
      <c r="M994" s="41"/>
      <c r="N994" s="116"/>
      <c r="O994" s="22"/>
      <c r="P994" s="22"/>
      <c r="Q994" s="22"/>
      <c r="R994" s="22"/>
      <c r="S994" s="22"/>
      <c r="T994" s="41"/>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row>
    <row r="995">
      <c r="A995" s="41"/>
      <c r="B995" s="116"/>
      <c r="C995" s="22"/>
      <c r="D995" s="22"/>
      <c r="E995" s="22"/>
      <c r="F995" s="41"/>
      <c r="G995" s="41"/>
      <c r="H995" s="22"/>
      <c r="I995" s="41"/>
      <c r="J995" s="41"/>
      <c r="K995" s="117"/>
      <c r="L995" s="99"/>
      <c r="M995" s="41"/>
      <c r="N995" s="116"/>
      <c r="O995" s="22"/>
      <c r="P995" s="22"/>
      <c r="Q995" s="22"/>
      <c r="R995" s="22"/>
      <c r="S995" s="22"/>
      <c r="T995" s="41"/>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row>
    <row r="996">
      <c r="A996" s="41"/>
      <c r="B996" s="116"/>
      <c r="C996" s="22"/>
      <c r="D996" s="22"/>
      <c r="E996" s="22"/>
      <c r="F996" s="41"/>
      <c r="G996" s="41"/>
      <c r="H996" s="22"/>
      <c r="I996" s="41"/>
      <c r="J996" s="41"/>
      <c r="K996" s="117"/>
      <c r="L996" s="99"/>
      <c r="M996" s="41"/>
      <c r="N996" s="116"/>
      <c r="O996" s="22"/>
      <c r="P996" s="22"/>
      <c r="Q996" s="22"/>
      <c r="R996" s="22"/>
      <c r="S996" s="22"/>
      <c r="T996" s="41"/>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row>
    <row r="997">
      <c r="A997" s="41"/>
      <c r="B997" s="116"/>
      <c r="C997" s="22"/>
      <c r="D997" s="22"/>
      <c r="E997" s="22"/>
      <c r="F997" s="41"/>
      <c r="G997" s="41"/>
      <c r="H997" s="22"/>
      <c r="I997" s="41"/>
      <c r="J997" s="41"/>
      <c r="K997" s="117"/>
      <c r="L997" s="99"/>
      <c r="M997" s="41"/>
      <c r="N997" s="116"/>
      <c r="O997" s="22"/>
      <c r="P997" s="22"/>
      <c r="Q997" s="22"/>
      <c r="R997" s="22"/>
      <c r="S997" s="22"/>
      <c r="T997" s="41"/>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row>
    <row r="998">
      <c r="A998" s="41"/>
      <c r="B998" s="116"/>
      <c r="C998" s="22"/>
      <c r="D998" s="22"/>
      <c r="E998" s="22"/>
      <c r="F998" s="41"/>
      <c r="G998" s="41"/>
      <c r="H998" s="22"/>
      <c r="I998" s="41"/>
      <c r="J998" s="41"/>
      <c r="K998" s="117"/>
      <c r="L998" s="99"/>
      <c r="M998" s="41"/>
      <c r="N998" s="116"/>
      <c r="O998" s="22"/>
      <c r="P998" s="22"/>
      <c r="Q998" s="22"/>
      <c r="R998" s="22"/>
      <c r="S998" s="22"/>
      <c r="T998" s="41"/>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row>
    <row r="999">
      <c r="A999" s="41"/>
      <c r="B999" s="116"/>
      <c r="C999" s="22"/>
      <c r="D999" s="22"/>
      <c r="E999" s="22"/>
      <c r="F999" s="41"/>
      <c r="G999" s="41"/>
      <c r="H999" s="22"/>
      <c r="I999" s="41"/>
      <c r="J999" s="41"/>
      <c r="K999" s="117"/>
      <c r="L999" s="99"/>
      <c r="M999" s="41"/>
      <c r="N999" s="116"/>
      <c r="O999" s="22"/>
      <c r="P999" s="22"/>
      <c r="Q999" s="22"/>
      <c r="R999" s="22"/>
      <c r="S999" s="22"/>
      <c r="T999" s="41"/>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row>
    <row r="1000">
      <c r="A1000" s="41"/>
      <c r="B1000" s="116"/>
      <c r="C1000" s="22"/>
      <c r="D1000" s="22"/>
      <c r="E1000" s="22"/>
      <c r="F1000" s="41"/>
      <c r="G1000" s="41"/>
      <c r="H1000" s="22"/>
      <c r="I1000" s="41"/>
      <c r="J1000" s="41"/>
      <c r="K1000" s="117"/>
      <c r="L1000" s="99"/>
      <c r="M1000" s="41"/>
      <c r="N1000" s="116"/>
      <c r="O1000" s="22"/>
      <c r="P1000" s="22"/>
      <c r="Q1000" s="22"/>
      <c r="R1000" s="22"/>
      <c r="S1000" s="22"/>
      <c r="T1000" s="41"/>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row>
  </sheetData>
  <autoFilter ref="$A$1:$M$60"/>
  <dataValidations>
    <dataValidation type="list" allowBlank="1" showErrorMessage="1" sqref="J3:J140">
      <formula1>"-,Cabina de baño,División oficina,Divisiones escritorios,Espejos,Fachadas,Instalación,Mantenimiento,Pasamanos,Pérgola,Portafolio,Puerta batiente,Puertas de vidrio,Puerta corrediza,Reposición vidrios,Tablero,Ventas de aluminio,Ventas en la mano,Ventanería"</formula1>
    </dataValidation>
    <dataValidation type="list" allowBlank="1" showErrorMessage="1" sqref="H2:H140">
      <formula1>"WhatsApp,Formulario,Llamada,Visita"</formula1>
    </dataValidation>
    <dataValidation type="list" allowBlank="1" showErrorMessage="1" sqref="I2:I140">
      <formula1>"Si,No responde"</formula1>
    </dataValidation>
    <dataValidation type="list" allowBlank="1" showErrorMessage="1" sqref="M2:M140">
      <formula1>"Aprobado,Seguimiento,Rechazado"</formula1>
    </dataValidation>
    <dataValidation type="list" allowBlank="1" showErrorMessage="1" sqref="J2">
      <formula1>"Seleccionar,Cabina de baño,División oficina,Divisiones escritorios,Espejos,Fachadas,Instalación,Mantenimiento,Pasamanos,Pérgola,Portafolio,Puerta batiente,Puertas de vidrio,Puerta corrediza,Reposición vidrios,Tablero,Ventas de aluminio,Ventas en la mano,V"&amp;"entanería"</formula1>
    </dataValidation>
  </dataValidations>
  <printOptions gridLines="1" horizontalCentered="1"/>
  <pageMargins bottom="0.75" footer="0.0" header="0.0" left="0.7" right="0.7" top="0.75"/>
  <pageSetup fitToHeight="0" paperSize="3" cellComments="atEnd" orientation="landscape" pageOrder="overThenDown"/>
  <drawing r:id="rId4"/>
</worksheet>
</file>