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\Desktop\2020-1\Análisis Estadístico\"/>
    </mc:Choice>
  </mc:AlternateContent>
  <bookViews>
    <workbookView xWindow="0" yWindow="0" windowWidth="14370" windowHeight="39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C54" i="1"/>
  <c r="C53" i="1"/>
  <c r="C51" i="1"/>
  <c r="C50" i="1"/>
  <c r="C34" i="1" l="1"/>
  <c r="E34" i="1"/>
  <c r="C35" i="1"/>
  <c r="E35" i="1"/>
  <c r="D32" i="1"/>
  <c r="C24" i="1"/>
  <c r="C23" i="1"/>
  <c r="E23" i="1"/>
  <c r="E24" i="1"/>
  <c r="C17" i="1"/>
  <c r="C16" i="1"/>
  <c r="E17" i="1"/>
  <c r="E16" i="1"/>
  <c r="C12" i="1"/>
  <c r="C11" i="1"/>
  <c r="C7" i="1"/>
  <c r="C6" i="1"/>
</calcChain>
</file>

<file path=xl/sharedStrings.xml><?xml version="1.0" encoding="utf-8"?>
<sst xmlns="http://schemas.openxmlformats.org/spreadsheetml/2006/main" count="39" uniqueCount="29">
  <si>
    <t>Máquina</t>
  </si>
  <si>
    <t>n</t>
  </si>
  <si>
    <t>Peso promedio (gramos)</t>
  </si>
  <si>
    <t>Variancia</t>
  </si>
  <si>
    <t xml:space="preserve">A </t>
  </si>
  <si>
    <t>B</t>
  </si>
  <si>
    <t>Nº de artículos con peso mayor a 310 gramos</t>
  </si>
  <si>
    <t>a)</t>
  </si>
  <si>
    <t>LI</t>
  </si>
  <si>
    <t>LS</t>
  </si>
  <si>
    <t>b)</t>
  </si>
  <si>
    <t xml:space="preserve"> </t>
  </si>
  <si>
    <t>Interpretar: Se tiene 90% de confianza de que el peso medio poblacional se encuentre en el intervalo (304.2422, 305.7577)</t>
  </si>
  <si>
    <t>Interpretar: Se tiene 95% de confianza de que el peso medio poblacional se encuentre en el intervalo (306.095, 309.904)</t>
  </si>
  <si>
    <t>c)</t>
  </si>
  <si>
    <t>Interpretar: Se tiene 90% de confianza de que la variancia poblacional de los pesos de la máquina A  se encuentre en el intervalo (17.1818, 43.7729)</t>
  </si>
  <si>
    <t>d)</t>
  </si>
  <si>
    <t>Primera etapa: IC para la razón de variancias</t>
  </si>
  <si>
    <t>&lt;1</t>
  </si>
  <si>
    <t>&gt;1</t>
  </si>
  <si>
    <t>Interpretación: las variancias son homogéneas. No se puede afirmar que las variancias poblacionales son diferentes/heterógeneas</t>
  </si>
  <si>
    <t xml:space="preserve">Segunda etapa: IC para la diferencia de medias poblacionales </t>
  </si>
  <si>
    <t>S^2 ponderada</t>
  </si>
  <si>
    <t>Interpretación: Se tiene 95% de confianza de que la diferencia de las medias poblacionales se encuentra en el intervalo de (-5.7211, -0.2788)</t>
  </si>
  <si>
    <t>El peso promedio de los pesos de A es menor que el peso promedio de los pesos de B</t>
  </si>
  <si>
    <t>h)</t>
  </si>
  <si>
    <t>p1</t>
  </si>
  <si>
    <t>p2</t>
  </si>
  <si>
    <t>Interpretación: Se puede afirmar con 95% de confianza de que la proporción poblacional de artículos con un peso mayor a 310 gramos de la máquina A no es diferente a la proporción poblacional de artículos con unpeso mayor a 310 gramos de la máquina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</si>
</sst>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339328</xdr:colOff>
          <xdr:row>42</xdr:row>
          <xdr:rowOff>21495</xdr:rowOff>
        </xdr:from>
        <xdr:to>
          <xdr:col>5</xdr:col>
          <xdr:colOff>5953</xdr:colOff>
          <xdr:row>44</xdr:row>
          <xdr:rowOff>190316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416719</xdr:colOff>
          <xdr:row>45</xdr:row>
          <xdr:rowOff>99171</xdr:rowOff>
        </xdr:from>
        <xdr:to>
          <xdr:col>5</xdr:col>
          <xdr:colOff>11906</xdr:colOff>
          <xdr:row>48</xdr:row>
          <xdr:rowOff>115491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tabSelected="1" zoomScale="160" zoomScaleNormal="160" workbookViewId="0">
      <pane ySplit="2850" topLeftCell="A47" activePane="bottomLeft"/>
      <selection activeCell="E1" sqref="E1:E2"/>
      <selection pane="bottomLeft" activeCell="D60" sqref="D60"/>
    </sheetView>
  </sheetViews>
  <sheetFormatPr baseColWidth="10" defaultRowHeight="15" x14ac:dyDescent="0.25"/>
  <cols>
    <col min="5" max="5" width="1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</row>
    <row r="2" spans="1:6" x14ac:dyDescent="0.25">
      <c r="A2" s="1"/>
      <c r="B2" s="1"/>
      <c r="C2" s="1"/>
      <c r="D2" s="1"/>
      <c r="E2" s="5"/>
    </row>
    <row r="3" spans="1:6" x14ac:dyDescent="0.25">
      <c r="A3" s="1" t="s">
        <v>4</v>
      </c>
      <c r="B3" s="1">
        <v>31</v>
      </c>
      <c r="C3" s="1">
        <v>305</v>
      </c>
      <c r="D3" s="1">
        <v>25.07</v>
      </c>
      <c r="E3" s="1">
        <v>4</v>
      </c>
    </row>
    <row r="4" spans="1:6" x14ac:dyDescent="0.25">
      <c r="A4" s="1" t="s">
        <v>5</v>
      </c>
      <c r="B4" s="1">
        <v>36</v>
      </c>
      <c r="C4" s="1">
        <v>308</v>
      </c>
      <c r="D4" s="1">
        <v>35.94</v>
      </c>
      <c r="E4" s="1">
        <v>7</v>
      </c>
    </row>
    <row r="6" spans="1:6" x14ac:dyDescent="0.25">
      <c r="A6" t="s">
        <v>7</v>
      </c>
      <c r="B6" t="s">
        <v>8</v>
      </c>
      <c r="C6">
        <f>C4-_xlfn.NORM.S.INV(0.975)*SQRT(34)/SQRT(36)</f>
        <v>306.09525738175296</v>
      </c>
    </row>
    <row r="7" spans="1:6" x14ac:dyDescent="0.25">
      <c r="B7" t="s">
        <v>9</v>
      </c>
      <c r="C7">
        <f>C4+_xlfn.NORM.S.INV(0.975)*SQRT(34/B4)</f>
        <v>309.90474261824704</v>
      </c>
    </row>
    <row r="8" spans="1:6" ht="15" customHeight="1" x14ac:dyDescent="0.25">
      <c r="B8" s="2" t="s">
        <v>13</v>
      </c>
      <c r="C8" s="2"/>
      <c r="D8" s="2"/>
      <c r="E8" s="2"/>
      <c r="F8" s="2"/>
    </row>
    <row r="9" spans="1:6" x14ac:dyDescent="0.25">
      <c r="B9" s="2"/>
      <c r="C9" s="2"/>
      <c r="D9" s="2"/>
      <c r="E9" s="2"/>
      <c r="F9" s="2"/>
    </row>
    <row r="11" spans="1:6" x14ac:dyDescent="0.25">
      <c r="A11" t="s">
        <v>10</v>
      </c>
      <c r="B11" t="s">
        <v>8</v>
      </c>
      <c r="C11">
        <f>C3-_xlfn.T.INV(0.95,119)*SQRT(D3/120)</f>
        <v>304.24228128691209</v>
      </c>
      <c r="E11" t="s">
        <v>11</v>
      </c>
    </row>
    <row r="12" spans="1:6" x14ac:dyDescent="0.25">
      <c r="B12" t="s">
        <v>9</v>
      </c>
      <c r="C12">
        <f>C3+_xlfn.T.INV(0.95,119)*SQRT(D3/120)</f>
        <v>305.75771871308791</v>
      </c>
    </row>
    <row r="13" spans="1:6" x14ac:dyDescent="0.25">
      <c r="B13" s="2" t="s">
        <v>12</v>
      </c>
      <c r="C13" s="2"/>
      <c r="D13" s="2"/>
      <c r="E13" s="2"/>
      <c r="F13" s="2"/>
    </row>
    <row r="14" spans="1:6" x14ac:dyDescent="0.25">
      <c r="B14" s="2"/>
      <c r="C14" s="2"/>
      <c r="D14" s="2"/>
      <c r="E14" s="2"/>
      <c r="F14" s="2"/>
    </row>
    <row r="16" spans="1:6" x14ac:dyDescent="0.25">
      <c r="A16" t="s">
        <v>14</v>
      </c>
      <c r="B16" t="s">
        <v>8</v>
      </c>
      <c r="C16">
        <f>30*D3/E17</f>
        <v>17.18183547130565</v>
      </c>
      <c r="E16">
        <f>_xlfn.CHISQ.INV(0.05,30)</f>
        <v>18.49266098195347</v>
      </c>
    </row>
    <row r="17" spans="1:6" x14ac:dyDescent="0.25">
      <c r="B17" t="s">
        <v>9</v>
      </c>
      <c r="C17">
        <f>30*D3/E16</f>
        <v>40.670188067253044</v>
      </c>
      <c r="E17">
        <f>_xlfn.CHISQ.INV(0.95,30)</f>
        <v>43.772971825742189</v>
      </c>
    </row>
    <row r="18" spans="1:6" ht="15" customHeight="1" x14ac:dyDescent="0.25">
      <c r="B18" s="2" t="s">
        <v>15</v>
      </c>
      <c r="C18" s="2"/>
      <c r="D18" s="2"/>
      <c r="E18" s="2"/>
      <c r="F18" s="2"/>
    </row>
    <row r="19" spans="1:6" x14ac:dyDescent="0.25">
      <c r="B19" s="2"/>
      <c r="C19" s="2"/>
      <c r="D19" s="2"/>
      <c r="E19" s="2"/>
      <c r="F19" s="2"/>
    </row>
    <row r="20" spans="1:6" x14ac:dyDescent="0.25">
      <c r="B20" s="2"/>
      <c r="C20" s="2"/>
      <c r="D20" s="2"/>
      <c r="E20" s="2"/>
      <c r="F20" s="2"/>
    </row>
    <row r="21" spans="1:6" x14ac:dyDescent="0.25">
      <c r="A21" t="s">
        <v>16</v>
      </c>
      <c r="B21" t="s">
        <v>17</v>
      </c>
    </row>
    <row r="23" spans="1:6" x14ac:dyDescent="0.25">
      <c r="B23" t="s">
        <v>8</v>
      </c>
      <c r="C23">
        <f>D3*E23/D4</f>
        <v>0.34901624360533068</v>
      </c>
      <c r="D23" t="s">
        <v>18</v>
      </c>
      <c r="E23">
        <f>_xlfn.F.INV(0.025,35,30)</f>
        <v>0.50034478640508906</v>
      </c>
    </row>
    <row r="24" spans="1:6" x14ac:dyDescent="0.25">
      <c r="B24" t="s">
        <v>9</v>
      </c>
      <c r="C24">
        <f>D3*E24/D4</f>
        <v>1.4210388688811049</v>
      </c>
      <c r="D24" t="s">
        <v>19</v>
      </c>
      <c r="E24">
        <f>_xlfn.F.INV(0.975,35,30)</f>
        <v>2.0371813700672878</v>
      </c>
    </row>
    <row r="26" spans="1:6" x14ac:dyDescent="0.25">
      <c r="B26" s="3" t="s">
        <v>20</v>
      </c>
      <c r="C26" s="3"/>
      <c r="D26" s="3"/>
      <c r="E26" s="3"/>
      <c r="F26" s="3"/>
    </row>
    <row r="27" spans="1:6" x14ac:dyDescent="0.25">
      <c r="B27" s="3"/>
      <c r="C27" s="3"/>
      <c r="D27" s="3"/>
      <c r="E27" s="3"/>
      <c r="F27" s="3"/>
    </row>
    <row r="28" spans="1:6" x14ac:dyDescent="0.25">
      <c r="B28" s="3"/>
      <c r="C28" s="3"/>
      <c r="D28" s="3"/>
      <c r="E28" s="3"/>
      <c r="F28" s="3"/>
    </row>
    <row r="30" spans="1:6" x14ac:dyDescent="0.25">
      <c r="B30" t="s">
        <v>21</v>
      </c>
    </row>
    <row r="32" spans="1:6" x14ac:dyDescent="0.25">
      <c r="C32" t="s">
        <v>22</v>
      </c>
      <c r="D32">
        <f>(30*D3+35*D4)/65</f>
        <v>30.923076923076923</v>
      </c>
    </row>
    <row r="34" spans="1:6" x14ac:dyDescent="0.25">
      <c r="B34" t="s">
        <v>8</v>
      </c>
      <c r="C34">
        <f>C3-C4-_xlfn.T.INV(0.975,65)*SQRT(D32*(1/31+1/36))</f>
        <v>-5.7211639556230036</v>
      </c>
      <c r="E34">
        <f>_xlfn.T.INV(0.025,65)</f>
        <v>-1.9971379083920051</v>
      </c>
    </row>
    <row r="35" spans="1:6" x14ac:dyDescent="0.25">
      <c r="B35" t="s">
        <v>9</v>
      </c>
      <c r="C35">
        <f>C3-C4+_xlfn.T.INV(0.975, 65)*SQRT(D32*(1/31+1/36))</f>
        <v>-0.27883604437699638</v>
      </c>
      <c r="E35">
        <f>_xlfn.T.INV(0.975,65)</f>
        <v>1.9971379083920051</v>
      </c>
    </row>
    <row r="36" spans="1:6" x14ac:dyDescent="0.25">
      <c r="B36" s="3" t="s">
        <v>23</v>
      </c>
      <c r="C36" s="3"/>
      <c r="D36" s="3"/>
      <c r="E36" s="3"/>
      <c r="F36" s="3"/>
    </row>
    <row r="37" spans="1:6" x14ac:dyDescent="0.25">
      <c r="B37" s="3"/>
      <c r="C37" s="3"/>
      <c r="D37" s="3"/>
      <c r="E37" s="3"/>
      <c r="F37" s="3"/>
    </row>
    <row r="38" spans="1:6" x14ac:dyDescent="0.25">
      <c r="B38" s="3"/>
      <c r="C38" s="3"/>
      <c r="D38" s="3"/>
      <c r="E38" s="3"/>
      <c r="F38" s="3"/>
    </row>
    <row r="39" spans="1:6" x14ac:dyDescent="0.25">
      <c r="C39" s="2" t="s">
        <v>24</v>
      </c>
      <c r="D39" s="2"/>
      <c r="E39" s="2"/>
      <c r="F39" s="2"/>
    </row>
    <row r="40" spans="1:6" x14ac:dyDescent="0.25">
      <c r="C40" s="2"/>
      <c r="D40" s="2"/>
      <c r="E40" s="2"/>
      <c r="F40" s="2"/>
    </row>
    <row r="41" spans="1:6" x14ac:dyDescent="0.25">
      <c r="C41" s="2"/>
      <c r="D41" s="2"/>
      <c r="E41" s="2"/>
      <c r="F41" s="2"/>
    </row>
    <row r="44" spans="1:6" x14ac:dyDescent="0.25">
      <c r="A44" t="s">
        <v>25</v>
      </c>
    </row>
    <row r="50" spans="2:6" x14ac:dyDescent="0.25">
      <c r="B50" t="s">
        <v>26</v>
      </c>
      <c r="C50">
        <f>E3/31</f>
        <v>0.12903225806451613</v>
      </c>
    </row>
    <row r="51" spans="2:6" x14ac:dyDescent="0.25">
      <c r="B51" t="s">
        <v>27</v>
      </c>
      <c r="C51">
        <f>E4/36</f>
        <v>0.19444444444444445</v>
      </c>
    </row>
    <row r="52" spans="2:6" x14ac:dyDescent="0.25">
      <c r="E52" t="s">
        <v>8</v>
      </c>
      <c r="F52">
        <f>C50-C51-_xlfn.NORM.S.INV(0.975)*C54</f>
        <v>-0.24045628852691991</v>
      </c>
    </row>
    <row r="53" spans="2:6" x14ac:dyDescent="0.25">
      <c r="C53">
        <f>C50*(1-C50)/31+C51*(1-C51)/36</f>
        <v>7.9762504628150422E-3</v>
      </c>
      <c r="E53" t="s">
        <v>9</v>
      </c>
      <c r="F53">
        <f>C50-C51+_xlfn.NORM.S.INV(0.975)*C54</f>
        <v>0.10963191576706327</v>
      </c>
    </row>
    <row r="54" spans="2:6" x14ac:dyDescent="0.25">
      <c r="C54">
        <f>SQRT(C53)</f>
        <v>8.9309856470688842E-2</v>
      </c>
    </row>
    <row r="56" spans="2:6" x14ac:dyDescent="0.25">
      <c r="B56" s="2" t="s">
        <v>28</v>
      </c>
      <c r="C56" s="2"/>
      <c r="D56" s="2"/>
      <c r="E56" s="2"/>
      <c r="F56" s="2"/>
    </row>
    <row r="57" spans="2:6" x14ac:dyDescent="0.25">
      <c r="B57" s="2"/>
      <c r="C57" s="2"/>
      <c r="D57" s="2"/>
      <c r="E57" s="2"/>
      <c r="F57" s="2"/>
    </row>
    <row r="58" spans="2:6" x14ac:dyDescent="0.25">
      <c r="B58" s="2"/>
      <c r="C58" s="2"/>
      <c r="D58" s="2"/>
      <c r="E58" s="2"/>
      <c r="F58" s="2"/>
    </row>
    <row r="59" spans="2:6" x14ac:dyDescent="0.25">
      <c r="B59" s="2"/>
      <c r="C59" s="2"/>
      <c r="D59" s="2"/>
      <c r="E59" s="2"/>
      <c r="F59" s="2"/>
    </row>
  </sheetData>
  <mergeCells count="8">
    <mergeCell ref="E1:E2"/>
    <mergeCell ref="B8:F9"/>
    <mergeCell ref="B56:F59"/>
    <mergeCell ref="C39:F41"/>
    <mergeCell ref="B13:F14"/>
    <mergeCell ref="B18:F20"/>
    <mergeCell ref="B26:F28"/>
    <mergeCell ref="B36:F3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1</xdr:col>
                <xdr:colOff>342900</xdr:colOff>
                <xdr:row>42</xdr:row>
                <xdr:rowOff>19050</xdr:rowOff>
              </from>
              <to>
                <xdr:col>5</xdr:col>
                <xdr:colOff>9525</xdr:colOff>
                <xdr:row>44</xdr:row>
                <xdr:rowOff>190500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1</xdr:col>
                <xdr:colOff>419100</xdr:colOff>
                <xdr:row>45</xdr:row>
                <xdr:rowOff>95250</xdr:rowOff>
              </from>
              <to>
                <xdr:col>5</xdr:col>
                <xdr:colOff>9525</xdr:colOff>
                <xdr:row>48</xdr:row>
                <xdr:rowOff>114300</xdr:rowOff>
              </to>
            </anchor>
          </objectPr>
        </oleObject>
      </mc:Choice>
      <mc:Fallback>
        <oleObject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Chue Gallardo</dc:creator>
  <cp:lastModifiedBy>Jorge Chue Gallardo</cp:lastModifiedBy>
  <dcterms:created xsi:type="dcterms:W3CDTF">2020-09-25T13:54:24Z</dcterms:created>
  <dcterms:modified xsi:type="dcterms:W3CDTF">2020-09-28T16:59:44Z</dcterms:modified>
</cp:coreProperties>
</file>