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Systems" sheetId="1" state="visible" r:id="rId2"/>
    <sheet name="2H" sheetId="2" state="visible" r:id="rId3"/>
    <sheet name="The Others" sheetId="3" state="visible" r:id="rId4"/>
    <sheet name="1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<sst xmlns="http://schemas.openxmlformats.org/spreadsheetml/2006/main" count="528" uniqueCount="77">
  <si>
    <t xml:space="preserve">Dielectric Constants  (Declan)</t>
  </si>
  <si>
    <t xml:space="preserve">Bands (Declan)</t>
  </si>
  <si>
    <t xml:space="preserve">HSE06</t>
  </si>
  <si>
    <t xml:space="preserve">PBE+SOC</t>
  </si>
  <si>
    <t xml:space="preserve">Material</t>
  </si>
  <si>
    <t xml:space="preserve">L (Angstroms)</t>
  </si>
  <si>
    <t xml:space="preserve">EgapHSE06+SOC/eV (Dale)</t>
  </si>
  <si>
    <t xml:space="preserve">xx</t>
  </si>
  <si>
    <t xml:space="preserve">yy</t>
  </si>
  <si>
    <t xml:space="preserve">zz</t>
  </si>
  <si>
    <t xml:space="preserve">Direct?</t>
  </si>
  <si>
    <t xml:space="preserve">Direct Gap</t>
  </si>
  <si>
    <t xml:space="preserve">Indirect Gap</t>
  </si>
  <si>
    <t xml:space="preserve">Bands OK?</t>
  </si>
  <si>
    <t xml:space="preserve">Reference</t>
  </si>
  <si>
    <t xml:space="preserve">1T-TiO2</t>
  </si>
  <si>
    <t xml:space="preserve">N</t>
  </si>
  <si>
    <t xml:space="preserve">Y</t>
  </si>
  <si>
    <t xml:space="preserve">2H-TiO2</t>
  </si>
  <si>
    <r>
      <rPr>
        <b val="true"/>
        <sz val="12"/>
        <color rgb="FF000000"/>
        <rFont val="Calibri"/>
        <family val="2"/>
        <charset val="1"/>
      </rPr>
      <t xml:space="preserve">2H-TiSe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</si>
  <si>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1T-ZrO2</t>
  </si>
  <si>
    <r>
      <rPr>
        <b val="true"/>
        <sz val="12"/>
        <rFont val="Calibri"/>
        <family val="2"/>
        <charset val="1"/>
      </rPr>
      <t xml:space="preserve">1T-ZrS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</si>
  <si>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color rgb="FF000000"/>
        <rFont val="Calibri"/>
        <family val="2"/>
        <charset val="1"/>
      </rPr>
      <t xml:space="preserve">1T-ZrSe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</si>
  <si>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2H-ZrO2</t>
  </si>
  <si>
    <r>
      <rPr>
        <b val="true"/>
        <sz val="12"/>
        <color rgb="FF000000"/>
        <rFont val="Calibri"/>
        <family val="2"/>
        <charset val="1"/>
      </rPr>
      <t xml:space="preserve">2H-ZrSe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</si>
  <si>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2H-ZrTe2</t>
  </si>
  <si>
    <t xml:space="preserve">1T-HfO2</t>
  </si>
  <si>
    <r>
      <rPr>
        <b val="true"/>
        <sz val="12"/>
        <rFont val="Calibri"/>
        <family val="2"/>
        <charset val="1"/>
      </rPr>
      <t xml:space="preserve">1T-HfS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</si>
  <si>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color rgb="FF000000"/>
        <rFont val="Calibri"/>
        <family val="2"/>
        <charset val="1"/>
      </rPr>
      <t xml:space="preserve">1T-HfSe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</si>
  <si>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2H-HfO2</t>
  </si>
  <si>
    <r>
      <rPr>
        <b val="true"/>
        <sz val="12"/>
        <rFont val="Calibri"/>
        <family val="2"/>
        <charset val="1"/>
      </rPr>
      <t xml:space="preserve">2H-HfS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</si>
  <si>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color rgb="FF000000"/>
        <rFont val="Calibri"/>
        <family val="2"/>
        <charset val="1"/>
      </rPr>
      <t xml:space="preserve">2H-HfSe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</si>
  <si>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2H-HfTe2</t>
  </si>
  <si>
    <t xml:space="preserve">1T-GeO2</t>
  </si>
  <si>
    <t xml:space="preserve">1T-GeS2</t>
  </si>
  <si>
    <t xml:space="preserve">2H-GeO2</t>
  </si>
  <si>
    <t xml:space="preserve">1T-SnO2</t>
  </si>
  <si>
    <r>
      <rPr>
        <b val="true"/>
        <sz val="12"/>
        <rFont val="Calibri"/>
        <family val="2"/>
        <charset val="1"/>
      </rPr>
      <t xml:space="preserve">1T-SnS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</si>
  <si>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color rgb="FF000000"/>
        <rFont val="Calibri"/>
        <family val="2"/>
        <charset val="1"/>
      </rPr>
      <t xml:space="preserve">1T-SnSe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</si>
  <si>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2H-SnO2</t>
  </si>
  <si>
    <r>
      <rPr>
        <b val="true"/>
        <sz val="12"/>
        <rFont val="Calibri"/>
        <family val="2"/>
        <charset val="1"/>
      </rPr>
      <t xml:space="preserve">2H-SnS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</si>
  <si>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t xml:space="preserve">1T-PbO2</t>
  </si>
  <si>
    <t xml:space="preserve">h-BN</t>
  </si>
  <si>
    <t xml:space="preserve">F-graph</t>
  </si>
  <si>
    <t xml:space="preserve">N/A</t>
  </si>
  <si>
    <t xml:space="preserve">Phosphorene</t>
  </si>
  <si>
    <t xml:space="preserve">Graphane</t>
  </si>
  <si>
    <t xml:space="preserve">1T-NiO2</t>
  </si>
  <si>
    <t xml:space="preserve">1T-PdO2</t>
  </si>
  <si>
    <r>
      <rPr>
        <b val="true"/>
        <sz val="12"/>
        <rFont val="Calibri"/>
        <family val="2"/>
        <charset val="1"/>
      </rPr>
      <t xml:space="preserve">1T-PdS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</si>
  <si>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t xml:space="preserve">1T-PtO2</t>
  </si>
  <si>
    <r>
      <rPr>
        <b val="true"/>
        <sz val="12"/>
        <rFont val="Calibri"/>
        <family val="2"/>
        <charset val="1"/>
      </rPr>
      <t xml:space="preserve">1T-PtS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</si>
  <si>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color rgb="FF000000"/>
        <rFont val="Calibri"/>
        <family val="2"/>
        <charset val="1"/>
      </rPr>
      <t xml:space="preserve">1T-PdSe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</si>
  <si>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1T-NiS2</t>
  </si>
  <si>
    <r>
      <rPr>
        <b val="true"/>
        <sz val="12"/>
        <color rgb="FF000000"/>
        <rFont val="Calibri"/>
        <family val="2"/>
        <charset val="1"/>
      </rPr>
      <t xml:space="preserve">1T-PtSe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</si>
  <si>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GaSe</t>
  </si>
  <si>
    <t xml:space="preserve">GaS</t>
  </si>
  <si>
    <t xml:space="preserve">CdI2</t>
  </si>
  <si>
    <r>
      <rPr>
        <b val="true"/>
        <sz val="12"/>
        <rFont val="Calibri"/>
        <family val="2"/>
        <charset val="1"/>
      </rPr>
      <t xml:space="preserve">2H-MoS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</si>
  <si>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rFont val="Calibri"/>
        <family val="2"/>
        <charset val="1"/>
      </rPr>
      <t xml:space="preserve">2H-WS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</si>
  <si>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color rgb="FF000000"/>
        <rFont val="Calibri"/>
        <family val="2"/>
        <charset val="1"/>
      </rPr>
      <t xml:space="preserve">2H-WSe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</si>
  <si>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2H-WO2</t>
  </si>
  <si>
    <t xml:space="preserve">2H-MoO2</t>
  </si>
  <si>
    <t xml:space="preserve">2H-MoTe2</t>
  </si>
  <si>
    <t xml:space="preserve">2H-WTe2</t>
  </si>
  <si>
    <r>
      <rPr>
        <b val="true"/>
        <sz val="12"/>
        <rFont val="Calibri"/>
        <family val="2"/>
        <charset val="1"/>
      </rPr>
      <t xml:space="preserve">2H-CrS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</si>
  <si>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r>
      <rPr>
        <b val="true"/>
        <sz val="12"/>
        <color rgb="FF000000"/>
        <rFont val="Calibri"/>
        <family val="2"/>
        <charset val="1"/>
      </rPr>
      <t xml:space="preserve">2H-CrSe</t>
    </r>
    <r>
      <rPr>
        <b val="true"/>
        <vertAlign val="subscript"/>
        <sz val="12"/>
        <color rgb="FF000000"/>
        <rFont val="Calibri"/>
        <family val="2"/>
        <charset val="1"/>
      </rPr>
      <t xml:space="preserve">2</t>
    </r>
  </si>
  <si>
    <t xml:space="preserve">2H-CrO2</t>
  </si>
  <si>
    <r>
      <rPr>
        <b val="true"/>
        <sz val="12"/>
        <rFont val="Calibri"/>
        <family val="2"/>
        <charset val="1"/>
      </rPr>
      <t xml:space="preserve">2H-TiS</t>
    </r>
    <r>
      <rPr>
        <b val="true"/>
        <vertAlign val="subscript"/>
        <sz val="12"/>
        <rFont val="Calibri"/>
        <family val="2"/>
        <charset val="1"/>
      </rPr>
      <t xml:space="preserve">2</t>
    </r>
  </si>
  <si>
    <t xml:space="preserve">1T-PtTe2</t>
  </si>
  <si>
    <t xml:space="preserve">References</t>
  </si>
  <si>
    <t xml:space="preserve">https://pubs.acs.org/doi/suppl/10.1021/acs.jpcc.5b02950/suppl_file/jp5b02950_si_001.pdf</t>
  </si>
  <si>
    <t xml:space="preserve">https://www.researchgate.net/publication/243377225_Halogenated_Graphenes_Rapidly_Growing_Family_of_Graphene_Derivatives/figures?lo=1</t>
  </si>
  <si>
    <t xml:space="preserve">https://www.researchgate.net/publication/276069098_The_electronic_origin_of_shear-induced_direct_to_indirect_gap_transition_and_anisotropy_diminution_in_phosphorene/figures?lo=1&amp;utm_source=google&amp;utm_medium=organic</t>
  </si>
  <si>
    <t xml:space="preserve">https://www.researchgate.net/publication/272752455_GraphAne_From_Synthesis_to_Applications/figures</t>
  </si>
  <si>
    <t xml:space="preserve">https://pubs.acs.org/doi/pdf/10.1021/acsnano.5b04876</t>
  </si>
  <si>
    <t xml:space="preserve">https://pubs.rsc.org/en/content/articlepdf/2017/ra/c7ra09687a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</si>
</sst>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iri"/>
      <family val="0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vertAlign val="subscript"/>
      <sz val="12"/>
      <name val="Calibri"/>
      <family val="2"/>
      <charset val="1"/>
    </font>
    <font>
      <b val="true"/>
      <sz val="12"/>
      <name val="Calibiri"/>
      <family val="0"/>
      <charset val="1"/>
    </font>
    <font>
      <sz val="12"/>
      <color rgb="FF0000FF"/>
      <name val="Calibi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99FF66"/>
        <bgColor rgb="FF99CC00"/>
      </patternFill>
    </fill>
    <fill>
      <patternFill patternType="solid">
        <fgColor rgb="FFEEEEEE"/>
        <bgColor rgb="FFFFFFCC"/>
      </patternFill>
    </fill>
    <fill>
      <patternFill patternType="solid">
        <fgColor rgb="FFFFCCFF"/>
        <bgColor rgb="FFEEEEEE"/>
      </patternFill>
    </fill>
    <fill>
      <patternFill patternType="solid">
        <fgColor rgb="FF66FFFF"/>
        <bgColor rgb="FF33FF99"/>
      </patternFill>
    </fill>
    <fill>
      <patternFill patternType="solid">
        <fgColor rgb="FFFF99FF"/>
        <bgColor rgb="FFCC99FF"/>
      </patternFill>
    </fill>
    <fill>
      <patternFill patternType="solid">
        <fgColor rgb="FFFAC090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99"/>
        <bgColor rgb="FFFFFFCC"/>
      </patternFill>
    </fill>
    <fill>
      <patternFill patternType="solid">
        <fgColor rgb="FF33FF99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FF"/>
      <rgbColor rgb="FFCC99FF"/>
      <rgbColor rgb="FFFAC090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276069098_The_electronic_origin_of_shear-induced_direct_to_indirect_gap_transition_and_anisotropy_diminution_in_phosphorene/figures?lo=1&amp;utm_source=google&amp;utm_medium=organic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276069098_The_electronic_origin_of_shear-induced_direct_to_indirect_gap_transition_and_anisotropy_diminution_in_phosphorene/figures?lo=1&amp;utm_source=google&amp;utm_medium=organic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276069098_The_electronic_origin_of_shear-induced_direct_to_indirect_gap_transition_and_anisotropy_diminution_in_phosphorene/figures?lo=1&amp;utm_source=google&amp;utm_medium=organic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276069098_The_electronic_origin_of_shear-induced_direct_to_indirect_gap_transition_and_anisotropy_diminution_in_phosphorene/figures?lo=1&amp;utm_source=google&amp;utm_medium=orga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0" activeCellId="0" sqref="A60"/>
    </sheetView>
  </sheetViews>
  <sheetFormatPr defaultRowHeight="16" zeroHeight="false" outlineLevelRow="0" outlineLevelCol="0"/>
  <cols>
    <col collapsed="false" customWidth="true" hidden="false" outlineLevel="0" max="2" min="1" style="1" width="14.66"/>
    <col collapsed="false" customWidth="true" hidden="false" outlineLevel="0" max="3" min="3" style="1" width="31.01"/>
    <col collapsed="false" customWidth="false" hidden="false" outlineLevel="0" max="8" min="4" style="1" width="11.5"/>
    <col collapsed="false" customWidth="true" hidden="false" outlineLevel="0" max="9" min="9" style="1" width="14.44"/>
    <col collapsed="false" customWidth="true" hidden="false" outlineLevel="0" max="10" min="10" style="1" width="18.2"/>
    <col collapsed="false" customWidth="true" hidden="false" outlineLevel="0" max="11" min="11" style="1" width="16.53"/>
    <col collapsed="false" customWidth="true" hidden="false" outlineLevel="0" max="12" min="12" style="1" width="17.92"/>
    <col collapsed="false" customWidth="false" hidden="false" outlineLevel="0" max="1025" min="13" style="1" width="11.5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2"/>
      <c r="B2" s="2"/>
      <c r="C2" s="2"/>
      <c r="D2" s="3" t="s">
        <v>0</v>
      </c>
      <c r="E2" s="3"/>
      <c r="F2" s="3"/>
      <c r="G2" s="4"/>
      <c r="H2" s="5" t="s">
        <v>1</v>
      </c>
      <c r="I2" s="5"/>
      <c r="J2" s="5"/>
      <c r="K2" s="2"/>
      <c r="L2" s="2"/>
      <c r="M2" s="2"/>
    </row>
    <row r="3" customFormat="false" ht="15" hidden="false" customHeight="false" outlineLevel="0" collapsed="false">
      <c r="A3" s="2"/>
      <c r="B3" s="2"/>
      <c r="C3" s="2"/>
      <c r="D3" s="6" t="s">
        <v>2</v>
      </c>
      <c r="E3" s="6"/>
      <c r="F3" s="6"/>
      <c r="G3" s="7"/>
      <c r="H3" s="8" t="s">
        <v>3</v>
      </c>
      <c r="I3" s="8"/>
      <c r="J3" s="8"/>
      <c r="K3" s="2"/>
      <c r="L3" s="2"/>
      <c r="M3" s="2"/>
    </row>
    <row r="4" customFormat="false" ht="15" hidden="false" customHeight="false" outlineLevel="0" collapsed="false">
      <c r="A4" s="9" t="s">
        <v>4</v>
      </c>
      <c r="B4" s="10" t="s">
        <v>5</v>
      </c>
      <c r="C4" s="11" t="s">
        <v>6</v>
      </c>
      <c r="D4" s="12" t="s">
        <v>7</v>
      </c>
      <c r="E4" s="12" t="s">
        <v>8</v>
      </c>
      <c r="F4" s="12" t="s">
        <v>9</v>
      </c>
      <c r="G4" s="2"/>
      <c r="H4" s="13" t="s">
        <v>10</v>
      </c>
      <c r="I4" s="13" t="s">
        <v>11</v>
      </c>
      <c r="J4" s="13" t="s">
        <v>12</v>
      </c>
      <c r="K4" s="9" t="s">
        <v>4</v>
      </c>
      <c r="L4" s="2" t="s">
        <v>13</v>
      </c>
      <c r="M4" s="2" t="s">
        <v>14</v>
      </c>
      <c r="N4" s="0"/>
    </row>
    <row r="5" customFormat="false" ht="15" hidden="false" customHeight="false" outlineLevel="0" collapsed="false">
      <c r="A5" s="14" t="s">
        <v>15</v>
      </c>
      <c r="B5" s="15" t="n">
        <v>26.6683620266725</v>
      </c>
      <c r="C5" s="16" t="n">
        <v>4.01</v>
      </c>
      <c r="D5" s="17" t="n">
        <v>1.887</v>
      </c>
      <c r="E5" s="17" t="n">
        <v>1.887</v>
      </c>
      <c r="F5" s="17" t="n">
        <v>1.123</v>
      </c>
      <c r="G5" s="2"/>
      <c r="H5" s="2" t="s">
        <v>16</v>
      </c>
      <c r="I5" s="2" t="n">
        <f aca="false">-3.672804--6.768489</f>
        <v>3.095685</v>
      </c>
      <c r="J5" s="17" t="n">
        <v>2.467</v>
      </c>
      <c r="K5" s="14" t="s">
        <v>15</v>
      </c>
      <c r="L5" s="2" t="s">
        <v>17</v>
      </c>
      <c r="M5" s="2" t="n">
        <v>1</v>
      </c>
      <c r="N5" s="0"/>
    </row>
    <row r="6" customFormat="false" ht="15" hidden="false" customHeight="false" outlineLevel="0" collapsed="false">
      <c r="A6" s="18" t="s">
        <v>18</v>
      </c>
      <c r="B6" s="15" t="n">
        <v>27.6480946237041</v>
      </c>
      <c r="C6" s="19" t="n">
        <v>2.52</v>
      </c>
      <c r="D6" s="17" t="n">
        <v>1.852</v>
      </c>
      <c r="E6" s="17" t="n">
        <v>1.852</v>
      </c>
      <c r="F6" s="17" t="n">
        <v>1.133</v>
      </c>
      <c r="G6" s="2"/>
      <c r="H6" s="2" t="s">
        <v>16</v>
      </c>
      <c r="I6" s="2" t="n">
        <f aca="false">-5.039087--6.847018</f>
        <v>1.807931</v>
      </c>
      <c r="J6" s="17" t="n">
        <v>1.103</v>
      </c>
      <c r="K6" s="18" t="s">
        <v>18</v>
      </c>
      <c r="L6" s="2" t="s">
        <v>17</v>
      </c>
      <c r="M6" s="2" t="n">
        <v>1</v>
      </c>
      <c r="N6" s="0"/>
    </row>
    <row r="7" customFormat="false" ht="16.5" hidden="false" customHeight="false" outlineLevel="0" collapsed="false">
      <c r="A7" s="20" t="s">
        <v>19</v>
      </c>
      <c r="B7" s="15" t="n">
        <v>33.0487763500478</v>
      </c>
      <c r="C7" s="19" t="n">
        <v>1.358</v>
      </c>
      <c r="D7" s="17" t="n">
        <v>3.029</v>
      </c>
      <c r="E7" s="17" t="n">
        <v>3.029</v>
      </c>
      <c r="F7" s="17" t="n">
        <v>1.19</v>
      </c>
      <c r="G7" s="2"/>
      <c r="H7" s="2" t="s">
        <v>16</v>
      </c>
      <c r="I7" s="2" t="n">
        <f aca="false">-3.101926--4.473815</f>
        <v>1.371889</v>
      </c>
      <c r="J7" s="17" t="n">
        <v>0.505</v>
      </c>
      <c r="K7" s="20" t="s">
        <v>19</v>
      </c>
      <c r="L7" s="2" t="s">
        <v>17</v>
      </c>
      <c r="M7" s="2" t="n">
        <v>1</v>
      </c>
      <c r="N7" s="0"/>
    </row>
    <row r="8" customFormat="false" ht="15" hidden="false" customHeight="false" outlineLevel="0" collapsed="false">
      <c r="A8" s="18" t="s">
        <v>20</v>
      </c>
      <c r="B8" s="15" t="n">
        <v>26.5613806229564</v>
      </c>
      <c r="C8" s="19" t="n">
        <v>6.32</v>
      </c>
      <c r="D8" s="17" t="n">
        <v>1.569</v>
      </c>
      <c r="E8" s="17" t="n">
        <v>1.569</v>
      </c>
      <c r="F8" s="17" t="n">
        <v>1.117</v>
      </c>
      <c r="G8" s="2"/>
      <c r="H8" s="2" t="s">
        <v>16</v>
      </c>
      <c r="I8" s="2" t="n">
        <f aca="false">-0.864917--5.904149</f>
        <v>5.039232</v>
      </c>
      <c r="J8" s="17" t="n">
        <v>4.431</v>
      </c>
      <c r="K8" s="18" t="s">
        <v>20</v>
      </c>
      <c r="L8" s="2" t="s">
        <v>17</v>
      </c>
      <c r="M8" s="2" t="n">
        <v>1</v>
      </c>
      <c r="N8" s="0"/>
    </row>
    <row r="9" customFormat="false" ht="16.5" hidden="false" customHeight="false" outlineLevel="0" collapsed="false">
      <c r="A9" s="21" t="s">
        <v>21</v>
      </c>
      <c r="B9" s="15" t="n">
        <v>32.62223299353</v>
      </c>
      <c r="C9" s="19" t="n">
        <v>2.01</v>
      </c>
      <c r="D9" s="2" t="n">
        <v>2.329</v>
      </c>
      <c r="E9" s="2" t="n">
        <v>2.329</v>
      </c>
      <c r="F9" s="2" t="n">
        <v>1.159</v>
      </c>
      <c r="G9" s="2"/>
      <c r="H9" s="2" t="s">
        <v>16</v>
      </c>
      <c r="I9" s="2" t="n">
        <f aca="false">-2.911964--4.555288</f>
        <v>1.643324</v>
      </c>
      <c r="J9" s="17" t="n">
        <v>1.18</v>
      </c>
      <c r="K9" s="21" t="s">
        <v>21</v>
      </c>
      <c r="L9" s="2" t="s">
        <v>17</v>
      </c>
      <c r="M9" s="2" t="n">
        <v>1</v>
      </c>
      <c r="N9" s="0"/>
    </row>
    <row r="10" customFormat="false" ht="16.5" hidden="false" customHeight="false" outlineLevel="0" collapsed="false">
      <c r="A10" s="20" t="s">
        <v>22</v>
      </c>
      <c r="B10" s="15" t="n">
        <v>34.0560068598937</v>
      </c>
      <c r="C10" s="19" t="n">
        <v>0.89</v>
      </c>
      <c r="D10" s="2" t="n">
        <v>2.794</v>
      </c>
      <c r="E10" s="2" t="n">
        <v>2.794</v>
      </c>
      <c r="F10" s="2" t="n">
        <v>1.172</v>
      </c>
      <c r="G10" s="2"/>
      <c r="H10" s="2" t="s">
        <v>16</v>
      </c>
      <c r="I10" s="2" t="n">
        <f aca="false">-2.809368--3.770282</f>
        <v>0.960914</v>
      </c>
      <c r="J10" s="17" t="n">
        <v>0.371</v>
      </c>
      <c r="K10" s="20" t="s">
        <v>22</v>
      </c>
      <c r="L10" s="2" t="s">
        <v>17</v>
      </c>
      <c r="M10" s="2" t="n">
        <v>1</v>
      </c>
      <c r="N10" s="0"/>
    </row>
    <row r="11" customFormat="false" ht="15" hidden="false" customHeight="false" outlineLevel="0" collapsed="false">
      <c r="A11" s="18" t="s">
        <v>23</v>
      </c>
      <c r="B11" s="15" t="n">
        <v>28.1883311990292</v>
      </c>
      <c r="C11" s="19" t="n">
        <v>3.13</v>
      </c>
      <c r="D11" s="17" t="n">
        <v>1.619</v>
      </c>
      <c r="E11" s="17" t="n">
        <v>1.619</v>
      </c>
      <c r="F11" s="17" t="n">
        <v>1.121</v>
      </c>
      <c r="G11" s="2"/>
      <c r="H11" s="2" t="s">
        <v>16</v>
      </c>
      <c r="I11" s="2" t="n">
        <f aca="false">-3.645268--5.908866</f>
        <v>2.263598</v>
      </c>
      <c r="J11" s="17" t="n">
        <v>1.69</v>
      </c>
      <c r="K11" s="18" t="s">
        <v>23</v>
      </c>
      <c r="L11" s="2" t="s">
        <v>17</v>
      </c>
      <c r="M11" s="2" t="n">
        <v>1</v>
      </c>
      <c r="N11" s="0"/>
    </row>
    <row r="12" customFormat="false" ht="16.5" hidden="false" customHeight="false" outlineLevel="0" collapsed="false">
      <c r="A12" s="20" t="s">
        <v>24</v>
      </c>
      <c r="B12" s="15" t="n">
        <v>33.6921927017307</v>
      </c>
      <c r="C12" s="19" t="n">
        <v>1.5</v>
      </c>
      <c r="D12" s="2" t="n">
        <v>2.448</v>
      </c>
      <c r="E12" s="2" t="n">
        <v>2.448</v>
      </c>
      <c r="F12" s="2" t="n">
        <v>1.19</v>
      </c>
      <c r="G12" s="2"/>
      <c r="H12" s="2" t="s">
        <v>16</v>
      </c>
      <c r="I12" s="2" t="n">
        <f aca="false">-3.034441--4.416223</f>
        <v>1.381782</v>
      </c>
      <c r="J12" s="17" t="n">
        <v>0.738</v>
      </c>
      <c r="K12" s="20" t="s">
        <v>24</v>
      </c>
      <c r="L12" s="2" t="s">
        <v>17</v>
      </c>
      <c r="M12" s="2" t="n">
        <v>1</v>
      </c>
      <c r="N12" s="0"/>
    </row>
    <row r="13" customFormat="false" ht="15" hidden="false" customHeight="false" outlineLevel="0" collapsed="false">
      <c r="A13" s="18" t="s">
        <v>25</v>
      </c>
      <c r="B13" s="15" t="n">
        <v>35.9038763406234</v>
      </c>
      <c r="C13" s="19" t="n">
        <v>0.9</v>
      </c>
      <c r="D13" s="2"/>
      <c r="E13" s="2"/>
      <c r="F13" s="2"/>
      <c r="G13" s="2"/>
      <c r="H13" s="2" t="s">
        <v>16</v>
      </c>
      <c r="I13" s="2" t="n">
        <f aca="false">-2.06927--3.284997</f>
        <v>1.215727</v>
      </c>
      <c r="J13" s="17" t="n">
        <v>0.284</v>
      </c>
      <c r="K13" s="18" t="s">
        <v>25</v>
      </c>
      <c r="L13" s="2" t="s">
        <v>17</v>
      </c>
      <c r="M13" s="2" t="n">
        <v>1</v>
      </c>
      <c r="N13" s="0"/>
    </row>
    <row r="14" customFormat="false" ht="15" hidden="false" customHeight="false" outlineLevel="0" collapsed="false">
      <c r="A14" s="18" t="s">
        <v>26</v>
      </c>
      <c r="B14" s="15" t="n">
        <v>26.6364211324903</v>
      </c>
      <c r="C14" s="19" t="n">
        <v>6.58</v>
      </c>
      <c r="D14" s="17" t="n">
        <v>1.521</v>
      </c>
      <c r="E14" s="17" t="n">
        <v>1.521</v>
      </c>
      <c r="F14" s="17" t="n">
        <v>1.117</v>
      </c>
      <c r="G14" s="2"/>
      <c r="H14" s="2" t="s">
        <v>16</v>
      </c>
      <c r="I14" s="2" t="n">
        <f aca="false">-0.807338--6.278814</f>
        <v>5.471476</v>
      </c>
      <c r="J14" s="17" t="n">
        <v>4.83</v>
      </c>
      <c r="K14" s="18" t="s">
        <v>26</v>
      </c>
      <c r="L14" s="2" t="s">
        <v>17</v>
      </c>
      <c r="M14" s="2" t="n">
        <v>1</v>
      </c>
      <c r="N14" s="0"/>
    </row>
    <row r="15" customFormat="false" ht="16.5" hidden="false" customHeight="false" outlineLevel="0" collapsed="false">
      <c r="A15" s="21" t="s">
        <v>27</v>
      </c>
      <c r="B15" s="15" t="n">
        <v>32.55811344583</v>
      </c>
      <c r="C15" s="19" t="n">
        <v>2.01</v>
      </c>
      <c r="D15" s="17" t="n">
        <v>2.25</v>
      </c>
      <c r="E15" s="17" t="n">
        <v>2.25</v>
      </c>
      <c r="F15" s="17" t="n">
        <v>1.204</v>
      </c>
      <c r="G15" s="2"/>
      <c r="H15" s="2" t="s">
        <v>16</v>
      </c>
      <c r="I15" s="2" t="n">
        <f aca="false">-2.663195--4.612172</f>
        <v>1.948977</v>
      </c>
      <c r="J15" s="17" t="n">
        <v>1.224</v>
      </c>
      <c r="K15" s="21" t="s">
        <v>27</v>
      </c>
      <c r="L15" s="2" t="s">
        <v>17</v>
      </c>
      <c r="M15" s="2" t="n">
        <v>1</v>
      </c>
      <c r="N15" s="0"/>
    </row>
    <row r="16" customFormat="false" ht="16.5" hidden="false" customHeight="false" outlineLevel="0" collapsed="false">
      <c r="A16" s="20" t="s">
        <v>28</v>
      </c>
      <c r="B16" s="15" t="n">
        <v>33.9157387727024</v>
      </c>
      <c r="C16" s="19" t="n">
        <v>1.07</v>
      </c>
      <c r="D16" s="17" t="n">
        <v>2.702</v>
      </c>
      <c r="E16" s="17" t="n">
        <v>2.702</v>
      </c>
      <c r="F16" s="17" t="n">
        <v>1.18</v>
      </c>
      <c r="G16" s="2"/>
      <c r="H16" s="2" t="s">
        <v>16</v>
      </c>
      <c r="I16" s="2" t="n">
        <f aca="false">-2.587824--3.803292</f>
        <v>1.215468</v>
      </c>
      <c r="J16" s="17" t="n">
        <v>0.435</v>
      </c>
      <c r="K16" s="20" t="s">
        <v>28</v>
      </c>
      <c r="L16" s="2" t="s">
        <v>17</v>
      </c>
      <c r="M16" s="2" t="n">
        <v>1</v>
      </c>
      <c r="N16" s="0"/>
    </row>
    <row r="17" customFormat="false" ht="15" hidden="false" customHeight="false" outlineLevel="0" collapsed="false">
      <c r="A17" s="18" t="s">
        <v>29</v>
      </c>
      <c r="B17" s="15" t="n">
        <v>28.1670130729316</v>
      </c>
      <c r="C17" s="19" t="n">
        <v>3.4</v>
      </c>
      <c r="D17" s="17" t="n">
        <v>1.555</v>
      </c>
      <c r="E17" s="17" t="n">
        <v>1.555</v>
      </c>
      <c r="F17" s="17" t="n">
        <v>1.124</v>
      </c>
      <c r="G17" s="2"/>
      <c r="H17" s="2" t="s">
        <v>16</v>
      </c>
      <c r="I17" s="2" t="n">
        <f aca="false">-3.824438--6.376928</f>
        <v>2.55249</v>
      </c>
      <c r="J17" s="17" t="n">
        <v>1.948</v>
      </c>
      <c r="K17" s="18" t="s">
        <v>29</v>
      </c>
      <c r="L17" s="2" t="s">
        <v>17</v>
      </c>
      <c r="M17" s="2" t="n">
        <v>1</v>
      </c>
      <c r="N17" s="0"/>
    </row>
    <row r="18" customFormat="false" ht="16.5" hidden="false" customHeight="false" outlineLevel="0" collapsed="false">
      <c r="A18" s="21" t="s">
        <v>30</v>
      </c>
      <c r="B18" s="15" t="n">
        <v>32.6778841263787</v>
      </c>
      <c r="C18" s="19" t="n">
        <v>1.89</v>
      </c>
      <c r="D18" s="17" t="n">
        <v>2.087</v>
      </c>
      <c r="E18" s="17" t="n">
        <v>2.087</v>
      </c>
      <c r="F18" s="17" t="n">
        <v>1.177</v>
      </c>
      <c r="G18" s="2"/>
      <c r="H18" s="2" t="s">
        <v>16</v>
      </c>
      <c r="I18" s="2" t="n">
        <f aca="false">-3.191188--5.022109</f>
        <v>1.830921</v>
      </c>
      <c r="J18" s="17" t="n">
        <v>1.068</v>
      </c>
      <c r="K18" s="21" t="s">
        <v>30</v>
      </c>
      <c r="L18" s="2" t="s">
        <v>17</v>
      </c>
      <c r="M18" s="2" t="n">
        <v>1</v>
      </c>
      <c r="N18" s="0"/>
    </row>
    <row r="19" customFormat="false" ht="16.5" hidden="false" customHeight="false" outlineLevel="0" collapsed="false">
      <c r="A19" s="20" t="s">
        <v>31</v>
      </c>
      <c r="B19" s="15" t="n">
        <v>33.4190540514552</v>
      </c>
      <c r="C19" s="19" t="n">
        <v>1.53</v>
      </c>
      <c r="D19" s="17" t="n">
        <v>2.39</v>
      </c>
      <c r="E19" s="17" t="n">
        <v>2.39</v>
      </c>
      <c r="F19" s="17" t="n">
        <v>1.191</v>
      </c>
      <c r="G19" s="2"/>
      <c r="H19" s="2" t="s">
        <v>16</v>
      </c>
      <c r="I19" s="2" t="n">
        <f aca="false">-2.8236--4.5775</f>
        <v>1.7539</v>
      </c>
      <c r="J19" s="17" t="n">
        <v>0.819</v>
      </c>
      <c r="K19" s="20" t="s">
        <v>31</v>
      </c>
      <c r="L19" s="2" t="s">
        <v>17</v>
      </c>
      <c r="M19" s="2" t="n">
        <v>1</v>
      </c>
      <c r="N19" s="0"/>
    </row>
    <row r="20" customFormat="false" ht="15" hidden="false" customHeight="false" outlineLevel="0" collapsed="false">
      <c r="A20" s="18" t="s">
        <v>32</v>
      </c>
      <c r="B20" s="15" t="n">
        <v>35.6291877060443</v>
      </c>
      <c r="C20" s="19" t="n">
        <v>0.7</v>
      </c>
      <c r="D20" s="17" t="n">
        <v>3.072</v>
      </c>
      <c r="E20" s="17" t="n">
        <v>3.072</v>
      </c>
      <c r="F20" s="17" t="n">
        <v>1.208</v>
      </c>
      <c r="G20" s="2"/>
      <c r="H20" s="2" t="s">
        <v>16</v>
      </c>
      <c r="I20" s="2" t="n">
        <f aca="false">-1.936084--3.187406</f>
        <v>1.251322</v>
      </c>
      <c r="J20" s="17" t="n">
        <v>0.121</v>
      </c>
      <c r="K20" s="18" t="s">
        <v>32</v>
      </c>
      <c r="L20" s="2" t="s">
        <v>17</v>
      </c>
      <c r="M20" s="2" t="n">
        <v>1</v>
      </c>
      <c r="N20" s="0"/>
    </row>
    <row r="21" customFormat="false" ht="15" hidden="false" customHeight="false" outlineLevel="0" collapsed="false">
      <c r="A21" s="22" t="s">
        <v>33</v>
      </c>
      <c r="B21" s="15" t="n">
        <v>26.5264829159342</v>
      </c>
      <c r="C21" s="19" t="n">
        <v>5.74</v>
      </c>
      <c r="D21" s="17" t="n">
        <v>1.453</v>
      </c>
      <c r="E21" s="17" t="n">
        <v>1.453</v>
      </c>
      <c r="F21" s="17" t="n">
        <v>1.115</v>
      </c>
      <c r="G21" s="2"/>
      <c r="H21" s="2" t="s">
        <v>16</v>
      </c>
      <c r="I21" s="2" t="n">
        <f aca="false">-0.9463--7.0641</f>
        <v>6.1178</v>
      </c>
      <c r="J21" s="2" t="n">
        <v>3.466</v>
      </c>
      <c r="K21" s="22" t="s">
        <v>33</v>
      </c>
      <c r="L21" s="2" t="s">
        <v>17</v>
      </c>
      <c r="M21" s="2" t="n">
        <v>1</v>
      </c>
      <c r="N21" s="0"/>
    </row>
    <row r="22" customFormat="false" ht="15" hidden="false" customHeight="false" outlineLevel="0" collapsed="false">
      <c r="A22" s="23" t="s">
        <v>34</v>
      </c>
      <c r="B22" s="10" t="n">
        <v>31.8832469387774</v>
      </c>
      <c r="C22" s="19" t="n">
        <v>1.58</v>
      </c>
      <c r="D22" s="17" t="n">
        <v>2.302</v>
      </c>
      <c r="E22" s="17" t="n">
        <v>2.302</v>
      </c>
      <c r="F22" s="17" t="n">
        <v>1.169</v>
      </c>
      <c r="G22" s="2"/>
      <c r="H22" s="2" t="s">
        <v>16</v>
      </c>
      <c r="I22" s="2" t="n">
        <f aca="false">-1.937--4.6338</f>
        <v>2.6968</v>
      </c>
      <c r="J22" s="17" t="n">
        <v>0.726</v>
      </c>
      <c r="K22" s="23" t="s">
        <v>34</v>
      </c>
      <c r="L22" s="2" t="s">
        <v>17</v>
      </c>
      <c r="M22" s="2" t="n">
        <v>1</v>
      </c>
      <c r="N22" s="0"/>
    </row>
    <row r="23" customFormat="false" ht="15" hidden="false" customHeight="false" outlineLevel="0" collapsed="false">
      <c r="A23" s="22" t="s">
        <v>35</v>
      </c>
      <c r="B23" s="15" t="n">
        <v>27.9079818592689</v>
      </c>
      <c r="C23" s="19" t="n">
        <v>2.99</v>
      </c>
      <c r="D23" s="17" t="n">
        <v>1.57</v>
      </c>
      <c r="E23" s="17" t="n">
        <v>1.57</v>
      </c>
      <c r="F23" s="17" t="n">
        <v>1.127</v>
      </c>
      <c r="G23" s="2"/>
      <c r="H23" s="2" t="s">
        <v>16</v>
      </c>
      <c r="I23" s="2" t="n">
        <f aca="false">-2.1232--6.7664</f>
        <v>4.6432</v>
      </c>
      <c r="J23" s="17" t="n">
        <v>1.335</v>
      </c>
      <c r="K23" s="22" t="s">
        <v>35</v>
      </c>
      <c r="L23" s="2" t="s">
        <v>17</v>
      </c>
      <c r="M23" s="2" t="n">
        <v>1</v>
      </c>
      <c r="N23" s="0"/>
    </row>
    <row r="24" customFormat="false" ht="15" hidden="false" customHeight="false" outlineLevel="0" collapsed="false">
      <c r="A24" s="22" t="s">
        <v>36</v>
      </c>
      <c r="B24" s="15" t="n">
        <v>27.1468762630111</v>
      </c>
      <c r="C24" s="19" t="n">
        <v>4.57</v>
      </c>
      <c r="D24" s="2" t="n">
        <v>1.449</v>
      </c>
      <c r="E24" s="2" t="n">
        <v>1.449</v>
      </c>
      <c r="F24" s="2" t="n">
        <v>1.114</v>
      </c>
      <c r="G24" s="2"/>
      <c r="H24" s="2" t="s">
        <v>16</v>
      </c>
      <c r="I24" s="2" t="n">
        <f aca="false">-0.6782--6.5178</f>
        <v>5.8396</v>
      </c>
      <c r="J24" s="17" t="n">
        <v>2.649</v>
      </c>
      <c r="K24" s="22" t="s">
        <v>36</v>
      </c>
      <c r="L24" s="2" t="s">
        <v>17</v>
      </c>
      <c r="M24" s="2" t="n">
        <v>1</v>
      </c>
      <c r="N24" s="0"/>
    </row>
    <row r="25" customFormat="false" ht="16.5" hidden="false" customHeight="false" outlineLevel="0" collapsed="false">
      <c r="A25" s="24" t="s">
        <v>37</v>
      </c>
      <c r="B25" s="15" t="n">
        <v>32.7929358286217</v>
      </c>
      <c r="C25" s="19" t="n">
        <v>2.53</v>
      </c>
      <c r="D25" s="17" t="n">
        <v>2.059</v>
      </c>
      <c r="E25" s="17" t="n">
        <v>2.059</v>
      </c>
      <c r="F25" s="17" t="n">
        <v>1.166</v>
      </c>
      <c r="G25" s="2"/>
      <c r="H25" s="2" t="s">
        <v>16</v>
      </c>
      <c r="I25" s="2" t="n">
        <f aca="false">-2.1962--5.055</f>
        <v>2.8588</v>
      </c>
      <c r="J25" s="17" t="n">
        <v>1.574</v>
      </c>
      <c r="K25" s="24" t="s">
        <v>37</v>
      </c>
      <c r="L25" s="2" t="s">
        <v>17</v>
      </c>
      <c r="M25" s="2" t="n">
        <v>1</v>
      </c>
      <c r="N25" s="0"/>
    </row>
    <row r="26" customFormat="false" ht="16.5" hidden="false" customHeight="false" outlineLevel="0" collapsed="false">
      <c r="A26" s="25" t="s">
        <v>38</v>
      </c>
      <c r="B26" s="15" t="n">
        <v>34.0769610704621</v>
      </c>
      <c r="C26" s="19" t="n">
        <v>1.49</v>
      </c>
      <c r="D26" s="17" t="n">
        <v>2.437</v>
      </c>
      <c r="E26" s="17" t="n">
        <v>2.437</v>
      </c>
      <c r="F26" s="17" t="n">
        <v>1.169</v>
      </c>
      <c r="G26" s="2"/>
      <c r="H26" s="2" t="s">
        <v>16</v>
      </c>
      <c r="I26" s="2" t="n">
        <f aca="false">-2.953444--4.419183</f>
        <v>1.465739</v>
      </c>
      <c r="J26" s="17" t="n">
        <v>0.751</v>
      </c>
      <c r="K26" s="25" t="s">
        <v>38</v>
      </c>
      <c r="L26" s="2" t="s">
        <v>17</v>
      </c>
      <c r="M26" s="2" t="n">
        <v>1</v>
      </c>
      <c r="N26" s="0"/>
    </row>
    <row r="27" customFormat="false" ht="15" hidden="false" customHeight="false" outlineLevel="0" collapsed="false">
      <c r="A27" s="22" t="s">
        <v>39</v>
      </c>
      <c r="B27" s="15" t="n">
        <v>28.9376148649926</v>
      </c>
      <c r="C27" s="19" t="n">
        <v>1.96</v>
      </c>
      <c r="D27" s="17" t="n">
        <v>1.59</v>
      </c>
      <c r="E27" s="17" t="n">
        <v>1.59</v>
      </c>
      <c r="F27" s="17" t="n">
        <v>1.124</v>
      </c>
      <c r="G27" s="2"/>
      <c r="H27" s="2" t="s">
        <v>16</v>
      </c>
      <c r="I27" s="2" t="n">
        <f aca="false">-1.8264--6.4874</f>
        <v>4.661</v>
      </c>
      <c r="J27" s="17" t="n">
        <v>0.647</v>
      </c>
      <c r="K27" s="22" t="s">
        <v>39</v>
      </c>
      <c r="L27" s="2" t="s">
        <v>17</v>
      </c>
      <c r="M27" s="2" t="n">
        <v>1</v>
      </c>
      <c r="N27" s="0"/>
    </row>
    <row r="28" customFormat="false" ht="16.5" hidden="false" customHeight="false" outlineLevel="0" collapsed="false">
      <c r="A28" s="24" t="s">
        <v>40</v>
      </c>
      <c r="B28" s="15" t="n">
        <v>32.873492814078</v>
      </c>
      <c r="C28" s="19" t="n">
        <v>1.591</v>
      </c>
      <c r="D28" s="17" t="n">
        <v>2.164</v>
      </c>
      <c r="E28" s="17" t="n">
        <v>2.164</v>
      </c>
      <c r="F28" s="17" t="n">
        <v>1.18</v>
      </c>
      <c r="G28" s="2"/>
      <c r="H28" s="2" t="s">
        <v>16</v>
      </c>
      <c r="I28" s="2" t="n">
        <f aca="false">-3.432459--4.50437</f>
        <v>1.071911</v>
      </c>
      <c r="J28" s="17" t="n">
        <v>0.75</v>
      </c>
      <c r="K28" s="24" t="s">
        <v>40</v>
      </c>
      <c r="L28" s="2" t="s">
        <v>17</v>
      </c>
      <c r="M28" s="2" t="n">
        <v>1</v>
      </c>
      <c r="N28" s="0"/>
    </row>
    <row r="29" customFormat="false" ht="15" hidden="false" customHeight="false" outlineLevel="0" collapsed="false">
      <c r="A29" s="22" t="s">
        <v>41</v>
      </c>
      <c r="B29" s="15" t="n">
        <v>27.8623560798186</v>
      </c>
      <c r="C29" s="19" t="n">
        <v>2.6</v>
      </c>
      <c r="D29" s="2" t="n">
        <v>1.709</v>
      </c>
      <c r="E29" s="2" t="n">
        <v>1.709</v>
      </c>
      <c r="F29" s="2" t="n">
        <v>1.121</v>
      </c>
      <c r="G29" s="2"/>
      <c r="H29" s="2" t="s">
        <v>16</v>
      </c>
      <c r="I29" s="2" t="n">
        <f aca="false">-2.9364--6.5147</f>
        <v>3.5783</v>
      </c>
      <c r="J29" s="17" t="n">
        <v>1.33</v>
      </c>
      <c r="K29" s="22" t="s">
        <v>41</v>
      </c>
      <c r="L29" s="2" t="s">
        <v>17</v>
      </c>
      <c r="M29" s="2" t="n">
        <v>1</v>
      </c>
      <c r="N29" s="0"/>
    </row>
    <row r="30" customFormat="false" ht="15" hidden="false" customHeight="false" outlineLevel="0" collapsed="false">
      <c r="A30" s="26" t="s">
        <v>42</v>
      </c>
      <c r="B30" s="15" t="n">
        <v>29.9953221353731</v>
      </c>
      <c r="C30" s="19" t="n">
        <v>5.641</v>
      </c>
      <c r="D30" s="2" t="n">
        <v>1.366</v>
      </c>
      <c r="E30" s="2" t="n">
        <v>1.366</v>
      </c>
      <c r="F30" s="2" t="n">
        <v>1.072</v>
      </c>
      <c r="G30" s="2"/>
      <c r="H30" s="2" t="s">
        <v>16</v>
      </c>
      <c r="I30" s="2" t="n">
        <f aca="false">-0.0408--5.729</f>
        <v>5.6882</v>
      </c>
      <c r="J30" s="2" t="n">
        <v>5.592</v>
      </c>
      <c r="K30" s="26" t="s">
        <v>42</v>
      </c>
      <c r="L30" s="27" t="s">
        <v>17</v>
      </c>
      <c r="M30" s="2"/>
      <c r="N30" s="0"/>
    </row>
    <row r="31" customFormat="false" ht="15" hidden="false" customHeight="false" outlineLevel="0" collapsed="false">
      <c r="A31" s="26" t="s">
        <v>43</v>
      </c>
      <c r="B31" s="10" t="s">
        <v>44</v>
      </c>
      <c r="C31" s="19" t="n">
        <v>4.996</v>
      </c>
      <c r="D31" s="2"/>
      <c r="E31" s="2"/>
      <c r="F31" s="2"/>
      <c r="G31" s="2"/>
      <c r="H31" s="2" t="s">
        <v>17</v>
      </c>
      <c r="I31" s="17" t="n">
        <v>3.173</v>
      </c>
      <c r="J31" s="2" t="s">
        <v>44</v>
      </c>
      <c r="K31" s="26" t="s">
        <v>43</v>
      </c>
      <c r="L31" s="27" t="s">
        <v>17</v>
      </c>
      <c r="M31" s="2" t="n">
        <v>2</v>
      </c>
      <c r="N31" s="0"/>
    </row>
    <row r="32" customFormat="false" ht="15" hidden="false" customHeight="false" outlineLevel="0" collapsed="false">
      <c r="A32" s="26" t="s">
        <v>45</v>
      </c>
      <c r="B32" s="10" t="n">
        <v>27.0972213335792</v>
      </c>
      <c r="C32" s="19" t="n">
        <v>1.6</v>
      </c>
      <c r="D32" s="2" t="n">
        <v>2.894</v>
      </c>
      <c r="E32" s="2" t="n">
        <v>3.115</v>
      </c>
      <c r="F32" s="2" t="n">
        <v>1.196</v>
      </c>
      <c r="G32" s="2"/>
      <c r="H32" s="2" t="s">
        <v>16</v>
      </c>
      <c r="I32" s="17" t="n">
        <v>0.888</v>
      </c>
      <c r="J32" s="2" t="n">
        <f aca="false">-2.1949--3.0903</f>
        <v>0.8954</v>
      </c>
      <c r="K32" s="26" t="s">
        <v>45</v>
      </c>
      <c r="L32" s="27" t="s">
        <v>17</v>
      </c>
      <c r="M32" s="2" t="n">
        <v>3</v>
      </c>
      <c r="N32" s="0"/>
    </row>
    <row r="33" customFormat="false" ht="15" hidden="false" customHeight="false" outlineLevel="0" collapsed="false">
      <c r="A33" s="26" t="s">
        <v>46</v>
      </c>
      <c r="B33" s="10" t="n">
        <v>31.0152744018589</v>
      </c>
      <c r="C33" s="19" t="n">
        <v>4.357</v>
      </c>
      <c r="D33" s="2"/>
      <c r="E33" s="2"/>
      <c r="F33" s="2"/>
      <c r="G33" s="2"/>
      <c r="H33" s="2" t="s">
        <v>17</v>
      </c>
      <c r="I33" s="17" t="n">
        <v>3.468</v>
      </c>
      <c r="J33" s="2" t="s">
        <v>44</v>
      </c>
      <c r="K33" s="26" t="s">
        <v>46</v>
      </c>
      <c r="L33" s="27" t="s">
        <v>17</v>
      </c>
      <c r="M33" s="2" t="n">
        <v>4</v>
      </c>
      <c r="N33" s="0"/>
    </row>
    <row r="34" customFormat="false" ht="15" hidden="false" customHeight="false" outlineLevel="0" collapsed="false">
      <c r="A34" s="28"/>
      <c r="B34" s="10"/>
      <c r="C34" s="28"/>
      <c r="D34" s="2"/>
      <c r="E34" s="2"/>
      <c r="F34" s="2"/>
      <c r="G34" s="2"/>
      <c r="H34" s="2"/>
      <c r="I34" s="2"/>
      <c r="J34" s="2"/>
      <c r="K34" s="28"/>
      <c r="L34" s="2"/>
      <c r="M34" s="2"/>
      <c r="N34" s="0"/>
    </row>
    <row r="35" customFormat="false" ht="15" hidden="false" customHeight="false" outlineLevel="0" collapsed="false">
      <c r="A35" s="29" t="s">
        <v>47</v>
      </c>
      <c r="B35" s="15" t="n">
        <v>26.1115449436954</v>
      </c>
      <c r="C35" s="19" t="n">
        <v>3.17</v>
      </c>
      <c r="D35" s="17" t="n">
        <v>2.763</v>
      </c>
      <c r="E35" s="17" t="n">
        <v>2.763</v>
      </c>
      <c r="F35" s="17" t="n">
        <v>1.129</v>
      </c>
      <c r="G35" s="2"/>
      <c r="H35" s="2" t="s">
        <v>16</v>
      </c>
      <c r="I35" s="2" t="n">
        <f aca="false">-4.5466--6.3741</f>
        <v>1.8275</v>
      </c>
      <c r="J35" s="17" t="n">
        <v>1.198</v>
      </c>
      <c r="K35" s="29" t="s">
        <v>47</v>
      </c>
      <c r="L35" s="2" t="s">
        <v>17</v>
      </c>
      <c r="M35" s="2" t="n">
        <v>1</v>
      </c>
      <c r="N35" s="0"/>
    </row>
    <row r="36" customFormat="false" ht="15" hidden="false" customHeight="false" outlineLevel="0" collapsed="false">
      <c r="A36" s="29" t="s">
        <v>48</v>
      </c>
      <c r="B36" s="15" t="n">
        <v>26.7118670015494</v>
      </c>
      <c r="C36" s="19" t="n">
        <v>3.21</v>
      </c>
      <c r="D36" s="17" t="n">
        <v>2.368</v>
      </c>
      <c r="E36" s="17" t="n">
        <v>2.368</v>
      </c>
      <c r="F36" s="17" t="n">
        <v>1.116</v>
      </c>
      <c r="G36" s="2"/>
      <c r="H36" s="2" t="s">
        <v>16</v>
      </c>
      <c r="I36" s="2" t="n">
        <f aca="false">-3.2115--5.6869</f>
        <v>2.4754</v>
      </c>
      <c r="J36" s="17" t="n">
        <v>1.397</v>
      </c>
      <c r="K36" s="29" t="s">
        <v>48</v>
      </c>
      <c r="L36" s="2" t="s">
        <v>17</v>
      </c>
      <c r="M36" s="2" t="n">
        <v>1</v>
      </c>
      <c r="N36" s="0"/>
    </row>
    <row r="37" customFormat="false" ht="16.5" hidden="false" customHeight="false" outlineLevel="0" collapsed="false">
      <c r="A37" s="30" t="s">
        <v>49</v>
      </c>
      <c r="B37" s="15" t="n">
        <v>30.3613324064649</v>
      </c>
      <c r="C37" s="19" t="n">
        <v>1.798</v>
      </c>
      <c r="D37" s="2" t="n">
        <v>3.888</v>
      </c>
      <c r="E37" s="2" t="n">
        <v>3.888</v>
      </c>
      <c r="F37" s="2" t="n">
        <v>1.169</v>
      </c>
      <c r="G37" s="2"/>
      <c r="H37" s="2" t="s">
        <v>16</v>
      </c>
      <c r="I37" s="2" t="n">
        <f aca="false">-1.956381--4.443414</f>
        <v>2.487033</v>
      </c>
      <c r="J37" s="17" t="n">
        <v>1.178</v>
      </c>
      <c r="K37" s="30" t="s">
        <v>49</v>
      </c>
      <c r="L37" s="2" t="s">
        <v>17</v>
      </c>
      <c r="M37" s="2" t="n">
        <v>1</v>
      </c>
      <c r="N37" s="0"/>
    </row>
    <row r="38" customFormat="false" ht="15" hidden="false" customHeight="false" outlineLevel="0" collapsed="false">
      <c r="A38" s="29" t="s">
        <v>50</v>
      </c>
      <c r="B38" s="15" t="n">
        <v>26.3162109427001</v>
      </c>
      <c r="C38" s="19" t="n">
        <v>3.54</v>
      </c>
      <c r="D38" s="17" t="n">
        <v>2.114</v>
      </c>
      <c r="E38" s="17" t="n">
        <v>2.114</v>
      </c>
      <c r="F38" s="17" t="n">
        <v>1.116</v>
      </c>
      <c r="G38" s="2"/>
      <c r="H38" s="2" t="s">
        <v>16</v>
      </c>
      <c r="I38" s="2" t="n">
        <f aca="false">-2.3577--4.9598</f>
        <v>2.6021</v>
      </c>
      <c r="J38" s="17" t="n">
        <v>1.691</v>
      </c>
      <c r="K38" s="29" t="s">
        <v>50</v>
      </c>
      <c r="L38" s="2" t="s">
        <v>17</v>
      </c>
      <c r="M38" s="2" t="n">
        <v>1</v>
      </c>
      <c r="N38" s="0"/>
    </row>
    <row r="39" customFormat="false" ht="16.5" hidden="false" customHeight="false" outlineLevel="0" collapsed="false">
      <c r="A39" s="30" t="s">
        <v>51</v>
      </c>
      <c r="B39" s="15" t="n">
        <v>30.2388979205796</v>
      </c>
      <c r="C39" s="19" t="n">
        <v>2.7</v>
      </c>
      <c r="D39" s="2" t="n">
        <v>3.086</v>
      </c>
      <c r="E39" s="2" t="n">
        <v>3.086</v>
      </c>
      <c r="F39" s="2" t="n">
        <v>1.163</v>
      </c>
      <c r="G39" s="2"/>
      <c r="H39" s="2" t="s">
        <v>16</v>
      </c>
      <c r="I39" s="2" t="n">
        <f aca="false">-2.2741--4.2965</f>
        <v>2.0224</v>
      </c>
      <c r="J39" s="17" t="n">
        <v>1.714</v>
      </c>
      <c r="K39" s="30" t="s">
        <v>51</v>
      </c>
      <c r="L39" s="2" t="s">
        <v>17</v>
      </c>
      <c r="M39" s="2" t="n">
        <v>1</v>
      </c>
      <c r="N39" s="0"/>
    </row>
    <row r="40" customFormat="false" ht="16.5" hidden="false" customHeight="false" outlineLevel="0" collapsed="false">
      <c r="A40" s="31" t="s">
        <v>52</v>
      </c>
      <c r="B40" s="15" t="n">
        <v>31.0801504280573</v>
      </c>
      <c r="C40" s="19" t="n">
        <v>0.965</v>
      </c>
      <c r="D40" s="2" t="n">
        <v>4.958</v>
      </c>
      <c r="E40" s="2" t="n">
        <v>4.958</v>
      </c>
      <c r="F40" s="2" t="n">
        <v>1.178</v>
      </c>
      <c r="G40" s="2"/>
      <c r="H40" s="2" t="s">
        <v>16</v>
      </c>
      <c r="I40" s="17" t="n">
        <f aca="false">-1.780617--3.697148</f>
        <v>1.916531</v>
      </c>
      <c r="J40" s="17" t="n">
        <v>0.534</v>
      </c>
      <c r="K40" s="31" t="s">
        <v>52</v>
      </c>
      <c r="L40" s="2" t="s">
        <v>17</v>
      </c>
      <c r="M40" s="2" t="n">
        <v>1</v>
      </c>
      <c r="N40" s="0"/>
    </row>
    <row r="41" customFormat="false" ht="15" hidden="false" customHeight="false" outlineLevel="0" collapsed="false">
      <c r="A41" s="32" t="s">
        <v>53</v>
      </c>
      <c r="B41" s="15" t="n">
        <v>29.6157396939215</v>
      </c>
      <c r="C41" s="19" t="n">
        <v>0.98</v>
      </c>
      <c r="D41" s="17" t="n">
        <v>4.691</v>
      </c>
      <c r="E41" s="17" t="n">
        <v>4.691</v>
      </c>
      <c r="F41" s="17" t="n">
        <v>1.173</v>
      </c>
      <c r="G41" s="2"/>
      <c r="H41" s="2" t="s">
        <v>16</v>
      </c>
      <c r="I41" s="2" t="n">
        <f aca="false">-2.161608--3.958537</f>
        <v>1.796929</v>
      </c>
      <c r="J41" s="17" t="n">
        <v>0.523</v>
      </c>
      <c r="K41" s="32" t="s">
        <v>53</v>
      </c>
      <c r="L41" s="2" t="s">
        <v>17</v>
      </c>
      <c r="M41" s="2" t="n">
        <v>1</v>
      </c>
      <c r="N41" s="0"/>
    </row>
    <row r="42" customFormat="false" ht="16.5" hidden="false" customHeight="false" outlineLevel="0" collapsed="false">
      <c r="A42" s="31" t="s">
        <v>54</v>
      </c>
      <c r="B42" s="15" t="n">
        <v>31.0578705134201</v>
      </c>
      <c r="C42" s="19" t="n">
        <v>1.213</v>
      </c>
      <c r="D42" s="2" t="n">
        <v>3.643</v>
      </c>
      <c r="E42" s="2" t="n">
        <v>3.643</v>
      </c>
      <c r="F42" s="2" t="n">
        <v>1.175</v>
      </c>
      <c r="G42" s="2"/>
      <c r="H42" s="2" t="s">
        <v>16</v>
      </c>
      <c r="I42" s="2" t="n">
        <f aca="false">-1.037651--3.747197</f>
        <v>2.709546</v>
      </c>
      <c r="J42" s="17" t="n">
        <v>1.18</v>
      </c>
      <c r="K42" s="31" t="s">
        <v>54</v>
      </c>
      <c r="L42" s="2" t="s">
        <v>17</v>
      </c>
      <c r="M42" s="2" t="n">
        <v>1</v>
      </c>
      <c r="N42" s="0"/>
    </row>
    <row r="43" customFormat="false" ht="15" hidden="false" customHeight="false" outlineLevel="0" collapsed="false">
      <c r="A43" s="26" t="s">
        <v>55</v>
      </c>
      <c r="B43" s="10" t="n">
        <v>30</v>
      </c>
      <c r="C43" s="19" t="n">
        <v>2.812</v>
      </c>
      <c r="D43" s="2" t="n">
        <v>2.64</v>
      </c>
      <c r="E43" s="2" t="n">
        <v>2.64</v>
      </c>
      <c r="F43" s="2" t="n">
        <v>1.281</v>
      </c>
      <c r="G43" s="2"/>
      <c r="H43" s="2" t="s">
        <v>16</v>
      </c>
      <c r="I43" s="2" t="n">
        <f aca="false">0.804--1.853</f>
        <v>2.657</v>
      </c>
      <c r="J43" s="17" t="n">
        <v>1.764</v>
      </c>
      <c r="K43" s="26" t="s">
        <v>55</v>
      </c>
      <c r="L43" s="27" t="s">
        <v>17</v>
      </c>
      <c r="M43" s="2" t="n">
        <v>5</v>
      </c>
      <c r="N43" s="0"/>
    </row>
    <row r="44" customFormat="false" ht="15" hidden="false" customHeight="false" outlineLevel="0" collapsed="false">
      <c r="A44" s="26" t="s">
        <v>56</v>
      </c>
      <c r="B44" s="10" t="n">
        <v>30</v>
      </c>
      <c r="C44" s="19" t="n">
        <v>3.248</v>
      </c>
      <c r="D44" s="2" t="n">
        <v>2.329</v>
      </c>
      <c r="E44" s="2" t="n">
        <v>2.329</v>
      </c>
      <c r="F44" s="2" t="n">
        <v>1.256</v>
      </c>
      <c r="G44" s="2"/>
      <c r="H44" s="2" t="s">
        <v>16</v>
      </c>
      <c r="I44" s="2" t="n">
        <f aca="false">-1.3112--4.6621</f>
        <v>3.3509</v>
      </c>
      <c r="J44" s="17" t="n">
        <v>2.358</v>
      </c>
      <c r="K44" s="26" t="s">
        <v>56</v>
      </c>
      <c r="L44" s="27" t="s">
        <v>17</v>
      </c>
      <c r="M44" s="2" t="n">
        <v>5</v>
      </c>
      <c r="N44" s="0"/>
    </row>
    <row r="45" customFormat="false" ht="15" hidden="false" customHeight="false" outlineLevel="0" collapsed="false">
      <c r="A45" s="33" t="s">
        <v>57</v>
      </c>
      <c r="B45" s="15" t="n">
        <v>35.2806119286761</v>
      </c>
      <c r="C45" s="34" t="n">
        <v>3.152</v>
      </c>
      <c r="D45" s="2" t="n">
        <v>1.804</v>
      </c>
      <c r="E45" s="2" t="n">
        <v>1.804</v>
      </c>
      <c r="F45" s="2" t="n">
        <v>1.192</v>
      </c>
      <c r="G45" s="2"/>
      <c r="H45" s="2" t="s">
        <v>16</v>
      </c>
      <c r="I45" s="2" t="n">
        <f aca="false">-2.30711--4.012985</f>
        <v>1.705875</v>
      </c>
      <c r="J45" s="17" t="n">
        <v>1.528</v>
      </c>
      <c r="K45" s="33" t="s">
        <v>57</v>
      </c>
      <c r="L45" s="27" t="s">
        <v>17</v>
      </c>
      <c r="M45" s="2" t="n">
        <v>6</v>
      </c>
      <c r="N45" s="0"/>
    </row>
    <row r="46" customFormat="false" ht="15" hidden="false" customHeight="false" outlineLevel="0" collapsed="false">
      <c r="A46" s="28"/>
      <c r="B46" s="10"/>
      <c r="C46" s="28"/>
      <c r="D46" s="2"/>
      <c r="E46" s="2"/>
      <c r="F46" s="2"/>
      <c r="G46" s="2"/>
      <c r="H46" s="2"/>
      <c r="I46" s="2"/>
      <c r="J46" s="2"/>
      <c r="K46" s="28"/>
      <c r="L46" s="2"/>
      <c r="M46" s="2"/>
      <c r="N46" s="0"/>
    </row>
    <row r="47" customFormat="false" ht="16.5" hidden="false" customHeight="false" outlineLevel="0" collapsed="false">
      <c r="A47" s="35" t="s">
        <v>58</v>
      </c>
      <c r="B47" s="15" t="n">
        <v>32.2960853524187</v>
      </c>
      <c r="C47" s="16" t="n">
        <v>2.24</v>
      </c>
      <c r="D47" s="17" t="n">
        <v>3.475</v>
      </c>
      <c r="E47" s="17" t="n">
        <v>3.475</v>
      </c>
      <c r="F47" s="17" t="n">
        <v>1.183</v>
      </c>
      <c r="G47" s="2"/>
      <c r="H47" s="2" t="s">
        <v>17</v>
      </c>
      <c r="I47" s="17" t="n">
        <v>1.594</v>
      </c>
      <c r="J47" s="2" t="s">
        <v>44</v>
      </c>
      <c r="K47" s="35" t="s">
        <v>58</v>
      </c>
      <c r="L47" s="2" t="s">
        <v>17</v>
      </c>
      <c r="M47" s="2" t="n">
        <v>1</v>
      </c>
      <c r="N47" s="0"/>
    </row>
    <row r="48" customFormat="false" ht="16.5" hidden="false" customHeight="false" outlineLevel="0" collapsed="false">
      <c r="A48" s="36" t="s">
        <v>59</v>
      </c>
      <c r="B48" s="15" t="n">
        <v>32.2708557326319</v>
      </c>
      <c r="C48" s="19" t="n">
        <v>2.28</v>
      </c>
      <c r="D48" s="17" t="n">
        <v>3.214</v>
      </c>
      <c r="E48" s="17" t="n">
        <v>3.214</v>
      </c>
      <c r="F48" s="17" t="n">
        <v>1.18</v>
      </c>
      <c r="G48" s="2"/>
      <c r="H48" s="2" t="s">
        <v>17</v>
      </c>
      <c r="I48" s="17" t="n">
        <v>1.54</v>
      </c>
      <c r="J48" s="2" t="s">
        <v>44</v>
      </c>
      <c r="K48" s="36" t="s">
        <v>59</v>
      </c>
      <c r="L48" s="2" t="s">
        <v>17</v>
      </c>
      <c r="M48" s="2" t="n">
        <v>1</v>
      </c>
      <c r="N48" s="0"/>
    </row>
    <row r="49" customFormat="false" ht="16.5" hidden="false" customHeight="false" outlineLevel="0" collapsed="false">
      <c r="A49" s="37" t="s">
        <v>60</v>
      </c>
      <c r="B49" s="15" t="n">
        <v>32.9650868620658</v>
      </c>
      <c r="C49" s="19" t="n">
        <v>1.93</v>
      </c>
      <c r="D49" s="2" t="n">
        <v>3.485</v>
      </c>
      <c r="E49" s="2" t="n">
        <v>3.485</v>
      </c>
      <c r="F49" s="2" t="n">
        <v>1.197</v>
      </c>
      <c r="G49" s="2"/>
      <c r="H49" s="2" t="s">
        <v>17</v>
      </c>
      <c r="I49" s="17" t="n">
        <v>1.253</v>
      </c>
      <c r="J49" s="2" t="s">
        <v>44</v>
      </c>
      <c r="K49" s="37" t="s">
        <v>60</v>
      </c>
      <c r="L49" s="2" t="s">
        <v>17</v>
      </c>
      <c r="M49" s="2" t="n">
        <v>1</v>
      </c>
      <c r="N49" s="0"/>
    </row>
    <row r="50" customFormat="false" ht="15" hidden="false" customHeight="false" outlineLevel="0" collapsed="false">
      <c r="A50" s="38" t="s">
        <v>61</v>
      </c>
      <c r="B50" s="15" t="n">
        <v>29.18275903115</v>
      </c>
      <c r="C50" s="19" t="n">
        <v>1.996</v>
      </c>
      <c r="D50" s="17" t="n">
        <v>2.519</v>
      </c>
      <c r="E50" s="17" t="n">
        <v>2.519</v>
      </c>
      <c r="F50" s="17" t="n">
        <v>1.123</v>
      </c>
      <c r="G50" s="2"/>
      <c r="H50" s="2" t="s">
        <v>16</v>
      </c>
      <c r="I50" s="2" t="n">
        <f aca="false">-2.289572--3.982684</f>
        <v>1.693112</v>
      </c>
      <c r="J50" s="17" t="n">
        <v>1.359</v>
      </c>
      <c r="K50" s="38" t="s">
        <v>61</v>
      </c>
      <c r="L50" s="2" t="s">
        <v>17</v>
      </c>
      <c r="M50" s="2" t="n">
        <v>1</v>
      </c>
      <c r="N50" s="0"/>
    </row>
    <row r="51" customFormat="false" ht="15" hidden="false" customHeight="false" outlineLevel="0" collapsed="false">
      <c r="A51" s="38" t="s">
        <v>62</v>
      </c>
      <c r="B51" s="15" t="n">
        <v>29.2312355912716</v>
      </c>
      <c r="C51" s="19" t="n">
        <v>1.56</v>
      </c>
      <c r="D51" s="17" t="n">
        <v>2.918</v>
      </c>
      <c r="E51" s="17" t="n">
        <v>2.918</v>
      </c>
      <c r="F51" s="17" t="n">
        <v>1.129</v>
      </c>
      <c r="G51" s="2"/>
      <c r="H51" s="2" t="s">
        <v>16</v>
      </c>
      <c r="I51" s="2" t="n">
        <f aca="false">-3.1596--4.807588</f>
        <v>1.647988</v>
      </c>
      <c r="J51" s="17" t="n">
        <v>0.952</v>
      </c>
      <c r="K51" s="38" t="s">
        <v>62</v>
      </c>
      <c r="L51" s="2" t="s">
        <v>17</v>
      </c>
      <c r="M51" s="2" t="n">
        <v>1</v>
      </c>
      <c r="N51" s="0"/>
    </row>
    <row r="52" customFormat="false" ht="15" hidden="false" customHeight="false" outlineLevel="0" collapsed="false">
      <c r="A52" s="38" t="s">
        <v>63</v>
      </c>
      <c r="B52" s="15" t="n">
        <v>34.0605241024962</v>
      </c>
      <c r="C52" s="19" t="n">
        <v>1.439</v>
      </c>
      <c r="D52" s="17" t="n">
        <v>4.412</v>
      </c>
      <c r="E52" s="17" t="n">
        <v>4.412</v>
      </c>
      <c r="F52" s="17" t="n">
        <v>1.22</v>
      </c>
      <c r="G52" s="2"/>
      <c r="H52" s="2" t="s">
        <v>17</v>
      </c>
      <c r="I52" s="17" t="n">
        <v>0.946</v>
      </c>
      <c r="J52" s="2" t="s">
        <v>44</v>
      </c>
      <c r="K52" s="38" t="s">
        <v>63</v>
      </c>
      <c r="L52" s="2" t="s">
        <v>17</v>
      </c>
      <c r="M52" s="2" t="n">
        <v>1</v>
      </c>
      <c r="N52" s="0"/>
    </row>
    <row r="53" customFormat="false" ht="15" hidden="false" customHeight="false" outlineLevel="0" collapsed="false">
      <c r="A53" s="38" t="s">
        <v>64</v>
      </c>
      <c r="B53" s="15" t="n">
        <v>33.8827076032555</v>
      </c>
      <c r="C53" s="19" t="n">
        <v>1.3</v>
      </c>
      <c r="D53" s="2" t="n">
        <v>4.158</v>
      </c>
      <c r="E53" s="2" t="n">
        <v>4.158</v>
      </c>
      <c r="F53" s="2" t="n">
        <v>1.23</v>
      </c>
      <c r="G53" s="2"/>
      <c r="H53" s="2" t="s">
        <v>17</v>
      </c>
      <c r="I53" s="17" t="n">
        <v>0.731</v>
      </c>
      <c r="J53" s="2" t="s">
        <v>44</v>
      </c>
      <c r="K53" s="38" t="s">
        <v>64</v>
      </c>
      <c r="L53" s="2" t="s">
        <v>17</v>
      </c>
      <c r="M53" s="2" t="n">
        <v>1</v>
      </c>
      <c r="N53" s="0"/>
    </row>
    <row r="54" customFormat="false" ht="16.5" hidden="false" customHeight="false" outlineLevel="0" collapsed="false">
      <c r="A54" s="36" t="s">
        <v>65</v>
      </c>
      <c r="B54" s="15" t="n">
        <v>31.759096497443</v>
      </c>
      <c r="C54" s="19" t="n">
        <v>1.4</v>
      </c>
      <c r="D54" s="17" t="n">
        <v>4.647</v>
      </c>
      <c r="E54" s="17" t="n">
        <v>4.647</v>
      </c>
      <c r="F54" s="17" t="n">
        <v>1.183</v>
      </c>
      <c r="G54" s="2"/>
      <c r="H54" s="2" t="s">
        <v>17</v>
      </c>
      <c r="I54" s="17" t="n">
        <v>0.902</v>
      </c>
      <c r="J54" s="2" t="s">
        <v>44</v>
      </c>
      <c r="K54" s="36" t="s">
        <v>65</v>
      </c>
      <c r="L54" s="2" t="s">
        <v>17</v>
      </c>
      <c r="M54" s="2" t="n">
        <v>1</v>
      </c>
      <c r="N54" s="0"/>
    </row>
    <row r="55" customFormat="false" ht="16.5" hidden="false" customHeight="false" outlineLevel="0" collapsed="false">
      <c r="A55" s="37" t="s">
        <v>66</v>
      </c>
      <c r="B55" s="15" t="n">
        <v>32.4458290147089</v>
      </c>
      <c r="C55" s="19" t="n">
        <v>1.154</v>
      </c>
      <c r="D55" s="17" t="n">
        <v>5.364</v>
      </c>
      <c r="E55" s="17" t="n">
        <v>5.364</v>
      </c>
      <c r="F55" s="17" t="n">
        <v>1.201</v>
      </c>
      <c r="G55" s="2"/>
      <c r="H55" s="2" t="s">
        <v>17</v>
      </c>
      <c r="I55" s="17" t="n">
        <v>0.704</v>
      </c>
      <c r="J55" s="2" t="s">
        <v>44</v>
      </c>
      <c r="K55" s="37" t="s">
        <v>66</v>
      </c>
      <c r="L55" s="2" t="s">
        <v>17</v>
      </c>
      <c r="M55" s="2" t="n">
        <v>1</v>
      </c>
      <c r="N55" s="0"/>
    </row>
    <row r="56" customFormat="false" ht="15" hidden="false" customHeight="false" outlineLevel="0" collapsed="false">
      <c r="A56" s="39" t="s">
        <v>67</v>
      </c>
      <c r="B56" s="15" t="n">
        <v>28.0268854710144</v>
      </c>
      <c r="C56" s="34" t="n">
        <v>0.986</v>
      </c>
      <c r="D56" s="17" t="n">
        <v>3.961</v>
      </c>
      <c r="E56" s="17" t="n">
        <v>3.961</v>
      </c>
      <c r="F56" s="17" t="n">
        <v>1.134</v>
      </c>
      <c r="G56" s="2"/>
      <c r="H56" s="2" t="s">
        <v>16</v>
      </c>
      <c r="I56" s="2" t="n">
        <f aca="false">-3.600517--5.196659</f>
        <v>1.596142</v>
      </c>
      <c r="J56" s="17" t="n">
        <v>0.424</v>
      </c>
      <c r="K56" s="39" t="s">
        <v>67</v>
      </c>
      <c r="L56" s="2" t="s">
        <v>17</v>
      </c>
      <c r="M56" s="2" t="n">
        <v>1</v>
      </c>
      <c r="N56" s="0"/>
    </row>
    <row r="57" customFormat="false" ht="15" hidden="false" customHeight="false" outlineLevel="0" collapsed="false">
      <c r="A57" s="2"/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0"/>
    </row>
    <row r="58" customFormat="false" ht="15" hidden="false" customHeight="false" outlineLevel="0" collapsed="false">
      <c r="A58" s="2"/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0"/>
    </row>
    <row r="59" customFormat="false" ht="16.5" hidden="false" customHeight="false" outlineLevel="0" collapsed="false">
      <c r="A59" s="21" t="s">
        <v>68</v>
      </c>
      <c r="B59" s="15" t="n">
        <v>32.1990569094548</v>
      </c>
      <c r="C59" s="19" t="n">
        <v>1.606</v>
      </c>
      <c r="D59" s="17" t="n">
        <v>2.634</v>
      </c>
      <c r="E59" s="17" t="n">
        <v>2.634</v>
      </c>
      <c r="F59" s="17" t="n">
        <v>1.184</v>
      </c>
      <c r="G59" s="2"/>
      <c r="H59" s="2" t="s">
        <v>16</v>
      </c>
      <c r="I59" s="2" t="n">
        <f aca="false">-3.6669--4.9506</f>
        <v>1.2837</v>
      </c>
      <c r="J59" s="17" t="n">
        <v>0.692</v>
      </c>
      <c r="K59" s="21" t="s">
        <v>68</v>
      </c>
      <c r="L59" s="2" t="s">
        <v>17</v>
      </c>
      <c r="M59" s="2" t="n">
        <v>1</v>
      </c>
      <c r="N59" s="0"/>
    </row>
    <row r="60" customFormat="false" ht="15" hidden="false" customHeight="false" outlineLevel="0" collapsed="false">
      <c r="A60" s="29" t="s">
        <v>69</v>
      </c>
      <c r="B60" s="15" t="n">
        <v>32.0053400541504</v>
      </c>
      <c r="C60" s="19" t="n">
        <v>0.492</v>
      </c>
      <c r="D60" s="2" t="n">
        <v>4.726</v>
      </c>
      <c r="E60" s="2" t="n">
        <v>4.726</v>
      </c>
      <c r="F60" s="2" t="n">
        <v>1.2</v>
      </c>
      <c r="G60" s="2"/>
      <c r="H60" s="2" t="s">
        <v>16</v>
      </c>
      <c r="I60" s="2" t="n">
        <f aca="false">-0.465066--2.273661</f>
        <v>1.808595</v>
      </c>
      <c r="J60" s="17" t="n">
        <v>0.366</v>
      </c>
      <c r="K60" s="29" t="s">
        <v>69</v>
      </c>
      <c r="L60" s="2" t="s">
        <v>17</v>
      </c>
      <c r="M60" s="2" t="n">
        <v>1</v>
      </c>
      <c r="N60" s="0"/>
    </row>
    <row r="65" customFormat="false" ht="15" hidden="false" customHeight="false" outlineLevel="0" collapsed="false">
      <c r="A65" s="40" t="s">
        <v>70</v>
      </c>
    </row>
    <row r="67" customFormat="false" ht="15" hidden="false" customHeight="false" outlineLevel="0" collapsed="false">
      <c r="A67" s="1" t="n">
        <v>1</v>
      </c>
      <c r="B67" s="1" t="s">
        <v>71</v>
      </c>
    </row>
    <row r="68" customFormat="false" ht="15" hidden="false" customHeight="false" outlineLevel="0" collapsed="false">
      <c r="A68" s="1" t="n">
        <v>2</v>
      </c>
      <c r="B68" s="1" t="s">
        <v>72</v>
      </c>
    </row>
    <row r="69" customFormat="false" ht="17.25" hidden="false" customHeight="false" outlineLevel="0" collapsed="false">
      <c r="A69" s="1" t="n">
        <v>3</v>
      </c>
      <c r="B69" s="41" t="s">
        <v>73</v>
      </c>
    </row>
    <row r="70" customFormat="false" ht="15" hidden="false" customHeight="false" outlineLevel="0" collapsed="false">
      <c r="A70" s="1" t="n">
        <v>4</v>
      </c>
      <c r="B70" s="1" t="s">
        <v>74</v>
      </c>
    </row>
    <row r="71" customFormat="false" ht="15" hidden="false" customHeight="false" outlineLevel="0" collapsed="false">
      <c r="A71" s="1" t="n">
        <v>5</v>
      </c>
      <c r="B71" s="1" t="s">
        <v>75</v>
      </c>
    </row>
    <row r="72" customFormat="false" ht="15" hidden="false" customHeight="false" outlineLevel="0" collapsed="false">
      <c r="A72" s="1" t="n">
        <v>6</v>
      </c>
      <c r="B72" s="1" t="s">
        <v>76</v>
      </c>
    </row>
  </sheetData>
  <mergeCells count="9">
    <mergeCell ref="D2:F2"/>
    <mergeCell ref="H2:J2"/>
    <mergeCell ref="D3:F3"/>
    <mergeCell ref="H3:J3"/>
    <mergeCell ref="B67:L67"/>
    <mergeCell ref="B68:L68"/>
    <mergeCell ref="B70:L70"/>
    <mergeCell ref="B71:L71"/>
    <mergeCell ref="B72:L72"/>
  </mergeCells>
  <hyperlinks>
    <hyperlink ref="B69" r:id="rId1" display="https://www.researchgate.net/publication/276069098_The_electronic_origin_of_shear-induced_direct_to_indirect_gap_transition_and_anisotropy_diminution_in_phosphorene/figures?lo=1&amp;utm_source=google&amp;utm_medium=organic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6.33"/>
    <col collapsed="false" customWidth="true" hidden="false" outlineLevel="0" max="3" min="3" style="0" width="31.34"/>
    <col collapsed="false" customWidth="false" hidden="false" outlineLevel="0" max="10" min="4" style="0" width="11.5"/>
    <col collapsed="false" customWidth="true" hidden="false" outlineLevel="0" max="11" min="11" style="0" width="13.34"/>
    <col collapsed="false" customWidth="false" hidden="false" outlineLevel="0" max="1025" min="12" style="0" width="11.5"/>
  </cols>
  <sheetData>
    <row r="1" customFormat="false" ht="15" hidden="false" customHeight="false" outlineLevel="0" collapsed="false">
      <c r="A1" s="42"/>
      <c r="B1" s="42"/>
      <c r="C1" s="42"/>
      <c r="D1" s="3" t="s">
        <v>0</v>
      </c>
      <c r="E1" s="3"/>
      <c r="F1" s="3"/>
      <c r="G1" s="42"/>
      <c r="H1" s="5" t="s">
        <v>1</v>
      </c>
      <c r="I1" s="5"/>
      <c r="J1" s="5"/>
      <c r="K1" s="2"/>
      <c r="L1" s="2"/>
      <c r="M1" s="2"/>
    </row>
    <row r="2" customFormat="false" ht="15" hidden="false" customHeight="false" outlineLevel="0" collapsed="false">
      <c r="A2" s="42"/>
      <c r="B2" s="42"/>
      <c r="C2" s="42"/>
      <c r="D2" s="6" t="s">
        <v>2</v>
      </c>
      <c r="E2" s="6"/>
      <c r="F2" s="6"/>
      <c r="G2" s="42"/>
      <c r="H2" s="8" t="s">
        <v>3</v>
      </c>
      <c r="I2" s="8"/>
      <c r="J2" s="8"/>
      <c r="K2" s="2"/>
      <c r="L2" s="2"/>
      <c r="M2" s="2"/>
    </row>
    <row r="3" customFormat="false" ht="15" hidden="false" customHeight="false" outlineLevel="0" collapsed="false">
      <c r="A3" s="9" t="s">
        <v>4</v>
      </c>
      <c r="B3" s="10" t="s">
        <v>5</v>
      </c>
      <c r="C3" s="11" t="s">
        <v>6</v>
      </c>
      <c r="D3" s="12" t="s">
        <v>7</v>
      </c>
      <c r="E3" s="12" t="s">
        <v>8</v>
      </c>
      <c r="F3" s="12" t="s">
        <v>9</v>
      </c>
      <c r="G3" s="42"/>
      <c r="H3" s="13" t="s">
        <v>10</v>
      </c>
      <c r="I3" s="13" t="s">
        <v>11</v>
      </c>
      <c r="J3" s="13" t="s">
        <v>12</v>
      </c>
      <c r="K3" s="9" t="s">
        <v>4</v>
      </c>
      <c r="L3" s="2" t="s">
        <v>13</v>
      </c>
      <c r="M3" s="2" t="s">
        <v>14</v>
      </c>
    </row>
    <row r="4" customFormat="false" ht="15" hidden="false" customHeight="false" outlineLevel="0" collapsed="false">
      <c r="A4" s="18" t="s">
        <v>18</v>
      </c>
      <c r="B4" s="15" t="n">
        <v>27.6480946237041</v>
      </c>
      <c r="C4" s="19" t="n">
        <v>2.52</v>
      </c>
      <c r="D4" s="17" t="n">
        <v>1.852</v>
      </c>
      <c r="E4" s="17" t="n">
        <v>1.852</v>
      </c>
      <c r="F4" s="17" t="n">
        <v>1.133</v>
      </c>
      <c r="G4" s="42"/>
      <c r="H4" s="2" t="s">
        <v>16</v>
      </c>
      <c r="I4" s="2" t="n">
        <v>1.807931</v>
      </c>
      <c r="J4" s="17" t="n">
        <v>1.103</v>
      </c>
      <c r="K4" s="18" t="s">
        <v>18</v>
      </c>
      <c r="L4" s="2" t="s">
        <v>17</v>
      </c>
      <c r="M4" s="2" t="n">
        <v>1</v>
      </c>
    </row>
    <row r="5" customFormat="false" ht="16.5" hidden="false" customHeight="false" outlineLevel="0" collapsed="false">
      <c r="A5" s="20" t="s">
        <v>19</v>
      </c>
      <c r="B5" s="15" t="n">
        <v>33.0487763500478</v>
      </c>
      <c r="C5" s="19" t="n">
        <v>1.358</v>
      </c>
      <c r="D5" s="17" t="n">
        <v>3.029</v>
      </c>
      <c r="E5" s="17" t="n">
        <v>3.029</v>
      </c>
      <c r="F5" s="17" t="n">
        <v>1.19</v>
      </c>
      <c r="G5" s="42"/>
      <c r="H5" s="2" t="s">
        <v>16</v>
      </c>
      <c r="I5" s="2" t="n">
        <v>1.371889</v>
      </c>
      <c r="J5" s="17" t="n">
        <v>0.505</v>
      </c>
      <c r="K5" s="20" t="s">
        <v>19</v>
      </c>
      <c r="L5" s="2" t="s">
        <v>17</v>
      </c>
      <c r="M5" s="2" t="n">
        <v>1</v>
      </c>
    </row>
    <row r="6" customFormat="false" ht="15" hidden="false" customHeight="false" outlineLevel="0" collapsed="false">
      <c r="A6" s="18" t="s">
        <v>23</v>
      </c>
      <c r="B6" s="15" t="n">
        <v>28.1883311990292</v>
      </c>
      <c r="C6" s="19" t="n">
        <v>3.13</v>
      </c>
      <c r="D6" s="17" t="n">
        <v>1.619</v>
      </c>
      <c r="E6" s="17" t="n">
        <v>1.619</v>
      </c>
      <c r="F6" s="17" t="n">
        <v>1.121</v>
      </c>
      <c r="G6" s="42"/>
      <c r="H6" s="2" t="s">
        <v>16</v>
      </c>
      <c r="I6" s="2" t="n">
        <v>2.263598</v>
      </c>
      <c r="J6" s="17" t="n">
        <v>1.69</v>
      </c>
      <c r="K6" s="18" t="s">
        <v>23</v>
      </c>
      <c r="L6" s="2" t="s">
        <v>17</v>
      </c>
      <c r="M6" s="2" t="n">
        <v>1</v>
      </c>
    </row>
    <row r="7" customFormat="false" ht="16.5" hidden="false" customHeight="false" outlineLevel="0" collapsed="false">
      <c r="A7" s="20" t="s">
        <v>24</v>
      </c>
      <c r="B7" s="15" t="n">
        <v>33.6921927017307</v>
      </c>
      <c r="C7" s="19" t="n">
        <v>1.5</v>
      </c>
      <c r="D7" s="2" t="n">
        <v>2.448</v>
      </c>
      <c r="E7" s="2" t="n">
        <v>2.448</v>
      </c>
      <c r="F7" s="2" t="n">
        <v>1.19</v>
      </c>
      <c r="G7" s="42"/>
      <c r="H7" s="2" t="s">
        <v>16</v>
      </c>
      <c r="I7" s="2" t="n">
        <v>1.381782</v>
      </c>
      <c r="J7" s="17" t="n">
        <v>0.738</v>
      </c>
      <c r="K7" s="20" t="s">
        <v>24</v>
      </c>
      <c r="L7" s="2" t="s">
        <v>17</v>
      </c>
      <c r="M7" s="2" t="n">
        <v>1</v>
      </c>
    </row>
    <row r="8" customFormat="false" ht="15" hidden="false" customHeight="false" outlineLevel="0" collapsed="false">
      <c r="A8" s="18" t="s">
        <v>25</v>
      </c>
      <c r="B8" s="15" t="n">
        <v>35.9038763406234</v>
      </c>
      <c r="C8" s="19" t="n">
        <v>0.9</v>
      </c>
      <c r="D8" s="2"/>
      <c r="E8" s="2"/>
      <c r="F8" s="2"/>
      <c r="G8" s="42"/>
      <c r="H8" s="2" t="s">
        <v>16</v>
      </c>
      <c r="I8" s="2" t="n">
        <v>1.215727</v>
      </c>
      <c r="J8" s="17" t="n">
        <v>0.284</v>
      </c>
      <c r="K8" s="18" t="s">
        <v>25</v>
      </c>
      <c r="L8" s="2" t="s">
        <v>17</v>
      </c>
      <c r="M8" s="2" t="n">
        <v>1</v>
      </c>
    </row>
    <row r="9" customFormat="false" ht="15" hidden="false" customHeight="false" outlineLevel="0" collapsed="false">
      <c r="A9" s="18" t="s">
        <v>29</v>
      </c>
      <c r="B9" s="15" t="n">
        <v>28.1670130729316</v>
      </c>
      <c r="C9" s="19" t="n">
        <v>3.4</v>
      </c>
      <c r="D9" s="17" t="n">
        <v>1.555</v>
      </c>
      <c r="E9" s="17" t="n">
        <v>1.555</v>
      </c>
      <c r="F9" s="17" t="n">
        <v>1.124</v>
      </c>
      <c r="G9" s="42"/>
      <c r="H9" s="2" t="s">
        <v>16</v>
      </c>
      <c r="I9" s="2" t="n">
        <v>2.55249</v>
      </c>
      <c r="J9" s="17" t="n">
        <v>1.948</v>
      </c>
      <c r="K9" s="18" t="s">
        <v>29</v>
      </c>
      <c r="L9" s="2" t="s">
        <v>17</v>
      </c>
      <c r="M9" s="2" t="n">
        <v>1</v>
      </c>
    </row>
    <row r="10" customFormat="false" ht="16.5" hidden="false" customHeight="false" outlineLevel="0" collapsed="false">
      <c r="A10" s="21" t="s">
        <v>30</v>
      </c>
      <c r="B10" s="15" t="n">
        <v>32.6778841263787</v>
      </c>
      <c r="C10" s="19" t="n">
        <v>1.89</v>
      </c>
      <c r="D10" s="17" t="n">
        <v>2.087</v>
      </c>
      <c r="E10" s="17" t="n">
        <v>2.087</v>
      </c>
      <c r="F10" s="17" t="n">
        <v>1.177</v>
      </c>
      <c r="G10" s="42"/>
      <c r="H10" s="2" t="s">
        <v>16</v>
      </c>
      <c r="I10" s="2" t="n">
        <v>1.830921</v>
      </c>
      <c r="J10" s="17" t="n">
        <v>1.068</v>
      </c>
      <c r="K10" s="21" t="s">
        <v>30</v>
      </c>
      <c r="L10" s="2" t="s">
        <v>17</v>
      </c>
      <c r="M10" s="2" t="n">
        <v>1</v>
      </c>
    </row>
    <row r="11" customFormat="false" ht="16.5" hidden="false" customHeight="false" outlineLevel="0" collapsed="false">
      <c r="A11" s="20" t="s">
        <v>31</v>
      </c>
      <c r="B11" s="15" t="n">
        <v>33.4190540514552</v>
      </c>
      <c r="C11" s="19" t="n">
        <v>1.53</v>
      </c>
      <c r="D11" s="17" t="n">
        <v>2.39</v>
      </c>
      <c r="E11" s="17" t="n">
        <v>2.39</v>
      </c>
      <c r="F11" s="17" t="n">
        <v>1.191</v>
      </c>
      <c r="G11" s="42"/>
      <c r="H11" s="2" t="s">
        <v>16</v>
      </c>
      <c r="I11" s="2" t="n">
        <v>1.7539</v>
      </c>
      <c r="J11" s="17" t="n">
        <v>0.819</v>
      </c>
      <c r="K11" s="20" t="s">
        <v>31</v>
      </c>
      <c r="L11" s="2" t="s">
        <v>17</v>
      </c>
      <c r="M11" s="2" t="n">
        <v>1</v>
      </c>
    </row>
    <row r="12" customFormat="false" ht="15" hidden="false" customHeight="false" outlineLevel="0" collapsed="false">
      <c r="A12" s="18" t="s">
        <v>32</v>
      </c>
      <c r="B12" s="15" t="n">
        <v>35.6291877060443</v>
      </c>
      <c r="C12" s="19" t="n">
        <v>0.7</v>
      </c>
      <c r="D12" s="17" t="n">
        <v>3.072</v>
      </c>
      <c r="E12" s="17" t="n">
        <v>3.072</v>
      </c>
      <c r="F12" s="17" t="n">
        <v>1.208</v>
      </c>
      <c r="G12" s="42"/>
      <c r="H12" s="2" t="s">
        <v>16</v>
      </c>
      <c r="I12" s="2" t="n">
        <v>1.251322</v>
      </c>
      <c r="J12" s="17" t="n">
        <v>0.121</v>
      </c>
      <c r="K12" s="18" t="s">
        <v>32</v>
      </c>
      <c r="L12" s="2" t="s">
        <v>17</v>
      </c>
      <c r="M12" s="2" t="n">
        <v>1</v>
      </c>
    </row>
    <row r="13" customFormat="false" ht="15" hidden="false" customHeight="false" outlineLevel="0" collapsed="false">
      <c r="A13" s="22" t="s">
        <v>35</v>
      </c>
      <c r="B13" s="15" t="n">
        <v>27.9079818592689</v>
      </c>
      <c r="C13" s="19" t="n">
        <v>2.99</v>
      </c>
      <c r="D13" s="17" t="n">
        <v>1.57</v>
      </c>
      <c r="E13" s="17" t="n">
        <v>1.57</v>
      </c>
      <c r="F13" s="17" t="n">
        <v>1.127</v>
      </c>
      <c r="G13" s="42"/>
      <c r="H13" s="2" t="s">
        <v>16</v>
      </c>
      <c r="I13" s="2" t="n">
        <v>4.6432</v>
      </c>
      <c r="J13" s="17" t="n">
        <v>1.335</v>
      </c>
      <c r="K13" s="22" t="s">
        <v>35</v>
      </c>
      <c r="L13" s="2" t="s">
        <v>17</v>
      </c>
      <c r="M13" s="2" t="n">
        <v>1</v>
      </c>
    </row>
    <row r="14" customFormat="false" ht="15" hidden="false" customHeight="false" outlineLevel="0" collapsed="false">
      <c r="A14" s="22" t="s">
        <v>39</v>
      </c>
      <c r="B14" s="15" t="n">
        <v>28.9376148649926</v>
      </c>
      <c r="C14" s="19" t="n">
        <v>1.96</v>
      </c>
      <c r="D14" s="17" t="n">
        <v>1.59</v>
      </c>
      <c r="E14" s="17" t="n">
        <v>1.59</v>
      </c>
      <c r="F14" s="17" t="n">
        <v>1.124</v>
      </c>
      <c r="G14" s="42"/>
      <c r="H14" s="2" t="s">
        <v>16</v>
      </c>
      <c r="I14" s="2" t="n">
        <v>4.661</v>
      </c>
      <c r="J14" s="17" t="n">
        <v>0.647</v>
      </c>
      <c r="K14" s="22" t="s">
        <v>39</v>
      </c>
      <c r="L14" s="2" t="s">
        <v>17</v>
      </c>
      <c r="M14" s="2" t="n">
        <v>1</v>
      </c>
    </row>
    <row r="15" customFormat="false" ht="16.5" hidden="false" customHeight="false" outlineLevel="0" collapsed="false">
      <c r="A15" s="24" t="s">
        <v>40</v>
      </c>
      <c r="B15" s="15" t="n">
        <v>32.873492814078</v>
      </c>
      <c r="C15" s="19" t="n">
        <v>1.591</v>
      </c>
      <c r="D15" s="17" t="n">
        <v>2.164</v>
      </c>
      <c r="E15" s="17" t="n">
        <v>2.164</v>
      </c>
      <c r="F15" s="17" t="n">
        <v>1.18</v>
      </c>
      <c r="G15" s="42"/>
      <c r="H15" s="2" t="s">
        <v>16</v>
      </c>
      <c r="I15" s="2" t="n">
        <v>1.071911</v>
      </c>
      <c r="J15" s="17" t="n">
        <v>0.75</v>
      </c>
      <c r="K15" s="24" t="s">
        <v>40</v>
      </c>
      <c r="L15" s="2" t="s">
        <v>17</v>
      </c>
      <c r="M15" s="2" t="n">
        <v>1</v>
      </c>
    </row>
    <row r="16" customFormat="false" ht="16.5" hidden="false" customHeight="false" outlineLevel="0" collapsed="false">
      <c r="A16" s="35" t="s">
        <v>58</v>
      </c>
      <c r="B16" s="15" t="n">
        <v>32.2960853524187</v>
      </c>
      <c r="C16" s="16" t="n">
        <v>2.24</v>
      </c>
      <c r="D16" s="17" t="n">
        <v>3.475</v>
      </c>
      <c r="E16" s="17" t="n">
        <v>3.475</v>
      </c>
      <c r="F16" s="17" t="n">
        <v>1.183</v>
      </c>
      <c r="G16" s="42"/>
      <c r="H16" s="2" t="s">
        <v>17</v>
      </c>
      <c r="I16" s="17" t="n">
        <v>1.594</v>
      </c>
      <c r="J16" s="2" t="s">
        <v>44</v>
      </c>
      <c r="K16" s="35" t="s">
        <v>58</v>
      </c>
      <c r="L16" s="2" t="s">
        <v>17</v>
      </c>
      <c r="M16" s="2" t="n">
        <v>1</v>
      </c>
    </row>
    <row r="17" customFormat="false" ht="16.5" hidden="false" customHeight="false" outlineLevel="0" collapsed="false">
      <c r="A17" s="36" t="s">
        <v>59</v>
      </c>
      <c r="B17" s="15" t="n">
        <v>32.2708557326319</v>
      </c>
      <c r="C17" s="19" t="n">
        <v>2.28</v>
      </c>
      <c r="D17" s="17" t="n">
        <v>3.214</v>
      </c>
      <c r="E17" s="17" t="n">
        <v>3.214</v>
      </c>
      <c r="F17" s="17" t="n">
        <v>1.18</v>
      </c>
      <c r="G17" s="42"/>
      <c r="H17" s="2" t="s">
        <v>17</v>
      </c>
      <c r="I17" s="17" t="n">
        <v>1.54</v>
      </c>
      <c r="J17" s="2" t="s">
        <v>44</v>
      </c>
      <c r="K17" s="36" t="s">
        <v>59</v>
      </c>
      <c r="L17" s="2" t="s">
        <v>17</v>
      </c>
      <c r="M17" s="2" t="n">
        <v>1</v>
      </c>
    </row>
    <row r="18" customFormat="false" ht="16.5" hidden="false" customHeight="false" outlineLevel="0" collapsed="false">
      <c r="A18" s="37" t="s">
        <v>60</v>
      </c>
      <c r="B18" s="15" t="n">
        <v>32.9650868620658</v>
      </c>
      <c r="C18" s="19" t="n">
        <v>1.93</v>
      </c>
      <c r="D18" s="2" t="n">
        <v>3.485</v>
      </c>
      <c r="E18" s="2" t="n">
        <v>3.485</v>
      </c>
      <c r="F18" s="2" t="n">
        <v>1.197</v>
      </c>
      <c r="G18" s="42"/>
      <c r="H18" s="2" t="s">
        <v>17</v>
      </c>
      <c r="I18" s="17" t="n">
        <v>1.253</v>
      </c>
      <c r="J18" s="2" t="s">
        <v>44</v>
      </c>
      <c r="K18" s="37" t="s">
        <v>60</v>
      </c>
      <c r="L18" s="2" t="s">
        <v>17</v>
      </c>
      <c r="M18" s="2" t="n">
        <v>1</v>
      </c>
    </row>
    <row r="19" customFormat="false" ht="15" hidden="false" customHeight="false" outlineLevel="0" collapsed="false">
      <c r="A19" s="38" t="s">
        <v>61</v>
      </c>
      <c r="B19" s="15" t="n">
        <v>29.18275903115</v>
      </c>
      <c r="C19" s="19" t="n">
        <v>1.996</v>
      </c>
      <c r="D19" s="17" t="n">
        <v>2.519</v>
      </c>
      <c r="E19" s="17" t="n">
        <v>2.519</v>
      </c>
      <c r="F19" s="17" t="n">
        <v>1.123</v>
      </c>
      <c r="G19" s="42"/>
      <c r="H19" s="2" t="s">
        <v>16</v>
      </c>
      <c r="I19" s="2" t="n">
        <v>1.693112</v>
      </c>
      <c r="J19" s="17" t="n">
        <v>1.359</v>
      </c>
      <c r="K19" s="38" t="s">
        <v>61</v>
      </c>
      <c r="L19" s="2" t="s">
        <v>17</v>
      </c>
      <c r="M19" s="2" t="n">
        <v>1</v>
      </c>
    </row>
    <row r="20" customFormat="false" ht="15" hidden="false" customHeight="false" outlineLevel="0" collapsed="false">
      <c r="A20" s="38" t="s">
        <v>62</v>
      </c>
      <c r="B20" s="15" t="n">
        <v>29.2312355912716</v>
      </c>
      <c r="C20" s="19" t="n">
        <v>1.56</v>
      </c>
      <c r="D20" s="17" t="n">
        <v>2.918</v>
      </c>
      <c r="E20" s="17" t="n">
        <v>2.918</v>
      </c>
      <c r="F20" s="17" t="n">
        <v>1.129</v>
      </c>
      <c r="G20" s="42"/>
      <c r="H20" s="2" t="s">
        <v>16</v>
      </c>
      <c r="I20" s="2" t="n">
        <v>1.647988</v>
      </c>
      <c r="J20" s="17" t="n">
        <v>0.952</v>
      </c>
      <c r="K20" s="38" t="s">
        <v>62</v>
      </c>
      <c r="L20" s="2" t="s">
        <v>17</v>
      </c>
      <c r="M20" s="2" t="n">
        <v>1</v>
      </c>
    </row>
    <row r="21" customFormat="false" ht="15" hidden="false" customHeight="false" outlineLevel="0" collapsed="false">
      <c r="A21" s="38" t="s">
        <v>63</v>
      </c>
      <c r="B21" s="15" t="n">
        <v>34.0605241024962</v>
      </c>
      <c r="C21" s="19" t="n">
        <v>1.439</v>
      </c>
      <c r="D21" s="17" t="n">
        <v>4.412</v>
      </c>
      <c r="E21" s="17" t="n">
        <v>4.412</v>
      </c>
      <c r="F21" s="17" t="n">
        <v>1.22</v>
      </c>
      <c r="G21" s="42"/>
      <c r="H21" s="2" t="s">
        <v>17</v>
      </c>
      <c r="I21" s="17" t="n">
        <v>0.946</v>
      </c>
      <c r="J21" s="2" t="s">
        <v>44</v>
      </c>
      <c r="K21" s="38" t="s">
        <v>63</v>
      </c>
      <c r="L21" s="2" t="s">
        <v>17</v>
      </c>
      <c r="M21" s="2" t="n">
        <v>1</v>
      </c>
    </row>
    <row r="22" customFormat="false" ht="15" hidden="false" customHeight="false" outlineLevel="0" collapsed="false">
      <c r="A22" s="38" t="s">
        <v>64</v>
      </c>
      <c r="B22" s="15" t="n">
        <v>33.8827076032555</v>
      </c>
      <c r="C22" s="19" t="n">
        <v>1.3</v>
      </c>
      <c r="D22" s="2" t="n">
        <v>4.158</v>
      </c>
      <c r="E22" s="2" t="n">
        <v>4.158</v>
      </c>
      <c r="F22" s="2" t="n">
        <v>1.23</v>
      </c>
      <c r="G22" s="42"/>
      <c r="H22" s="2" t="s">
        <v>17</v>
      </c>
      <c r="I22" s="17" t="n">
        <v>0.731</v>
      </c>
      <c r="J22" s="2" t="s">
        <v>44</v>
      </c>
      <c r="K22" s="38" t="s">
        <v>64</v>
      </c>
      <c r="L22" s="2" t="s">
        <v>17</v>
      </c>
      <c r="M22" s="2" t="n">
        <v>1</v>
      </c>
    </row>
    <row r="23" customFormat="false" ht="16.5" hidden="false" customHeight="false" outlineLevel="0" collapsed="false">
      <c r="A23" s="36" t="s">
        <v>65</v>
      </c>
      <c r="B23" s="15" t="n">
        <v>31.759096497443</v>
      </c>
      <c r="C23" s="19" t="n">
        <v>1.4</v>
      </c>
      <c r="D23" s="17" t="n">
        <v>4.647</v>
      </c>
      <c r="E23" s="17" t="n">
        <v>4.647</v>
      </c>
      <c r="F23" s="17" t="n">
        <v>1.183</v>
      </c>
      <c r="G23" s="42"/>
      <c r="H23" s="2" t="s">
        <v>17</v>
      </c>
      <c r="I23" s="17" t="n">
        <v>0.902</v>
      </c>
      <c r="J23" s="2" t="s">
        <v>44</v>
      </c>
      <c r="K23" s="36" t="s">
        <v>65</v>
      </c>
      <c r="L23" s="2" t="s">
        <v>17</v>
      </c>
      <c r="M23" s="2" t="n">
        <v>1</v>
      </c>
    </row>
    <row r="24" customFormat="false" ht="16.5" hidden="false" customHeight="false" outlineLevel="0" collapsed="false">
      <c r="A24" s="37" t="s">
        <v>66</v>
      </c>
      <c r="B24" s="15" t="n">
        <v>32.4458290147089</v>
      </c>
      <c r="C24" s="19" t="n">
        <v>1.154</v>
      </c>
      <c r="D24" s="17" t="n">
        <v>5.364</v>
      </c>
      <c r="E24" s="17" t="n">
        <v>5.364</v>
      </c>
      <c r="F24" s="17" t="n">
        <v>1.201</v>
      </c>
      <c r="G24" s="42"/>
      <c r="H24" s="2" t="s">
        <v>17</v>
      </c>
      <c r="I24" s="17" t="n">
        <v>0.704</v>
      </c>
      <c r="J24" s="2" t="s">
        <v>44</v>
      </c>
      <c r="K24" s="37" t="s">
        <v>66</v>
      </c>
      <c r="L24" s="2" t="s">
        <v>17</v>
      </c>
      <c r="M24" s="2" t="n">
        <v>1</v>
      </c>
    </row>
    <row r="25" customFormat="false" ht="15" hidden="false" customHeight="false" outlineLevel="0" collapsed="false">
      <c r="A25" s="39" t="s">
        <v>67</v>
      </c>
      <c r="B25" s="15" t="n">
        <v>28.0268854710144</v>
      </c>
      <c r="C25" s="34" t="n">
        <v>0.986</v>
      </c>
      <c r="D25" s="17" t="n">
        <v>3.961</v>
      </c>
      <c r="E25" s="17" t="n">
        <v>3.961</v>
      </c>
      <c r="F25" s="17" t="n">
        <v>1.134</v>
      </c>
      <c r="G25" s="42"/>
      <c r="H25" s="2" t="s">
        <v>16</v>
      </c>
      <c r="I25" s="2" t="n">
        <v>1.596142</v>
      </c>
      <c r="J25" s="17" t="n">
        <v>0.424</v>
      </c>
      <c r="K25" s="39" t="s">
        <v>67</v>
      </c>
      <c r="L25" s="2" t="s">
        <v>17</v>
      </c>
      <c r="M25" s="2" t="n">
        <v>1</v>
      </c>
    </row>
    <row r="26" customFormat="false" ht="16.5" hidden="false" customHeight="false" outlineLevel="0" collapsed="false">
      <c r="A26" s="21" t="s">
        <v>68</v>
      </c>
      <c r="B26" s="15" t="n">
        <v>32.1990569094548</v>
      </c>
      <c r="C26" s="19" t="n">
        <v>1.606</v>
      </c>
      <c r="D26" s="17" t="n">
        <v>2.634</v>
      </c>
      <c r="E26" s="17" t="n">
        <v>2.634</v>
      </c>
      <c r="F26" s="17" t="n">
        <v>1.184</v>
      </c>
      <c r="G26" s="42"/>
      <c r="H26" s="2" t="s">
        <v>16</v>
      </c>
      <c r="I26" s="2" t="n">
        <v>1.2837</v>
      </c>
      <c r="J26" s="17" t="n">
        <v>0.692</v>
      </c>
      <c r="K26" s="21" t="s">
        <v>68</v>
      </c>
      <c r="L26" s="2" t="s">
        <v>17</v>
      </c>
      <c r="M26" s="2" t="n">
        <v>1</v>
      </c>
    </row>
    <row r="30" customFormat="false" ht="15" hidden="false" customHeight="false" outlineLevel="0" collapsed="false">
      <c r="A30" s="40" t="s">
        <v>70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customFormat="false" ht="1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customFormat="false" ht="15" hidden="false" customHeight="false" outlineLevel="0" collapsed="false">
      <c r="A32" s="1" t="n">
        <v>1</v>
      </c>
      <c r="B32" s="1" t="s">
        <v>71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customFormat="false" ht="15" hidden="false" customHeight="false" outlineLevel="0" collapsed="false">
      <c r="A33" s="1" t="n">
        <v>2</v>
      </c>
      <c r="B33" s="1" t="s">
        <v>72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customFormat="false" ht="17.25" hidden="false" customHeight="false" outlineLevel="0" collapsed="false">
      <c r="A34" s="1" t="n">
        <v>3</v>
      </c>
      <c r="B34" s="41" t="s">
        <v>73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customFormat="false" ht="15" hidden="false" customHeight="false" outlineLevel="0" collapsed="false">
      <c r="A35" s="1" t="n">
        <v>4</v>
      </c>
      <c r="B35" s="1" t="s">
        <v>74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customFormat="false" ht="15" hidden="false" customHeight="false" outlineLevel="0" collapsed="false">
      <c r="A36" s="1" t="n">
        <v>5</v>
      </c>
      <c r="B36" s="1" t="s">
        <v>75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customFormat="false" ht="15" hidden="false" customHeight="false" outlineLevel="0" collapsed="false">
      <c r="A37" s="1" t="n">
        <v>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</sheetData>
  <mergeCells count="9">
    <mergeCell ref="D1:F1"/>
    <mergeCell ref="H1:J1"/>
    <mergeCell ref="D2:F2"/>
    <mergeCell ref="H2:J2"/>
    <mergeCell ref="B32:L32"/>
    <mergeCell ref="B33:L33"/>
    <mergeCell ref="B35:L35"/>
    <mergeCell ref="B36:L36"/>
    <mergeCell ref="B37:L37"/>
  </mergeCells>
  <hyperlinks>
    <hyperlink ref="B34" r:id="rId1" display="https://www.researchgate.net/publication/276069098_The_electronic_origin_of_shear-induced_direct_to_indirect_gap_transition_and_anisotropy_diminution_in_phosphorene/figures?lo=1&amp;utm_source=google&amp;utm_medium=organic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21.26"/>
    <col collapsed="false" customWidth="true" hidden="false" outlineLevel="0" max="3" min="3" style="0" width="32.34"/>
    <col collapsed="false" customWidth="true" hidden="false" outlineLevel="0" max="10" min="4" style="0" width="10.67"/>
    <col collapsed="false" customWidth="true" hidden="false" outlineLevel="0" max="11" min="11" style="0" width="18.2"/>
    <col collapsed="false" customWidth="true" hidden="false" outlineLevel="0" max="1025" min="12" style="0" width="10.67"/>
  </cols>
  <sheetData>
    <row r="1" customFormat="false" ht="15" hidden="false" customHeight="false" outlineLevel="0" collapsed="false">
      <c r="A1" s="2"/>
      <c r="B1" s="2"/>
      <c r="C1" s="2"/>
      <c r="D1" s="3" t="s">
        <v>0</v>
      </c>
      <c r="E1" s="3"/>
      <c r="F1" s="3"/>
      <c r="G1" s="2"/>
      <c r="H1" s="5" t="s">
        <v>1</v>
      </c>
      <c r="I1" s="5"/>
      <c r="J1" s="5"/>
      <c r="K1" s="2"/>
      <c r="L1" s="2"/>
      <c r="M1" s="2"/>
    </row>
    <row r="2" customFormat="false" ht="15" hidden="false" customHeight="false" outlineLevel="0" collapsed="false">
      <c r="A2" s="2"/>
      <c r="B2" s="2"/>
      <c r="C2" s="2"/>
      <c r="D2" s="6" t="s">
        <v>2</v>
      </c>
      <c r="E2" s="6"/>
      <c r="F2" s="6"/>
      <c r="G2" s="2"/>
      <c r="H2" s="8" t="s">
        <v>3</v>
      </c>
      <c r="I2" s="8"/>
      <c r="J2" s="8"/>
      <c r="K2" s="2"/>
      <c r="L2" s="2"/>
      <c r="M2" s="2"/>
    </row>
    <row r="3" customFormat="false" ht="15" hidden="false" customHeight="false" outlineLevel="0" collapsed="false">
      <c r="A3" s="9" t="s">
        <v>4</v>
      </c>
      <c r="B3" s="10" t="s">
        <v>5</v>
      </c>
      <c r="C3" s="11" t="s">
        <v>6</v>
      </c>
      <c r="D3" s="12" t="s">
        <v>7</v>
      </c>
      <c r="E3" s="12" t="s">
        <v>8</v>
      </c>
      <c r="F3" s="12" t="s">
        <v>9</v>
      </c>
      <c r="G3" s="2"/>
      <c r="H3" s="13" t="s">
        <v>10</v>
      </c>
      <c r="I3" s="13" t="s">
        <v>11</v>
      </c>
      <c r="J3" s="13" t="s">
        <v>12</v>
      </c>
      <c r="K3" s="9" t="s">
        <v>4</v>
      </c>
      <c r="L3" s="2" t="s">
        <v>13</v>
      </c>
      <c r="M3" s="2" t="s">
        <v>14</v>
      </c>
    </row>
    <row r="4" customFormat="false" ht="15" hidden="false" customHeight="false" outlineLevel="0" collapsed="false">
      <c r="A4" s="26" t="s">
        <v>42</v>
      </c>
      <c r="B4" s="15" t="n">
        <v>29.9953221353731</v>
      </c>
      <c r="C4" s="19" t="n">
        <v>5.641</v>
      </c>
      <c r="D4" s="2" t="n">
        <v>1.366</v>
      </c>
      <c r="E4" s="2" t="n">
        <v>1.366</v>
      </c>
      <c r="F4" s="2" t="n">
        <v>1.072</v>
      </c>
      <c r="G4" s="2"/>
      <c r="H4" s="2" t="s">
        <v>16</v>
      </c>
      <c r="I4" s="2" t="n">
        <v>5.6882</v>
      </c>
      <c r="J4" s="2" t="n">
        <v>5.592</v>
      </c>
      <c r="K4" s="26" t="s">
        <v>42</v>
      </c>
      <c r="L4" s="27" t="s">
        <v>17</v>
      </c>
      <c r="M4" s="2"/>
    </row>
    <row r="5" customFormat="false" ht="15" hidden="false" customHeight="false" outlineLevel="0" collapsed="false">
      <c r="A5" s="26" t="s">
        <v>43</v>
      </c>
      <c r="B5" s="10" t="s">
        <v>44</v>
      </c>
      <c r="C5" s="19" t="n">
        <v>4.996</v>
      </c>
      <c r="D5" s="2"/>
      <c r="E5" s="2"/>
      <c r="F5" s="2"/>
      <c r="G5" s="2"/>
      <c r="H5" s="2" t="s">
        <v>17</v>
      </c>
      <c r="I5" s="17" t="n">
        <v>3.173</v>
      </c>
      <c r="J5" s="2" t="s">
        <v>44</v>
      </c>
      <c r="K5" s="26" t="s">
        <v>43</v>
      </c>
      <c r="L5" s="27" t="s">
        <v>17</v>
      </c>
      <c r="M5" s="2" t="n">
        <v>2</v>
      </c>
    </row>
    <row r="6" customFormat="false" ht="15" hidden="false" customHeight="false" outlineLevel="0" collapsed="false">
      <c r="A6" s="26" t="s">
        <v>45</v>
      </c>
      <c r="B6" s="10" t="n">
        <v>27.0972213335792</v>
      </c>
      <c r="C6" s="19" t="n">
        <v>1.6</v>
      </c>
      <c r="D6" s="2" t="n">
        <v>2.894</v>
      </c>
      <c r="E6" s="2" t="n">
        <v>3.115</v>
      </c>
      <c r="F6" s="2" t="n">
        <v>1.196</v>
      </c>
      <c r="G6" s="2"/>
      <c r="H6" s="2" t="s">
        <v>16</v>
      </c>
      <c r="I6" s="17" t="n">
        <v>0.888</v>
      </c>
      <c r="J6" s="2" t="n">
        <v>0.8954</v>
      </c>
      <c r="K6" s="26" t="s">
        <v>45</v>
      </c>
      <c r="L6" s="27" t="s">
        <v>17</v>
      </c>
      <c r="M6" s="2" t="n">
        <v>3</v>
      </c>
    </row>
    <row r="7" customFormat="false" ht="15" hidden="false" customHeight="false" outlineLevel="0" collapsed="false">
      <c r="A7" s="26" t="s">
        <v>46</v>
      </c>
      <c r="B7" s="10" t="n">
        <v>31.0152744018589</v>
      </c>
      <c r="C7" s="19" t="n">
        <v>4.357</v>
      </c>
      <c r="D7" s="2"/>
      <c r="E7" s="2"/>
      <c r="F7" s="2"/>
      <c r="G7" s="2"/>
      <c r="H7" s="2" t="s">
        <v>17</v>
      </c>
      <c r="I7" s="17" t="n">
        <v>3.468</v>
      </c>
      <c r="J7" s="2" t="s">
        <v>44</v>
      </c>
      <c r="K7" s="26" t="s">
        <v>46</v>
      </c>
      <c r="L7" s="27" t="s">
        <v>17</v>
      </c>
      <c r="M7" s="2" t="n">
        <v>4</v>
      </c>
    </row>
    <row r="8" customFormat="false" ht="15" hidden="false" customHeight="false" outlineLevel="0" collapsed="false">
      <c r="A8" s="26" t="s">
        <v>55</v>
      </c>
      <c r="B8" s="10" t="n">
        <v>30</v>
      </c>
      <c r="C8" s="19" t="n">
        <v>2.812</v>
      </c>
      <c r="D8" s="2" t="n">
        <v>2.64</v>
      </c>
      <c r="E8" s="2" t="n">
        <v>2.64</v>
      </c>
      <c r="F8" s="2" t="n">
        <v>1.281</v>
      </c>
      <c r="G8" s="2"/>
      <c r="H8" s="2" t="s">
        <v>16</v>
      </c>
      <c r="I8" s="2" t="n">
        <v>2.657</v>
      </c>
      <c r="J8" s="17" t="n">
        <v>1.764</v>
      </c>
      <c r="K8" s="26" t="s">
        <v>55</v>
      </c>
      <c r="L8" s="27" t="s">
        <v>17</v>
      </c>
      <c r="M8" s="2" t="n">
        <v>5</v>
      </c>
    </row>
    <row r="9" customFormat="false" ht="15" hidden="false" customHeight="false" outlineLevel="0" collapsed="false">
      <c r="A9" s="26" t="s">
        <v>56</v>
      </c>
      <c r="B9" s="10" t="n">
        <v>30</v>
      </c>
      <c r="C9" s="19" t="n">
        <v>3.248</v>
      </c>
      <c r="D9" s="2" t="n">
        <v>2.329</v>
      </c>
      <c r="E9" s="2" t="n">
        <v>2.329</v>
      </c>
      <c r="F9" s="2" t="n">
        <v>1.256</v>
      </c>
      <c r="G9" s="2"/>
      <c r="H9" s="2" t="s">
        <v>16</v>
      </c>
      <c r="I9" s="2" t="n">
        <v>3.3509</v>
      </c>
      <c r="J9" s="17" t="n">
        <v>2.358</v>
      </c>
      <c r="K9" s="26" t="s">
        <v>56</v>
      </c>
      <c r="L9" s="27" t="s">
        <v>17</v>
      </c>
      <c r="M9" s="2" t="n">
        <v>5</v>
      </c>
    </row>
    <row r="10" customFormat="false" ht="15" hidden="false" customHeight="false" outlineLevel="0" collapsed="false">
      <c r="A10" s="33" t="s">
        <v>57</v>
      </c>
      <c r="B10" s="15" t="n">
        <v>35.2806119286761</v>
      </c>
      <c r="C10" s="34" t="n">
        <v>3.152</v>
      </c>
      <c r="D10" s="2" t="n">
        <v>1.804</v>
      </c>
      <c r="E10" s="2" t="n">
        <v>1.804</v>
      </c>
      <c r="F10" s="2" t="n">
        <v>1.192</v>
      </c>
      <c r="G10" s="2"/>
      <c r="H10" s="2" t="s">
        <v>16</v>
      </c>
      <c r="I10" s="2" t="n">
        <v>1.705875</v>
      </c>
      <c r="J10" s="17" t="n">
        <v>1.528</v>
      </c>
      <c r="K10" s="33" t="s">
        <v>57</v>
      </c>
      <c r="L10" s="27" t="s">
        <v>17</v>
      </c>
      <c r="M10" s="2" t="n">
        <v>6</v>
      </c>
    </row>
    <row r="13" customFormat="false" ht="15" hidden="false" customHeight="false" outlineLevel="0" collapsed="false">
      <c r="A13" s="40" t="s">
        <v>70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5" hidden="false" customHeight="false" outlineLevel="0" collapsed="false">
      <c r="A15" s="1" t="n">
        <v>1</v>
      </c>
      <c r="B15" s="1" t="s">
        <v>71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5" hidden="false" customHeight="false" outlineLevel="0" collapsed="false">
      <c r="A16" s="1" t="n">
        <v>2</v>
      </c>
      <c r="B16" s="1" t="s">
        <v>72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7.25" hidden="false" customHeight="false" outlineLevel="0" collapsed="false">
      <c r="A17" s="1" t="n">
        <v>3</v>
      </c>
      <c r="B17" s="41" t="s">
        <v>73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5" hidden="false" customHeight="false" outlineLevel="0" collapsed="false">
      <c r="A18" s="1" t="n">
        <v>4</v>
      </c>
      <c r="B18" s="1" t="s">
        <v>74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5" hidden="false" customHeight="false" outlineLevel="0" collapsed="false">
      <c r="A19" s="1" t="n">
        <v>5</v>
      </c>
      <c r="B19" s="1" t="s">
        <v>75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5" hidden="false" customHeight="false" outlineLevel="0" collapsed="false">
      <c r="A20" s="1" t="n">
        <v>6</v>
      </c>
      <c r="B20" s="1" t="s">
        <v>76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mergeCells count="9">
    <mergeCell ref="D1:F1"/>
    <mergeCell ref="H1:J1"/>
    <mergeCell ref="D2:F2"/>
    <mergeCell ref="H2:J2"/>
    <mergeCell ref="B15:L15"/>
    <mergeCell ref="B16:L16"/>
    <mergeCell ref="B18:L18"/>
    <mergeCell ref="B19:L19"/>
    <mergeCell ref="B20:L20"/>
  </mergeCells>
  <hyperlinks>
    <hyperlink ref="B17" r:id="rId1" display="https://www.researchgate.net/publication/276069098_The_electronic_origin_of_shear-induced_direct_to_indirect_gap_transition_and_anisotropy_diminution_in_phosphorene/figures?lo=1&amp;utm_source=google&amp;utm_medium=organi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8.16"/>
    <col collapsed="false" customWidth="true" hidden="false" outlineLevel="0" max="3" min="3" style="0" width="30.83"/>
    <col collapsed="false" customWidth="false" hidden="false" outlineLevel="0" max="1025" min="4" style="0" width="11.5"/>
  </cols>
  <sheetData>
    <row r="1" customFormat="false" ht="15" hidden="false" customHeight="false" outlineLevel="0" collapsed="false">
      <c r="A1" s="42"/>
      <c r="B1" s="42"/>
      <c r="C1" s="42"/>
      <c r="D1" s="3" t="s">
        <v>0</v>
      </c>
      <c r="E1" s="3"/>
      <c r="F1" s="3"/>
      <c r="G1" s="42"/>
      <c r="H1" s="5" t="s">
        <v>1</v>
      </c>
      <c r="I1" s="5"/>
      <c r="J1" s="5"/>
      <c r="K1" s="2"/>
      <c r="L1" s="2"/>
      <c r="M1" s="2"/>
    </row>
    <row r="2" customFormat="false" ht="15" hidden="false" customHeight="false" outlineLevel="0" collapsed="false">
      <c r="A2" s="42"/>
      <c r="B2" s="42"/>
      <c r="C2" s="42"/>
      <c r="D2" s="6" t="s">
        <v>2</v>
      </c>
      <c r="E2" s="6"/>
      <c r="F2" s="6"/>
      <c r="G2" s="42"/>
      <c r="H2" s="8" t="s">
        <v>3</v>
      </c>
      <c r="I2" s="8"/>
      <c r="J2" s="8"/>
      <c r="K2" s="2"/>
      <c r="L2" s="2"/>
      <c r="M2" s="2"/>
    </row>
    <row r="3" customFormat="false" ht="15" hidden="false" customHeight="false" outlineLevel="0" collapsed="false">
      <c r="A3" s="9" t="s">
        <v>4</v>
      </c>
      <c r="B3" s="10" t="s">
        <v>5</v>
      </c>
      <c r="C3" s="11" t="s">
        <v>6</v>
      </c>
      <c r="D3" s="12" t="s">
        <v>7</v>
      </c>
      <c r="E3" s="12" t="s">
        <v>8</v>
      </c>
      <c r="F3" s="12" t="s">
        <v>9</v>
      </c>
      <c r="G3" s="42"/>
      <c r="H3" s="13" t="s">
        <v>10</v>
      </c>
      <c r="I3" s="13" t="s">
        <v>11</v>
      </c>
      <c r="J3" s="13" t="s">
        <v>12</v>
      </c>
      <c r="K3" s="9" t="s">
        <v>4</v>
      </c>
      <c r="L3" s="2" t="s">
        <v>13</v>
      </c>
      <c r="M3" s="2" t="s">
        <v>14</v>
      </c>
    </row>
    <row r="4" customFormat="false" ht="15" hidden="false" customHeight="false" outlineLevel="0" collapsed="false">
      <c r="A4" s="14" t="s">
        <v>15</v>
      </c>
      <c r="B4" s="15" t="n">
        <v>26.6683620266725</v>
      </c>
      <c r="C4" s="16" t="n">
        <v>4.01</v>
      </c>
      <c r="D4" s="17" t="n">
        <v>1.887</v>
      </c>
      <c r="E4" s="17" t="n">
        <v>1.887</v>
      </c>
      <c r="F4" s="17" t="n">
        <v>1.123</v>
      </c>
      <c r="G4" s="42"/>
      <c r="H4" s="2" t="s">
        <v>16</v>
      </c>
      <c r="I4" s="2" t="n">
        <v>3.095685</v>
      </c>
      <c r="J4" s="17" t="n">
        <v>2.467</v>
      </c>
      <c r="K4" s="14" t="s">
        <v>15</v>
      </c>
      <c r="L4" s="2" t="s">
        <v>17</v>
      </c>
      <c r="M4" s="2" t="n">
        <v>1</v>
      </c>
    </row>
    <row r="5" customFormat="false" ht="15" hidden="false" customHeight="false" outlineLevel="0" collapsed="false">
      <c r="A5" s="18" t="s">
        <v>20</v>
      </c>
      <c r="B5" s="15" t="n">
        <v>26.5613806229564</v>
      </c>
      <c r="C5" s="19" t="n">
        <v>6.32</v>
      </c>
      <c r="D5" s="17" t="n">
        <v>1.569</v>
      </c>
      <c r="E5" s="17" t="n">
        <v>1.569</v>
      </c>
      <c r="F5" s="17" t="n">
        <v>1.117</v>
      </c>
      <c r="G5" s="42"/>
      <c r="H5" s="2" t="s">
        <v>16</v>
      </c>
      <c r="I5" s="2" t="n">
        <v>5.039232</v>
      </c>
      <c r="J5" s="17" t="n">
        <v>4.431</v>
      </c>
      <c r="K5" s="18" t="s">
        <v>20</v>
      </c>
      <c r="L5" s="2" t="s">
        <v>17</v>
      </c>
      <c r="M5" s="2" t="n">
        <v>1</v>
      </c>
    </row>
    <row r="6" customFormat="false" ht="16.5" hidden="false" customHeight="false" outlineLevel="0" collapsed="false">
      <c r="A6" s="21" t="s">
        <v>21</v>
      </c>
      <c r="B6" s="15" t="n">
        <v>32.62223299353</v>
      </c>
      <c r="C6" s="19" t="n">
        <v>2.01</v>
      </c>
      <c r="D6" s="2" t="n">
        <v>2.329</v>
      </c>
      <c r="E6" s="2" t="n">
        <v>2.329</v>
      </c>
      <c r="F6" s="2" t="n">
        <v>1.159</v>
      </c>
      <c r="G6" s="42"/>
      <c r="H6" s="2" t="s">
        <v>16</v>
      </c>
      <c r="I6" s="2" t="n">
        <v>1.643324</v>
      </c>
      <c r="J6" s="17" t="n">
        <v>1.18</v>
      </c>
      <c r="K6" s="21" t="s">
        <v>21</v>
      </c>
      <c r="L6" s="2" t="s">
        <v>17</v>
      </c>
      <c r="M6" s="2" t="n">
        <v>1</v>
      </c>
    </row>
    <row r="7" customFormat="false" ht="16.5" hidden="false" customHeight="false" outlineLevel="0" collapsed="false">
      <c r="A7" s="20" t="s">
        <v>22</v>
      </c>
      <c r="B7" s="15" t="n">
        <v>34.0560068598937</v>
      </c>
      <c r="C7" s="19" t="n">
        <v>0.89</v>
      </c>
      <c r="D7" s="2" t="n">
        <v>2.794</v>
      </c>
      <c r="E7" s="2" t="n">
        <v>2.794</v>
      </c>
      <c r="F7" s="2" t="n">
        <v>1.172</v>
      </c>
      <c r="G7" s="42"/>
      <c r="H7" s="2" t="s">
        <v>16</v>
      </c>
      <c r="I7" s="2" t="n">
        <v>0.960914</v>
      </c>
      <c r="J7" s="17" t="n">
        <v>0.371</v>
      </c>
      <c r="K7" s="20" t="s">
        <v>22</v>
      </c>
      <c r="L7" s="2" t="s">
        <v>17</v>
      </c>
      <c r="M7" s="2" t="n">
        <v>1</v>
      </c>
    </row>
    <row r="8" customFormat="false" ht="15" hidden="false" customHeight="false" outlineLevel="0" collapsed="false">
      <c r="A8" s="18" t="s">
        <v>26</v>
      </c>
      <c r="B8" s="15" t="n">
        <v>26.6364211324903</v>
      </c>
      <c r="C8" s="19" t="n">
        <v>6.58</v>
      </c>
      <c r="D8" s="17" t="n">
        <v>1.521</v>
      </c>
      <c r="E8" s="17" t="n">
        <v>1.521</v>
      </c>
      <c r="F8" s="17" t="n">
        <v>1.117</v>
      </c>
      <c r="G8" s="42"/>
      <c r="H8" s="2" t="s">
        <v>16</v>
      </c>
      <c r="I8" s="2" t="n">
        <v>5.471476</v>
      </c>
      <c r="J8" s="17" t="n">
        <v>4.83</v>
      </c>
      <c r="K8" s="18" t="s">
        <v>26</v>
      </c>
      <c r="L8" s="2" t="s">
        <v>17</v>
      </c>
      <c r="M8" s="2" t="n">
        <v>1</v>
      </c>
    </row>
    <row r="9" customFormat="false" ht="16.5" hidden="false" customHeight="false" outlineLevel="0" collapsed="false">
      <c r="A9" s="21" t="s">
        <v>27</v>
      </c>
      <c r="B9" s="15" t="n">
        <v>32.55811344583</v>
      </c>
      <c r="C9" s="19" t="n">
        <v>2.01</v>
      </c>
      <c r="D9" s="17" t="n">
        <v>2.25</v>
      </c>
      <c r="E9" s="17" t="n">
        <v>2.25</v>
      </c>
      <c r="F9" s="17" t="n">
        <v>1.204</v>
      </c>
      <c r="G9" s="42"/>
      <c r="H9" s="2" t="s">
        <v>16</v>
      </c>
      <c r="I9" s="2" t="n">
        <v>1.948977</v>
      </c>
      <c r="J9" s="17" t="n">
        <v>1.224</v>
      </c>
      <c r="K9" s="21" t="s">
        <v>27</v>
      </c>
      <c r="L9" s="2" t="s">
        <v>17</v>
      </c>
      <c r="M9" s="2" t="n">
        <v>1</v>
      </c>
    </row>
    <row r="10" customFormat="false" ht="16.5" hidden="false" customHeight="false" outlineLevel="0" collapsed="false">
      <c r="A10" s="20" t="s">
        <v>28</v>
      </c>
      <c r="B10" s="15" t="n">
        <v>33.9157387727024</v>
      </c>
      <c r="C10" s="19" t="n">
        <v>1.07</v>
      </c>
      <c r="D10" s="17" t="n">
        <v>2.702</v>
      </c>
      <c r="E10" s="17" t="n">
        <v>2.702</v>
      </c>
      <c r="F10" s="17" t="n">
        <v>1.18</v>
      </c>
      <c r="G10" s="42"/>
      <c r="H10" s="2" t="s">
        <v>16</v>
      </c>
      <c r="I10" s="2" t="n">
        <v>1.215468</v>
      </c>
      <c r="J10" s="17" t="n">
        <v>0.435</v>
      </c>
      <c r="K10" s="20" t="s">
        <v>28</v>
      </c>
      <c r="L10" s="2" t="s">
        <v>17</v>
      </c>
      <c r="M10" s="2" t="n">
        <v>1</v>
      </c>
    </row>
    <row r="11" customFormat="false" ht="15" hidden="false" customHeight="false" outlineLevel="0" collapsed="false">
      <c r="A11" s="22" t="s">
        <v>33</v>
      </c>
      <c r="B11" s="15" t="n">
        <v>26.5264829159342</v>
      </c>
      <c r="C11" s="19" t="n">
        <v>5.74</v>
      </c>
      <c r="D11" s="17" t="n">
        <v>1.453</v>
      </c>
      <c r="E11" s="17" t="n">
        <v>1.453</v>
      </c>
      <c r="F11" s="17" t="n">
        <v>1.115</v>
      </c>
      <c r="G11" s="42"/>
      <c r="H11" s="2" t="s">
        <v>16</v>
      </c>
      <c r="I11" s="2" t="n">
        <v>6.1178</v>
      </c>
      <c r="J11" s="2" t="n">
        <v>3.466</v>
      </c>
      <c r="K11" s="22" t="s">
        <v>33</v>
      </c>
      <c r="L11" s="2" t="s">
        <v>17</v>
      </c>
      <c r="M11" s="2" t="n">
        <v>1</v>
      </c>
    </row>
    <row r="12" customFormat="false" ht="15" hidden="false" customHeight="false" outlineLevel="0" collapsed="false">
      <c r="A12" s="23" t="s">
        <v>34</v>
      </c>
      <c r="B12" s="10" t="n">
        <v>31.8832469387774</v>
      </c>
      <c r="C12" s="19" t="n">
        <v>1.58</v>
      </c>
      <c r="D12" s="17" t="n">
        <v>2.302</v>
      </c>
      <c r="E12" s="17" t="n">
        <v>2.302</v>
      </c>
      <c r="F12" s="17" t="n">
        <v>1.169</v>
      </c>
      <c r="G12" s="42"/>
      <c r="H12" s="2" t="s">
        <v>16</v>
      </c>
      <c r="I12" s="2" t="n">
        <v>2.6968</v>
      </c>
      <c r="J12" s="17" t="n">
        <v>0.726</v>
      </c>
      <c r="K12" s="23" t="s">
        <v>34</v>
      </c>
      <c r="L12" s="2" t="s">
        <v>17</v>
      </c>
      <c r="M12" s="2" t="n">
        <v>1</v>
      </c>
    </row>
    <row r="13" customFormat="false" ht="15" hidden="false" customHeight="false" outlineLevel="0" collapsed="false">
      <c r="A13" s="22" t="s">
        <v>36</v>
      </c>
      <c r="B13" s="15" t="n">
        <v>27.1468762630111</v>
      </c>
      <c r="C13" s="19" t="n">
        <v>4.57</v>
      </c>
      <c r="D13" s="2" t="n">
        <v>1.449</v>
      </c>
      <c r="E13" s="2" t="n">
        <v>1.449</v>
      </c>
      <c r="F13" s="2" t="n">
        <v>1.114</v>
      </c>
      <c r="G13" s="42"/>
      <c r="H13" s="2" t="s">
        <v>16</v>
      </c>
      <c r="I13" s="2" t="n">
        <v>5.8396</v>
      </c>
      <c r="J13" s="17" t="n">
        <v>2.649</v>
      </c>
      <c r="K13" s="22" t="s">
        <v>36</v>
      </c>
      <c r="L13" s="2" t="s">
        <v>17</v>
      </c>
      <c r="M13" s="2" t="n">
        <v>1</v>
      </c>
    </row>
    <row r="14" customFormat="false" ht="16.5" hidden="false" customHeight="false" outlineLevel="0" collapsed="false">
      <c r="A14" s="24" t="s">
        <v>37</v>
      </c>
      <c r="B14" s="15" t="n">
        <v>32.7929358286217</v>
      </c>
      <c r="C14" s="19" t="n">
        <v>2.53</v>
      </c>
      <c r="D14" s="17" t="n">
        <v>2.059</v>
      </c>
      <c r="E14" s="17" t="n">
        <v>2.059</v>
      </c>
      <c r="F14" s="17" t="n">
        <v>1.166</v>
      </c>
      <c r="G14" s="42"/>
      <c r="H14" s="2" t="s">
        <v>16</v>
      </c>
      <c r="I14" s="2" t="n">
        <v>2.8588</v>
      </c>
      <c r="J14" s="17" t="n">
        <v>1.574</v>
      </c>
      <c r="K14" s="24" t="s">
        <v>37</v>
      </c>
      <c r="L14" s="2" t="s">
        <v>17</v>
      </c>
      <c r="M14" s="2" t="n">
        <v>1</v>
      </c>
    </row>
    <row r="15" customFormat="false" ht="16.5" hidden="false" customHeight="false" outlineLevel="0" collapsed="false">
      <c r="A15" s="25" t="s">
        <v>38</v>
      </c>
      <c r="B15" s="15" t="n">
        <v>34.0769610704621</v>
      </c>
      <c r="C15" s="19" t="n">
        <v>1.49</v>
      </c>
      <c r="D15" s="17" t="n">
        <v>2.437</v>
      </c>
      <c r="E15" s="17" t="n">
        <v>2.437</v>
      </c>
      <c r="F15" s="17" t="n">
        <v>1.169</v>
      </c>
      <c r="G15" s="42"/>
      <c r="H15" s="2" t="s">
        <v>16</v>
      </c>
      <c r="I15" s="2" t="n">
        <v>1.465739</v>
      </c>
      <c r="J15" s="17" t="n">
        <v>0.751</v>
      </c>
      <c r="K15" s="25" t="s">
        <v>38</v>
      </c>
      <c r="L15" s="2" t="s">
        <v>17</v>
      </c>
      <c r="M15" s="2" t="n">
        <v>1</v>
      </c>
    </row>
    <row r="16" customFormat="false" ht="15" hidden="false" customHeight="false" outlineLevel="0" collapsed="false">
      <c r="A16" s="22" t="s">
        <v>41</v>
      </c>
      <c r="B16" s="15" t="n">
        <v>27.8623560798186</v>
      </c>
      <c r="C16" s="19" t="n">
        <v>2.6</v>
      </c>
      <c r="D16" s="2" t="n">
        <v>1.709</v>
      </c>
      <c r="E16" s="2" t="n">
        <v>1.709</v>
      </c>
      <c r="F16" s="2" t="n">
        <v>1.121</v>
      </c>
      <c r="G16" s="42"/>
      <c r="H16" s="2" t="s">
        <v>16</v>
      </c>
      <c r="I16" s="2" t="n">
        <v>3.5783</v>
      </c>
      <c r="J16" s="17" t="n">
        <v>1.33</v>
      </c>
      <c r="K16" s="22" t="s">
        <v>41</v>
      </c>
      <c r="L16" s="2" t="s">
        <v>17</v>
      </c>
      <c r="M16" s="2" t="n">
        <v>1</v>
      </c>
    </row>
    <row r="17" customFormat="false" ht="15" hidden="false" customHeight="false" outlineLevel="0" collapsed="false">
      <c r="A17" s="29" t="s">
        <v>47</v>
      </c>
      <c r="B17" s="15" t="n">
        <v>26.1115449436954</v>
      </c>
      <c r="C17" s="19" t="n">
        <v>3.17</v>
      </c>
      <c r="D17" s="17" t="n">
        <v>2.763</v>
      </c>
      <c r="E17" s="17" t="n">
        <v>2.763</v>
      </c>
      <c r="F17" s="17" t="n">
        <v>1.129</v>
      </c>
      <c r="G17" s="42"/>
      <c r="H17" s="2" t="s">
        <v>16</v>
      </c>
      <c r="I17" s="2" t="n">
        <v>1.8275</v>
      </c>
      <c r="J17" s="17" t="n">
        <v>1.198</v>
      </c>
      <c r="K17" s="29" t="s">
        <v>47</v>
      </c>
      <c r="L17" s="2" t="s">
        <v>17</v>
      </c>
      <c r="M17" s="2" t="n">
        <v>1</v>
      </c>
    </row>
    <row r="18" customFormat="false" ht="15" hidden="false" customHeight="false" outlineLevel="0" collapsed="false">
      <c r="A18" s="29" t="s">
        <v>48</v>
      </c>
      <c r="B18" s="15" t="n">
        <v>26.7118670015494</v>
      </c>
      <c r="C18" s="19" t="n">
        <v>3.21</v>
      </c>
      <c r="D18" s="17" t="n">
        <v>2.368</v>
      </c>
      <c r="E18" s="17" t="n">
        <v>2.368</v>
      </c>
      <c r="F18" s="17" t="n">
        <v>1.116</v>
      </c>
      <c r="G18" s="42"/>
      <c r="H18" s="2" t="s">
        <v>16</v>
      </c>
      <c r="I18" s="2" t="n">
        <v>2.4754</v>
      </c>
      <c r="J18" s="17" t="n">
        <v>1.397</v>
      </c>
      <c r="K18" s="29" t="s">
        <v>48</v>
      </c>
      <c r="L18" s="2" t="s">
        <v>17</v>
      </c>
      <c r="M18" s="2" t="n">
        <v>1</v>
      </c>
    </row>
    <row r="19" customFormat="false" ht="16.5" hidden="false" customHeight="false" outlineLevel="0" collapsed="false">
      <c r="A19" s="30" t="s">
        <v>49</v>
      </c>
      <c r="B19" s="15" t="n">
        <v>30.3613324064649</v>
      </c>
      <c r="C19" s="19" t="n">
        <v>1.798</v>
      </c>
      <c r="D19" s="2" t="n">
        <v>3.888</v>
      </c>
      <c r="E19" s="2" t="n">
        <v>3.888</v>
      </c>
      <c r="F19" s="2" t="n">
        <v>1.169</v>
      </c>
      <c r="G19" s="42"/>
      <c r="H19" s="2" t="s">
        <v>16</v>
      </c>
      <c r="I19" s="2" t="n">
        <v>2.487033</v>
      </c>
      <c r="J19" s="17" t="n">
        <v>1.178</v>
      </c>
      <c r="K19" s="30" t="s">
        <v>49</v>
      </c>
      <c r="L19" s="2" t="s">
        <v>17</v>
      </c>
      <c r="M19" s="2" t="n">
        <v>1</v>
      </c>
    </row>
    <row r="20" customFormat="false" ht="15" hidden="false" customHeight="false" outlineLevel="0" collapsed="false">
      <c r="A20" s="29" t="s">
        <v>50</v>
      </c>
      <c r="B20" s="15" t="n">
        <v>26.3162109427001</v>
      </c>
      <c r="C20" s="19" t="n">
        <v>3.54</v>
      </c>
      <c r="D20" s="17" t="n">
        <v>2.114</v>
      </c>
      <c r="E20" s="17" t="n">
        <v>2.114</v>
      </c>
      <c r="F20" s="17" t="n">
        <v>1.116</v>
      </c>
      <c r="G20" s="42"/>
      <c r="H20" s="2" t="s">
        <v>16</v>
      </c>
      <c r="I20" s="2" t="n">
        <v>2.6021</v>
      </c>
      <c r="J20" s="17" t="n">
        <v>1.691</v>
      </c>
      <c r="K20" s="29" t="s">
        <v>50</v>
      </c>
      <c r="L20" s="2" t="s">
        <v>17</v>
      </c>
      <c r="M20" s="2" t="n">
        <v>1</v>
      </c>
    </row>
    <row r="21" customFormat="false" ht="16.5" hidden="false" customHeight="false" outlineLevel="0" collapsed="false">
      <c r="A21" s="30" t="s">
        <v>51</v>
      </c>
      <c r="B21" s="15" t="n">
        <v>30.2388979205796</v>
      </c>
      <c r="C21" s="19" t="n">
        <v>2.7</v>
      </c>
      <c r="D21" s="2" t="n">
        <v>3.086</v>
      </c>
      <c r="E21" s="2" t="n">
        <v>3.086</v>
      </c>
      <c r="F21" s="2" t="n">
        <v>1.163</v>
      </c>
      <c r="G21" s="42"/>
      <c r="H21" s="2" t="s">
        <v>16</v>
      </c>
      <c r="I21" s="2" t="n">
        <v>2.0224</v>
      </c>
      <c r="J21" s="17" t="n">
        <v>1.714</v>
      </c>
      <c r="K21" s="30" t="s">
        <v>51</v>
      </c>
      <c r="L21" s="2" t="s">
        <v>17</v>
      </c>
      <c r="M21" s="2" t="n">
        <v>1</v>
      </c>
    </row>
    <row r="22" customFormat="false" ht="16.5" hidden="false" customHeight="false" outlineLevel="0" collapsed="false">
      <c r="A22" s="31" t="s">
        <v>52</v>
      </c>
      <c r="B22" s="15" t="n">
        <v>31.0801504280573</v>
      </c>
      <c r="C22" s="19" t="n">
        <v>0.965</v>
      </c>
      <c r="D22" s="2" t="n">
        <v>4.958</v>
      </c>
      <c r="E22" s="2" t="n">
        <v>4.958</v>
      </c>
      <c r="F22" s="2" t="n">
        <v>4.958</v>
      </c>
      <c r="G22" s="42"/>
      <c r="H22" s="2" t="s">
        <v>16</v>
      </c>
      <c r="I22" s="17" t="n">
        <v>1.916531</v>
      </c>
      <c r="J22" s="17" t="n">
        <v>0.534</v>
      </c>
      <c r="K22" s="31" t="s">
        <v>52</v>
      </c>
      <c r="L22" s="2" t="s">
        <v>17</v>
      </c>
      <c r="M22" s="2" t="n">
        <v>1</v>
      </c>
    </row>
    <row r="23" customFormat="false" ht="15" hidden="false" customHeight="false" outlineLevel="0" collapsed="false">
      <c r="A23" s="32" t="s">
        <v>53</v>
      </c>
      <c r="B23" s="15" t="n">
        <v>29.6157396939215</v>
      </c>
      <c r="C23" s="19" t="n">
        <v>0.98</v>
      </c>
      <c r="D23" s="17" t="n">
        <v>4.691</v>
      </c>
      <c r="E23" s="17" t="n">
        <v>4.691</v>
      </c>
      <c r="F23" s="17" t="n">
        <v>1.173</v>
      </c>
      <c r="G23" s="42"/>
      <c r="H23" s="2" t="s">
        <v>16</v>
      </c>
      <c r="I23" s="2" t="n">
        <v>1.796929</v>
      </c>
      <c r="J23" s="17" t="n">
        <v>0.523</v>
      </c>
      <c r="K23" s="32" t="s">
        <v>53</v>
      </c>
      <c r="L23" s="2" t="s">
        <v>17</v>
      </c>
      <c r="M23" s="2" t="n">
        <v>1</v>
      </c>
    </row>
    <row r="24" customFormat="false" ht="16.5" hidden="false" customHeight="false" outlineLevel="0" collapsed="false">
      <c r="A24" s="31" t="s">
        <v>54</v>
      </c>
      <c r="B24" s="15" t="n">
        <v>31.0578705134201</v>
      </c>
      <c r="C24" s="19" t="n">
        <v>1.213</v>
      </c>
      <c r="D24" s="2" t="n">
        <v>3.643</v>
      </c>
      <c r="E24" s="2" t="n">
        <v>3.643</v>
      </c>
      <c r="F24" s="2" t="n">
        <v>1.175</v>
      </c>
      <c r="G24" s="42"/>
      <c r="H24" s="2" t="s">
        <v>16</v>
      </c>
      <c r="I24" s="2" t="n">
        <v>2.709546</v>
      </c>
      <c r="J24" s="17" t="n">
        <v>1.18</v>
      </c>
      <c r="K24" s="31" t="s">
        <v>54</v>
      </c>
      <c r="L24" s="2" t="s">
        <v>17</v>
      </c>
      <c r="M24" s="2" t="n">
        <v>1</v>
      </c>
    </row>
    <row r="25" customFormat="false" ht="15" hidden="false" customHeight="false" outlineLevel="0" collapsed="false">
      <c r="A25" s="29" t="s">
        <v>69</v>
      </c>
      <c r="B25" s="15" t="n">
        <v>32.0053400541504</v>
      </c>
      <c r="C25" s="19" t="n">
        <v>0.492</v>
      </c>
      <c r="D25" s="2" t="n">
        <v>4.726</v>
      </c>
      <c r="E25" s="2" t="n">
        <v>4.726</v>
      </c>
      <c r="F25" s="2" t="n">
        <v>1.2</v>
      </c>
      <c r="G25" s="42"/>
      <c r="H25" s="2" t="s">
        <v>16</v>
      </c>
      <c r="I25" s="2" t="n">
        <v>1.808595</v>
      </c>
      <c r="J25" s="17" t="n">
        <v>0.366</v>
      </c>
      <c r="K25" s="29" t="s">
        <v>69</v>
      </c>
      <c r="L25" s="2" t="s">
        <v>17</v>
      </c>
      <c r="M25" s="2" t="n">
        <v>1</v>
      </c>
    </row>
    <row r="26" customFormat="false" ht="12.8" hidden="false" customHeight="false" outlineLevel="0" collapsed="false"/>
    <row r="29" customFormat="false" ht="15" hidden="false" customHeight="false" outlineLevel="0" collapsed="false">
      <c r="A29" s="40" t="s">
        <v>70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customFormat="false" ht="1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customFormat="false" ht="15" hidden="false" customHeight="false" outlineLevel="0" collapsed="false">
      <c r="A31" s="1" t="n">
        <v>1</v>
      </c>
      <c r="B31" s="1" t="s">
        <v>71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customFormat="false" ht="15" hidden="false" customHeight="false" outlineLevel="0" collapsed="false">
      <c r="A32" s="1" t="n">
        <v>2</v>
      </c>
      <c r="B32" s="1" t="s">
        <v>72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customFormat="false" ht="17.25" hidden="false" customHeight="false" outlineLevel="0" collapsed="false">
      <c r="A33" s="1" t="n">
        <v>3</v>
      </c>
      <c r="B33" s="41" t="s">
        <v>73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customFormat="false" ht="15" hidden="false" customHeight="false" outlineLevel="0" collapsed="false">
      <c r="A34" s="1" t="n">
        <v>4</v>
      </c>
      <c r="B34" s="1" t="s">
        <v>74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customFormat="false" ht="15" hidden="false" customHeight="false" outlineLevel="0" collapsed="false">
      <c r="A35" s="1" t="n">
        <v>5</v>
      </c>
      <c r="B35" s="1" t="s">
        <v>75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customFormat="false" ht="15" hidden="false" customHeight="false" outlineLevel="0" collapsed="false">
      <c r="A36" s="1" t="n">
        <v>6</v>
      </c>
      <c r="B36" s="1" t="s">
        <v>76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9">
    <mergeCell ref="D1:F1"/>
    <mergeCell ref="H1:J1"/>
    <mergeCell ref="D2:F2"/>
    <mergeCell ref="H2:J2"/>
    <mergeCell ref="B31:L31"/>
    <mergeCell ref="B32:L32"/>
    <mergeCell ref="B34:L34"/>
    <mergeCell ref="B35:L35"/>
    <mergeCell ref="B36:L36"/>
  </mergeCells>
  <hyperlinks>
    <hyperlink ref="B33" r:id="rId1" display="https://www.researchgate.net/publication/276069098_The_electronic_origin_of_shear-induced_direct_to_indirect_gap_transition_and_anisotropy_diminution_in_phosphorene/figures?lo=1&amp;utm_source=google&amp;utm_medium=organic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2018-08-19T16:34:03Z</dcterms:created>
  <dc:creator/>
  <dc:description/>
  <dc:language>en-GB</dc:language>
  <cp:lastModifiedBy/>
  <dcterms:modified xsi:type="dcterms:W3CDTF">2018-09-24T17:33:53Z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