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yysr/Desktop/TeX_RW/"/>
    </mc:Choice>
  </mc:AlternateContent>
  <xr:revisionPtr revIDLastSave="0" documentId="8_{85A50431-D9DB-9B45-BD2C-92A1CB158097}" xr6:coauthVersionLast="36" xr6:coauthVersionMax="36" xr10:uidLastSave="{00000000-0000-0000-0000-000000000000}"/>
  <bookViews>
    <workbookView xWindow="3220" yWindow="4000" windowWidth="28040" windowHeight="17440" xr2:uid="{011D1119-D368-D248-AD6B-107CA31684E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3" i="1" l="1"/>
  <c r="E14" i="1"/>
  <c r="E15" i="1"/>
  <c r="E16" i="1"/>
  <c r="E17" i="1"/>
  <c r="E18" i="1"/>
  <c r="E12" i="1"/>
  <c r="D13" i="1"/>
  <c r="D14" i="1"/>
  <c r="D15" i="1"/>
  <c r="D16" i="1"/>
  <c r="D17" i="1"/>
  <c r="D18" i="1"/>
  <c r="D12" i="1"/>
  <c r="C13" i="1"/>
  <c r="C14" i="1"/>
  <c r="C15" i="1"/>
  <c r="C16" i="1"/>
  <c r="C17" i="1"/>
  <c r="C18" i="1"/>
  <c r="C12" i="1"/>
  <c r="B18" i="1"/>
  <c r="B17" i="1"/>
  <c r="B16" i="1"/>
  <c r="B15" i="1"/>
  <c r="B14" i="1"/>
  <c r="B13" i="1"/>
  <c r="B12" i="1"/>
  <c r="C9" i="1"/>
</calcChain>
</file>

<file path=xl/sharedStrings.xml><?xml version="1.0" encoding="utf-8"?>
<sst xmlns="http://schemas.openxmlformats.org/spreadsheetml/2006/main" count="18" uniqueCount="18">
  <si>
    <t>NaCl</t>
  </si>
  <si>
    <t>LiCl</t>
  </si>
  <si>
    <t>KCl</t>
  </si>
  <si>
    <t>CaCl2</t>
  </si>
  <si>
    <t>MgSO4</t>
  </si>
  <si>
    <t>K2SO4</t>
  </si>
  <si>
    <t>K3Fe(CN)6</t>
  </si>
  <si>
    <t>R1_gated</t>
  </si>
  <si>
    <t>reduction factor xi</t>
  </si>
  <si>
    <t>R_PCTE</t>
  </si>
  <si>
    <t>R_graphene_ungated</t>
  </si>
  <si>
    <t>Driving force const</t>
  </si>
  <si>
    <t>J_ungated</t>
  </si>
  <si>
    <t>J_reduced</t>
  </si>
  <si>
    <t>How to read: Here, a hypothetical J_PG_PCTE is calculated by the obtained diffusive resistances R_graphene_ungated (=1) and R_PCTE (= 30)</t>
  </si>
  <si>
    <t xml:space="preserve">Based on measured reduction of J_PG_PCTE when gated, a R_graphene_gated is calculated. K3Fe(CN)6 is probably just 0. </t>
  </si>
  <si>
    <t>reduction in %</t>
  </si>
  <si>
    <t>not valid for negative xi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</si>
</sst>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1"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  <xf numFmtId="0" fontId="0" fillId="2" borderId="0" xfId="0" applyFill="1"/>
    <xf numFmtId="164" fontId="0" fillId="2" borderId="0" xfId="0" applyNumberFormat="1" applyFill="1"/>
    <xf numFmtId="165" fontId="0" fillId="0" borderId="0" xfId="0" applyNumberFormat="1"/>
    <xf numFmtId="0" fontId="0" fillId="3" borderId="0" xfId="0" applyFill="1"/>
    <xf numFmtId="164" fontId="0" fillId="3" borderId="0" xfId="0" applyNumberFormat="1" applyFill="1"/>
    <xf numFmtId="165" fontId="0" fillId="3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A71CB7-2094-1146-8208-FC2B553EC4F7}">
  <dimension ref="A1:P18"/>
  <sheetViews>
    <sheetView tabSelected="1" workbookViewId="0">
      <selection activeCell="J18" sqref="J18"/>
    </sheetView>
  </sheetViews>
  <sheetFormatPr baseColWidth="10" defaultRowHeight="16"/>
  <cols>
    <col min="2" max="2" width="21.5" customWidth="1"/>
    <col min="4" max="4" width="23.83203125" customWidth="1"/>
    <col min="5" max="5" width="16.83203125" customWidth="1"/>
    <col min="6" max="6" width="21.5" customWidth="1"/>
  </cols>
  <sheetData>
    <row r="1" spans="1:16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>
      <c r="A2" s="1" t="s">
        <v>15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4" spans="1:16">
      <c r="B4" s="3" t="s">
        <v>10</v>
      </c>
      <c r="C4" s="3">
        <v>1</v>
      </c>
    </row>
    <row r="5" spans="1:16">
      <c r="B5" s="3" t="s">
        <v>9</v>
      </c>
      <c r="C5" s="3">
        <v>30</v>
      </c>
    </row>
    <row r="6" spans="1:16">
      <c r="B6" s="3"/>
      <c r="C6" s="3"/>
    </row>
    <row r="7" spans="1:16">
      <c r="B7" s="3" t="s">
        <v>11</v>
      </c>
      <c r="C7" s="3">
        <v>1</v>
      </c>
    </row>
    <row r="8" spans="1:16">
      <c r="B8" s="3"/>
      <c r="C8" s="3"/>
    </row>
    <row r="9" spans="1:16">
      <c r="B9" s="3" t="s">
        <v>12</v>
      </c>
      <c r="C9" s="4">
        <f>C7/(C5+C4)</f>
        <v>3.2258064516129031E-2</v>
      </c>
    </row>
    <row r="11" spans="1:16">
      <c r="B11" t="s">
        <v>13</v>
      </c>
      <c r="C11" t="s">
        <v>7</v>
      </c>
      <c r="D11" t="s">
        <v>8</v>
      </c>
      <c r="E11" t="s">
        <v>16</v>
      </c>
    </row>
    <row r="12" spans="1:16">
      <c r="A12" t="s">
        <v>0</v>
      </c>
      <c r="B12" s="2">
        <f>(1-0.55)*$C$9</f>
        <v>1.4516129032258063E-2</v>
      </c>
      <c r="C12" s="2">
        <f>1/B12-30</f>
        <v>38.8888888888889</v>
      </c>
      <c r="D12" s="2">
        <f>1-1/C12</f>
        <v>0.97428571428571431</v>
      </c>
      <c r="E12" s="5">
        <f>D12*100</f>
        <v>97.428571428571431</v>
      </c>
    </row>
    <row r="13" spans="1:16">
      <c r="A13" t="s">
        <v>1</v>
      </c>
      <c r="B13" s="2">
        <f>(1-0.45)*$C$9</f>
        <v>1.7741935483870968E-2</v>
      </c>
      <c r="C13" s="2">
        <f t="shared" ref="C13:C18" si="0">1/B13-30</f>
        <v>26.36363636363636</v>
      </c>
      <c r="D13" s="2">
        <f t="shared" ref="D13:D18" si="1">1-1/C13</f>
        <v>0.96206896551724141</v>
      </c>
      <c r="E13" s="5">
        <f t="shared" ref="E13:E18" si="2">D13*100</f>
        <v>96.206896551724142</v>
      </c>
    </row>
    <row r="14" spans="1:16">
      <c r="A14" t="s">
        <v>2</v>
      </c>
      <c r="B14" s="2">
        <f>(1-0.28)*$C$9</f>
        <v>2.3225806451612901E-2</v>
      </c>
      <c r="C14" s="2">
        <f t="shared" si="0"/>
        <v>13.055555555555557</v>
      </c>
      <c r="D14" s="2">
        <f t="shared" si="1"/>
        <v>0.92340425531914894</v>
      </c>
      <c r="E14" s="5">
        <f t="shared" si="2"/>
        <v>92.340425531914889</v>
      </c>
    </row>
    <row r="15" spans="1:16">
      <c r="A15" t="s">
        <v>3</v>
      </c>
      <c r="B15" s="2">
        <f>(1-0.22)*$C$9</f>
        <v>2.5161290322580646E-2</v>
      </c>
      <c r="C15" s="2">
        <f t="shared" si="0"/>
        <v>9.7435897435897445</v>
      </c>
      <c r="D15" s="2">
        <f t="shared" si="1"/>
        <v>0.89736842105263159</v>
      </c>
      <c r="E15" s="5">
        <f t="shared" si="2"/>
        <v>89.736842105263165</v>
      </c>
    </row>
    <row r="16" spans="1:16">
      <c r="A16" t="s">
        <v>4</v>
      </c>
      <c r="B16" s="2">
        <f>(1-0.3)*$C$9</f>
        <v>2.2580645161290321E-2</v>
      </c>
      <c r="C16" s="2">
        <f t="shared" si="0"/>
        <v>14.285714285714292</v>
      </c>
      <c r="D16" s="2">
        <f t="shared" si="1"/>
        <v>0.93</v>
      </c>
      <c r="E16" s="5">
        <f t="shared" si="2"/>
        <v>93</v>
      </c>
    </row>
    <row r="17" spans="1:6">
      <c r="A17" t="s">
        <v>5</v>
      </c>
      <c r="B17" s="2">
        <f>(1-0.17)*$C$9</f>
        <v>2.6774193548387094E-2</v>
      </c>
      <c r="C17" s="2">
        <f t="shared" si="0"/>
        <v>7.3493975903614484</v>
      </c>
      <c r="D17" s="2">
        <f t="shared" si="1"/>
        <v>0.86393442622950822</v>
      </c>
      <c r="E17" s="5">
        <f t="shared" si="2"/>
        <v>86.393442622950829</v>
      </c>
    </row>
    <row r="18" spans="1:6">
      <c r="A18" s="6" t="s">
        <v>6</v>
      </c>
      <c r="B18" s="7">
        <f>(1-(-0.05))*$C$9</f>
        <v>3.3870967741935487E-2</v>
      </c>
      <c r="C18" s="7">
        <f t="shared" si="0"/>
        <v>-0.47619047619047805</v>
      </c>
      <c r="D18" s="7">
        <f t="shared" si="1"/>
        <v>3.0999999999999917</v>
      </c>
      <c r="E18" s="8">
        <f t="shared" si="2"/>
        <v>309.99999999999915</v>
      </c>
      <c r="F18" s="6" t="s">
        <v>17</v>
      </c>
    </row>
  </sheetData>
  <mergeCells count="2">
    <mergeCell ref="A1:O1"/>
    <mergeCell ref="A2:P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2018-12-21T22:14:22Z</dcterms:created>
  <dcterms:modified xsi:type="dcterms:W3CDTF">2018-12-21T22:28:44Z</dcterms:modified>
</cp:coreProperties>
</file>