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3280" windowHeight="9690"/>
  </bookViews>
  <sheets>
    <sheet name="65" sheetId="6" r:id="rId1"/>
    <sheet name="64.22" sheetId="5" r:id="rId2"/>
    <sheet name="64.2" sheetId="4" r:id="rId3"/>
    <sheet name="64.1" sheetId="3" r:id="rId4"/>
    <sheet name="Book1" sheetId="1" r:id="rId5"/>
    <sheet name="Sheet1" sheetId="2" r:id="rId6"/>
  </sheets>
  <calcPr calcId="145621"/>
</workbook>
</file>

<file path=xl/calcChain.xml><?xml version="1.0" encoding="utf-8"?>
<calcChain xmlns="http://schemas.openxmlformats.org/spreadsheetml/2006/main">
  <c r="D19" i="6" l="1"/>
  <c r="D18" i="6"/>
  <c r="C12" i="6" l="1"/>
  <c r="B13" i="6" l="1"/>
  <c r="A13" i="6"/>
  <c r="D13" i="6"/>
  <c r="D12" i="6"/>
  <c r="D15" i="6" s="1"/>
  <c r="A14" i="6"/>
  <c r="C12" i="5"/>
  <c r="B12" i="5"/>
  <c r="A12" i="5"/>
  <c r="C12" i="4"/>
  <c r="B12" i="4"/>
  <c r="A12" i="4"/>
  <c r="D16" i="6" l="1"/>
  <c r="D17" i="6" s="1"/>
  <c r="D18" i="5"/>
  <c r="B13" i="5"/>
  <c r="A13" i="5"/>
  <c r="D13" i="5"/>
  <c r="D12" i="5"/>
  <c r="D15" i="5" s="1"/>
  <c r="A14" i="5"/>
  <c r="D18" i="4"/>
  <c r="B13" i="4"/>
  <c r="A13" i="4"/>
  <c r="D13" i="4"/>
  <c r="D12" i="4"/>
  <c r="D15" i="4" s="1"/>
  <c r="A14" i="4"/>
  <c r="D16" i="4"/>
  <c r="D17" i="4" s="1"/>
  <c r="C12" i="3"/>
  <c r="B12" i="3"/>
  <c r="A12" i="3"/>
  <c r="D16" i="5" l="1"/>
  <c r="D17" i="5" s="1"/>
  <c r="D18" i="3"/>
  <c r="B13" i="3"/>
  <c r="A13" i="3"/>
  <c r="D13" i="3"/>
  <c r="D12" i="3"/>
  <c r="D15" i="3" s="1"/>
  <c r="A14" i="3"/>
  <c r="C12" i="2"/>
  <c r="B12" i="2"/>
  <c r="A12" i="2"/>
  <c r="D16" i="3" l="1"/>
  <c r="D17" i="3" s="1"/>
  <c r="D18" i="2"/>
  <c r="B13" i="2"/>
  <c r="D13" i="2"/>
  <c r="D12" i="2"/>
  <c r="D15" i="2" s="1"/>
  <c r="A14" i="2"/>
  <c r="A13" i="2"/>
  <c r="C29" i="1"/>
  <c r="B29" i="1"/>
  <c r="A29" i="1"/>
  <c r="B31" i="1" s="1"/>
  <c r="D16" i="2" l="1"/>
  <c r="D17" i="2" s="1"/>
  <c r="A31" i="1"/>
  <c r="B30" i="1"/>
  <c r="A30" i="1"/>
  <c r="D30" i="1"/>
  <c r="D29" i="1"/>
  <c r="H12" i="1"/>
  <c r="G12" i="1"/>
  <c r="F12" i="1"/>
  <c r="G14" i="1" s="1"/>
  <c r="G13" i="1" l="1"/>
  <c r="F13" i="1"/>
  <c r="I12" i="1"/>
  <c r="I13" i="1"/>
  <c r="F14" i="1"/>
  <c r="C12" i="1"/>
  <c r="B12" i="1"/>
  <c r="A12" i="1"/>
  <c r="A14" i="1" l="1"/>
  <c r="B14" i="1"/>
  <c r="D13" i="1"/>
  <c r="A13" i="1"/>
  <c r="B13" i="1"/>
  <c r="D12" i="1"/>
</calcChain>
</file>

<file path=xl/sharedStrings.xml><?xml version="1.0" encoding="utf-8"?>
<sst xmlns="http://schemas.openxmlformats.org/spreadsheetml/2006/main" count="87" uniqueCount="36">
  <si>
    <t>5000: block.exe vs block_46.exe 0-1 2500-2448-52 2.12418300653594</t>
  </si>
  <si>
    <t>5000: block.exe vs block_46.exe 1-0 2522-2432-46 3.7006578947368363</t>
  </si>
  <si>
    <t>5000: block.exe vs block_46.exe 1-0 2508-2428-64 3.294892915980241</t>
  </si>
  <si>
    <t>block47</t>
  </si>
  <si>
    <t>block46</t>
  </si>
  <si>
    <t>5000: block.exe vs block_47.exe 0-1 2663-2309-28 15.331312256388042</t>
  </si>
  <si>
    <t>block48</t>
  </si>
  <si>
    <t>5000: block.exe vs block_47.exe 1-0 2588-2390-22 8.284518828451892</t>
  </si>
  <si>
    <t>5000: block_48.exe vs block_47.exe 0-1 2605-2375-20 9.684210526315784</t>
  </si>
  <si>
    <t>5000: block_48.exe vs block_47.exe 0-1 2611-2362-27 10.54191363251482</t>
  </si>
  <si>
    <t>5000: block_48.exe vs block_46.exe 0-1 2633-2345-22 12.281449893390196</t>
  </si>
  <si>
    <t>5000: block_48.exe vs block_46.exe 1-0 2635-2339-26 12.654980761008972</t>
  </si>
  <si>
    <t>5000: block_48.exe vs block_46.exe 1-0 2662-2315-23 14.989200863930897</t>
  </si>
  <si>
    <t>5000: block_48.exe vs block_46.exe 0-1 2570-2407-23 6.77191524719567</t>
  </si>
  <si>
    <t xml:space="preserve"> double los = .5 + .5 * std::erf((wins-losses)/std::sqrt(2.0*(wins+losses)));</t>
  </si>
  <si>
    <t>double games = wins + losses + draws;</t>
  </si>
  <si>
    <t xml:space="preserve">  std::printf("Number of games: %g\n", games);</t>
  </si>
  <si>
    <t xml:space="preserve">  double winning_fraction = (wins + 0.5*draws) / games;</t>
  </si>
  <si>
    <t xml:space="preserve">  std::printf("Winning fraction: %g\n", winning_fraction);</t>
  </si>
  <si>
    <t xml:space="preserve">  double elo_difference = -std::log(1.0/winning_fraction-1.0)*400.0/std::log(10.0);</t>
  </si>
  <si>
    <t xml:space="preserve">  std::printf("Elo difference: %+g\n", elo_difference);</t>
  </si>
  <si>
    <t xml:space="preserve">  double los = .5 + .5 * std::erf((wins-losses)/std::sqrt(2.0*(wins+losses)));</t>
  </si>
  <si>
    <t xml:space="preserve">  std::printf("LOS: %g\n", los);</t>
  </si>
  <si>
    <t>LOS=</t>
  </si>
  <si>
    <t>Games=</t>
  </si>
  <si>
    <t>WinFrac=</t>
  </si>
  <si>
    <t>EloDiff=</t>
  </si>
  <si>
    <t>5000: block_62.exe vs block_61.exe 1-0 2813-2183-4 28.859367842418692</t>
  </si>
  <si>
    <t>5000: block_64.exe vs block_63.exe 0-1 2652-2334-14 13.624678663239065</t>
  </si>
  <si>
    <t>5000: block_64.exe vs block_63.exe 1-0 2582-2408-10 7.225913621262459</t>
  </si>
  <si>
    <t>5000: block_642.exe vs block_641.exe 1-0 2710-2263-27 19.752540874944756</t>
  </si>
  <si>
    <t>5000: block_642.exe vs block_641.exe 1-0 2727-2248-25 21.307829181494654</t>
  </si>
  <si>
    <t>4078: block_642.exe vs block_641.exe 1-0 2150-1912-16 12.447698744769875</t>
  </si>
  <si>
    <t>WIN</t>
  </si>
  <si>
    <t>LOSS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</si>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</sst>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%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18" fillId="0" borderId="0" xfId="0" applyFont="1"/>
    <xf numFmtId="0" fontId="18" fillId="0" borderId="10" xfId="0" applyFont="1" applyBorder="1" applyAlignment="1">
      <alignment horizontal="left" vertical="center" indent="1"/>
    </xf>
    <xf numFmtId="9" fontId="0" fillId="0" borderId="0" xfId="1" applyFont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164" fontId="0" fillId="33" borderId="0" xfId="1" applyNumberFormat="1" applyFont="1" applyFill="1"/>
    <xf numFmtId="165" fontId="0" fillId="0" borderId="0" xfId="43" applyNumberFormat="1" applyFon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13" sqref="B13"/>
    </sheetView>
  </sheetViews>
  <sheetFormatPr defaultRowHeight="15" x14ac:dyDescent="0.2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 x14ac:dyDescent="0.25">
      <c r="A1" s="5" t="s">
        <v>33</v>
      </c>
      <c r="B1" s="5" t="s">
        <v>34</v>
      </c>
      <c r="C1" t="s">
        <v>35</v>
      </c>
    </row>
    <row r="2" spans="1:5" x14ac:dyDescent="0.25">
      <c r="A2">
        <v>2667</v>
      </c>
      <c r="B2">
        <v>1496</v>
      </c>
      <c r="C2">
        <v>0</v>
      </c>
      <c r="E2" s="2"/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A12">
        <v>505</v>
      </c>
      <c r="B12">
        <v>439</v>
      </c>
      <c r="C12">
        <f>SUM(C2:C11)</f>
        <v>0</v>
      </c>
      <c r="D12">
        <f>SUM(A12:C12)</f>
        <v>944</v>
      </c>
      <c r="E12" s="2"/>
    </row>
    <row r="13" spans="1:5" x14ac:dyDescent="0.25">
      <c r="A13" s="1">
        <f>A12/B12-1</f>
        <v>0.15034168564920281</v>
      </c>
      <c r="B13" s="1">
        <f>B12/A12-1</f>
        <v>-0.1306930693069307</v>
      </c>
      <c r="D13">
        <f>A12-B12</f>
        <v>66</v>
      </c>
      <c r="E13" s="2"/>
    </row>
    <row r="14" spans="1:5" x14ac:dyDescent="0.25">
      <c r="A14">
        <f>(A12-B12)/SQRT(A12+B12)</f>
        <v>2.148117031183594</v>
      </c>
      <c r="E14" s="2"/>
    </row>
    <row r="15" spans="1:5" x14ac:dyDescent="0.25">
      <c r="C15" s="5" t="s">
        <v>24</v>
      </c>
      <c r="D15" s="8">
        <f>D12</f>
        <v>944</v>
      </c>
    </row>
    <row r="16" spans="1:5" x14ac:dyDescent="0.25">
      <c r="C16" s="5" t="s">
        <v>25</v>
      </c>
      <c r="D16">
        <f>(A12+0.5*C12)/D12</f>
        <v>0.53495762711864403</v>
      </c>
    </row>
    <row r="17" spans="3:5" x14ac:dyDescent="0.25">
      <c r="C17" s="5" t="s">
        <v>26</v>
      </c>
      <c r="D17">
        <f>-LOG(1/D16-1)*400/LOG(10)</f>
        <v>24.330743150615984</v>
      </c>
    </row>
    <row r="18" spans="3:5" x14ac:dyDescent="0.25">
      <c r="C18" s="6" t="s">
        <v>23</v>
      </c>
      <c r="D18" s="7">
        <f>0.5+0.5*ERF(($A$12-$B$12)/SQRT(2*$A$12+$B$12))</f>
        <v>0.99289724332847928</v>
      </c>
    </row>
    <row r="19" spans="3:5" x14ac:dyDescent="0.25">
      <c r="D19" s="7">
        <f>0.5+0.5*ERF(($A$12-$B$12)/SQRT(2*($A$12+$B$12)))</f>
        <v>0.98414777020985489</v>
      </c>
    </row>
    <row r="25" spans="3:5" ht="15.75" thickBot="1" x14ac:dyDescent="0.3"/>
    <row r="26" spans="3:5" ht="15.75" thickBot="1" x14ac:dyDescent="0.3">
      <c r="E26" s="3" t="s">
        <v>15</v>
      </c>
    </row>
    <row r="27" spans="3:5" ht="15.75" thickBot="1" x14ac:dyDescent="0.3">
      <c r="E27" s="3" t="s">
        <v>16</v>
      </c>
    </row>
    <row r="28" spans="3:5" ht="15.75" thickBot="1" x14ac:dyDescent="0.3">
      <c r="E28" s="3" t="s">
        <v>17</v>
      </c>
    </row>
    <row r="29" spans="3:5" ht="15.75" thickBot="1" x14ac:dyDescent="0.3">
      <c r="E29" s="3" t="s">
        <v>18</v>
      </c>
    </row>
    <row r="30" spans="3:5" ht="15.75" thickBot="1" x14ac:dyDescent="0.3">
      <c r="E30" s="3" t="s">
        <v>19</v>
      </c>
    </row>
    <row r="31" spans="3:5" ht="15.75" thickBot="1" x14ac:dyDescent="0.3">
      <c r="E31" s="3" t="s">
        <v>20</v>
      </c>
    </row>
    <row r="32" spans="3:5" ht="15.75" thickBot="1" x14ac:dyDescent="0.3">
      <c r="E32" s="3" t="s">
        <v>21</v>
      </c>
    </row>
    <row r="33" spans="5:5" ht="15.75" thickBot="1" x14ac:dyDescent="0.3">
      <c r="E33" s="3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17" sqref="D17"/>
    </sheetView>
  </sheetViews>
  <sheetFormatPr defaultRowHeight="15" x14ac:dyDescent="0.2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 x14ac:dyDescent="0.25">
      <c r="A1" s="5">
        <v>59</v>
      </c>
      <c r="B1" s="5">
        <v>55</v>
      </c>
    </row>
    <row r="2" spans="1:5" x14ac:dyDescent="0.25">
      <c r="A2">
        <v>2727</v>
      </c>
      <c r="B2">
        <v>2248</v>
      </c>
      <c r="C2">
        <v>25</v>
      </c>
      <c r="E2" s="2" t="s">
        <v>31</v>
      </c>
    </row>
    <row r="3" spans="1:5" x14ac:dyDescent="0.25">
      <c r="A3">
        <v>2150</v>
      </c>
      <c r="B3">
        <v>1912</v>
      </c>
      <c r="C3">
        <v>16</v>
      </c>
      <c r="E3" s="2" t="s">
        <v>32</v>
      </c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A12">
        <f>SUM(A2:A11)</f>
        <v>4877</v>
      </c>
      <c r="B12">
        <f>SUM(B2:B11)</f>
        <v>4160</v>
      </c>
      <c r="C12">
        <f>SUM(C2:C11)</f>
        <v>41</v>
      </c>
      <c r="D12">
        <f>SUM(A12:C12)</f>
        <v>9078</v>
      </c>
      <c r="E12" s="2"/>
    </row>
    <row r="13" spans="1:5" x14ac:dyDescent="0.25">
      <c r="A13" s="1">
        <f>A12/B12-1</f>
        <v>0.17235576923076934</v>
      </c>
      <c r="B13" s="1">
        <f>B12/A12-1</f>
        <v>-0.14701660857084276</v>
      </c>
      <c r="D13">
        <f>A12-B12</f>
        <v>717</v>
      </c>
      <c r="E13" s="2"/>
    </row>
    <row r="14" spans="1:5" x14ac:dyDescent="0.25">
      <c r="A14">
        <f>(A12-B12)/SQRT(A12+B12)</f>
        <v>7.5423557782009869</v>
      </c>
      <c r="E14" s="2"/>
    </row>
    <row r="15" spans="1:5" x14ac:dyDescent="0.25">
      <c r="C15" s="5" t="s">
        <v>24</v>
      </c>
      <c r="D15" s="8">
        <f>D12</f>
        <v>9078</v>
      </c>
    </row>
    <row r="16" spans="1:5" x14ac:dyDescent="0.25">
      <c r="C16" s="5" t="s">
        <v>25</v>
      </c>
      <c r="D16">
        <f>(A12+0.5*C12)/D12</f>
        <v>0.53949107732980828</v>
      </c>
    </row>
    <row r="17" spans="3:5" x14ac:dyDescent="0.25">
      <c r="C17" s="5" t="s">
        <v>26</v>
      </c>
      <c r="D17">
        <f>-LOG(1/D16-1)*400/LOG(10)</f>
        <v>27.498486759115369</v>
      </c>
    </row>
    <row r="18" spans="3:5" x14ac:dyDescent="0.25">
      <c r="C18" s="6" t="s">
        <v>23</v>
      </c>
      <c r="D18" s="7">
        <f>0.5+0.5*ERF((A12-B12)/SQRT(2*A12+B12))</f>
        <v>1</v>
      </c>
    </row>
    <row r="25" spans="3:5" ht="15.75" thickBot="1" x14ac:dyDescent="0.3"/>
    <row r="26" spans="3:5" ht="15.75" thickBot="1" x14ac:dyDescent="0.3">
      <c r="E26" s="3" t="s">
        <v>15</v>
      </c>
    </row>
    <row r="27" spans="3:5" ht="15.75" thickBot="1" x14ac:dyDescent="0.3">
      <c r="E27" s="3" t="s">
        <v>16</v>
      </c>
    </row>
    <row r="28" spans="3:5" ht="15.75" thickBot="1" x14ac:dyDescent="0.3">
      <c r="E28" s="3" t="s">
        <v>17</v>
      </c>
    </row>
    <row r="29" spans="3:5" ht="15.75" thickBot="1" x14ac:dyDescent="0.3">
      <c r="E29" s="3" t="s">
        <v>18</v>
      </c>
    </row>
    <row r="30" spans="3:5" ht="15.75" thickBot="1" x14ac:dyDescent="0.3">
      <c r="E30" s="3" t="s">
        <v>19</v>
      </c>
    </row>
    <row r="31" spans="3:5" ht="15.75" thickBot="1" x14ac:dyDescent="0.3">
      <c r="E31" s="3" t="s">
        <v>20</v>
      </c>
    </row>
    <row r="32" spans="3:5" ht="15.75" thickBot="1" x14ac:dyDescent="0.3">
      <c r="E32" s="3" t="s">
        <v>21</v>
      </c>
    </row>
    <row r="33" spans="5:5" ht="15.75" thickBot="1" x14ac:dyDescent="0.3">
      <c r="E33" s="3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" sqref="E3"/>
    </sheetView>
  </sheetViews>
  <sheetFormatPr defaultRowHeight="15" x14ac:dyDescent="0.2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 x14ac:dyDescent="0.25">
      <c r="A1" s="5">
        <v>59</v>
      </c>
      <c r="B1" s="5">
        <v>55</v>
      </c>
    </row>
    <row r="2" spans="1:5" x14ac:dyDescent="0.25">
      <c r="A2">
        <v>2710</v>
      </c>
      <c r="B2">
        <v>2263</v>
      </c>
      <c r="C2">
        <v>27</v>
      </c>
      <c r="E2" s="2" t="s">
        <v>30</v>
      </c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A12">
        <f>SUM(A2:A11)</f>
        <v>2710</v>
      </c>
      <c r="B12">
        <f>SUM(B2:B11)</f>
        <v>2263</v>
      </c>
      <c r="C12">
        <f>SUM(C2:C11)</f>
        <v>27</v>
      </c>
      <c r="D12">
        <f>SUM(A12:C12)</f>
        <v>5000</v>
      </c>
      <c r="E12" s="2"/>
    </row>
    <row r="13" spans="1:5" x14ac:dyDescent="0.25">
      <c r="A13" s="1">
        <f>A12/B12-1</f>
        <v>0.19752540874944757</v>
      </c>
      <c r="B13" s="1">
        <f>B12/A12-1</f>
        <v>-0.16494464944649445</v>
      </c>
      <c r="D13">
        <f>A12-B12</f>
        <v>447</v>
      </c>
      <c r="E13" s="2"/>
    </row>
    <row r="14" spans="1:5" x14ac:dyDescent="0.25">
      <c r="A14">
        <f>(A12-B12)/SQRT(A12+B12)</f>
        <v>6.3386722058170122</v>
      </c>
      <c r="E14" s="2"/>
    </row>
    <row r="15" spans="1:5" x14ac:dyDescent="0.25">
      <c r="C15" s="5" t="s">
        <v>24</v>
      </c>
      <c r="D15" s="8">
        <f>D12</f>
        <v>5000</v>
      </c>
    </row>
    <row r="16" spans="1:5" x14ac:dyDescent="0.25">
      <c r="C16" s="5" t="s">
        <v>25</v>
      </c>
      <c r="D16">
        <f>(A12+0.5*C12)/D12</f>
        <v>0.54469999999999996</v>
      </c>
    </row>
    <row r="17" spans="3:5" x14ac:dyDescent="0.25">
      <c r="C17" s="5" t="s">
        <v>26</v>
      </c>
      <c r="D17">
        <f>-LOG(1/D16-1)*400/LOG(10)</f>
        <v>31.14388998597687</v>
      </c>
    </row>
    <row r="18" spans="3:5" x14ac:dyDescent="0.25">
      <c r="C18" s="6" t="s">
        <v>23</v>
      </c>
      <c r="D18" s="7">
        <f>0.5+0.5*ERF((A12-B12)/SQRT(2*A12+B12))</f>
        <v>0.99999999999972444</v>
      </c>
    </row>
    <row r="25" spans="3:5" ht="15.75" thickBot="1" x14ac:dyDescent="0.3"/>
    <row r="26" spans="3:5" ht="15.75" thickBot="1" x14ac:dyDescent="0.3">
      <c r="E26" s="3" t="s">
        <v>15</v>
      </c>
    </row>
    <row r="27" spans="3:5" ht="15.75" thickBot="1" x14ac:dyDescent="0.3">
      <c r="E27" s="3" t="s">
        <v>16</v>
      </c>
    </row>
    <row r="28" spans="3:5" ht="15.75" thickBot="1" x14ac:dyDescent="0.3">
      <c r="E28" s="3" t="s">
        <v>17</v>
      </c>
    </row>
    <row r="29" spans="3:5" ht="15.75" thickBot="1" x14ac:dyDescent="0.3">
      <c r="E29" s="3" t="s">
        <v>18</v>
      </c>
    </row>
    <row r="30" spans="3:5" ht="15.75" thickBot="1" x14ac:dyDescent="0.3">
      <c r="E30" s="3" t="s">
        <v>19</v>
      </c>
    </row>
    <row r="31" spans="3:5" ht="15.75" thickBot="1" x14ac:dyDescent="0.3">
      <c r="E31" s="3" t="s">
        <v>20</v>
      </c>
    </row>
    <row r="32" spans="3:5" ht="15.75" thickBot="1" x14ac:dyDescent="0.3">
      <c r="E32" s="3" t="s">
        <v>21</v>
      </c>
    </row>
    <row r="33" spans="5:5" ht="15.75" thickBot="1" x14ac:dyDescent="0.3">
      <c r="E33" s="3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sqref="C4"/>
    </sheetView>
  </sheetViews>
  <sheetFormatPr defaultRowHeight="15" x14ac:dyDescent="0.2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 x14ac:dyDescent="0.25">
      <c r="A1" s="5">
        <v>59</v>
      </c>
      <c r="B1" s="5">
        <v>55</v>
      </c>
    </row>
    <row r="2" spans="1:5" x14ac:dyDescent="0.25">
      <c r="A2">
        <v>2652</v>
      </c>
      <c r="B2">
        <v>2334</v>
      </c>
      <c r="C2">
        <v>14</v>
      </c>
      <c r="E2" s="2" t="s">
        <v>28</v>
      </c>
    </row>
    <row r="3" spans="1:5" x14ac:dyDescent="0.25">
      <c r="A3">
        <v>2582</v>
      </c>
      <c r="B3">
        <v>2408</v>
      </c>
      <c r="C3">
        <v>10</v>
      </c>
      <c r="E3" s="2" t="s">
        <v>29</v>
      </c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A12">
        <f>SUM(A2:A11)</f>
        <v>5234</v>
      </c>
      <c r="B12">
        <f>SUM(B2:B11)</f>
        <v>4742</v>
      </c>
      <c r="C12">
        <f>SUM(C2:C11)</f>
        <v>24</v>
      </c>
      <c r="D12">
        <f>SUM(A12:C12)</f>
        <v>10000</v>
      </c>
      <c r="E12" s="2"/>
    </row>
    <row r="13" spans="1:5" x14ac:dyDescent="0.25">
      <c r="A13" s="1">
        <f>A12/B12-1</f>
        <v>0.10375369042598059</v>
      </c>
      <c r="B13" s="1">
        <f>B12/A12-1</f>
        <v>-9.4000764233855505E-2</v>
      </c>
      <c r="D13">
        <f>A12-B12</f>
        <v>492</v>
      </c>
      <c r="E13" s="2"/>
    </row>
    <row r="14" spans="1:5" x14ac:dyDescent="0.25">
      <c r="A14">
        <f>(A12-B12)/SQRT(A12+B12)</f>
        <v>4.9259146484991305</v>
      </c>
      <c r="E14" s="2"/>
    </row>
    <row r="15" spans="1:5" x14ac:dyDescent="0.25">
      <c r="C15" s="5" t="s">
        <v>24</v>
      </c>
      <c r="D15" s="8">
        <f>D12</f>
        <v>10000</v>
      </c>
    </row>
    <row r="16" spans="1:5" x14ac:dyDescent="0.25">
      <c r="C16" s="5" t="s">
        <v>25</v>
      </c>
      <c r="D16">
        <f>(A12+0.5*C12)/D12</f>
        <v>0.52459999999999996</v>
      </c>
    </row>
    <row r="17" spans="3:5" x14ac:dyDescent="0.25">
      <c r="C17" s="5" t="s">
        <v>26</v>
      </c>
      <c r="D17">
        <f>-LOG(1/D16-1)*400/LOG(10)</f>
        <v>17.107643544869291</v>
      </c>
    </row>
    <row r="18" spans="3:5" x14ac:dyDescent="0.25">
      <c r="C18" s="6" t="s">
        <v>23</v>
      </c>
      <c r="D18" s="7">
        <f>0.5+0.5*ERF((A12-B12)/SQRT(2*A12+B12))</f>
        <v>0.9999999915845319</v>
      </c>
    </row>
    <row r="25" spans="3:5" ht="15.75" thickBot="1" x14ac:dyDescent="0.3"/>
    <row r="26" spans="3:5" ht="15.75" thickBot="1" x14ac:dyDescent="0.3">
      <c r="E26" s="3" t="s">
        <v>15</v>
      </c>
    </row>
    <row r="27" spans="3:5" ht="15.75" thickBot="1" x14ac:dyDescent="0.3">
      <c r="E27" s="3" t="s">
        <v>16</v>
      </c>
    </row>
    <row r="28" spans="3:5" ht="15.75" thickBot="1" x14ac:dyDescent="0.3">
      <c r="E28" s="3" t="s">
        <v>17</v>
      </c>
    </row>
    <row r="29" spans="3:5" ht="15.75" thickBot="1" x14ac:dyDescent="0.3">
      <c r="E29" s="3" t="s">
        <v>18</v>
      </c>
    </row>
    <row r="30" spans="3:5" ht="15.75" thickBot="1" x14ac:dyDescent="0.3">
      <c r="E30" s="3" t="s">
        <v>19</v>
      </c>
    </row>
    <row r="31" spans="3:5" ht="15.75" thickBot="1" x14ac:dyDescent="0.3">
      <c r="E31" s="3" t="s">
        <v>20</v>
      </c>
    </row>
    <row r="32" spans="3:5" ht="15.75" thickBot="1" x14ac:dyDescent="0.3">
      <c r="E32" s="3" t="s">
        <v>21</v>
      </c>
    </row>
    <row r="33" spans="5:5" ht="15.75" thickBot="1" x14ac:dyDescent="0.3">
      <c r="E33" s="3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31" sqref="B31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4" bestFit="1" customWidth="1"/>
    <col min="4" max="4" width="6" bestFit="1" customWidth="1"/>
    <col min="5" max="5" width="90.140625" style="2" bestFit="1" customWidth="1"/>
    <col min="7" max="7" width="10.140625" bestFit="1" customWidth="1"/>
    <col min="8" max="8" width="9.85546875" bestFit="1" customWidth="1"/>
    <col min="9" max="9" width="6" bestFit="1" customWidth="1"/>
    <col min="10" max="10" width="92.85546875" style="2" bestFit="1" customWidth="1"/>
    <col min="12" max="12" width="11" bestFit="1" customWidth="1"/>
    <col min="13" max="13" width="8.7109375" bestFit="1" customWidth="1"/>
    <col min="14" max="14" width="4" bestFit="1" customWidth="1"/>
    <col min="15" max="15" width="5" bestFit="1" customWidth="1"/>
  </cols>
  <sheetData>
    <row r="1" spans="1:13" x14ac:dyDescent="0.25">
      <c r="A1" t="s">
        <v>3</v>
      </c>
      <c r="B1" t="s">
        <v>4</v>
      </c>
      <c r="F1" t="s">
        <v>6</v>
      </c>
      <c r="G1" t="s">
        <v>3</v>
      </c>
    </row>
    <row r="2" spans="1:13" x14ac:dyDescent="0.25">
      <c r="A2">
        <v>2500</v>
      </c>
      <c r="B2">
        <v>2448</v>
      </c>
      <c r="C2">
        <v>52</v>
      </c>
      <c r="E2" s="2" t="s">
        <v>0</v>
      </c>
      <c r="F2">
        <v>2663</v>
      </c>
      <c r="G2">
        <v>2309</v>
      </c>
      <c r="H2">
        <v>28</v>
      </c>
      <c r="J2" s="2" t="s">
        <v>5</v>
      </c>
    </row>
    <row r="3" spans="1:13" x14ac:dyDescent="0.25">
      <c r="A3">
        <v>2522</v>
      </c>
      <c r="B3">
        <v>2432</v>
      </c>
      <c r="C3">
        <v>46</v>
      </c>
      <c r="E3" s="2" t="s">
        <v>1</v>
      </c>
      <c r="F3">
        <v>2588</v>
      </c>
      <c r="G3">
        <v>2390</v>
      </c>
      <c r="H3">
        <v>22</v>
      </c>
      <c r="J3" s="2" t="s">
        <v>7</v>
      </c>
    </row>
    <row r="4" spans="1:13" x14ac:dyDescent="0.25">
      <c r="A4">
        <v>2508</v>
      </c>
      <c r="B4">
        <v>2428</v>
      </c>
      <c r="C4">
        <v>64</v>
      </c>
      <c r="E4" s="2" t="s">
        <v>2</v>
      </c>
      <c r="F4">
        <v>2605</v>
      </c>
      <c r="G4">
        <v>2375</v>
      </c>
      <c r="H4">
        <v>20</v>
      </c>
      <c r="J4" s="2" t="s">
        <v>8</v>
      </c>
    </row>
    <row r="5" spans="1:13" x14ac:dyDescent="0.25">
      <c r="F5">
        <v>2611</v>
      </c>
      <c r="G5">
        <v>2362</v>
      </c>
      <c r="H5">
        <v>27</v>
      </c>
      <c r="J5" s="2" t="s">
        <v>9</v>
      </c>
    </row>
    <row r="12" spans="1:13" x14ac:dyDescent="0.25">
      <c r="A12">
        <f>SUM(A2:A11)</f>
        <v>7530</v>
      </c>
      <c r="B12">
        <f>SUM(B2:B11)</f>
        <v>7308</v>
      </c>
      <c r="C12">
        <f>SUM(C2:C11)</f>
        <v>162</v>
      </c>
      <c r="D12">
        <f>SUM(A12:C12)</f>
        <v>15000</v>
      </c>
      <c r="F12">
        <f>SUM(F2:F11)</f>
        <v>10467</v>
      </c>
      <c r="G12">
        <f>SUM(G2:G11)</f>
        <v>9436</v>
      </c>
      <c r="H12">
        <f>SUM(H2:H11)</f>
        <v>97</v>
      </c>
      <c r="I12">
        <f>SUM(F12:H12)</f>
        <v>20000</v>
      </c>
    </row>
    <row r="13" spans="1:13" x14ac:dyDescent="0.25">
      <c r="A13" s="1">
        <f>A12/B12-1</f>
        <v>3.0377668308702699E-2</v>
      </c>
      <c r="B13" s="1">
        <f>B12/A12-1</f>
        <v>-2.9482071713147429E-2</v>
      </c>
      <c r="D13">
        <f>A12-B12</f>
        <v>222</v>
      </c>
      <c r="F13" s="1">
        <f>F12/G12-1</f>
        <v>0.10926239932174653</v>
      </c>
      <c r="G13" s="1">
        <f>G12/F12-1</f>
        <v>-9.8500047769179311E-2</v>
      </c>
      <c r="I13">
        <f>F12-G12</f>
        <v>1031</v>
      </c>
    </row>
    <row r="14" spans="1:13" x14ac:dyDescent="0.25">
      <c r="A14">
        <f>(A12-B12)/SQRT(A12+B12)</f>
        <v>1.8224905751421612</v>
      </c>
      <c r="B14" s="4">
        <f>0.5+0.5*ERF((A12-B12)/SQRT(2*A12+B12))</f>
        <v>0.98210048598394328</v>
      </c>
      <c r="F14">
        <f>(F12-G12)/SQRT(F12+G12)</f>
        <v>7.3080143890393003</v>
      </c>
      <c r="G14" s="4">
        <f>0.5+0.5*ERF((F12-G12)/SQRT(2*F12+G12))</f>
        <v>1</v>
      </c>
    </row>
    <row r="16" spans="1:13" x14ac:dyDescent="0.25">
      <c r="A16" s="1"/>
      <c r="B16" s="1"/>
      <c r="G16" s="1"/>
      <c r="H16" s="1"/>
      <c r="L16" s="1"/>
      <c r="M16" s="1"/>
    </row>
    <row r="18" spans="1:5" x14ac:dyDescent="0.25">
      <c r="A18" t="s">
        <v>6</v>
      </c>
      <c r="B18" t="s">
        <v>4</v>
      </c>
    </row>
    <row r="19" spans="1:5" x14ac:dyDescent="0.25">
      <c r="A19">
        <v>2633</v>
      </c>
      <c r="B19">
        <v>2345</v>
      </c>
      <c r="C19">
        <v>22</v>
      </c>
      <c r="E19" s="2" t="s">
        <v>10</v>
      </c>
    </row>
    <row r="20" spans="1:5" x14ac:dyDescent="0.25">
      <c r="A20">
        <v>2635</v>
      </c>
      <c r="B20">
        <v>2339</v>
      </c>
      <c r="C20">
        <v>26</v>
      </c>
      <c r="E20" s="2" t="s">
        <v>11</v>
      </c>
    </row>
    <row r="21" spans="1:5" x14ac:dyDescent="0.25">
      <c r="A21">
        <v>2662</v>
      </c>
      <c r="B21">
        <v>2315</v>
      </c>
      <c r="C21">
        <v>23</v>
      </c>
      <c r="E21" s="2" t="s">
        <v>12</v>
      </c>
    </row>
    <row r="22" spans="1:5" x14ac:dyDescent="0.25">
      <c r="A22">
        <v>2570</v>
      </c>
      <c r="B22">
        <v>2407</v>
      </c>
      <c r="C22">
        <v>23</v>
      </c>
      <c r="E22" s="2" t="s">
        <v>13</v>
      </c>
    </row>
    <row r="29" spans="1:5" x14ac:dyDescent="0.25">
      <c r="A29">
        <f>SUM(A19:A28)</f>
        <v>10500</v>
      </c>
      <c r="B29">
        <f>SUM(B19:B28)</f>
        <v>9406</v>
      </c>
      <c r="C29">
        <f>SUM(C19:C28)</f>
        <v>94</v>
      </c>
      <c r="D29">
        <f>SUM(A29:C29)</f>
        <v>20000</v>
      </c>
    </row>
    <row r="30" spans="1:5" x14ac:dyDescent="0.25">
      <c r="A30" s="1">
        <f>A29/B29-1</f>
        <v>0.11630873910270045</v>
      </c>
      <c r="B30" s="1">
        <f>B29/A29-1</f>
        <v>-0.10419047619047617</v>
      </c>
      <c r="D30">
        <f>A29-B29</f>
        <v>1094</v>
      </c>
    </row>
    <row r="31" spans="1:5" x14ac:dyDescent="0.25">
      <c r="A31">
        <f>(A29-B29)/SQRT(A29+B29)</f>
        <v>7.7539915274428814</v>
      </c>
      <c r="B31" s="4">
        <f>0.5+0.5*ERF((A29-B29)/SQRT(2*A29+B29))</f>
        <v>1</v>
      </c>
    </row>
    <row r="32" spans="1:5" ht="15.75" thickBot="1" x14ac:dyDescent="0.3"/>
    <row r="33" spans="1:1" ht="15.75" thickBot="1" x14ac:dyDescent="0.3">
      <c r="A33" s="3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"/>
    </sheetView>
  </sheetViews>
  <sheetFormatPr defaultRowHeight="15" x14ac:dyDescent="0.25"/>
  <cols>
    <col min="1" max="1" width="12.7109375" bestFit="1" customWidth="1"/>
    <col min="2" max="2" width="12.5703125" customWidth="1"/>
    <col min="3" max="3" width="10.140625" bestFit="1" customWidth="1"/>
    <col min="4" max="4" width="11.5703125" bestFit="1" customWidth="1"/>
    <col min="5" max="5" width="94.140625" bestFit="1" customWidth="1"/>
  </cols>
  <sheetData>
    <row r="1" spans="1:5" x14ac:dyDescent="0.25">
      <c r="A1" s="5">
        <v>59</v>
      </c>
      <c r="B1" s="5">
        <v>55</v>
      </c>
    </row>
    <row r="2" spans="1:5" x14ac:dyDescent="0.25">
      <c r="A2">
        <v>2813</v>
      </c>
      <c r="B2">
        <v>2183</v>
      </c>
      <c r="C2">
        <v>4</v>
      </c>
      <c r="E2" s="2" t="s">
        <v>27</v>
      </c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A12">
        <f>SUM(A2:A11)</f>
        <v>2813</v>
      </c>
      <c r="B12">
        <f>SUM(B2:B11)</f>
        <v>2183</v>
      </c>
      <c r="C12">
        <f>SUM(C2:C11)</f>
        <v>4</v>
      </c>
      <c r="D12">
        <f>SUM(A12:C12)</f>
        <v>5000</v>
      </c>
      <c r="E12" s="2"/>
    </row>
    <row r="13" spans="1:5" x14ac:dyDescent="0.25">
      <c r="A13" s="1">
        <f>A12/B12-1</f>
        <v>0.28859367842418693</v>
      </c>
      <c r="B13" s="1">
        <f>B12/A12-1</f>
        <v>-0.22396018485602565</v>
      </c>
      <c r="D13">
        <f>A12-B12</f>
        <v>630</v>
      </c>
      <c r="E13" s="2"/>
    </row>
    <row r="14" spans="1:5" x14ac:dyDescent="0.25">
      <c r="A14">
        <f>(A12-B12)/SQRT(A12+B12)</f>
        <v>8.9131114008451107</v>
      </c>
      <c r="E14" s="2"/>
    </row>
    <row r="15" spans="1:5" x14ac:dyDescent="0.25">
      <c r="C15" s="5" t="s">
        <v>24</v>
      </c>
      <c r="D15" s="8">
        <f>D12</f>
        <v>5000</v>
      </c>
    </row>
    <row r="16" spans="1:5" x14ac:dyDescent="0.25">
      <c r="C16" s="5" t="s">
        <v>25</v>
      </c>
      <c r="D16">
        <f>(A12+0.5*C12)/D12</f>
        <v>0.56299999999999994</v>
      </c>
    </row>
    <row r="17" spans="3:5" x14ac:dyDescent="0.25">
      <c r="C17" s="5" t="s">
        <v>26</v>
      </c>
      <c r="D17">
        <f>-LOG(1/D16-1)*400/LOG(10)</f>
        <v>44.010783152369697</v>
      </c>
    </row>
    <row r="18" spans="3:5" x14ac:dyDescent="0.25">
      <c r="C18" s="6" t="s">
        <v>23</v>
      </c>
      <c r="D18" s="7">
        <f>0.5+0.5*ERF((A12-B12)/SQRT(2*A12+B12))</f>
        <v>1</v>
      </c>
    </row>
    <row r="25" spans="3:5" ht="15.75" thickBot="1" x14ac:dyDescent="0.3"/>
    <row r="26" spans="3:5" ht="15.75" thickBot="1" x14ac:dyDescent="0.3">
      <c r="E26" s="3" t="s">
        <v>15</v>
      </c>
    </row>
    <row r="27" spans="3:5" ht="15.75" thickBot="1" x14ac:dyDescent="0.3">
      <c r="E27" s="3" t="s">
        <v>16</v>
      </c>
    </row>
    <row r="28" spans="3:5" ht="15.75" thickBot="1" x14ac:dyDescent="0.3">
      <c r="E28" s="3" t="s">
        <v>17</v>
      </c>
    </row>
    <row r="29" spans="3:5" ht="15.75" thickBot="1" x14ac:dyDescent="0.3">
      <c r="E29" s="3" t="s">
        <v>18</v>
      </c>
    </row>
    <row r="30" spans="3:5" ht="15.75" thickBot="1" x14ac:dyDescent="0.3">
      <c r="E30" s="3" t="s">
        <v>19</v>
      </c>
    </row>
    <row r="31" spans="3:5" ht="15.75" thickBot="1" x14ac:dyDescent="0.3">
      <c r="E31" s="3" t="s">
        <v>20</v>
      </c>
    </row>
    <row r="32" spans="3:5" ht="15.75" thickBot="1" x14ac:dyDescent="0.3">
      <c r="E32" s="3" t="s">
        <v>21</v>
      </c>
    </row>
    <row r="33" spans="5:5" ht="15.75" thickBot="1" x14ac:dyDescent="0.3">
      <c r="E33" s="3" t="s">
        <v>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65</vt:lpstr>
      <vt:lpstr>64.22</vt:lpstr>
      <vt:lpstr>64.2</vt:lpstr>
      <vt:lpstr>64.1</vt:lpstr>
      <vt:lpstr>Book1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Alcides</dc:creator>
  <cp:lastModifiedBy>Alcides</cp:lastModifiedBy>
  <dcterms:created xsi:type="dcterms:W3CDTF">2015-12-02T22:26:45Z</dcterms:created>
  <dcterms:modified xsi:type="dcterms:W3CDTF">2016-12-08T02:37:26Z</dcterms:modified>
</cp:coreProperties>
</file>