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lcimar\Downloads\"/>
    </mc:Choice>
  </mc:AlternateContent>
  <xr:revisionPtr revIDLastSave="0" documentId="13_ncr:1_{DAC31E4D-478F-4EFE-802B-B9B7C496C6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" sheetId="1" r:id="rId1"/>
    <sheet name="PERFIL_INVESTIDOR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C26" i="1"/>
  <c r="D26" i="1" s="1"/>
  <c r="C27" i="1"/>
  <c r="D27" i="1" s="1"/>
  <c r="C28" i="1"/>
  <c r="D28" i="1" s="1"/>
  <c r="C29" i="1"/>
  <c r="D29" i="1" s="1"/>
  <c r="C25" i="1"/>
  <c r="D25" i="1" s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33" i="1"/>
  <c r="D20" i="1"/>
  <c r="D21" i="1" s="1"/>
  <c r="D14" i="1"/>
  <c r="D41" i="1" l="1"/>
  <c r="D40" i="1"/>
  <c r="D39" i="1"/>
  <c r="D38" i="1"/>
  <c r="D37" i="1"/>
  <c r="D36" i="1"/>
  <c r="D42" i="1" l="1"/>
</calcChain>
</file>

<file path=xl/sharedStrings.xml><?xml version="1.0" encoding="utf-8"?>
<sst xmlns="http://schemas.openxmlformats.org/spreadsheetml/2006/main" count="73" uniqueCount="37">
  <si>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</si>
  <si>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</si>
  <si>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</si>
  <si>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</si>
  <si>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</si>
  <si>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</si>
  <si>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</si>
  <si>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</si>
  <si>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</si>
  <si>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</si>
  <si>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</si>
  <si>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</si>
  <si>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</si>
  <si>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</si>
  <si>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</si>
  <si>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</si>
  <si>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</si>
  <si>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</si>
  <si>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</si>
  <si>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</si>
  <si>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</si>
  <si>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</si>
  <si>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</si>
  <si>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</si>
  <si>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</si>
  <si>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</si>
  <si>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</si>
  <si>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</si>
  <si>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</si>
  <si>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</si>
  <si>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</si>
  <si>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</si>
  <si>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</t>
  </si>
  <si>
    <t>Entrada de Dados</t>
  </si>
  <si>
    <t>Simulação</t>
  </si>
  <si>
    <t>Perfil de Investidor</t>
  </si>
  <si>
    <t>Relatórios e 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</si>
</sst>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164" fontId="5" fillId="0" borderId="4" xfId="1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64" fontId="5" fillId="4" borderId="8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0" fontId="7" fillId="0" borderId="6" xfId="0" applyNumberFormat="1" applyFont="1" applyBorder="1" applyAlignment="1">
      <alignment horizontal="center"/>
    </xf>
    <xf numFmtId="8" fontId="7" fillId="6" borderId="6" xfId="0" applyNumberFormat="1" applyFont="1" applyFill="1" applyBorder="1" applyAlignment="1">
      <alignment horizontal="center"/>
    </xf>
    <xf numFmtId="8" fontId="7" fillId="6" borderId="8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164" fontId="5" fillId="6" borderId="9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164" fontId="5" fillId="6" borderId="11" xfId="0" applyNumberFormat="1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11" fillId="4" borderId="0" xfId="0" applyFont="1" applyFill="1"/>
    <xf numFmtId="164" fontId="11" fillId="4" borderId="0" xfId="1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11" fillId="7" borderId="0" xfId="0" applyFont="1" applyFill="1"/>
    <xf numFmtId="164" fontId="11" fillId="7" borderId="0" xfId="0" applyNumberFormat="1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9" fontId="0" fillId="0" borderId="0" xfId="0" applyNumberFormat="1" applyAlignment="1">
      <alignment horizontal="center" wrapText="1"/>
    </xf>
    <xf numFmtId="164" fontId="5" fillId="6" borderId="1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indent="3"/>
    </xf>
    <xf numFmtId="0" fontId="8" fillId="6" borderId="5" xfId="0" applyFont="1" applyFill="1" applyBorder="1" applyAlignment="1">
      <alignment horizontal="left" indent="3"/>
    </xf>
    <xf numFmtId="0" fontId="8" fillId="6" borderId="7" xfId="0" applyFont="1" applyFill="1" applyBorder="1" applyAlignment="1">
      <alignment horizontal="left" indent="3"/>
    </xf>
    <xf numFmtId="0" fontId="6" fillId="5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indent="3"/>
    </xf>
    <xf numFmtId="0" fontId="4" fillId="4" borderId="7" xfId="0" applyFont="1" applyFill="1" applyBorder="1" applyAlignment="1">
      <alignment horizontal="left" indent="3"/>
    </xf>
    <xf numFmtId="0" fontId="6" fillId="5" borderId="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left" indent="3"/>
    </xf>
    <xf numFmtId="0" fontId="4" fillId="4" borderId="16" xfId="0" applyFont="1" applyFill="1" applyBorder="1" applyAlignment="1">
      <alignment horizontal="left" indent="3"/>
    </xf>
    <xf numFmtId="0" fontId="4" fillId="4" borderId="17" xfId="0" applyFont="1" applyFill="1" applyBorder="1" applyAlignment="1">
      <alignment horizontal="left" indent="3"/>
    </xf>
    <xf numFmtId="0" fontId="8" fillId="6" borderId="16" xfId="0" applyFont="1" applyFill="1" applyBorder="1" applyAlignment="1">
      <alignment horizontal="left" indent="3"/>
    </xf>
    <xf numFmtId="0" fontId="8" fillId="6" borderId="17" xfId="0" applyFont="1" applyFill="1" applyBorder="1" applyAlignment="1">
      <alignment horizontal="left" indent="3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6" fillId="5" borderId="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left" indent="3"/>
    </xf>
    <xf numFmtId="0" fontId="4" fillId="6" borderId="19" xfId="0" applyFont="1" applyFill="1" applyBorder="1" applyAlignment="1">
      <alignment horizontal="left" indent="3"/>
    </xf>
    <xf numFmtId="0" fontId="4" fillId="6" borderId="20" xfId="0" applyFont="1" applyFill="1" applyBorder="1" applyAlignment="1">
      <alignment horizontal="left" indent="3"/>
    </xf>
    <xf numFmtId="0" fontId="12" fillId="0" borderId="21" xfId="0" applyFont="1" applyBorder="1"/>
    <xf numFmtId="0" fontId="0" fillId="0" borderId="22" xfId="0" applyBorder="1"/>
    <xf numFmtId="0" fontId="10" fillId="0" borderId="22" xfId="0" applyFont="1" applyBorder="1"/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D-4E2C-AC78-8300958185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D-4E2C-AC78-8300958185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4D-4E2C-AC78-8300958185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4D-4E2C-AC78-8300958185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4D-4E2C-AC78-8300958185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4D-4E2C-AC78-8300958185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6D-4905-9388-74324E4F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44</xdr:row>
      <xdr:rowOff>19049</xdr:rowOff>
    </xdr:from>
    <xdr:to>
      <xdr:col>4</xdr:col>
      <xdr:colOff>19051</xdr:colOff>
      <xdr:row>60</xdr:row>
      <xdr:rowOff>142874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E1D888-FFED-4A9A-BFC9-DBCFFE7DD3AF}"/>
            </a:ext>
            <a:ext uri="{147F2762-F138-4A5C-976F-8EAC2B608ADB}">
              <a16:predDERef xmlns:a16="http://schemas.microsoft.com/office/drawing/2014/main" pred="{48638FDE-C0E9-4634-AD33-DC0EB832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19050</xdr:colOff>
      <xdr:row>0</xdr:row>
      <xdr:rowOff>0</xdr:rowOff>
    </xdr:from>
    <xdr:to>
      <xdr:col>4</xdr:col>
      <xdr:colOff>19050</xdr:colOff>
      <xdr:row>7</xdr:row>
      <xdr:rowOff>190163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94EAB2-D3D0-C701-F73F-6F82EC1EFA90}"/>
            </a:ext>
            <a:ext uri="{147F2762-F138-4A5C-976F-8EAC2B608ADB}">
              <a16:predDERef xmlns:a16="http://schemas.microsoft.com/office/drawing/2014/main" pred="{A4E1D888-FFED-4A9A-BFC9-DBCFFE7D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0"/>
          <a:ext cx="5210175" cy="1523663"/>
        </a:xfrm>
        <a:prstGeom prst="rect">
          <a:avLst/>
        </a:prstGeom>
        <a:effectLst>
          <a:innerShdw blurRad="165100">
            <a:prstClr val="black">
              <a:alpha val="70000"/>
            </a:prstClr>
          </a:innerShdw>
          <a:softEdge rad="381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E44"/>
  <sheetViews>
    <sheetView showGridLines="0" showRowColHeaders="0" tabSelected="1" topLeftCell="A7" workbookViewId="0">
      <selection activeCell="E43" sqref="E43"/>
    </sheetView>
  </sheetViews>
  <sheetFormatPr defaultColWidth="0" defaultRowHeight="15" x14ac:dyDescent="0.25"/>
  <cols>
    <col min="1" max="1" width="9.140625" customWidth="1"/>
    <col min="2" max="2" width="32.140625" bestFit="1" customWidth="1"/>
    <col min="3" max="3" width="26.140625" customWidth="1"/>
    <col min="4" max="4" width="19.85546875" customWidth="1"/>
    <col min="5" max="5" width="9.140625" customWidth="1"/>
    <col min="6" max="11" width="9.140625" hidden="1" customWidth="1"/>
    <col min="12" max="16384" width="9.140625" hidden="1"/>
  </cols>
  <sheetData>
    <row r="9" spans="1:4" ht="15.75" thickBot="1" x14ac:dyDescent="0.3"/>
    <row r="10" spans="1:4" ht="15.75" thickBot="1" x14ac:dyDescent="0.3">
      <c r="A10" s="49"/>
      <c r="B10" s="54" t="s">
        <v>33</v>
      </c>
    </row>
    <row r="11" spans="1:4" ht="26.25" x14ac:dyDescent="0.25">
      <c r="A11" s="55"/>
      <c r="B11" s="48" t="s">
        <v>0</v>
      </c>
      <c r="C11" s="34"/>
      <c r="D11" s="35"/>
    </row>
    <row r="12" spans="1:4" ht="17.25" x14ac:dyDescent="0.3">
      <c r="A12" s="55"/>
      <c r="B12" s="43" t="s">
        <v>1</v>
      </c>
      <c r="C12" s="40"/>
      <c r="D12" s="1">
        <v>4000</v>
      </c>
    </row>
    <row r="13" spans="1:4" ht="17.25" x14ac:dyDescent="0.3">
      <c r="A13" s="55"/>
      <c r="B13" s="44" t="s">
        <v>2</v>
      </c>
      <c r="C13" s="36"/>
      <c r="D13" s="2">
        <v>6.0000000000000001E-3</v>
      </c>
    </row>
    <row r="14" spans="1:4" ht="18" thickBot="1" x14ac:dyDescent="0.35">
      <c r="A14" s="55"/>
      <c r="B14" s="45" t="s">
        <v>3</v>
      </c>
      <c r="C14" s="41"/>
      <c r="D14" s="3">
        <f>D12*30%</f>
        <v>1200</v>
      </c>
    </row>
    <row r="15" spans="1:4" ht="15.75" thickBot="1" x14ac:dyDescent="0.3">
      <c r="A15" s="55"/>
    </row>
    <row r="16" spans="1:4" ht="30.75" x14ac:dyDescent="0.25">
      <c r="A16" s="55"/>
      <c r="B16" s="39" t="s">
        <v>4</v>
      </c>
      <c r="C16" s="39"/>
      <c r="D16" s="42"/>
    </row>
    <row r="17" spans="1:4" ht="17.25" x14ac:dyDescent="0.3">
      <c r="A17" s="55"/>
      <c r="B17" s="43" t="s">
        <v>5</v>
      </c>
      <c r="C17" s="40"/>
      <c r="D17" s="4">
        <v>400</v>
      </c>
    </row>
    <row r="18" spans="1:4" ht="17.25" x14ac:dyDescent="0.3">
      <c r="A18" s="55"/>
      <c r="B18" s="44" t="s">
        <v>6</v>
      </c>
      <c r="C18" s="36"/>
      <c r="D18" s="5">
        <v>5</v>
      </c>
    </row>
    <row r="19" spans="1:4" ht="17.25" x14ac:dyDescent="0.3">
      <c r="A19" s="55"/>
      <c r="B19" s="44" t="s">
        <v>7</v>
      </c>
      <c r="C19" s="36"/>
      <c r="D19" s="6">
        <v>9.7000000000000003E-3</v>
      </c>
    </row>
    <row r="20" spans="1:4" ht="17.25" x14ac:dyDescent="0.3">
      <c r="A20" s="55"/>
      <c r="B20" s="46" t="s">
        <v>8</v>
      </c>
      <c r="C20" s="37"/>
      <c r="D20" s="7">
        <f>FV(taxa_mensal,qtd_anos*12,aporte*-1)</f>
        <v>32354.721686699788</v>
      </c>
    </row>
    <row r="21" spans="1:4" ht="18" thickBot="1" x14ac:dyDescent="0.35">
      <c r="A21" s="55"/>
      <c r="B21" s="47" t="s">
        <v>9</v>
      </c>
      <c r="C21" s="38"/>
      <c r="D21" s="8">
        <f>patrimonio*rendimento_carteira</f>
        <v>194.12833012019874</v>
      </c>
    </row>
    <row r="22" spans="1:4" ht="15.75" thickBot="1" x14ac:dyDescent="0.3"/>
    <row r="23" spans="1:4" ht="15.75" thickBot="1" x14ac:dyDescent="0.3">
      <c r="B23" s="54" t="s">
        <v>34</v>
      </c>
    </row>
    <row r="24" spans="1:4" ht="30.75" x14ac:dyDescent="0.25">
      <c r="A24" s="55"/>
      <c r="B24" s="50" t="s">
        <v>10</v>
      </c>
      <c r="C24" s="39"/>
      <c r="D24" s="9" t="s">
        <v>11</v>
      </c>
    </row>
    <row r="25" spans="1:4" ht="17.25" x14ac:dyDescent="0.3">
      <c r="A25" s="56">
        <v>2</v>
      </c>
      <c r="B25" s="51" t="s">
        <v>12</v>
      </c>
      <c r="C25" s="10">
        <f>FV($D$19,$A25*12,$D$17*-1)</f>
        <v>10751.089744284793</v>
      </c>
      <c r="D25" s="11">
        <f>C25*rendimento_carteira</f>
        <v>64.506538465708758</v>
      </c>
    </row>
    <row r="26" spans="1:4" ht="17.25" x14ac:dyDescent="0.3">
      <c r="A26" s="56">
        <v>5</v>
      </c>
      <c r="B26" s="52" t="s">
        <v>13</v>
      </c>
      <c r="C26" s="10">
        <f t="shared" ref="C26:C29" si="0">FV($D$19,$A26*12,$D$17*-1)</f>
        <v>32354.721686699788</v>
      </c>
      <c r="D26" s="12">
        <f>C26*rendimento_carteira</f>
        <v>194.12833012019874</v>
      </c>
    </row>
    <row r="27" spans="1:4" ht="17.25" x14ac:dyDescent="0.3">
      <c r="A27" s="56">
        <v>10</v>
      </c>
      <c r="B27" s="52" t="s">
        <v>14</v>
      </c>
      <c r="C27" s="10">
        <f t="shared" si="0"/>
        <v>90095.02274742673</v>
      </c>
      <c r="D27" s="12">
        <f>C27*rendimento_carteira</f>
        <v>540.57013648456041</v>
      </c>
    </row>
    <row r="28" spans="1:4" ht="17.25" x14ac:dyDescent="0.3">
      <c r="A28" s="56">
        <v>20</v>
      </c>
      <c r="B28" s="52" t="s">
        <v>15</v>
      </c>
      <c r="C28" s="10">
        <f t="shared" si="0"/>
        <v>377030.03874844243</v>
      </c>
      <c r="D28" s="12">
        <f>C28*rendimento_carteira</f>
        <v>2262.1802324906548</v>
      </c>
    </row>
    <row r="29" spans="1:4" ht="18" thickBot="1" x14ac:dyDescent="0.35">
      <c r="A29" s="56">
        <v>30</v>
      </c>
      <c r="B29" s="53" t="s">
        <v>16</v>
      </c>
      <c r="C29" s="33">
        <f t="shared" si="0"/>
        <v>1290861.9119953436</v>
      </c>
      <c r="D29" s="13">
        <f>C29*rendimento_carteira</f>
        <v>7745.1714719720621</v>
      </c>
    </row>
    <row r="30" spans="1:4" ht="15.75" thickBot="1" x14ac:dyDescent="0.3"/>
    <row r="31" spans="1:4" ht="15.75" thickBot="1" x14ac:dyDescent="0.3">
      <c r="B31" s="54" t="s">
        <v>35</v>
      </c>
    </row>
    <row r="32" spans="1:4" x14ac:dyDescent="0.25">
      <c r="A32" s="55"/>
      <c r="B32" s="14" t="s">
        <v>17</v>
      </c>
      <c r="C32" s="15" t="s">
        <v>31</v>
      </c>
      <c r="D32" s="14"/>
    </row>
    <row r="33" spans="1:4" x14ac:dyDescent="0.25">
      <c r="A33" s="55"/>
      <c r="B33" s="16" t="s">
        <v>19</v>
      </c>
      <c r="C33" s="17">
        <f>aporte</f>
        <v>400</v>
      </c>
      <c r="D33" s="16"/>
    </row>
    <row r="34" spans="1:4" x14ac:dyDescent="0.25">
      <c r="A34" s="55"/>
    </row>
    <row r="35" spans="1:4" x14ac:dyDescent="0.25">
      <c r="A35" s="55"/>
      <c r="B35" s="18" t="s">
        <v>20</v>
      </c>
      <c r="C35" s="18" t="s">
        <v>21</v>
      </c>
      <c r="D35" s="18" t="s">
        <v>22</v>
      </c>
    </row>
    <row r="36" spans="1:4" x14ac:dyDescent="0.25">
      <c r="A36" s="55"/>
      <c r="B36" s="19" t="s">
        <v>23</v>
      </c>
      <c r="C36" s="32">
        <f>VLOOKUP($C$32&amp;"-"&amp;B36,PERFIL_INVESTIDOR!$A:$D,4,FALSE)</f>
        <v>0.3</v>
      </c>
      <c r="D36" s="21">
        <f>C36*$C$33</f>
        <v>120</v>
      </c>
    </row>
    <row r="37" spans="1:4" x14ac:dyDescent="0.25">
      <c r="A37" s="55"/>
      <c r="B37" s="19" t="s">
        <v>24</v>
      </c>
      <c r="C37" s="32">
        <f>VLOOKUP($C$32&amp;"-"&amp;B37,PERFIL_INVESTIDOR!$A:$D,4,FALSE)</f>
        <v>0.5</v>
      </c>
      <c r="D37" s="21">
        <f t="shared" ref="D37:D41" si="1">C37*$C$33</f>
        <v>200</v>
      </c>
    </row>
    <row r="38" spans="1:4" x14ac:dyDescent="0.25">
      <c r="A38" s="55"/>
      <c r="B38" s="19" t="s">
        <v>25</v>
      </c>
      <c r="C38" s="32">
        <f>VLOOKUP($C$32&amp;"-"&amp;B38,PERFIL_INVESTIDOR!$A:$D,4,FALSE)</f>
        <v>0.1</v>
      </c>
      <c r="D38" s="21">
        <f t="shared" si="1"/>
        <v>40</v>
      </c>
    </row>
    <row r="39" spans="1:4" x14ac:dyDescent="0.25">
      <c r="A39" s="55"/>
      <c r="B39" s="19" t="s">
        <v>26</v>
      </c>
      <c r="C39" s="32">
        <f>VLOOKUP($C$32&amp;"-"&amp;B39,PERFIL_INVESTIDOR!$A:$D,4,FALSE)</f>
        <v>0.1</v>
      </c>
      <c r="D39" s="21">
        <f t="shared" si="1"/>
        <v>40</v>
      </c>
    </row>
    <row r="40" spans="1:4" x14ac:dyDescent="0.25">
      <c r="A40" s="55"/>
      <c r="B40" s="19" t="s">
        <v>27</v>
      </c>
      <c r="C40" s="32">
        <f>VLOOKUP($C$32&amp;"-"&amp;B40,PERFIL_INVESTIDOR!$A:$D,4,FALSE)</f>
        <v>0</v>
      </c>
      <c r="D40" s="21">
        <f t="shared" si="1"/>
        <v>0</v>
      </c>
    </row>
    <row r="41" spans="1:4" x14ac:dyDescent="0.25">
      <c r="A41" s="55"/>
      <c r="B41" s="19" t="s">
        <v>28</v>
      </c>
      <c r="C41" s="32">
        <f>VLOOKUP($C$32&amp;"-"&amp;B41,PERFIL_INVESTIDOR!$A:$D,4,FALSE)</f>
        <v>0</v>
      </c>
      <c r="D41" s="21">
        <f t="shared" si="1"/>
        <v>0</v>
      </c>
    </row>
    <row r="42" spans="1:4" x14ac:dyDescent="0.25">
      <c r="A42" s="55"/>
      <c r="B42" s="22"/>
      <c r="C42" s="22"/>
      <c r="D42" s="23">
        <f>SUM(D36:D41)</f>
        <v>400</v>
      </c>
    </row>
    <row r="43" spans="1:4" ht="15.75" thickBot="1" x14ac:dyDescent="0.3"/>
    <row r="44" spans="1:4" ht="15.75" thickBot="1" x14ac:dyDescent="0.3">
      <c r="B44" s="54" t="s">
        <v>36</v>
      </c>
    </row>
  </sheetData>
  <mergeCells count="11">
    <mergeCell ref="B11:D11"/>
    <mergeCell ref="B19:C19"/>
    <mergeCell ref="B20:C20"/>
    <mergeCell ref="B21:C21"/>
    <mergeCell ref="B24:C24"/>
    <mergeCell ref="B12:C12"/>
    <mergeCell ref="B13:C13"/>
    <mergeCell ref="B14:C14"/>
    <mergeCell ref="B16:D16"/>
    <mergeCell ref="B17:C17"/>
    <mergeCell ref="B18:C18"/>
  </mergeCells>
  <dataValidations count="1">
    <dataValidation type="list" allowBlank="1" showInputMessage="1" showErrorMessage="1" sqref="C32" xr:uid="{559CF1AD-A5EC-41A7-923F-85C2325D6C76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C12D-4ABD-4520-AFCC-6B214D16323C}">
  <dimension ref="A3:D22"/>
  <sheetViews>
    <sheetView workbookViewId="0">
      <selection activeCell="T13" sqref="T1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9.28515625" customWidth="1"/>
  </cols>
  <sheetData>
    <row r="3" spans="1:4" x14ac:dyDescent="0.25">
      <c r="A3" s="24" t="s">
        <v>29</v>
      </c>
      <c r="B3" s="24" t="s">
        <v>17</v>
      </c>
      <c r="C3" s="25" t="s">
        <v>20</v>
      </c>
      <c r="D3" s="25" t="s">
        <v>30</v>
      </c>
    </row>
    <row r="4" spans="1:4" x14ac:dyDescent="0.25">
      <c r="A4" t="str">
        <f>B4&amp;"-"&amp;C4</f>
        <v>Conservador-PAPEL</v>
      </c>
      <c r="B4" t="s">
        <v>31</v>
      </c>
      <c r="C4" s="19" t="s">
        <v>23</v>
      </c>
      <c r="D4" s="20">
        <v>0.3</v>
      </c>
    </row>
    <row r="5" spans="1:4" x14ac:dyDescent="0.25">
      <c r="A5" t="str">
        <f t="shared" ref="A5:A21" si="0">B5&amp;"-"&amp;C5</f>
        <v>Conservador-TIJOLO</v>
      </c>
      <c r="B5" t="s">
        <v>31</v>
      </c>
      <c r="C5" s="19" t="s">
        <v>24</v>
      </c>
      <c r="D5" s="20">
        <v>0.5</v>
      </c>
    </row>
    <row r="6" spans="1:4" x14ac:dyDescent="0.25">
      <c r="A6" t="str">
        <f t="shared" si="0"/>
        <v>Conservador-HÍBRIDOS</v>
      </c>
      <c r="B6" t="s">
        <v>31</v>
      </c>
      <c r="C6" s="19" t="s">
        <v>25</v>
      </c>
      <c r="D6" s="20">
        <v>0.1</v>
      </c>
    </row>
    <row r="7" spans="1:4" x14ac:dyDescent="0.25">
      <c r="A7" t="str">
        <f t="shared" si="0"/>
        <v>Conservador-FOFs</v>
      </c>
      <c r="B7" t="s">
        <v>31</v>
      </c>
      <c r="C7" s="19" t="s">
        <v>26</v>
      </c>
      <c r="D7" s="20">
        <v>0.1</v>
      </c>
    </row>
    <row r="8" spans="1:4" x14ac:dyDescent="0.25">
      <c r="A8" t="str">
        <f t="shared" si="0"/>
        <v>Conservador-DESENVOLVIMENTO</v>
      </c>
      <c r="B8" t="s">
        <v>31</v>
      </c>
      <c r="C8" s="19" t="s">
        <v>27</v>
      </c>
      <c r="D8" s="20">
        <v>0</v>
      </c>
    </row>
    <row r="9" spans="1:4" x14ac:dyDescent="0.25">
      <c r="A9" s="26" t="str">
        <f t="shared" si="0"/>
        <v>Conservador-HOTELARIAS</v>
      </c>
      <c r="B9" s="26" t="s">
        <v>31</v>
      </c>
      <c r="C9" s="27" t="s">
        <v>28</v>
      </c>
      <c r="D9" s="28">
        <v>0</v>
      </c>
    </row>
    <row r="10" spans="1:4" x14ac:dyDescent="0.25">
      <c r="A10" t="str">
        <f t="shared" si="0"/>
        <v>Moderado-PAPEL</v>
      </c>
      <c r="B10" t="s">
        <v>32</v>
      </c>
      <c r="C10" s="19" t="s">
        <v>23</v>
      </c>
      <c r="D10" s="20">
        <v>0.32</v>
      </c>
    </row>
    <row r="11" spans="1:4" x14ac:dyDescent="0.25">
      <c r="A11" s="29" t="str">
        <f t="shared" si="0"/>
        <v>Moderado-TIJOLO</v>
      </c>
      <c r="B11" s="29" t="s">
        <v>32</v>
      </c>
      <c r="C11" s="30" t="s">
        <v>24</v>
      </c>
      <c r="D11" s="31">
        <v>0.35</v>
      </c>
    </row>
    <row r="12" spans="1:4" x14ac:dyDescent="0.25">
      <c r="A12" t="str">
        <f t="shared" si="0"/>
        <v>Moderado-HÍBRIDOS</v>
      </c>
      <c r="B12" t="s">
        <v>32</v>
      </c>
      <c r="C12" s="19" t="s">
        <v>25</v>
      </c>
      <c r="D12" s="20">
        <v>0.08</v>
      </c>
    </row>
    <row r="13" spans="1:4" x14ac:dyDescent="0.25">
      <c r="A13" t="str">
        <f t="shared" si="0"/>
        <v>Moderado-FOFs</v>
      </c>
      <c r="B13" t="s">
        <v>32</v>
      </c>
      <c r="C13" s="19" t="s">
        <v>26</v>
      </c>
      <c r="D13" s="20">
        <v>0.05</v>
      </c>
    </row>
    <row r="14" spans="1:4" x14ac:dyDescent="0.25">
      <c r="A14" t="str">
        <f t="shared" si="0"/>
        <v>Moderado-DESENVOLVIMENTO</v>
      </c>
      <c r="B14" t="s">
        <v>32</v>
      </c>
      <c r="C14" s="19" t="s">
        <v>27</v>
      </c>
      <c r="D14" s="20">
        <v>0.1</v>
      </c>
    </row>
    <row r="15" spans="1:4" x14ac:dyDescent="0.25">
      <c r="A15" s="26" t="str">
        <f t="shared" si="0"/>
        <v>Moderado-HOTELARIAS</v>
      </c>
      <c r="B15" s="26" t="s">
        <v>32</v>
      </c>
      <c r="C15" s="27" t="s">
        <v>28</v>
      </c>
      <c r="D15" s="28">
        <v>0.1</v>
      </c>
    </row>
    <row r="16" spans="1:4" x14ac:dyDescent="0.25">
      <c r="A16" t="str">
        <f t="shared" si="0"/>
        <v>Agressivo-PAPEL</v>
      </c>
      <c r="B16" t="s">
        <v>18</v>
      </c>
      <c r="C16" s="19" t="s">
        <v>23</v>
      </c>
      <c r="D16" s="20">
        <v>0.5</v>
      </c>
    </row>
    <row r="17" spans="1:4" x14ac:dyDescent="0.25">
      <c r="A17" t="str">
        <f t="shared" si="0"/>
        <v>Agressivo-TIJOLO</v>
      </c>
      <c r="B17" t="s">
        <v>18</v>
      </c>
      <c r="C17" s="19" t="s">
        <v>24</v>
      </c>
      <c r="D17" s="20">
        <v>0.1</v>
      </c>
    </row>
    <row r="18" spans="1:4" x14ac:dyDescent="0.25">
      <c r="A18" t="str">
        <f t="shared" si="0"/>
        <v>Agressivo-HÍBRIDOS</v>
      </c>
      <c r="B18" t="s">
        <v>18</v>
      </c>
      <c r="C18" s="19" t="s">
        <v>25</v>
      </c>
      <c r="D18" s="20">
        <v>0.05</v>
      </c>
    </row>
    <row r="19" spans="1:4" x14ac:dyDescent="0.25">
      <c r="A19" t="str">
        <f t="shared" si="0"/>
        <v>Agressivo-FOFs</v>
      </c>
      <c r="B19" t="s">
        <v>18</v>
      </c>
      <c r="C19" s="19" t="s">
        <v>26</v>
      </c>
      <c r="D19" s="20">
        <v>0.05</v>
      </c>
    </row>
    <row r="20" spans="1:4" x14ac:dyDescent="0.25">
      <c r="A20" t="str">
        <f t="shared" si="0"/>
        <v>Agressivo-DESENVOLVIMENTO</v>
      </c>
      <c r="B20" t="s">
        <v>18</v>
      </c>
      <c r="C20" s="19" t="s">
        <v>27</v>
      </c>
      <c r="D20" s="20">
        <v>0.2</v>
      </c>
    </row>
    <row r="21" spans="1:4" x14ac:dyDescent="0.25">
      <c r="A21" t="str">
        <f t="shared" si="0"/>
        <v>Agressivo-HOTELARIAS</v>
      </c>
      <c r="B21" t="s">
        <v>18</v>
      </c>
      <c r="C21" s="19" t="s">
        <v>28</v>
      </c>
      <c r="D21" s="20">
        <v>0.1</v>
      </c>
    </row>
    <row r="22" spans="1:4" x14ac:dyDescent="0.25">
      <c r="D2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PERFIL_INVESTIDOR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Alcimar Barreto</cp:lastModifiedBy>
  <cp:revision/>
  <dcterms:created xsi:type="dcterms:W3CDTF">2025-06-29T19:00:08Z</dcterms:created>
  <dcterms:modified xsi:type="dcterms:W3CDTF">2025-06-30T04:22:22Z</dcterms:modified>
  <cp:category/>
  <cp:contentStatus/>
</cp:coreProperties>
</file>