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<sst xmlns="http://schemas.openxmlformats.org/spreadsheetml/2006/main" count="100" uniqueCount="36">
  <si>
    <t xml:space="preserve">Example 4</t>
  </si>
  <si>
    <t xml:space="preserve">Example 3</t>
  </si>
  <si>
    <t xml:space="preserve">debt</t>
  </si>
  <si>
    <t xml:space="preserve">monetary correction index in month</t>
  </si>
  <si>
    <t xml:space="preserve">month1s due</t>
  </si>
  <si>
    <t xml:space="preserve">fix interest per month</t>
  </si>
  <si>
    <t xml:space="preserve">debt + month</t>
  </si>
  <si>
    <t xml:space="preserve">paid</t>
  </si>
  <si>
    <t xml:space="preserve">due day in month</t>
  </si>
  <si>
    <t xml:space="preserve">fraction of month elapsed</t>
  </si>
  <si>
    <t xml:space="preserve">payment late on</t>
  </si>
  <si>
    <t xml:space="preserve">fraction of month after payment</t>
  </si>
  <si>
    <t xml:space="preserve">n of days in month</t>
  </si>
  <si>
    <t xml:space="preserve">Calculating new debt</t>
  </si>
  <si>
    <t xml:space="preserve">a) the month's immediate amount is 10% increased</t>
  </si>
  <si>
    <t xml:space="preserve">increase</t>
  </si>
  <si>
    <t xml:space="preserve">total inc</t>
  </si>
  <si>
    <t xml:space="preserve">total due (month + debt + increase)</t>
  </si>
  <si>
    <t xml:space="preserve">remains</t>
  </si>
  <si>
    <t xml:space="preserve">Closing remains as new debt</t>
  </si>
  <si>
    <t xml:space="preserve">new debt</t>
  </si>
  <si>
    <t xml:space="preserve">incidence fine</t>
  </si>
  <si>
    <t xml:space="preserve">Day 20</t>
  </si>
  <si>
    <t xml:space="preserve">saldo</t>
  </si>
  <si>
    <t xml:space="preserve">nextrefmonth</t>
  </si>
  <si>
    <t xml:space="preserve">corr+juros</t>
  </si>
  <si>
    <t xml:space="preserve">Day 11</t>
  </si>
  <si>
    <t xml:space="preserve">9 days elapsed</t>
  </si>
  <si>
    <t xml:space="preserve">payment</t>
  </si>
  <si>
    <t xml:space="preserve">Closing month</t>
  </si>
  <si>
    <t xml:space="preserve">11 days elapsed</t>
  </si>
  <si>
    <t xml:space="preserve">Test 3</t>
  </si>
  <si>
    <t xml:space="preserve">Day 15</t>
  </si>
  <si>
    <t xml:space="preserve">4 days elapsed</t>
  </si>
  <si>
    <t xml:space="preserve">saldo – pay</t>
  </si>
  <si>
    <t xml:space="preserve">corr+juros Closing month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</si>
</sst>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DD/MM/YY"/>
    <numFmt numFmtId="167" formatCode="#,##0.00"/>
    <numFmt numFmtId="168" formatCode="#,##0.00000"/>
    <numFmt numFmtId="169" formatCode="#,##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BE5D6"/>
        <bgColor rgb="FFFFFFFF"/>
      </patternFill>
    </fill>
    <fill>
      <patternFill patternType="solid">
        <fgColor rgb="FFFFF2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048576"/>
  <sheetViews>
    <sheetView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B57" activeCellId="0" sqref="B5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28"/>
    <col collapsed="false" customWidth="true" hidden="false" outlineLevel="0" max="3" min="3" style="0" width="11.36"/>
    <col collapsed="false" customWidth="true" hidden="false" outlineLevel="0" max="4" min="4" style="0" width="8.53"/>
    <col collapsed="false" customWidth="true" hidden="false" outlineLevel="0" max="5" min="5" style="0" width="16"/>
    <col collapsed="false" customWidth="true" hidden="false" outlineLevel="0" max="10" min="6" style="0" width="8.53"/>
    <col collapsed="false" customWidth="true" hidden="false" outlineLevel="0" max="11" min="11" style="0" width="12.85"/>
    <col collapsed="false" customWidth="true" hidden="false" outlineLevel="0" max="1025" min="12" style="0" width="8.53"/>
  </cols>
  <sheetData>
    <row r="2" customFormat="false" ht="15.75" hidden="false" customHeight="false" outlineLevel="0" collapsed="false">
      <c r="C2" s="0" t="s">
        <v>0</v>
      </c>
      <c r="I2" s="0" t="s">
        <v>1</v>
      </c>
    </row>
    <row r="3" customFormat="false" ht="60" hidden="false" customHeight="false" outlineLevel="0" collapsed="false">
      <c r="A3" s="1"/>
      <c r="B3" s="2" t="s">
        <v>2</v>
      </c>
      <c r="C3" s="3" t="n">
        <v>100</v>
      </c>
      <c r="D3" s="3"/>
      <c r="E3" s="4" t="s">
        <v>3</v>
      </c>
      <c r="F3" s="5" t="n">
        <v>0.003</v>
      </c>
      <c r="G3" s="1"/>
      <c r="H3" s="2" t="s">
        <v>2</v>
      </c>
      <c r="I3" s="6" t="n">
        <v>0</v>
      </c>
      <c r="J3" s="3"/>
      <c r="K3" s="4" t="s">
        <v>3</v>
      </c>
      <c r="L3" s="5" t="n">
        <v>0.003</v>
      </c>
      <c r="M3" s="1"/>
    </row>
    <row r="4" customFormat="false" ht="60" hidden="false" customHeight="false" outlineLevel="0" collapsed="false">
      <c r="A4" s="1"/>
      <c r="B4" s="7" t="s">
        <v>4</v>
      </c>
      <c r="C4" s="8" t="n">
        <v>50</v>
      </c>
      <c r="D4" s="8"/>
      <c r="E4" s="9" t="s">
        <v>5</v>
      </c>
      <c r="F4" s="10" t="n">
        <v>0.01</v>
      </c>
      <c r="G4" s="1"/>
      <c r="H4" s="7" t="s">
        <v>4</v>
      </c>
      <c r="I4" s="8" t="n">
        <v>50</v>
      </c>
      <c r="J4" s="8"/>
      <c r="K4" s="9" t="s">
        <v>5</v>
      </c>
      <c r="L4" s="10" t="n">
        <v>0.01</v>
      </c>
      <c r="M4" s="1"/>
    </row>
    <row r="5" customFormat="false" ht="30" hidden="false" customHeight="false" outlineLevel="0" collapsed="false">
      <c r="A5" s="1"/>
      <c r="B5" s="7" t="s">
        <v>6</v>
      </c>
      <c r="C5" s="8" t="n">
        <f aca="false">C3+C4</f>
        <v>150</v>
      </c>
      <c r="D5" s="8"/>
      <c r="E5" s="8"/>
      <c r="F5" s="10"/>
      <c r="G5" s="1"/>
      <c r="H5" s="7" t="s">
        <v>6</v>
      </c>
      <c r="I5" s="8" t="n">
        <f aca="false">I3+I4</f>
        <v>50</v>
      </c>
      <c r="J5" s="8"/>
      <c r="K5" s="8"/>
      <c r="L5" s="10"/>
      <c r="M5" s="1"/>
    </row>
    <row r="6" customFormat="false" ht="15" hidden="false" customHeight="false" outlineLevel="0" collapsed="false">
      <c r="A6" s="1"/>
      <c r="B6" s="7" t="s">
        <v>7</v>
      </c>
      <c r="C6" s="8" t="n">
        <v>40</v>
      </c>
      <c r="D6" s="8"/>
      <c r="E6" s="8"/>
      <c r="F6" s="10"/>
      <c r="G6" s="1"/>
      <c r="H6" s="7" t="s">
        <v>7</v>
      </c>
      <c r="I6" s="8" t="n">
        <v>40</v>
      </c>
      <c r="J6" s="8"/>
      <c r="K6" s="8"/>
      <c r="L6" s="10"/>
      <c r="M6" s="1"/>
    </row>
    <row r="7" customFormat="false" ht="45" hidden="false" customHeight="false" outlineLevel="0" collapsed="false">
      <c r="A7" s="1"/>
      <c r="B7" s="7" t="s">
        <v>8</v>
      </c>
      <c r="C7" s="8" t="n">
        <v>10</v>
      </c>
      <c r="D7" s="8"/>
      <c r="E7" s="9" t="s">
        <v>9</v>
      </c>
      <c r="F7" s="10" t="n">
        <f aca="false">C8/C9</f>
        <v>0.645161290322581</v>
      </c>
      <c r="G7" s="1"/>
      <c r="H7" s="7" t="s">
        <v>8</v>
      </c>
      <c r="I7" s="8" t="n">
        <v>10</v>
      </c>
      <c r="J7" s="8"/>
      <c r="K7" s="9" t="s">
        <v>9</v>
      </c>
      <c r="L7" s="10" t="n">
        <f aca="false">I8/I9</f>
        <v>0.645161290322581</v>
      </c>
      <c r="M7" s="1"/>
    </row>
    <row r="8" customFormat="false" ht="60" hidden="false" customHeight="false" outlineLevel="0" collapsed="false">
      <c r="A8" s="1"/>
      <c r="B8" s="7" t="s">
        <v>10</v>
      </c>
      <c r="C8" s="8" t="n">
        <v>20</v>
      </c>
      <c r="D8" s="8"/>
      <c r="E8" s="9" t="s">
        <v>11</v>
      </c>
      <c r="F8" s="10" t="n">
        <f aca="false">1-F7</f>
        <v>0.354838709677419</v>
      </c>
      <c r="G8" s="1" t="n">
        <f aca="false">(C9-C8)/C9</f>
        <v>0.354838709677419</v>
      </c>
      <c r="H8" s="7" t="s">
        <v>10</v>
      </c>
      <c r="I8" s="8" t="n">
        <v>20</v>
      </c>
      <c r="J8" s="8"/>
      <c r="K8" s="9" t="s">
        <v>11</v>
      </c>
      <c r="L8" s="10" t="n">
        <f aca="false">1-L7</f>
        <v>0.354838709677419</v>
      </c>
      <c r="M8" s="1" t="n">
        <f aca="false">(I9-I8)/I9</f>
        <v>0.354838709677419</v>
      </c>
    </row>
    <row r="9" customFormat="false" ht="30" hidden="false" customHeight="false" outlineLevel="0" collapsed="false">
      <c r="B9" s="7" t="s">
        <v>12</v>
      </c>
      <c r="C9" s="8" t="n">
        <v>31</v>
      </c>
      <c r="D9" s="8"/>
      <c r="E9" s="8"/>
      <c r="F9" s="10"/>
      <c r="G9" s="1"/>
      <c r="H9" s="7" t="s">
        <v>12</v>
      </c>
      <c r="I9" s="8" t="n">
        <v>31</v>
      </c>
      <c r="J9" s="8"/>
      <c r="K9" s="8"/>
      <c r="L9" s="10"/>
      <c r="M9" s="1"/>
    </row>
    <row r="10" customFormat="false" ht="15" hidden="false" customHeight="false" outlineLevel="0" collapsed="false">
      <c r="B10" s="11"/>
      <c r="C10" s="12"/>
      <c r="D10" s="12"/>
      <c r="E10" s="12"/>
      <c r="F10" s="13"/>
      <c r="H10" s="11"/>
      <c r="I10" s="12"/>
      <c r="J10" s="12"/>
      <c r="K10" s="12"/>
      <c r="L10" s="13"/>
    </row>
    <row r="11" customFormat="false" ht="15" hidden="false" customHeight="true" outlineLevel="0" collapsed="false">
      <c r="B11" s="14" t="s">
        <v>13</v>
      </c>
      <c r="C11" s="14"/>
      <c r="D11" s="14"/>
      <c r="E11" s="12"/>
      <c r="F11" s="13"/>
      <c r="H11" s="14" t="s">
        <v>13</v>
      </c>
      <c r="I11" s="14"/>
      <c r="J11" s="14"/>
      <c r="K11" s="12"/>
      <c r="L11" s="13"/>
    </row>
    <row r="12" customFormat="false" ht="15" hidden="false" customHeight="false" outlineLevel="0" collapsed="false">
      <c r="B12" s="11"/>
      <c r="C12" s="12"/>
      <c r="D12" s="12"/>
      <c r="E12" s="12"/>
      <c r="F12" s="13"/>
      <c r="H12" s="11"/>
      <c r="I12" s="12"/>
      <c r="J12" s="12"/>
      <c r="K12" s="12"/>
      <c r="L12" s="13"/>
    </row>
    <row r="13" customFormat="false" ht="15" hidden="false" customHeight="false" outlineLevel="0" collapsed="false">
      <c r="B13" s="11" t="s">
        <v>14</v>
      </c>
      <c r="C13" s="12"/>
      <c r="D13" s="12"/>
      <c r="E13" s="12"/>
      <c r="F13" s="13"/>
      <c r="H13" s="11" t="s">
        <v>14</v>
      </c>
      <c r="I13" s="12"/>
      <c r="J13" s="12"/>
      <c r="K13" s="12"/>
      <c r="L13" s="13"/>
    </row>
    <row r="14" customFormat="false" ht="15" hidden="false" customHeight="false" outlineLevel="0" collapsed="false">
      <c r="B14" s="11"/>
      <c r="C14" s="15" t="n">
        <f aca="false">C4*(1+10%)</f>
        <v>55</v>
      </c>
      <c r="D14" s="12" t="s">
        <v>15</v>
      </c>
      <c r="E14" s="15" t="n">
        <f aca="false">C14-C4</f>
        <v>5.00000000000001</v>
      </c>
      <c r="F14" s="13"/>
      <c r="H14" s="11"/>
      <c r="I14" s="15" t="n">
        <f aca="false">I4*(1+10%)</f>
        <v>55</v>
      </c>
      <c r="J14" s="12" t="s">
        <v>15</v>
      </c>
      <c r="K14" s="15" t="n">
        <f aca="false">I14-I4</f>
        <v>5.00000000000001</v>
      </c>
      <c r="L14" s="13"/>
    </row>
    <row r="15" customFormat="false" ht="15" hidden="false" customHeight="false" outlineLevel="0" collapsed="false">
      <c r="B15" s="11"/>
      <c r="C15" s="12" t="n">
        <f aca="false">(C5)*(1+(F4+F3)*F7)</f>
        <v>151.258064516129</v>
      </c>
      <c r="D15" s="12" t="s">
        <v>15</v>
      </c>
      <c r="E15" s="15" t="n">
        <f aca="false">C15-C5</f>
        <v>1.25806451612903</v>
      </c>
      <c r="F15" s="13"/>
      <c r="H15" s="11"/>
      <c r="I15" s="12" t="n">
        <f aca="false">(I5)*(1+(L4+L3)*L7)</f>
        <v>50.4193548387097</v>
      </c>
      <c r="J15" s="12" t="s">
        <v>15</v>
      </c>
      <c r="K15" s="15" t="n">
        <f aca="false">I15-I5</f>
        <v>0.419354838709673</v>
      </c>
      <c r="L15" s="13"/>
    </row>
    <row r="16" customFormat="false" ht="15" hidden="false" customHeight="false" outlineLevel="0" collapsed="false">
      <c r="B16" s="11"/>
      <c r="C16" s="12"/>
      <c r="D16" s="12" t="s">
        <v>16</v>
      </c>
      <c r="E16" s="15" t="n">
        <f aca="false">E14+E15</f>
        <v>6.25806451612903</v>
      </c>
      <c r="F16" s="13"/>
      <c r="H16" s="11"/>
      <c r="I16" s="12"/>
      <c r="J16" s="12" t="s">
        <v>16</v>
      </c>
      <c r="K16" s="15" t="n">
        <f aca="false">K14+K15</f>
        <v>5.41935483870968</v>
      </c>
      <c r="L16" s="13"/>
    </row>
    <row r="17" customFormat="false" ht="15" hidden="false" customHeight="true" outlineLevel="0" collapsed="false">
      <c r="B17" s="16" t="s">
        <v>17</v>
      </c>
      <c r="C17" s="16"/>
      <c r="D17" s="16"/>
      <c r="E17" s="17" t="n">
        <f aca="false">C5+E16</f>
        <v>156.258064516129</v>
      </c>
      <c r="F17" s="13"/>
      <c r="H17" s="16" t="s">
        <v>17</v>
      </c>
      <c r="I17" s="16"/>
      <c r="J17" s="16"/>
      <c r="K17" s="17" t="n">
        <f aca="false">I5+K16</f>
        <v>55.4193548387097</v>
      </c>
      <c r="L17" s="13"/>
    </row>
    <row r="18" customFormat="false" ht="15" hidden="false" customHeight="false" outlineLevel="0" collapsed="false">
      <c r="B18" s="16"/>
      <c r="C18" s="16"/>
      <c r="D18" s="16"/>
      <c r="E18" s="12"/>
      <c r="F18" s="13"/>
      <c r="H18" s="16"/>
      <c r="I18" s="16"/>
      <c r="J18" s="16"/>
      <c r="K18" s="12"/>
      <c r="L18" s="13"/>
    </row>
    <row r="19" customFormat="false" ht="15" hidden="false" customHeight="false" outlineLevel="0" collapsed="false">
      <c r="B19" s="11"/>
      <c r="C19" s="12"/>
      <c r="D19" s="12" t="s">
        <v>7</v>
      </c>
      <c r="E19" s="12" t="n">
        <f aca="false">C6</f>
        <v>40</v>
      </c>
      <c r="F19" s="13"/>
      <c r="H19" s="11"/>
      <c r="I19" s="12"/>
      <c r="J19" s="12" t="s">
        <v>7</v>
      </c>
      <c r="K19" s="12" t="n">
        <f aca="false">I6</f>
        <v>40</v>
      </c>
      <c r="L19" s="13"/>
    </row>
    <row r="20" customFormat="false" ht="15" hidden="false" customHeight="false" outlineLevel="0" collapsed="false">
      <c r="B20" s="11"/>
      <c r="C20" s="12"/>
      <c r="D20" s="12" t="s">
        <v>18</v>
      </c>
      <c r="E20" s="17" t="n">
        <f aca="false">E17-E19</f>
        <v>116.258064516129</v>
      </c>
      <c r="F20" s="13"/>
      <c r="H20" s="11"/>
      <c r="I20" s="12"/>
      <c r="J20" s="12" t="s">
        <v>18</v>
      </c>
      <c r="K20" s="17" t="n">
        <f aca="false">K17-K19</f>
        <v>15.4193548387097</v>
      </c>
      <c r="L20" s="13"/>
    </row>
    <row r="21" customFormat="false" ht="15" hidden="false" customHeight="true" outlineLevel="0" collapsed="false">
      <c r="B21" s="14" t="s">
        <v>19</v>
      </c>
      <c r="C21" s="14"/>
      <c r="D21" s="14"/>
      <c r="E21" s="12"/>
      <c r="F21" s="13"/>
      <c r="H21" s="14" t="s">
        <v>19</v>
      </c>
      <c r="I21" s="14"/>
      <c r="J21" s="14"/>
      <c r="K21" s="12"/>
      <c r="L21" s="13"/>
    </row>
    <row r="22" customFormat="false" ht="15" hidden="false" customHeight="false" outlineLevel="0" collapsed="false">
      <c r="B22" s="11"/>
      <c r="C22" s="17" t="n">
        <f aca="false">E20</f>
        <v>116.258064516129</v>
      </c>
      <c r="D22" s="12" t="s">
        <v>15</v>
      </c>
      <c r="E22" s="12" t="n">
        <f aca="false">C22*((F4+F3)*F8)</f>
        <v>0.536287200832466</v>
      </c>
      <c r="F22" s="13"/>
      <c r="H22" s="11"/>
      <c r="I22" s="17" t="n">
        <f aca="false">K20</f>
        <v>15.4193548387097</v>
      </c>
      <c r="J22" s="12" t="s">
        <v>15</v>
      </c>
      <c r="K22" s="12" t="n">
        <f aca="false">I22*((L4+L3)*L8)</f>
        <v>0.0711279916753382</v>
      </c>
      <c r="L22" s="13"/>
    </row>
    <row r="23" customFormat="false" ht="15.75" hidden="false" customHeight="false" outlineLevel="0" collapsed="false">
      <c r="B23" s="18"/>
      <c r="C23" s="19"/>
      <c r="D23" s="19"/>
      <c r="E23" s="19"/>
      <c r="F23" s="20"/>
      <c r="H23" s="18"/>
      <c r="I23" s="19"/>
      <c r="J23" s="19"/>
      <c r="K23" s="19"/>
      <c r="L23" s="20"/>
    </row>
    <row r="24" customFormat="false" ht="15" hidden="false" customHeight="false" outlineLevel="0" collapsed="false">
      <c r="D24" s="0" t="s">
        <v>20</v>
      </c>
      <c r="E24" s="21" t="n">
        <f aca="false">C22+E22</f>
        <v>116.794351716961</v>
      </c>
      <c r="J24" s="0" t="s">
        <v>20</v>
      </c>
      <c r="K24" s="21" t="n">
        <f aca="false">I22+K22</f>
        <v>15.490482830385</v>
      </c>
    </row>
    <row r="25" customFormat="false" ht="15" hidden="false" customHeight="false" outlineLevel="0" collapsed="false">
      <c r="D25" s="22"/>
      <c r="E25" s="22"/>
    </row>
    <row r="28" customFormat="false" ht="42" hidden="false" customHeight="false" outlineLevel="0" collapsed="false">
      <c r="B28" s="2" t="s">
        <v>2</v>
      </c>
      <c r="C28" s="3" t="n">
        <v>100</v>
      </c>
      <c r="D28" s="3"/>
      <c r="E28" s="4" t="s">
        <v>3</v>
      </c>
      <c r="F28" s="5" t="n">
        <v>0.003</v>
      </c>
    </row>
    <row r="29" customFormat="false" ht="28.5" hidden="false" customHeight="false" outlineLevel="0" collapsed="false">
      <c r="B29" s="7" t="s">
        <v>4</v>
      </c>
      <c r="C29" s="8" t="n">
        <v>50</v>
      </c>
      <c r="D29" s="8"/>
      <c r="E29" s="9" t="s">
        <v>5</v>
      </c>
      <c r="F29" s="10" t="n">
        <v>0.01</v>
      </c>
    </row>
    <row r="30" customFormat="false" ht="28.35" hidden="false" customHeight="false" outlineLevel="0" collapsed="false">
      <c r="B30" s="7" t="s">
        <v>6</v>
      </c>
      <c r="C30" s="8" t="n">
        <f aca="false">C28+C29</f>
        <v>150</v>
      </c>
      <c r="D30" s="8"/>
      <c r="E30" s="9" t="s">
        <v>21</v>
      </c>
      <c r="F30" s="10" t="n">
        <v>0.1</v>
      </c>
    </row>
    <row r="31" customFormat="false" ht="15" hidden="false" customHeight="false" outlineLevel="0" collapsed="false">
      <c r="B31" s="7" t="s">
        <v>7</v>
      </c>
      <c r="C31" s="8" t="n">
        <v>40</v>
      </c>
      <c r="D31" s="8" t="s">
        <v>22</v>
      </c>
      <c r="E31" s="8"/>
      <c r="F31" s="10"/>
      <c r="I31" s="0" t="n">
        <v>0.419354838709678</v>
      </c>
    </row>
    <row r="32" customFormat="false" ht="28.5" hidden="false" customHeight="false" outlineLevel="0" collapsed="false">
      <c r="B32" s="7" t="s">
        <v>8</v>
      </c>
      <c r="C32" s="8" t="n">
        <v>10</v>
      </c>
      <c r="D32" s="8"/>
      <c r="E32" s="9" t="s">
        <v>9</v>
      </c>
      <c r="F32" s="10" t="n">
        <f aca="false">C37/C38</f>
        <v>34.0310522373907</v>
      </c>
      <c r="I32" s="23" t="n">
        <v>0.0021278876170655</v>
      </c>
    </row>
    <row r="33" customFormat="false" ht="28.35" hidden="false" customHeight="false" outlineLevel="0" collapsed="false">
      <c r="B33" s="7"/>
      <c r="C33" s="8" t="n">
        <f aca="false">C29*F30</f>
        <v>5</v>
      </c>
      <c r="D33" s="8"/>
      <c r="E33" s="9" t="s">
        <v>12</v>
      </c>
      <c r="F33" s="10" t="n">
        <v>31</v>
      </c>
      <c r="I33" s="0" t="n">
        <v>0.00388673337585166</v>
      </c>
    </row>
    <row r="34" customFormat="false" ht="14.9" hidden="false" customHeight="false" outlineLevel="0" collapsed="false">
      <c r="B34" s="7" t="s">
        <v>23</v>
      </c>
      <c r="C34" s="8" t="n">
        <f aca="false">C28+C29+C33</f>
        <v>155</v>
      </c>
      <c r="D34" s="8"/>
      <c r="E34" s="9" t="s">
        <v>24</v>
      </c>
      <c r="F34" s="24" t="n">
        <v>43770</v>
      </c>
      <c r="I34" s="0" t="n">
        <f aca="false">SUM(I31:I33)</f>
        <v>0.425369459702595</v>
      </c>
    </row>
    <row r="35" customFormat="false" ht="14.9" hidden="false" customHeight="false" outlineLevel="0" collapsed="false">
      <c r="B35" s="7" t="s">
        <v>25</v>
      </c>
      <c r="C35" s="8" t="n">
        <f aca="false">C34*(F29+F28)*11/31</f>
        <v>0.715</v>
      </c>
      <c r="D35" s="8" t="s">
        <v>26</v>
      </c>
      <c r="E35" s="9"/>
      <c r="F35" s="10"/>
      <c r="I35" s="0" t="n">
        <v>0.0419354838709666</v>
      </c>
    </row>
    <row r="36" customFormat="false" ht="15" hidden="false" customHeight="false" outlineLevel="0" collapsed="false">
      <c r="B36" s="7" t="s">
        <v>23</v>
      </c>
      <c r="C36" s="8" t="n">
        <f aca="false">C34+C35</f>
        <v>155.715</v>
      </c>
      <c r="D36" s="8"/>
      <c r="E36" s="9"/>
      <c r="F36" s="10"/>
      <c r="I36" s="0" t="n">
        <f aca="false">I34+I35</f>
        <v>0.467304943573561</v>
      </c>
    </row>
    <row r="37" customFormat="false" ht="28.5" hidden="false" customHeight="false" outlineLevel="0" collapsed="false">
      <c r="B37" s="7" t="s">
        <v>10</v>
      </c>
      <c r="C37" s="8" t="n">
        <v>20</v>
      </c>
      <c r="D37" s="8" t="s">
        <v>22</v>
      </c>
      <c r="E37" s="9" t="s">
        <v>11</v>
      </c>
      <c r="F37" s="10" t="n">
        <f aca="false">1-F32</f>
        <v>-33.0310522373907</v>
      </c>
    </row>
    <row r="38" customFormat="false" ht="13.8" hidden="false" customHeight="false" outlineLevel="0" collapsed="false">
      <c r="B38" s="0" t="s">
        <v>25</v>
      </c>
      <c r="C38" s="8" t="n">
        <f aca="false">C36*(F29+F28)*9/31</f>
        <v>0.587698548387097</v>
      </c>
      <c r="D38" s="8" t="s">
        <v>27</v>
      </c>
      <c r="E38" s="8"/>
      <c r="F38" s="10"/>
    </row>
    <row r="39" customFormat="false" ht="15" hidden="false" customHeight="false" outlineLevel="0" collapsed="false">
      <c r="B39" s="7" t="s">
        <v>23</v>
      </c>
      <c r="C39" s="8" t="n">
        <f aca="false">C36+C38</f>
        <v>156.302698548387</v>
      </c>
      <c r="D39" s="8"/>
      <c r="E39" s="8"/>
      <c r="F39" s="10"/>
    </row>
    <row r="40" customFormat="false" ht="13.8" hidden="false" customHeight="false" outlineLevel="0" collapsed="false">
      <c r="B40" s="11" t="s">
        <v>28</v>
      </c>
      <c r="C40" s="12" t="n">
        <v>40</v>
      </c>
      <c r="D40" s="12"/>
      <c r="E40" s="12"/>
      <c r="F40" s="13"/>
    </row>
    <row r="41" customFormat="false" ht="15" hidden="false" customHeight="false" outlineLevel="0" collapsed="false">
      <c r="B41" s="7" t="s">
        <v>23</v>
      </c>
      <c r="C41" s="12" t="n">
        <f aca="false">C39-C40</f>
        <v>116.302698548387</v>
      </c>
      <c r="D41" s="12"/>
      <c r="E41" s="12"/>
      <c r="F41" s="13"/>
    </row>
    <row r="42" customFormat="false" ht="28.5" hidden="false" customHeight="false" outlineLevel="0" collapsed="false">
      <c r="B42" s="25" t="s">
        <v>29</v>
      </c>
      <c r="C42" s="12" t="n">
        <f aca="false">C41*(F29+F28)*11/31</f>
        <v>0.53649309330385</v>
      </c>
      <c r="D42" s="12" t="s">
        <v>30</v>
      </c>
      <c r="E42" s="12"/>
      <c r="F42" s="13"/>
    </row>
    <row r="43" customFormat="false" ht="13.8" hidden="false" customHeight="false" outlineLevel="0" collapsed="false">
      <c r="B43" s="11" t="s">
        <v>23</v>
      </c>
      <c r="C43" s="26" t="n">
        <f aca="false">C41+C42</f>
        <v>116.839191641691</v>
      </c>
      <c r="D43" s="12"/>
      <c r="E43" s="12"/>
      <c r="F43" s="13"/>
      <c r="H43" s="0" t="n">
        <v>2003.14516129032</v>
      </c>
    </row>
    <row r="44" customFormat="false" ht="13.8" hidden="false" customHeight="false" outlineLevel="0" collapsed="false">
      <c r="B44" s="11"/>
      <c r="C44" s="12"/>
      <c r="D44" s="12"/>
      <c r="E44" s="12"/>
      <c r="F44" s="13"/>
      <c r="H44" s="0" t="n">
        <f aca="false">200.629032258065</f>
        <v>200.629032258065</v>
      </c>
    </row>
    <row r="45" customFormat="false" ht="13.8" hidden="false" customHeight="false" outlineLevel="0" collapsed="false">
      <c r="B45" s="11"/>
      <c r="C45" s="15"/>
      <c r="D45" s="12"/>
      <c r="E45" s="15"/>
      <c r="F45" s="13"/>
      <c r="H45" s="0" t="n">
        <f aca="false">H43+H44</f>
        <v>2203.77419354839</v>
      </c>
    </row>
    <row r="46" customFormat="false" ht="13.8" hidden="false" customHeight="false" outlineLevel="0" collapsed="false">
      <c r="B46" s="11"/>
      <c r="C46" s="12"/>
      <c r="D46" s="12"/>
      <c r="E46" s="15"/>
      <c r="F46" s="13"/>
    </row>
    <row r="47" customFormat="false" ht="13.8" hidden="false" customHeight="false" outlineLevel="0" collapsed="false">
      <c r="B47" s="11"/>
      <c r="C47" s="12"/>
      <c r="D47" s="12"/>
      <c r="E47" s="15"/>
      <c r="F47" s="13"/>
    </row>
    <row r="48" customFormat="false" ht="13.8" hidden="false" customHeight="false" outlineLevel="0" collapsed="false">
      <c r="B48" s="16"/>
      <c r="C48" s="16"/>
      <c r="D48" s="16"/>
      <c r="E48" s="17"/>
      <c r="F48" s="13"/>
    </row>
    <row r="49" customFormat="false" ht="13.8" hidden="false" customHeight="false" outlineLevel="0" collapsed="false">
      <c r="B49" s="16"/>
      <c r="C49" s="16"/>
      <c r="D49" s="16"/>
      <c r="E49" s="12"/>
      <c r="F49" s="13"/>
    </row>
    <row r="50" customFormat="false" ht="13.8" hidden="false" customHeight="false" outlineLevel="0" collapsed="false">
      <c r="B50" s="11"/>
      <c r="C50" s="12"/>
      <c r="D50" s="12"/>
      <c r="E50" s="12"/>
      <c r="F50" s="13"/>
    </row>
    <row r="51" customFormat="false" ht="13.8" hidden="false" customHeight="false" outlineLevel="0" collapsed="false">
      <c r="B51" s="11"/>
      <c r="C51" s="12"/>
      <c r="D51" s="12"/>
      <c r="E51" s="17"/>
      <c r="F51" s="13"/>
    </row>
    <row r="52" customFormat="false" ht="13.8" hidden="false" customHeight="false" outlineLevel="0" collapsed="false">
      <c r="B52" s="14"/>
      <c r="C52" s="14"/>
      <c r="D52" s="14"/>
      <c r="E52" s="12"/>
      <c r="F52" s="13"/>
    </row>
    <row r="53" customFormat="false" ht="13.8" hidden="false" customHeight="false" outlineLevel="0" collapsed="false">
      <c r="B53" s="11"/>
      <c r="C53" s="17"/>
      <c r="D53" s="12"/>
      <c r="E53" s="12"/>
      <c r="F53" s="13"/>
    </row>
    <row r="54" customFormat="false" ht="13.8" hidden="false" customHeight="false" outlineLevel="0" collapsed="false">
      <c r="B54" s="18"/>
      <c r="C54" s="19"/>
      <c r="D54" s="19"/>
      <c r="E54" s="19"/>
      <c r="F54" s="20"/>
    </row>
    <row r="55" customFormat="false" ht="13.8" hidden="false" customHeight="false" outlineLevel="0" collapsed="false">
      <c r="E55" s="21"/>
    </row>
    <row r="56" customFormat="false" ht="15" hidden="false" customHeight="false" outlineLevel="0" collapsed="false">
      <c r="B56" s="0" t="s">
        <v>31</v>
      </c>
    </row>
    <row r="57" customFormat="false" ht="42" hidden="false" customHeight="false" outlineLevel="0" collapsed="false">
      <c r="B57" s="2" t="s">
        <v>2</v>
      </c>
      <c r="C57" s="27" t="n">
        <v>15000</v>
      </c>
      <c r="D57" s="3"/>
      <c r="E57" s="4" t="s">
        <v>3</v>
      </c>
      <c r="F57" s="5" t="n">
        <v>0.003</v>
      </c>
    </row>
    <row r="58" customFormat="false" ht="28.5" hidden="false" customHeight="false" outlineLevel="0" collapsed="false">
      <c r="B58" s="7" t="s">
        <v>4</v>
      </c>
      <c r="C58" s="27" t="n">
        <v>3500</v>
      </c>
      <c r="D58" s="8"/>
      <c r="E58" s="9" t="s">
        <v>5</v>
      </c>
      <c r="F58" s="10" t="n">
        <v>0.01</v>
      </c>
    </row>
    <row r="59" customFormat="false" ht="28.5" hidden="false" customHeight="false" outlineLevel="0" collapsed="false">
      <c r="B59" s="7" t="s">
        <v>6</v>
      </c>
      <c r="C59" s="27" t="n">
        <f aca="false">C57+C58</f>
        <v>18500</v>
      </c>
      <c r="D59" s="8"/>
      <c r="E59" s="9" t="s">
        <v>21</v>
      </c>
      <c r="F59" s="10" t="n">
        <v>0.1</v>
      </c>
    </row>
    <row r="60" customFormat="false" ht="15" hidden="false" customHeight="false" outlineLevel="0" collapsed="false">
      <c r="B60" s="7" t="s">
        <v>7</v>
      </c>
      <c r="C60" s="27" t="n">
        <v>3000</v>
      </c>
      <c r="D60" s="8" t="s">
        <v>22</v>
      </c>
      <c r="E60" s="8"/>
      <c r="F60" s="10"/>
    </row>
    <row r="61" customFormat="false" ht="28.5" hidden="false" customHeight="false" outlineLevel="0" collapsed="false">
      <c r="B61" s="7" t="s">
        <v>8</v>
      </c>
      <c r="C61" s="8" t="n">
        <v>10</v>
      </c>
      <c r="D61" s="8"/>
      <c r="E61" s="9" t="s">
        <v>9</v>
      </c>
      <c r="F61" s="10" t="n">
        <f aca="false">C66/C67</f>
        <v>596.153846153846</v>
      </c>
    </row>
    <row r="62" customFormat="false" ht="28.5" hidden="false" customHeight="false" outlineLevel="0" collapsed="false">
      <c r="B62" s="7"/>
      <c r="C62" s="8" t="n">
        <f aca="false">C58*F59</f>
        <v>350</v>
      </c>
      <c r="D62" s="8"/>
      <c r="E62" s="9" t="s">
        <v>12</v>
      </c>
      <c r="F62" s="10" t="n">
        <v>31</v>
      </c>
    </row>
    <row r="63" customFormat="false" ht="15" hidden="false" customHeight="false" outlineLevel="0" collapsed="false">
      <c r="B63" s="7" t="s">
        <v>23</v>
      </c>
      <c r="C63" s="27" t="n">
        <f aca="false">C57+C58+C62</f>
        <v>18850</v>
      </c>
      <c r="D63" s="8"/>
      <c r="E63" s="9" t="s">
        <v>24</v>
      </c>
      <c r="F63" s="24" t="n">
        <v>43770</v>
      </c>
    </row>
    <row r="64" customFormat="false" ht="15" hidden="false" customHeight="false" outlineLevel="0" collapsed="false">
      <c r="B64" s="7" t="s">
        <v>25</v>
      </c>
      <c r="C64" s="28" t="n">
        <f aca="false">C63*(F58+F57)*11/31</f>
        <v>86.9532258064516</v>
      </c>
      <c r="D64" s="8" t="s">
        <v>26</v>
      </c>
      <c r="E64" s="9"/>
      <c r="F64" s="10"/>
    </row>
    <row r="65" customFormat="false" ht="15" hidden="false" customHeight="false" outlineLevel="0" collapsed="false">
      <c r="B65" s="7" t="s">
        <v>23</v>
      </c>
      <c r="C65" s="27" t="n">
        <f aca="false">C63+C64</f>
        <v>18936.9532258065</v>
      </c>
      <c r="D65" s="8"/>
      <c r="E65" s="9"/>
      <c r="F65" s="10"/>
    </row>
    <row r="66" customFormat="false" ht="28.5" hidden="false" customHeight="false" outlineLevel="0" collapsed="false">
      <c r="B66" s="7" t="s">
        <v>10</v>
      </c>
      <c r="C66" s="8" t="n">
        <v>3000</v>
      </c>
      <c r="D66" s="8" t="s">
        <v>32</v>
      </c>
      <c r="E66" s="9" t="s">
        <v>11</v>
      </c>
      <c r="F66" s="10" t="n">
        <f aca="false">1-F61</f>
        <v>-595.153846153846</v>
      </c>
    </row>
    <row r="67" customFormat="false" ht="13.8" hidden="false" customHeight="false" outlineLevel="0" collapsed="false">
      <c r="B67" s="0" t="s">
        <v>25</v>
      </c>
      <c r="C67" s="28" t="n">
        <f aca="false">C66*(F58+F57)*(4/31)</f>
        <v>5.03225806451613</v>
      </c>
      <c r="D67" s="8" t="s">
        <v>33</v>
      </c>
      <c r="E67" s="8"/>
      <c r="F67" s="10"/>
    </row>
    <row r="68" customFormat="false" ht="15" hidden="false" customHeight="false" outlineLevel="0" collapsed="false">
      <c r="B68" s="7" t="s">
        <v>23</v>
      </c>
      <c r="C68" s="27" t="n">
        <f aca="false">C65+C67</f>
        <v>18941.985483871</v>
      </c>
      <c r="D68" s="8"/>
      <c r="E68" s="8"/>
      <c r="F68" s="10"/>
    </row>
    <row r="69" customFormat="false" ht="13.8" hidden="false" customHeight="false" outlineLevel="0" collapsed="false">
      <c r="B69" s="11" t="s">
        <v>34</v>
      </c>
      <c r="C69" s="27" t="n">
        <f aca="false">C68-C66</f>
        <v>15941.985483871</v>
      </c>
      <c r="D69" s="12"/>
      <c r="E69" s="12"/>
      <c r="F69" s="13"/>
    </row>
    <row r="70" customFormat="false" ht="42" hidden="false" customHeight="false" outlineLevel="0" collapsed="false">
      <c r="B70" s="25" t="s">
        <v>35</v>
      </c>
      <c r="C70" s="29" t="n">
        <f aca="false">C69*(F58+F57)*(20/31)</f>
        <v>133.706975026015</v>
      </c>
      <c r="D70" s="12" t="s">
        <v>30</v>
      </c>
      <c r="E70" s="12"/>
      <c r="F70" s="13"/>
    </row>
    <row r="71" customFormat="false" ht="13.8" hidden="false" customHeight="false" outlineLevel="0" collapsed="false">
      <c r="B71" s="11" t="s">
        <v>23</v>
      </c>
      <c r="C71" s="26" t="n">
        <f aca="false">C69+C70</f>
        <v>16075.692458897</v>
      </c>
      <c r="D71" s="12"/>
      <c r="E71" s="12"/>
      <c r="F71" s="13"/>
    </row>
    <row r="72" customFormat="false" ht="13.8" hidden="false" customHeight="false" outlineLevel="0" collapsed="false">
      <c r="B72" s="11"/>
      <c r="C72" s="30"/>
      <c r="D72" s="12"/>
      <c r="E72" s="12"/>
      <c r="F72" s="13"/>
    </row>
    <row r="73" customFormat="false" ht="13.8" hidden="false" customHeight="false" outlineLevel="0" collapsed="false">
      <c r="B73" s="11"/>
      <c r="C73" s="15"/>
      <c r="D73" s="12"/>
      <c r="E73" s="15"/>
      <c r="F73" s="13"/>
    </row>
    <row r="74" customFormat="false" ht="13.8" hidden="false" customHeight="false" outlineLevel="0" collapsed="false">
      <c r="B74" s="11"/>
      <c r="C74" s="12"/>
      <c r="D74" s="12"/>
      <c r="E74" s="15"/>
      <c r="F74" s="13"/>
    </row>
    <row r="75" customFormat="false" ht="13.8" hidden="false" customHeight="false" outlineLevel="0" collapsed="false">
      <c r="B75" s="11"/>
      <c r="C75" s="12"/>
      <c r="D75" s="12"/>
      <c r="E75" s="15"/>
      <c r="F75" s="13"/>
    </row>
    <row r="76" customFormat="false" ht="13.8" hidden="false" customHeight="false" outlineLevel="0" collapsed="false">
      <c r="B76" s="16"/>
      <c r="C76" s="16"/>
      <c r="D76" s="16"/>
      <c r="E76" s="17"/>
      <c r="F76" s="13"/>
    </row>
    <row r="77" customFormat="false" ht="13.8" hidden="false" customHeight="false" outlineLevel="0" collapsed="false">
      <c r="B77" s="16"/>
      <c r="C77" s="16"/>
      <c r="D77" s="16"/>
      <c r="E77" s="12"/>
      <c r="F77" s="13"/>
    </row>
    <row r="78" customFormat="false" ht="13.8" hidden="false" customHeight="false" outlineLevel="0" collapsed="false">
      <c r="B78" s="11"/>
      <c r="C78" s="12"/>
      <c r="D78" s="12"/>
      <c r="E78" s="12"/>
      <c r="F78" s="13"/>
    </row>
    <row r="79" customFormat="false" ht="13.8" hidden="false" customHeight="false" outlineLevel="0" collapsed="false">
      <c r="B79" s="11"/>
      <c r="C79" s="12"/>
      <c r="D79" s="12"/>
      <c r="E79" s="17"/>
      <c r="F79" s="13"/>
    </row>
    <row r="80" customFormat="false" ht="13.8" hidden="false" customHeight="false" outlineLevel="0" collapsed="false">
      <c r="B80" s="14"/>
      <c r="C80" s="14"/>
      <c r="D80" s="14"/>
      <c r="E80" s="12"/>
      <c r="F80" s="13"/>
    </row>
    <row r="81" customFormat="false" ht="13.8" hidden="false" customHeight="false" outlineLevel="0" collapsed="false">
      <c r="B81" s="11"/>
      <c r="C81" s="17"/>
      <c r="D81" s="12"/>
      <c r="E81" s="12"/>
      <c r="F81" s="13"/>
    </row>
    <row r="82" customFormat="false" ht="13.8" hidden="false" customHeight="false" outlineLevel="0" collapsed="false">
      <c r="B82" s="18"/>
      <c r="C82" s="19"/>
      <c r="D82" s="19"/>
      <c r="E82" s="19"/>
      <c r="F82" s="20"/>
    </row>
    <row r="1048576" customFormat="false" ht="12.8" hidden="false" customHeight="false" outlineLevel="0" collapsed="false"/>
  </sheetData>
  <mergeCells count="10">
    <mergeCell ref="B11:D11"/>
    <mergeCell ref="H11:J11"/>
    <mergeCell ref="B17:D18"/>
    <mergeCell ref="H17:J18"/>
    <mergeCell ref="B21:D21"/>
    <mergeCell ref="H21:J21"/>
    <mergeCell ref="B48:D49"/>
    <mergeCell ref="B52:D52"/>
    <mergeCell ref="B76:D77"/>
    <mergeCell ref="B80:D8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2019-11-10T21:43:12Z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8e61996e-cafd-4c9a-8a94-2dc1b82131ae_ActionId">
    <vt:lpwstr>7f75597f-aa91-4553-bb55-e7348da806ac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Enabled">
    <vt:lpwstr>True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MSIP_Label_8e61996e-cafd-4c9a-8a94-2dc1b82131ae_Name">
    <vt:lpwstr>NP-1</vt:lpwstr>
  </property>
  <property fmtid="{D5CDD505-2E9C-101B-9397-08002B2CF9AE}" pid="11" name="MSIP_Label_8e61996e-cafd-4c9a-8a94-2dc1b82131ae_Owner">
    <vt:lpwstr>luizferr@petrobras.com.br</vt:lpwstr>
  </property>
  <property fmtid="{D5CDD505-2E9C-101B-9397-08002B2CF9AE}" pid="12" name="MSIP_Label_8e61996e-cafd-4c9a-8a94-2dc1b82131ae_SetDate">
    <vt:lpwstr>2019-11-08T19:27:15.0823927Z</vt:lpwstr>
  </property>
  <property fmtid="{D5CDD505-2E9C-101B-9397-08002B2CF9AE}" pid="13" name="MSIP_Label_8e61996e-cafd-4c9a-8a94-2dc1b82131ae_SiteId">
    <vt:lpwstr>5b6f6241-9a57-4be4-8e50-1dfa72e79a57</vt:lpwstr>
  </property>
  <property fmtid="{D5CDD505-2E9C-101B-9397-08002B2CF9AE}" pid="14" name="ScaleCrop">
    <vt:bool>0</vt:bool>
  </property>
  <property fmtid="{D5CDD505-2E9C-101B-9397-08002B2CF9AE}" pid="15" name="Sensitivity">
    <vt:lpwstr>NP-1</vt:lpwstr>
  </property>
  <property fmtid="{D5CDD505-2E9C-101B-9397-08002B2CF9AE}" pid="16" name="ShareDoc">
    <vt:bool>0</vt:bool>
  </property>
</Properties>
</file>