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fredo\AppData\Local\TempReleases\Snapshot\1\Documentation\Bill of Materials\"/>
    </mc:Choice>
  </mc:AlternateContent>
  <xr:revisionPtr revIDLastSave="0" documentId="8_{09F2C71A-D6E3-4532-998D-DCDF13A164EE}" xr6:coauthVersionLast="45" xr6:coauthVersionMax="45" xr10:uidLastSave="{00000000-0000-0000-0000-000000000000}"/>
  <bookViews>
    <workbookView xWindow="3308" yWindow="3308" windowWidth="26325" windowHeight="14782" tabRatio="500" xr2:uid="{00000000-000D-0000-FFFF-FFFF00000000}"/>
  </bookViews>
  <sheets>
    <sheet name="BOM" sheetId="1" r:id="rId1"/>
  </sheets>
  <definedNames>
    <definedName name="_xlnm.Print_Area" localSheetId="0">BOM!$A$1:$N$55</definedName>
    <definedName name="_xlnm.Print_Titles" localSheetId="0">BOM!$1:$7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C54" i="1"/>
  <c r="C53" i="1"/>
  <c r="C52" i="1"/>
  <c r="C51" i="1"/>
  <c r="K51" i="1"/>
  <c r="K53" i="1"/>
</calcChain>
</file>

<file path=xl/sharedStrings.xml><?xml version="1.0" encoding="utf-8"?>
<sst xmlns="http://schemas.openxmlformats.org/spreadsheetml/2006/main" count="352" uniqueCount="233">
  <si>
    <t>pcs:</t>
  </si>
  <si>
    <t>Total</t>
  </si>
  <si>
    <t>Price for 1pcs</t>
  </si>
  <si>
    <r>
      <rPr>
        <b/>
        <i/>
        <sz val="22"/>
        <color indexed="62"/>
        <rFont val="Arial"/>
        <family val="2"/>
      </rPr>
      <t>IT Logic</t>
    </r>
    <r>
      <rPr>
        <i/>
        <sz val="16"/>
        <color indexed="62"/>
        <rFont val="Arial"/>
        <family val="2"/>
      </rPr>
      <t xml:space="preserve">
5753 Highway 85 N
Crestview, FL 32536
Tel: +1 (866) 526-0058
Email: pcb-design@itlogic.solutions</t>
    </r>
  </si>
  <si>
    <t>Total Parts</t>
  </si>
  <si>
    <t>Free Hanging Parts</t>
  </si>
  <si>
    <t>Through Hole Parts</t>
  </si>
  <si>
    <t>Surface Mount Parts</t>
  </si>
  <si>
    <t>SCP-PI-B</t>
  </si>
  <si>
    <t>SuperCap UPS Rasp Pi</t>
  </si>
  <si>
    <t>B</t>
  </si>
  <si>
    <t>None</t>
  </si>
  <si>
    <t>11/17/2019</t>
  </si>
  <si>
    <t>100</t>
  </si>
  <si>
    <t>Line #</t>
  </si>
  <si>
    <t>Designator</t>
  </si>
  <si>
    <t>C1</t>
  </si>
  <si>
    <t>C2, C3</t>
  </si>
  <si>
    <t>C4, C7, C8, C9, C11, C15, C16, C17, C19, C24</t>
  </si>
  <si>
    <t>C5</t>
  </si>
  <si>
    <t>C6, C14, C21</t>
  </si>
  <si>
    <t>C10</t>
  </si>
  <si>
    <t>C12, C13, C18, C20</t>
  </si>
  <si>
    <t>C22, C23</t>
  </si>
  <si>
    <t>DZ1</t>
  </si>
  <si>
    <t>EXT1</t>
  </si>
  <si>
    <t>J1</t>
  </si>
  <si>
    <t>J2</t>
  </si>
  <si>
    <t>J3</t>
  </si>
  <si>
    <t>J4</t>
  </si>
  <si>
    <t>JP1</t>
  </si>
  <si>
    <t>L1</t>
  </si>
  <si>
    <t>L2</t>
  </si>
  <si>
    <t>LD1</t>
  </si>
  <si>
    <t>LD2</t>
  </si>
  <si>
    <t>LNK1</t>
  </si>
  <si>
    <t>PB1</t>
  </si>
  <si>
    <t>PL1</t>
  </si>
  <si>
    <t>Q1, Q2</t>
  </si>
  <si>
    <t>Q3</t>
  </si>
  <si>
    <t>Q4, Q5, Q6</t>
  </si>
  <si>
    <t>R1, R2, R3, R24, R27</t>
  </si>
  <si>
    <t>R4, R12, R13, R14, R19</t>
  </si>
  <si>
    <t>R5</t>
  </si>
  <si>
    <t>R6, R8, R9, R20, R23, R26</t>
  </si>
  <si>
    <t>R7, R16</t>
  </si>
  <si>
    <t>R10</t>
  </si>
  <si>
    <t>R11</t>
  </si>
  <si>
    <t>R15</t>
  </si>
  <si>
    <t>R17</t>
  </si>
  <si>
    <t>R18</t>
  </si>
  <si>
    <t>R21, R22</t>
  </si>
  <si>
    <t>R25</t>
  </si>
  <si>
    <t>TVS1</t>
  </si>
  <si>
    <t>U1</t>
  </si>
  <si>
    <t>U2</t>
  </si>
  <si>
    <t>U3</t>
  </si>
  <si>
    <t>U4</t>
  </si>
  <si>
    <t>Manufacturer 1</t>
  </si>
  <si>
    <t>Panasonic</t>
  </si>
  <si>
    <t>Murata</t>
  </si>
  <si>
    <t>KEMET</t>
  </si>
  <si>
    <t>Kyocera AVX</t>
  </si>
  <si>
    <t>Vishay</t>
  </si>
  <si>
    <t>Samtec</t>
  </si>
  <si>
    <t>Wurth Electronics</t>
  </si>
  <si>
    <t>TE Connectivity</t>
  </si>
  <si>
    <t>Molex</t>
  </si>
  <si>
    <t>Coilcraft</t>
  </si>
  <si>
    <t>Vishay Lite-On</t>
  </si>
  <si>
    <t>Diodes</t>
  </si>
  <si>
    <t>Yageo</t>
  </si>
  <si>
    <t>Susumu</t>
  </si>
  <si>
    <t>Littelfuse</t>
  </si>
  <si>
    <t>ON Semiconductor</t>
  </si>
  <si>
    <t>Texas Instruments</t>
  </si>
  <si>
    <t>Analog Devices</t>
  </si>
  <si>
    <t>Microchip</t>
  </si>
  <si>
    <t>Manufacturer Part Number 1</t>
  </si>
  <si>
    <t>EEEFT1V101AP</t>
  </si>
  <si>
    <t>GRT31CR61H106ME01L</t>
  </si>
  <si>
    <t>C0805C104K5RACTU</t>
  </si>
  <si>
    <t>C0805C103K5RACTU</t>
  </si>
  <si>
    <t>C0805C225K4RACTU</t>
  </si>
  <si>
    <t>C0805C510K5GACTU</t>
  </si>
  <si>
    <t>GRM32ER61A107ME20L</t>
  </si>
  <si>
    <t>SCCT20E106SRB</t>
  </si>
  <si>
    <t>BZT52C10-E3-08</t>
  </si>
  <si>
    <t>SSQ-120-03-T-D</t>
  </si>
  <si>
    <t>691322110002</t>
  </si>
  <si>
    <t>HLE-120-02-F-DV-BE</t>
  </si>
  <si>
    <t>SSQ-102-01-T-S</t>
  </si>
  <si>
    <t>5-146256-3</t>
  </si>
  <si>
    <t>22-28-4023</t>
  </si>
  <si>
    <t>XAL6060-103MEB</t>
  </si>
  <si>
    <t>XAL5030-222MEB</t>
  </si>
  <si>
    <t>LTST-S220KGKT</t>
  </si>
  <si>
    <t>LTST-S220KSKT</t>
  </si>
  <si>
    <t>2-881545-2</t>
  </si>
  <si>
    <t>1-1825027-4</t>
  </si>
  <si>
    <t>691361100002</t>
  </si>
  <si>
    <t>DMP6023LFG-7</t>
  </si>
  <si>
    <t>SISA88DN-T1-GE3</t>
  </si>
  <si>
    <t>BSS138K-13</t>
  </si>
  <si>
    <t>RC0805FR-07100KL</t>
  </si>
  <si>
    <t>RC0805FR-074K7L</t>
  </si>
  <si>
    <t>RC0805FR-0710KL</t>
  </si>
  <si>
    <t>RC0805FR-07200KL</t>
  </si>
  <si>
    <t>RC0805FR-0739KL</t>
  </si>
  <si>
    <t>RC0805FR-0788K7L</t>
  </si>
  <si>
    <t>RC0805FR-0722KL</t>
  </si>
  <si>
    <t>RC0805FR-07120KL</t>
  </si>
  <si>
    <t>RC0805FR-071KL</t>
  </si>
  <si>
    <t>KRL2012E-M-R010-F-T5</t>
  </si>
  <si>
    <t>RC0805FR-071M05L</t>
  </si>
  <si>
    <t>RC0805FR-0722K1L</t>
  </si>
  <si>
    <t>SMAJ26CA</t>
  </si>
  <si>
    <t>MBT3946DW1T1G</t>
  </si>
  <si>
    <t>LMR23630AFDDAR</t>
  </si>
  <si>
    <t>LTC4041IUFD#PBF</t>
  </si>
  <si>
    <t>ATTINY25-20SUR</t>
  </si>
  <si>
    <t>Description</t>
  </si>
  <si>
    <t>Cap Electrolytic Alu 100uF 300V 20% (5.8 X 6.1mm) SMD 600mA 2000h 105C</t>
  </si>
  <si>
    <t>Cap 1206 Case Ceramic 10uF 50V X5S 20%</t>
  </si>
  <si>
    <t>Cap 0805 Case Ceramic 100nF 50V X7R</t>
  </si>
  <si>
    <t>Cap 0805 Case Ceramic 10nF 50V X7R</t>
  </si>
  <si>
    <t>Cap 0805 Case Ceramic 2.2uF 16V X7R 10%</t>
  </si>
  <si>
    <t>Cap 0805 Case Ceramic 51pF 50V C0G 10%</t>
  </si>
  <si>
    <t>Cap 1210 Case Ceramic 100uF 10V X5S 20%</t>
  </si>
  <si>
    <t>Cap Super 10F 3.0V (20 X 12.5mm) ESR 50mOhm</t>
  </si>
  <si>
    <t>Diode Zener Single 10V 5% 400mW SOD-123</t>
  </si>
  <si>
    <t>Conn Post Socket Header Vert - 2 Row - 20 Pos - 10 mm Lenght - Tin</t>
  </si>
  <si>
    <t>Conn Term Block Header 2 Pos 3.5 mm</t>
  </si>
  <si>
    <t>Conn Socket Header Vert - 2 Row - 20 Pos - SMD</t>
  </si>
  <si>
    <t>Conn Post Socket Header Vert - 1 Row - 2 Pos - 3 mm Lenght - Tin</t>
  </si>
  <si>
    <t>Breakaway Header Vert - 2 Row - 3 Pos - 6 mm Lenght - Gold</t>
  </si>
  <si>
    <t>Breakaway Header Vert - 1 Row - 2 Pos - 6 mm Lenght - Gold</t>
  </si>
  <si>
    <t>Inductor Power XAL60 Series, 10uH, 7.6A,  Shielded, 27 mOhm, SMD</t>
  </si>
  <si>
    <t>Inductor Power SRP6540 Series, 2.2uH, 9.7A,  Shielded, 0.0132 ohm, SMD</t>
  </si>
  <si>
    <t>LED 0805 Side Green 569nm 2-Pin</t>
  </si>
  <si>
    <t>LED 0805 Side Yellow 588nm 2-Pin</t>
  </si>
  <si>
    <t>Jumper Red, 2 Pos, 2.54 pitch</t>
  </si>
  <si>
    <t>Tactile Switch, Round Stem, Color ivory, Lenght 3.55mm, Right Angle, Through Hole.</t>
  </si>
  <si>
    <t>Conn Term Block Plug Vert 2 Pos 3.5 mm</t>
  </si>
  <si>
    <t>Mosfet P 60V Vds 20V Vgs 25mOhm PowerDI3333-8</t>
  </si>
  <si>
    <t>Mosfet 30V Vds 20V Vgs 5.4mOhm PowerPAK 1212-8</t>
  </si>
  <si>
    <t>Mosfet N 50V Vds 20V Vgs ESD 1.4R SOT-23</t>
  </si>
  <si>
    <t>Resistor 0805 Case 100KR 1% 1/8W</t>
  </si>
  <si>
    <t>Resistor 0805 Case 4.7KR 1% 1/8W</t>
  </si>
  <si>
    <t>Resistor 0805 Case 10KR 1% 1/8W</t>
  </si>
  <si>
    <t>Resistor 0805 Case 200KR 1% 1/8W</t>
  </si>
  <si>
    <t>Resistor 0805 Case 39KR 1% 1/8W</t>
  </si>
  <si>
    <t>Resistor 0805 Case 88.7KR 1% 1/8W</t>
  </si>
  <si>
    <t>Resistor 0805 Case 22KR 1% 1/8W</t>
  </si>
  <si>
    <t>Resistor 0805 Case 120KR 1% 1/8W</t>
  </si>
  <si>
    <t>Resistor 0805 Case 1KR 1% 1/8W</t>
  </si>
  <si>
    <t>Resistor 0508 Case 10mR 1% 1/2W Current Sense</t>
  </si>
  <si>
    <t>Resistor 0805 Case 1.05MR 1% 1/8W</t>
  </si>
  <si>
    <t>Resistor 0805 Case 22.1KR 1% 1/8W</t>
  </si>
  <si>
    <t>TVS Diode Bidirectional 26Vs, 42.1Vc, 9.5 Amp, SMA</t>
  </si>
  <si>
    <t>Transistor Complementary Dual 40V  200mA SOT−363</t>
  </si>
  <si>
    <t>Conv DC-DC Sync Step-Down 36V 3A 9-Pin(8+Pab) HSOIC-8</t>
  </si>
  <si>
    <t>Power Management 2.5A Supercapacitor Backup Buck Converter and Charger</t>
  </si>
  <si>
    <t>AVR MCU8-bit ATTiny - 2kB Flash 0.128kB EEPROM 6 I/O Pins - SOIC-8-W</t>
  </si>
  <si>
    <t>Case</t>
  </si>
  <si>
    <t>D8</t>
  </si>
  <si>
    <t>1206</t>
  </si>
  <si>
    <t>0805</t>
  </si>
  <si>
    <t>1210</t>
  </si>
  <si>
    <t>SOD-123</t>
  </si>
  <si>
    <t>PowerDI3333-8</t>
  </si>
  <si>
    <t>PowerPAK 1212-8</t>
  </si>
  <si>
    <t>SOT-23</t>
  </si>
  <si>
    <t>0508</t>
  </si>
  <si>
    <t>SMA</t>
  </si>
  <si>
    <t>SDIP-6</t>
  </si>
  <si>
    <t>HSOIC-8</t>
  </si>
  <si>
    <t>QFN-24</t>
  </si>
  <si>
    <t>SOIC-8-W</t>
  </si>
  <si>
    <t>Mount</t>
  </si>
  <si>
    <t>Surface Mount</t>
  </si>
  <si>
    <t>Through Hole</t>
  </si>
  <si>
    <t>Free Hanging</t>
  </si>
  <si>
    <t>Quantity</t>
  </si>
  <si>
    <t>Supplier 1</t>
  </si>
  <si>
    <t>Mouser</t>
  </si>
  <si>
    <t>Supplier Part Number 1</t>
  </si>
  <si>
    <t>667-EEE-FT1V101AP</t>
  </si>
  <si>
    <t>81-GRT31CR61H106ME1L</t>
  </si>
  <si>
    <t>80-C0805C104K5R</t>
  </si>
  <si>
    <t>80-C0805C103K5R</t>
  </si>
  <si>
    <t>80-C0805C225K4R</t>
  </si>
  <si>
    <t>80-C0805C510K5G</t>
  </si>
  <si>
    <t>81-GRM32ER61A107ME0L</t>
  </si>
  <si>
    <t>581-SCCT20E106SRB</t>
  </si>
  <si>
    <t>78-BZT52C10-E3-08</t>
  </si>
  <si>
    <t>200-SSQ12003TD</t>
  </si>
  <si>
    <t>710-691322110002</t>
  </si>
  <si>
    <t>200-HLE12002FDVBE</t>
  </si>
  <si>
    <t>200-SSQ10201TS</t>
  </si>
  <si>
    <t>571-5-146256-3</t>
  </si>
  <si>
    <t>538-22-28-4023</t>
  </si>
  <si>
    <t>994-XAL6060-103MEB</t>
  </si>
  <si>
    <t>994-XAL5030-222MEB</t>
  </si>
  <si>
    <t>859-LTST-S220KGKT</t>
  </si>
  <si>
    <t>859-LTST-S220KSKT</t>
  </si>
  <si>
    <t>571-28815452</t>
  </si>
  <si>
    <t>506-1-1825027-4</t>
  </si>
  <si>
    <t>710-691361100002</t>
  </si>
  <si>
    <t>621-DMP6023LFG-7</t>
  </si>
  <si>
    <t>78-SISA88DN-T1-GE3</t>
  </si>
  <si>
    <t>621-BSS138K-13</t>
  </si>
  <si>
    <t>603-RC0805FR-07100KL</t>
  </si>
  <si>
    <t>603-RC0805FR-074K7L</t>
  </si>
  <si>
    <t>603-RC0805FR-0710KL</t>
  </si>
  <si>
    <t>603-RC0805FR-07200KL</t>
  </si>
  <si>
    <t>603-RC0805FR-0739KL</t>
  </si>
  <si>
    <t>603-RC0805FR-0788K7L</t>
  </si>
  <si>
    <t>603-RC0805FR-0722KL</t>
  </si>
  <si>
    <t>603-RC0805FR-07120KL</t>
  </si>
  <si>
    <t>603-RC0805FR-071KL</t>
  </si>
  <si>
    <t>754-KRL2012EMR010FT5</t>
  </si>
  <si>
    <t>603-RC0805FR-071M05L</t>
  </si>
  <si>
    <t>603-RC0805FR-0722K1L</t>
  </si>
  <si>
    <t>576-SMAJ26CA</t>
  </si>
  <si>
    <t>863-MBT3946DW1T1G</t>
  </si>
  <si>
    <t>595-LMR23630AFDDAR</t>
  </si>
  <si>
    <t>584-4041IUFDPB</t>
  </si>
  <si>
    <t>556-ATTINY25-20SUR</t>
  </si>
  <si>
    <t>Supplier Order Qty 1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</si>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</sst>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C09]dd\-mmm\-yy;@"/>
    <numFmt numFmtId="165" formatCode="[$-409]h:mm:ss\ AM/PM;@"/>
    <numFmt numFmtId="166" formatCode="_([$$-409]* #,##0.00_);_([$$-409]* \(#,##0.00\);_([$$-409]* &quot;-&quot;??_);_(@_)"/>
  </numFmts>
  <fonts count="26" x14ac:knownFonts="1">
    <font>
      <sz val="12"/>
      <color theme="1"/>
      <name val="Calibri"/>
      <family val="2"/>
      <scheme val="minor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8"/>
      <name val="Calibri"/>
      <family val="2"/>
    </font>
    <font>
      <b/>
      <i/>
      <sz val="18"/>
      <name val="Arial"/>
      <family val="2"/>
    </font>
    <font>
      <b/>
      <sz val="12"/>
      <name val="Arial"/>
      <family val="2"/>
    </font>
    <font>
      <i/>
      <sz val="18"/>
      <name val="Arial"/>
      <family val="2"/>
    </font>
    <font>
      <sz val="12"/>
      <name val="Arial"/>
      <family val="2"/>
    </font>
    <font>
      <i/>
      <sz val="16"/>
      <color indexed="62"/>
      <name val="Arial"/>
      <family val="2"/>
    </font>
    <font>
      <i/>
      <sz val="16"/>
      <color indexed="62"/>
      <name val="Arial"/>
      <family val="2"/>
    </font>
    <font>
      <i/>
      <sz val="18"/>
      <name val="Arial"/>
      <family val="2"/>
    </font>
    <font>
      <b/>
      <i/>
      <sz val="22"/>
      <color indexed="6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8"/>
      <color theme="0"/>
      <name val="Arial"/>
      <family val="2"/>
    </font>
    <font>
      <b/>
      <sz val="12"/>
      <color theme="0"/>
      <name val="Arial"/>
      <family val="2"/>
    </font>
    <font>
      <i/>
      <sz val="16"/>
      <color theme="4" tint="-0.249977111117893"/>
      <name val="Arial"/>
      <family val="2"/>
    </font>
    <font>
      <b/>
      <i/>
      <sz val="24"/>
      <color theme="1"/>
      <name val="Arial"/>
      <family val="2"/>
    </font>
    <font>
      <sz val="10"/>
      <color theme="1"/>
      <name val="Arial"/>
      <family val="2"/>
    </font>
    <font>
      <b/>
      <i/>
      <sz val="18"/>
      <color theme="1"/>
      <name val="Arial"/>
      <family val="2"/>
    </font>
    <font>
      <b/>
      <i/>
      <sz val="2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Border="1" applyAlignment="1">
      <alignment vertical="top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left" vertical="top"/>
      <protection locked="0"/>
    </xf>
    <xf numFmtId="0" fontId="3" fillId="0" borderId="3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4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5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3" fillId="0" borderId="4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center" vertical="top"/>
      <protection locked="0"/>
    </xf>
    <xf numFmtId="166" fontId="0" fillId="0" borderId="0" xfId="0" applyNumberFormat="1" applyBorder="1" applyAlignment="1">
      <alignment vertical="top"/>
    </xf>
    <xf numFmtId="166" fontId="16" fillId="0" borderId="0" xfId="1" applyNumberFormat="1" applyFont="1" applyBorder="1" applyAlignment="1">
      <alignment vertical="top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3" fillId="0" borderId="6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vertical="top"/>
      <protection locked="0"/>
    </xf>
    <xf numFmtId="0" fontId="3" fillId="0" borderId="7" xfId="0" applyNumberFormat="1" applyFont="1" applyFill="1" applyBorder="1" applyAlignment="1" applyProtection="1">
      <alignment horizontal="left" vertical="top"/>
      <protection locked="0"/>
    </xf>
    <xf numFmtId="0" fontId="3" fillId="0" borderId="6" xfId="0" applyNumberFormat="1" applyFont="1" applyFill="1" applyBorder="1" applyAlignment="1" applyProtection="1">
      <alignment horizontal="left" vertical="top"/>
      <protection locked="0"/>
    </xf>
    <xf numFmtId="0" fontId="3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vertical="top"/>
    </xf>
    <xf numFmtId="0" fontId="17" fillId="0" borderId="0" xfId="0" applyFont="1" applyFill="1" applyAlignment="1">
      <alignment vertical="top"/>
    </xf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vertical="top"/>
    </xf>
    <xf numFmtId="0" fontId="10" fillId="0" borderId="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2" fillId="4" borderId="9" xfId="0" applyFont="1" applyFill="1" applyBorder="1" applyAlignment="1">
      <alignment horizontal="center" vertical="center" wrapText="1"/>
    </xf>
    <xf numFmtId="49" fontId="22" fillId="4" borderId="10" xfId="0" applyNumberFormat="1" applyFont="1" applyFill="1" applyBorder="1" applyAlignment="1">
      <alignment horizontal="left" vertical="center" wrapText="1"/>
    </xf>
    <xf numFmtId="3" fontId="22" fillId="4" borderId="10" xfId="0" applyNumberFormat="1" applyFont="1" applyFill="1" applyBorder="1" applyAlignment="1">
      <alignment horizontal="right" vertical="center" wrapText="1"/>
    </xf>
    <xf numFmtId="49" fontId="22" fillId="4" borderId="10" xfId="0" applyNumberFormat="1" applyFont="1" applyFill="1" applyBorder="1" applyAlignment="1">
      <alignment horizontal="center" vertical="center" wrapText="1"/>
    </xf>
    <xf numFmtId="4" fontId="22" fillId="4" borderId="10" xfId="0" applyNumberFormat="1" applyFont="1" applyFill="1" applyBorder="1" applyAlignment="1">
      <alignment horizontal="right" vertical="center" wrapText="1"/>
    </xf>
    <xf numFmtId="4" fontId="22" fillId="4" borderId="11" xfId="0" applyNumberFormat="1" applyFont="1" applyFill="1" applyBorder="1" applyAlignment="1">
      <alignment horizontal="right" vertical="center" wrapText="1"/>
    </xf>
    <xf numFmtId="0" fontId="23" fillId="0" borderId="0" xfId="0" applyFont="1" applyFill="1" applyBorder="1" applyAlignment="1"/>
    <xf numFmtId="0" fontId="24" fillId="0" borderId="0" xfId="0" applyFont="1" applyFill="1" applyBorder="1" applyAlignment="1"/>
    <xf numFmtId="0" fontId="25" fillId="2" borderId="12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49" fontId="22" fillId="3" borderId="10" xfId="0" applyNumberFormat="1" applyFont="1" applyFill="1" applyBorder="1" applyAlignment="1">
      <alignment horizontal="left" vertical="center" wrapText="1"/>
    </xf>
    <xf numFmtId="3" fontId="22" fillId="3" borderId="10" xfId="0" applyNumberFormat="1" applyFont="1" applyFill="1" applyBorder="1" applyAlignment="1">
      <alignment horizontal="right" vertical="center" wrapText="1"/>
    </xf>
    <xf numFmtId="49" fontId="22" fillId="3" borderId="10" xfId="0" applyNumberFormat="1" applyFont="1" applyFill="1" applyBorder="1" applyAlignment="1">
      <alignment horizontal="center" vertical="center" wrapText="1"/>
    </xf>
    <xf numFmtId="49" fontId="22" fillId="3" borderId="10" xfId="2" applyNumberFormat="1" applyFont="1" applyFill="1" applyBorder="1" applyAlignment="1" applyProtection="1">
      <alignment horizontal="left" vertical="center" wrapText="1"/>
    </xf>
    <xf numFmtId="4" fontId="22" fillId="3" borderId="10" xfId="0" applyNumberFormat="1" applyFont="1" applyFill="1" applyBorder="1" applyAlignment="1">
      <alignment horizontal="right" vertical="center" wrapText="1"/>
    </xf>
    <xf numFmtId="4" fontId="22" fillId="3" borderId="11" xfId="0" applyNumberFormat="1" applyFont="1" applyFill="1" applyBorder="1" applyAlignment="1">
      <alignment horizontal="right" vertical="center" wrapText="1"/>
    </xf>
    <xf numFmtId="166" fontId="6" fillId="0" borderId="0" xfId="1" applyNumberFormat="1" applyFont="1" applyBorder="1" applyAlignment="1">
      <alignment horizontal="center" vertical="top"/>
    </xf>
    <xf numFmtId="0" fontId="2" fillId="0" borderId="3" xfId="0" applyNumberFormat="1" applyFont="1" applyFill="1" applyBorder="1" applyAlignment="1" applyProtection="1">
      <alignment horizontal="left" vertical="top"/>
      <protection locked="0"/>
    </xf>
    <xf numFmtId="0" fontId="2" fillId="0" borderId="1" xfId="0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Border="1" applyAlignment="1">
      <alignment horizontal="right" vertical="top"/>
    </xf>
    <xf numFmtId="166" fontId="6" fillId="0" borderId="0" xfId="1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center" wrapText="1" indent="7"/>
    </xf>
    <xf numFmtId="0" fontId="18" fillId="0" borderId="0" xfId="0" quotePrefix="1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0" fontId="4" fillId="0" borderId="4" xfId="0" quotePrefix="1" applyNumberFormat="1" applyFont="1" applyFill="1" applyBorder="1" applyAlignment="1" applyProtection="1">
      <alignment horizontal="right" vertical="top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241300</xdr:colOff>
      <xdr:row>0</xdr:row>
      <xdr:rowOff>228600</xdr:rowOff>
    </xdr:from>
    <xdr:to>
      <xdr:col>13</xdr:col>
      <xdr:colOff>800099</xdr:colOff>
      <xdr:row>3</xdr:row>
      <xdr:rowOff>203200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228600"/>
          <a:ext cx="24892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zoomScale="120" zoomScaleNormal="120" zoomScalePageLayoutView="90" workbookViewId="0">
      <selection activeCell="C20" sqref="C20"/>
    </sheetView>
  </sheetViews>
  <sheetFormatPr defaultColWidth="11.5" defaultRowHeight="15.75" x14ac:dyDescent="0.5"/>
  <cols>
    <col min="1" max="1" width="6.875" customWidth="1"/>
    <col min="2" max="2" width="25" customWidth="1"/>
    <col min="3" max="3" width="22" customWidth="1"/>
    <col min="4" max="4" width="26.6875" customWidth="1"/>
    <col min="5" max="5" width="51.8125" customWidth="1"/>
    <col min="6" max="6" width="12.6875" customWidth="1"/>
    <col min="7" max="7" width="13.8125" customWidth="1"/>
    <col min="8" max="8" width="9.5" customWidth="1"/>
    <col min="10" max="10" width="26" customWidth="1"/>
    <col min="11" max="11" width="13.3125" customWidth="1"/>
    <col min="12" max="14" width="12.6875" customWidth="1"/>
  </cols>
  <sheetData>
    <row r="1" spans="1:14" ht="27" customHeight="1" x14ac:dyDescent="0.55000000000000004">
      <c r="A1" s="43" t="str">
        <f>CONCATENATE("Board: ",I1)</f>
        <v>Board: SCP-PI-B</v>
      </c>
      <c r="C1" s="26"/>
      <c r="D1" s="27"/>
      <c r="E1" s="28"/>
      <c r="F1" s="27"/>
      <c r="G1" s="27"/>
      <c r="H1" s="28"/>
      <c r="I1" s="66" t="s">
        <v>8</v>
      </c>
      <c r="J1" s="65" t="s">
        <v>3</v>
      </c>
      <c r="K1" s="65"/>
      <c r="L1" s="65"/>
      <c r="M1" s="65"/>
      <c r="N1" s="41"/>
    </row>
    <row r="2" spans="1:14" ht="31.25" customHeight="1" x14ac:dyDescent="0.65">
      <c r="A2" s="51" t="str">
        <f>CONCATENATE("Project: ",I2)</f>
        <v>Project: SuperCap UPS Rasp Pi</v>
      </c>
      <c r="C2" s="29"/>
      <c r="D2" s="30"/>
      <c r="E2" s="28"/>
      <c r="F2" s="30"/>
      <c r="G2" s="30"/>
      <c r="H2" s="42"/>
      <c r="I2" s="67" t="s">
        <v>9</v>
      </c>
      <c r="J2" s="65"/>
      <c r="K2" s="65"/>
      <c r="L2" s="65"/>
      <c r="M2" s="65"/>
      <c r="N2" s="41"/>
    </row>
    <row r="3" spans="1:14" ht="24.3" customHeight="1" x14ac:dyDescent="0.55000000000000004">
      <c r="A3" s="50" t="str">
        <f>CONCATENATE("Revision: ",I3)</f>
        <v>Revision: B</v>
      </c>
      <c r="C3" s="32"/>
      <c r="D3" s="33"/>
      <c r="E3" s="28"/>
      <c r="F3" s="33"/>
      <c r="G3" s="33"/>
      <c r="H3" s="31"/>
      <c r="I3" s="67" t="s">
        <v>10</v>
      </c>
      <c r="J3" s="65"/>
      <c r="K3" s="65"/>
      <c r="L3" s="65"/>
      <c r="M3" s="65"/>
      <c r="N3" s="41"/>
    </row>
    <row r="4" spans="1:14" ht="24.3" customHeight="1" x14ac:dyDescent="0.55000000000000004">
      <c r="A4" s="50" t="str">
        <f>CONCATENATE("Variant: ",I4)</f>
        <v>Variant: None</v>
      </c>
      <c r="C4" s="32"/>
      <c r="D4" s="33"/>
      <c r="E4" s="28"/>
      <c r="F4" s="33"/>
      <c r="G4" s="33"/>
      <c r="H4" s="31"/>
      <c r="I4" s="67" t="s">
        <v>11</v>
      </c>
      <c r="J4" s="65"/>
      <c r="K4" s="65"/>
      <c r="L4" s="65"/>
      <c r="M4" s="65"/>
      <c r="N4" s="41"/>
    </row>
    <row r="5" spans="1:14" ht="24.3" customHeight="1" x14ac:dyDescent="0.55000000000000004">
      <c r="A5" s="50" t="str">
        <f>CONCATENATE("Date: ",TEXT(I5,"mmm-dd-yyyy"))</f>
        <v>Date: Nov-17-2019</v>
      </c>
      <c r="C5" s="32"/>
      <c r="D5" s="34"/>
      <c r="E5" s="28"/>
      <c r="F5" s="34"/>
      <c r="G5" s="34"/>
      <c r="H5" s="31"/>
      <c r="I5" s="67" t="s">
        <v>12</v>
      </c>
      <c r="J5" s="65"/>
      <c r="K5" s="65"/>
      <c r="L5" s="65"/>
      <c r="M5" s="65"/>
      <c r="N5" s="41"/>
    </row>
    <row r="6" spans="1:14" ht="12" customHeight="1" thickBot="1" x14ac:dyDescent="0.55000000000000004">
      <c r="A6" s="35"/>
      <c r="B6" s="35"/>
      <c r="C6" s="36"/>
      <c r="D6" s="37"/>
      <c r="E6" s="38"/>
      <c r="F6" s="37"/>
      <c r="G6" s="37"/>
      <c r="H6" s="39"/>
      <c r="I6" s="39"/>
      <c r="J6" s="40"/>
      <c r="K6" s="39"/>
      <c r="L6" s="35"/>
      <c r="M6" s="38"/>
      <c r="N6" s="38"/>
    </row>
    <row r="7" spans="1:14" ht="26.25" x14ac:dyDescent="0.5">
      <c r="A7" s="52" t="s">
        <v>14</v>
      </c>
      <c r="B7" s="52" t="s">
        <v>15</v>
      </c>
      <c r="C7" s="52" t="s">
        <v>58</v>
      </c>
      <c r="D7" s="52" t="s">
        <v>78</v>
      </c>
      <c r="E7" s="52" t="s">
        <v>121</v>
      </c>
      <c r="F7" s="52" t="s">
        <v>164</v>
      </c>
      <c r="G7" s="52" t="s">
        <v>179</v>
      </c>
      <c r="H7" s="52" t="s">
        <v>183</v>
      </c>
      <c r="I7" s="52" t="s">
        <v>184</v>
      </c>
      <c r="J7" s="52" t="s">
        <v>186</v>
      </c>
      <c r="K7" s="52" t="s">
        <v>229</v>
      </c>
      <c r="L7" s="52" t="s">
        <v>230</v>
      </c>
      <c r="M7" s="52" t="s">
        <v>231</v>
      </c>
      <c r="N7" s="52" t="s">
        <v>232</v>
      </c>
    </row>
    <row r="8" spans="1:14" ht="26" customHeight="1" x14ac:dyDescent="0.5">
      <c r="A8" s="44">
        <v>1</v>
      </c>
      <c r="B8" s="45" t="s">
        <v>16</v>
      </c>
      <c r="C8" s="45" t="s">
        <v>59</v>
      </c>
      <c r="D8" s="45" t="s">
        <v>79</v>
      </c>
      <c r="E8" s="45" t="s">
        <v>122</v>
      </c>
      <c r="F8" s="45" t="s">
        <v>165</v>
      </c>
      <c r="G8" s="45" t="s">
        <v>180</v>
      </c>
      <c r="H8" s="46">
        <v>1</v>
      </c>
      <c r="I8" s="47" t="s">
        <v>185</v>
      </c>
      <c r="J8" s="45" t="s">
        <v>187</v>
      </c>
      <c r="K8" s="46">
        <v>100</v>
      </c>
      <c r="L8" s="46">
        <v>51113</v>
      </c>
      <c r="M8" s="48">
        <v>0.20300000000000001</v>
      </c>
      <c r="N8" s="49">
        <v>20.3</v>
      </c>
    </row>
    <row r="9" spans="1:14" ht="26" customHeight="1" x14ac:dyDescent="0.5">
      <c r="A9" s="53">
        <v>2</v>
      </c>
      <c r="B9" s="54" t="s">
        <v>17</v>
      </c>
      <c r="C9" s="54" t="s">
        <v>60</v>
      </c>
      <c r="D9" s="54" t="s">
        <v>80</v>
      </c>
      <c r="E9" s="54" t="s">
        <v>123</v>
      </c>
      <c r="F9" s="54" t="s">
        <v>166</v>
      </c>
      <c r="G9" s="54" t="s">
        <v>180</v>
      </c>
      <c r="H9" s="55">
        <v>2</v>
      </c>
      <c r="I9" s="56" t="s">
        <v>185</v>
      </c>
      <c r="J9" s="57" t="s">
        <v>188</v>
      </c>
      <c r="K9" s="55">
        <v>200</v>
      </c>
      <c r="L9" s="55">
        <v>944234</v>
      </c>
      <c r="M9" s="58">
        <v>0.219</v>
      </c>
      <c r="N9" s="59">
        <v>43.8</v>
      </c>
    </row>
    <row r="10" spans="1:14" ht="26" customHeight="1" x14ac:dyDescent="0.5">
      <c r="A10" s="44">
        <v>3</v>
      </c>
      <c r="B10" s="45" t="s">
        <v>18</v>
      </c>
      <c r="C10" s="45" t="s">
        <v>61</v>
      </c>
      <c r="D10" s="45" t="s">
        <v>81</v>
      </c>
      <c r="E10" s="45" t="s">
        <v>124</v>
      </c>
      <c r="F10" s="45" t="s">
        <v>167</v>
      </c>
      <c r="G10" s="45" t="s">
        <v>180</v>
      </c>
      <c r="H10" s="46">
        <v>10</v>
      </c>
      <c r="I10" s="47" t="s">
        <v>185</v>
      </c>
      <c r="J10" s="45" t="s">
        <v>189</v>
      </c>
      <c r="K10" s="46">
        <v>1000</v>
      </c>
      <c r="L10" s="46">
        <v>3219833</v>
      </c>
      <c r="M10" s="48">
        <v>3.6999999999999998E-2</v>
      </c>
      <c r="N10" s="49">
        <v>37</v>
      </c>
    </row>
    <row r="11" spans="1:14" ht="26" customHeight="1" x14ac:dyDescent="0.5">
      <c r="A11" s="53">
        <v>4</v>
      </c>
      <c r="B11" s="54" t="s">
        <v>19</v>
      </c>
      <c r="C11" s="54" t="s">
        <v>61</v>
      </c>
      <c r="D11" s="54" t="s">
        <v>82</v>
      </c>
      <c r="E11" s="54" t="s">
        <v>125</v>
      </c>
      <c r="F11" s="54" t="s">
        <v>167</v>
      </c>
      <c r="G11" s="54" t="s">
        <v>180</v>
      </c>
      <c r="H11" s="55">
        <v>1</v>
      </c>
      <c r="I11" s="56" t="s">
        <v>185</v>
      </c>
      <c r="J11" s="57" t="s">
        <v>190</v>
      </c>
      <c r="K11" s="55">
        <v>100</v>
      </c>
      <c r="L11" s="55">
        <v>1165207</v>
      </c>
      <c r="M11" s="58">
        <v>4.3999999999999997E-2</v>
      </c>
      <c r="N11" s="59">
        <v>4.4000000000000004</v>
      </c>
    </row>
    <row r="12" spans="1:14" ht="26" customHeight="1" x14ac:dyDescent="0.5">
      <c r="A12" s="44">
        <v>5</v>
      </c>
      <c r="B12" s="45" t="s">
        <v>20</v>
      </c>
      <c r="C12" s="45" t="s">
        <v>61</v>
      </c>
      <c r="D12" s="45" t="s">
        <v>83</v>
      </c>
      <c r="E12" s="45" t="s">
        <v>126</v>
      </c>
      <c r="F12" s="45" t="s">
        <v>167</v>
      </c>
      <c r="G12" s="45" t="s">
        <v>180</v>
      </c>
      <c r="H12" s="46">
        <v>3</v>
      </c>
      <c r="I12" s="47" t="s">
        <v>185</v>
      </c>
      <c r="J12" s="45" t="s">
        <v>191</v>
      </c>
      <c r="K12" s="46">
        <v>300</v>
      </c>
      <c r="L12" s="46">
        <v>298211</v>
      </c>
      <c r="M12" s="48">
        <v>9.2999999999999999E-2</v>
      </c>
      <c r="N12" s="49">
        <v>27.9</v>
      </c>
    </row>
    <row r="13" spans="1:14" ht="26" customHeight="1" x14ac:dyDescent="0.5">
      <c r="A13" s="53">
        <v>6</v>
      </c>
      <c r="B13" s="54" t="s">
        <v>21</v>
      </c>
      <c r="C13" s="54" t="s">
        <v>61</v>
      </c>
      <c r="D13" s="54" t="s">
        <v>84</v>
      </c>
      <c r="E13" s="54" t="s">
        <v>127</v>
      </c>
      <c r="F13" s="54" t="s">
        <v>167</v>
      </c>
      <c r="G13" s="54" t="s">
        <v>180</v>
      </c>
      <c r="H13" s="55">
        <v>1</v>
      </c>
      <c r="I13" s="56" t="s">
        <v>185</v>
      </c>
      <c r="J13" s="57" t="s">
        <v>192</v>
      </c>
      <c r="K13" s="55">
        <v>100</v>
      </c>
      <c r="L13" s="55">
        <v>2407</v>
      </c>
      <c r="M13" s="58">
        <v>8.5999999999999993E-2</v>
      </c>
      <c r="N13" s="59">
        <v>8.6</v>
      </c>
    </row>
    <row r="14" spans="1:14" ht="26" customHeight="1" x14ac:dyDescent="0.5">
      <c r="A14" s="44">
        <v>7</v>
      </c>
      <c r="B14" s="45" t="s">
        <v>22</v>
      </c>
      <c r="C14" s="45" t="s">
        <v>60</v>
      </c>
      <c r="D14" s="45" t="s">
        <v>85</v>
      </c>
      <c r="E14" s="45" t="s">
        <v>128</v>
      </c>
      <c r="F14" s="45" t="s">
        <v>168</v>
      </c>
      <c r="G14" s="45" t="s">
        <v>180</v>
      </c>
      <c r="H14" s="46">
        <v>4</v>
      </c>
      <c r="I14" s="47" t="s">
        <v>185</v>
      </c>
      <c r="J14" s="45" t="s">
        <v>193</v>
      </c>
      <c r="K14" s="46">
        <v>400</v>
      </c>
      <c r="L14" s="46">
        <v>152911</v>
      </c>
      <c r="M14" s="48">
        <v>0.65300000000000002</v>
      </c>
      <c r="N14" s="49">
        <v>261.2</v>
      </c>
    </row>
    <row r="15" spans="1:14" ht="26" customHeight="1" x14ac:dyDescent="0.5">
      <c r="A15" s="53">
        <v>8</v>
      </c>
      <c r="B15" s="54" t="s">
        <v>23</v>
      </c>
      <c r="C15" s="54" t="s">
        <v>62</v>
      </c>
      <c r="D15" s="54" t="s">
        <v>86</v>
      </c>
      <c r="E15" s="54" t="s">
        <v>129</v>
      </c>
      <c r="F15" s="54"/>
      <c r="G15" s="54" t="s">
        <v>181</v>
      </c>
      <c r="H15" s="55">
        <v>2</v>
      </c>
      <c r="I15" s="56" t="s">
        <v>185</v>
      </c>
      <c r="J15" s="57" t="s">
        <v>194</v>
      </c>
      <c r="K15" s="55">
        <v>200</v>
      </c>
      <c r="L15" s="55">
        <v>801</v>
      </c>
      <c r="M15" s="58">
        <v>2.06</v>
      </c>
      <c r="N15" s="59">
        <v>412</v>
      </c>
    </row>
    <row r="16" spans="1:14" ht="26" customHeight="1" x14ac:dyDescent="0.5">
      <c r="A16" s="44">
        <v>9</v>
      </c>
      <c r="B16" s="45" t="s">
        <v>24</v>
      </c>
      <c r="C16" s="45" t="s">
        <v>63</v>
      </c>
      <c r="D16" s="45" t="s">
        <v>87</v>
      </c>
      <c r="E16" s="45" t="s">
        <v>130</v>
      </c>
      <c r="F16" s="45" t="s">
        <v>169</v>
      </c>
      <c r="G16" s="45" t="s">
        <v>180</v>
      </c>
      <c r="H16" s="46">
        <v>1</v>
      </c>
      <c r="I16" s="47" t="s">
        <v>185</v>
      </c>
      <c r="J16" s="45" t="s">
        <v>195</v>
      </c>
      <c r="K16" s="46">
        <v>100</v>
      </c>
      <c r="L16" s="46">
        <v>10424</v>
      </c>
      <c r="M16" s="48">
        <v>8.8999999999999996E-2</v>
      </c>
      <c r="N16" s="49">
        <v>8.9</v>
      </c>
    </row>
    <row r="17" spans="1:14" ht="26" customHeight="1" x14ac:dyDescent="0.5">
      <c r="A17" s="53">
        <v>10</v>
      </c>
      <c r="B17" s="54" t="s">
        <v>25</v>
      </c>
      <c r="C17" s="54" t="s">
        <v>64</v>
      </c>
      <c r="D17" s="54" t="s">
        <v>88</v>
      </c>
      <c r="E17" s="54" t="s">
        <v>131</v>
      </c>
      <c r="F17" s="54"/>
      <c r="G17" s="54" t="s">
        <v>182</v>
      </c>
      <c r="H17" s="55">
        <v>1</v>
      </c>
      <c r="I17" s="56" t="s">
        <v>185</v>
      </c>
      <c r="J17" s="57" t="s">
        <v>196</v>
      </c>
      <c r="K17" s="55">
        <v>100</v>
      </c>
      <c r="L17" s="55">
        <v>305</v>
      </c>
      <c r="M17" s="58">
        <v>2.5</v>
      </c>
      <c r="N17" s="59">
        <v>250</v>
      </c>
    </row>
    <row r="18" spans="1:14" ht="26" customHeight="1" x14ac:dyDescent="0.5">
      <c r="A18" s="44">
        <v>12</v>
      </c>
      <c r="B18" s="45" t="s">
        <v>26</v>
      </c>
      <c r="C18" s="45" t="s">
        <v>65</v>
      </c>
      <c r="D18" s="45" t="s">
        <v>89</v>
      </c>
      <c r="E18" s="45" t="s">
        <v>132</v>
      </c>
      <c r="F18" s="45"/>
      <c r="G18" s="45" t="s">
        <v>181</v>
      </c>
      <c r="H18" s="46">
        <v>1</v>
      </c>
      <c r="I18" s="47" t="s">
        <v>185</v>
      </c>
      <c r="J18" s="45" t="s">
        <v>197</v>
      </c>
      <c r="K18" s="46">
        <v>100</v>
      </c>
      <c r="L18" s="46">
        <v>182</v>
      </c>
      <c r="M18" s="48">
        <v>0.28599999999999998</v>
      </c>
      <c r="N18" s="49">
        <v>28.6</v>
      </c>
    </row>
    <row r="19" spans="1:14" ht="26" customHeight="1" x14ac:dyDescent="0.5">
      <c r="A19" s="53">
        <v>13</v>
      </c>
      <c r="B19" s="54" t="s">
        <v>27</v>
      </c>
      <c r="C19" s="54" t="s">
        <v>64</v>
      </c>
      <c r="D19" s="54" t="s">
        <v>90</v>
      </c>
      <c r="E19" s="54" t="s">
        <v>133</v>
      </c>
      <c r="F19" s="54"/>
      <c r="G19" s="54" t="s">
        <v>180</v>
      </c>
      <c r="H19" s="55">
        <v>1</v>
      </c>
      <c r="I19" s="56" t="s">
        <v>185</v>
      </c>
      <c r="J19" s="57" t="s">
        <v>198</v>
      </c>
      <c r="K19" s="55">
        <v>100</v>
      </c>
      <c r="L19" s="55">
        <v>257</v>
      </c>
      <c r="M19" s="58">
        <v>3.66</v>
      </c>
      <c r="N19" s="59">
        <v>366</v>
      </c>
    </row>
    <row r="20" spans="1:14" ht="26" customHeight="1" x14ac:dyDescent="0.5">
      <c r="A20" s="44">
        <v>14</v>
      </c>
      <c r="B20" s="45" t="s">
        <v>28</v>
      </c>
      <c r="C20" s="45" t="s">
        <v>64</v>
      </c>
      <c r="D20" s="45" t="s">
        <v>91</v>
      </c>
      <c r="E20" s="45" t="s">
        <v>134</v>
      </c>
      <c r="F20" s="45"/>
      <c r="G20" s="45" t="s">
        <v>181</v>
      </c>
      <c r="H20" s="46">
        <v>1</v>
      </c>
      <c r="I20" s="47" t="s">
        <v>185</v>
      </c>
      <c r="J20" s="45" t="s">
        <v>199</v>
      </c>
      <c r="K20" s="46">
        <v>100</v>
      </c>
      <c r="L20" s="46">
        <v>482</v>
      </c>
      <c r="M20" s="48">
        <v>0.318</v>
      </c>
      <c r="N20" s="49">
        <v>31.8</v>
      </c>
    </row>
    <row r="21" spans="1:14" ht="26" customHeight="1" x14ac:dyDescent="0.5">
      <c r="A21" s="53">
        <v>15</v>
      </c>
      <c r="B21" s="54" t="s">
        <v>29</v>
      </c>
      <c r="C21" s="54" t="s">
        <v>66</v>
      </c>
      <c r="D21" s="54" t="s">
        <v>92</v>
      </c>
      <c r="E21" s="54" t="s">
        <v>135</v>
      </c>
      <c r="F21" s="54"/>
      <c r="G21" s="54" t="s">
        <v>181</v>
      </c>
      <c r="H21" s="55">
        <v>1</v>
      </c>
      <c r="I21" s="56" t="s">
        <v>185</v>
      </c>
      <c r="J21" s="57" t="s">
        <v>200</v>
      </c>
      <c r="K21" s="55">
        <v>100</v>
      </c>
      <c r="L21" s="55">
        <v>352</v>
      </c>
      <c r="M21" s="58">
        <v>0.56699999999999995</v>
      </c>
      <c r="N21" s="59">
        <v>56.7</v>
      </c>
    </row>
    <row r="22" spans="1:14" ht="26" customHeight="1" x14ac:dyDescent="0.5">
      <c r="A22" s="44">
        <v>16</v>
      </c>
      <c r="B22" s="45" t="s">
        <v>30</v>
      </c>
      <c r="C22" s="45" t="s">
        <v>67</v>
      </c>
      <c r="D22" s="45" t="s">
        <v>93</v>
      </c>
      <c r="E22" s="45" t="s">
        <v>136</v>
      </c>
      <c r="F22" s="45"/>
      <c r="G22" s="45" t="s">
        <v>181</v>
      </c>
      <c r="H22" s="46">
        <v>1</v>
      </c>
      <c r="I22" s="47" t="s">
        <v>185</v>
      </c>
      <c r="J22" s="45" t="s">
        <v>201</v>
      </c>
      <c r="K22" s="46">
        <v>100</v>
      </c>
      <c r="L22" s="46">
        <v>26082</v>
      </c>
      <c r="M22" s="48">
        <v>0.106</v>
      </c>
      <c r="N22" s="49">
        <v>10.6</v>
      </c>
    </row>
    <row r="23" spans="1:14" ht="26" customHeight="1" x14ac:dyDescent="0.5">
      <c r="A23" s="53">
        <v>17</v>
      </c>
      <c r="B23" s="54" t="s">
        <v>31</v>
      </c>
      <c r="C23" s="54" t="s">
        <v>68</v>
      </c>
      <c r="D23" s="54" t="s">
        <v>94</v>
      </c>
      <c r="E23" s="54" t="s">
        <v>137</v>
      </c>
      <c r="F23" s="54"/>
      <c r="G23" s="54" t="s">
        <v>180</v>
      </c>
      <c r="H23" s="55">
        <v>1</v>
      </c>
      <c r="I23" s="56" t="s">
        <v>185</v>
      </c>
      <c r="J23" s="57" t="s">
        <v>202</v>
      </c>
      <c r="K23" s="55">
        <v>100</v>
      </c>
      <c r="L23" s="55">
        <v>1542</v>
      </c>
      <c r="M23" s="58">
        <v>2.25</v>
      </c>
      <c r="N23" s="59">
        <v>225</v>
      </c>
    </row>
    <row r="24" spans="1:14" ht="26" customHeight="1" x14ac:dyDescent="0.5">
      <c r="A24" s="44">
        <v>18</v>
      </c>
      <c r="B24" s="45" t="s">
        <v>32</v>
      </c>
      <c r="C24" s="45" t="s">
        <v>68</v>
      </c>
      <c r="D24" s="45" t="s">
        <v>95</v>
      </c>
      <c r="E24" s="45" t="s">
        <v>138</v>
      </c>
      <c r="F24" s="45"/>
      <c r="G24" s="45" t="s">
        <v>180</v>
      </c>
      <c r="H24" s="46">
        <v>1</v>
      </c>
      <c r="I24" s="47" t="s">
        <v>185</v>
      </c>
      <c r="J24" s="45" t="s">
        <v>203</v>
      </c>
      <c r="K24" s="46">
        <v>100</v>
      </c>
      <c r="L24" s="46">
        <v>4173</v>
      </c>
      <c r="M24" s="48">
        <v>1.66</v>
      </c>
      <c r="N24" s="49">
        <v>166</v>
      </c>
    </row>
    <row r="25" spans="1:14" ht="26" customHeight="1" x14ac:dyDescent="0.5">
      <c r="A25" s="53">
        <v>19</v>
      </c>
      <c r="B25" s="54" t="s">
        <v>33</v>
      </c>
      <c r="C25" s="54" t="s">
        <v>69</v>
      </c>
      <c r="D25" s="54" t="s">
        <v>96</v>
      </c>
      <c r="E25" s="54" t="s">
        <v>139</v>
      </c>
      <c r="F25" s="54" t="s">
        <v>167</v>
      </c>
      <c r="G25" s="54" t="s">
        <v>180</v>
      </c>
      <c r="H25" s="55">
        <v>1</v>
      </c>
      <c r="I25" s="56" t="s">
        <v>185</v>
      </c>
      <c r="J25" s="57" t="s">
        <v>204</v>
      </c>
      <c r="K25" s="55">
        <v>100</v>
      </c>
      <c r="L25" s="55">
        <v>73108</v>
      </c>
      <c r="M25" s="58">
        <v>6.6000000000000003E-2</v>
      </c>
      <c r="N25" s="59">
        <v>6.6</v>
      </c>
    </row>
    <row r="26" spans="1:14" ht="26" customHeight="1" x14ac:dyDescent="0.5">
      <c r="A26" s="44">
        <v>20</v>
      </c>
      <c r="B26" s="45" t="s">
        <v>34</v>
      </c>
      <c r="C26" s="45" t="s">
        <v>69</v>
      </c>
      <c r="D26" s="45" t="s">
        <v>97</v>
      </c>
      <c r="E26" s="45" t="s">
        <v>140</v>
      </c>
      <c r="F26" s="45" t="s">
        <v>167</v>
      </c>
      <c r="G26" s="45" t="s">
        <v>180</v>
      </c>
      <c r="H26" s="46">
        <v>1</v>
      </c>
      <c r="I26" s="47" t="s">
        <v>185</v>
      </c>
      <c r="J26" s="45" t="s">
        <v>205</v>
      </c>
      <c r="K26" s="46">
        <v>100</v>
      </c>
      <c r="L26" s="46">
        <v>5489</v>
      </c>
      <c r="M26" s="48">
        <v>7.8E-2</v>
      </c>
      <c r="N26" s="49">
        <v>7.8</v>
      </c>
    </row>
    <row r="27" spans="1:14" ht="26" customHeight="1" x14ac:dyDescent="0.5">
      <c r="A27" s="53">
        <v>21</v>
      </c>
      <c r="B27" s="54" t="s">
        <v>35</v>
      </c>
      <c r="C27" s="54" t="s">
        <v>66</v>
      </c>
      <c r="D27" s="54" t="s">
        <v>98</v>
      </c>
      <c r="E27" s="54" t="s">
        <v>141</v>
      </c>
      <c r="F27" s="54"/>
      <c r="G27" s="54" t="s">
        <v>182</v>
      </c>
      <c r="H27" s="55">
        <v>1</v>
      </c>
      <c r="I27" s="56" t="s">
        <v>185</v>
      </c>
      <c r="J27" s="57" t="s">
        <v>206</v>
      </c>
      <c r="K27" s="55">
        <v>100</v>
      </c>
      <c r="L27" s="55">
        <v>27995</v>
      </c>
      <c r="M27" s="58">
        <v>0.106</v>
      </c>
      <c r="N27" s="59">
        <v>10.6</v>
      </c>
    </row>
    <row r="28" spans="1:14" ht="26" customHeight="1" x14ac:dyDescent="0.5">
      <c r="A28" s="44">
        <v>22</v>
      </c>
      <c r="B28" s="45" t="s">
        <v>36</v>
      </c>
      <c r="C28" s="45" t="s">
        <v>66</v>
      </c>
      <c r="D28" s="45" t="s">
        <v>99</v>
      </c>
      <c r="E28" s="45" t="s">
        <v>142</v>
      </c>
      <c r="F28" s="45"/>
      <c r="G28" s="45" t="s">
        <v>181</v>
      </c>
      <c r="H28" s="46">
        <v>1</v>
      </c>
      <c r="I28" s="47" t="s">
        <v>185</v>
      </c>
      <c r="J28" s="45" t="s">
        <v>207</v>
      </c>
      <c r="K28" s="46">
        <v>100</v>
      </c>
      <c r="L28" s="46">
        <v>23287</v>
      </c>
      <c r="M28" s="48">
        <v>0.16900000000000001</v>
      </c>
      <c r="N28" s="49">
        <v>16.899999999999999</v>
      </c>
    </row>
    <row r="29" spans="1:14" ht="26" customHeight="1" x14ac:dyDescent="0.5">
      <c r="A29" s="53">
        <v>23</v>
      </c>
      <c r="B29" s="54" t="s">
        <v>37</v>
      </c>
      <c r="C29" s="54" t="s">
        <v>65</v>
      </c>
      <c r="D29" s="54" t="s">
        <v>100</v>
      </c>
      <c r="E29" s="54" t="s">
        <v>143</v>
      </c>
      <c r="F29" s="54"/>
      <c r="G29" s="54" t="s">
        <v>182</v>
      </c>
      <c r="H29" s="55">
        <v>1</v>
      </c>
      <c r="I29" s="56" t="s">
        <v>185</v>
      </c>
      <c r="J29" s="57" t="s">
        <v>208</v>
      </c>
      <c r="K29" s="55">
        <v>100</v>
      </c>
      <c r="L29" s="55">
        <v>799</v>
      </c>
      <c r="M29" s="58">
        <v>0.95199999999999996</v>
      </c>
      <c r="N29" s="59">
        <v>95.2</v>
      </c>
    </row>
    <row r="30" spans="1:14" ht="26" customHeight="1" x14ac:dyDescent="0.5">
      <c r="A30" s="44">
        <v>24</v>
      </c>
      <c r="B30" s="45" t="s">
        <v>38</v>
      </c>
      <c r="C30" s="45" t="s">
        <v>70</v>
      </c>
      <c r="D30" s="45" t="s">
        <v>101</v>
      </c>
      <c r="E30" s="45" t="s">
        <v>144</v>
      </c>
      <c r="F30" s="45" t="s">
        <v>170</v>
      </c>
      <c r="G30" s="45" t="s">
        <v>180</v>
      </c>
      <c r="H30" s="46">
        <v>2</v>
      </c>
      <c r="I30" s="47" t="s">
        <v>185</v>
      </c>
      <c r="J30" s="45" t="s">
        <v>209</v>
      </c>
      <c r="K30" s="46">
        <v>200</v>
      </c>
      <c r="L30" s="46">
        <v>19523</v>
      </c>
      <c r="M30" s="48">
        <v>0.46</v>
      </c>
      <c r="N30" s="49">
        <v>92</v>
      </c>
    </row>
    <row r="31" spans="1:14" ht="26" customHeight="1" x14ac:dyDescent="0.5">
      <c r="A31" s="53">
        <v>25</v>
      </c>
      <c r="B31" s="54" t="s">
        <v>39</v>
      </c>
      <c r="C31" s="54" t="s">
        <v>63</v>
      </c>
      <c r="D31" s="54" t="s">
        <v>102</v>
      </c>
      <c r="E31" s="54" t="s">
        <v>145</v>
      </c>
      <c r="F31" s="54" t="s">
        <v>171</v>
      </c>
      <c r="G31" s="54" t="s">
        <v>180</v>
      </c>
      <c r="H31" s="55">
        <v>1</v>
      </c>
      <c r="I31" s="56" t="s">
        <v>185</v>
      </c>
      <c r="J31" s="57" t="s">
        <v>210</v>
      </c>
      <c r="K31" s="55">
        <v>100</v>
      </c>
      <c r="L31" s="55">
        <v>4648</v>
      </c>
      <c r="M31" s="58">
        <v>0.318</v>
      </c>
      <c r="N31" s="59">
        <v>31.8</v>
      </c>
    </row>
    <row r="32" spans="1:14" ht="26" customHeight="1" x14ac:dyDescent="0.5">
      <c r="A32" s="44">
        <v>26</v>
      </c>
      <c r="B32" s="45" t="s">
        <v>40</v>
      </c>
      <c r="C32" s="45" t="s">
        <v>70</v>
      </c>
      <c r="D32" s="45" t="s">
        <v>103</v>
      </c>
      <c r="E32" s="45" t="s">
        <v>146</v>
      </c>
      <c r="F32" s="45" t="s">
        <v>172</v>
      </c>
      <c r="G32" s="45" t="s">
        <v>180</v>
      </c>
      <c r="H32" s="46">
        <v>3</v>
      </c>
      <c r="I32" s="47" t="s">
        <v>185</v>
      </c>
      <c r="J32" s="45" t="s">
        <v>211</v>
      </c>
      <c r="K32" s="46">
        <v>300</v>
      </c>
      <c r="L32" s="46">
        <v>58865</v>
      </c>
      <c r="M32" s="48">
        <v>8.4000000000000005E-2</v>
      </c>
      <c r="N32" s="49">
        <v>25.2</v>
      </c>
    </row>
    <row r="33" spans="1:14" ht="26" customHeight="1" x14ac:dyDescent="0.5">
      <c r="A33" s="53">
        <v>27</v>
      </c>
      <c r="B33" s="54" t="s">
        <v>41</v>
      </c>
      <c r="C33" s="54" t="s">
        <v>71</v>
      </c>
      <c r="D33" s="54" t="s">
        <v>104</v>
      </c>
      <c r="E33" s="54" t="s">
        <v>147</v>
      </c>
      <c r="F33" s="54" t="s">
        <v>167</v>
      </c>
      <c r="G33" s="54" t="s">
        <v>180</v>
      </c>
      <c r="H33" s="55">
        <v>5</v>
      </c>
      <c r="I33" s="56" t="s">
        <v>185</v>
      </c>
      <c r="J33" s="57" t="s">
        <v>212</v>
      </c>
      <c r="K33" s="55">
        <v>500</v>
      </c>
      <c r="L33" s="55">
        <v>2713872</v>
      </c>
      <c r="M33" s="58">
        <v>1.0999999999999999E-2</v>
      </c>
      <c r="N33" s="59">
        <v>5.5</v>
      </c>
    </row>
    <row r="34" spans="1:14" ht="26" customHeight="1" x14ac:dyDescent="0.5">
      <c r="A34" s="44">
        <v>28</v>
      </c>
      <c r="B34" s="45" t="s">
        <v>42</v>
      </c>
      <c r="C34" s="45" t="s">
        <v>71</v>
      </c>
      <c r="D34" s="45" t="s">
        <v>105</v>
      </c>
      <c r="E34" s="45" t="s">
        <v>148</v>
      </c>
      <c r="F34" s="45" t="s">
        <v>167</v>
      </c>
      <c r="G34" s="45" t="s">
        <v>180</v>
      </c>
      <c r="H34" s="46">
        <v>5</v>
      </c>
      <c r="I34" s="47" t="s">
        <v>185</v>
      </c>
      <c r="J34" s="45" t="s">
        <v>213</v>
      </c>
      <c r="K34" s="46">
        <v>500</v>
      </c>
      <c r="L34" s="46">
        <v>812077</v>
      </c>
      <c r="M34" s="48">
        <v>1.0999999999999999E-2</v>
      </c>
      <c r="N34" s="49">
        <v>5.5</v>
      </c>
    </row>
    <row r="35" spans="1:14" ht="26" customHeight="1" x14ac:dyDescent="0.5">
      <c r="A35" s="53">
        <v>29</v>
      </c>
      <c r="B35" s="54" t="s">
        <v>43</v>
      </c>
      <c r="C35" s="54" t="s">
        <v>71</v>
      </c>
      <c r="D35" s="54" t="s">
        <v>106</v>
      </c>
      <c r="E35" s="54" t="s">
        <v>149</v>
      </c>
      <c r="F35" s="54" t="s">
        <v>167</v>
      </c>
      <c r="G35" s="54" t="s">
        <v>180</v>
      </c>
      <c r="H35" s="55">
        <v>1</v>
      </c>
      <c r="I35" s="56" t="s">
        <v>185</v>
      </c>
      <c r="J35" s="57" t="s">
        <v>214</v>
      </c>
      <c r="K35" s="55">
        <v>100</v>
      </c>
      <c r="L35" s="55">
        <v>3834594</v>
      </c>
      <c r="M35" s="58">
        <v>1.0999999999999999E-2</v>
      </c>
      <c r="N35" s="59">
        <v>1.1000000000000001</v>
      </c>
    </row>
    <row r="36" spans="1:14" ht="26" customHeight="1" x14ac:dyDescent="0.5">
      <c r="A36" s="44">
        <v>30</v>
      </c>
      <c r="B36" s="45" t="s">
        <v>44</v>
      </c>
      <c r="C36" s="45" t="s">
        <v>71</v>
      </c>
      <c r="D36" s="45" t="s">
        <v>107</v>
      </c>
      <c r="E36" s="45" t="s">
        <v>150</v>
      </c>
      <c r="F36" s="45" t="s">
        <v>167</v>
      </c>
      <c r="G36" s="45" t="s">
        <v>180</v>
      </c>
      <c r="H36" s="46">
        <v>6</v>
      </c>
      <c r="I36" s="47" t="s">
        <v>185</v>
      </c>
      <c r="J36" s="45" t="s">
        <v>215</v>
      </c>
      <c r="K36" s="46">
        <v>600</v>
      </c>
      <c r="L36" s="46">
        <v>12755</v>
      </c>
      <c r="M36" s="48">
        <v>1.0999999999999999E-2</v>
      </c>
      <c r="N36" s="49">
        <v>6.6</v>
      </c>
    </row>
    <row r="37" spans="1:14" ht="26" customHeight="1" x14ac:dyDescent="0.5">
      <c r="A37" s="53">
        <v>31</v>
      </c>
      <c r="B37" s="54" t="s">
        <v>45</v>
      </c>
      <c r="C37" s="54" t="s">
        <v>71</v>
      </c>
      <c r="D37" s="54" t="s">
        <v>108</v>
      </c>
      <c r="E37" s="54" t="s">
        <v>151</v>
      </c>
      <c r="F37" s="54" t="s">
        <v>167</v>
      </c>
      <c r="G37" s="54" t="s">
        <v>180</v>
      </c>
      <c r="H37" s="55">
        <v>2</v>
      </c>
      <c r="I37" s="56" t="s">
        <v>185</v>
      </c>
      <c r="J37" s="57" t="s">
        <v>216</v>
      </c>
      <c r="K37" s="55">
        <v>200</v>
      </c>
      <c r="L37" s="55">
        <v>49507</v>
      </c>
      <c r="M37" s="58">
        <v>1.0999999999999999E-2</v>
      </c>
      <c r="N37" s="59">
        <v>2.2000000000000002</v>
      </c>
    </row>
    <row r="38" spans="1:14" ht="26" customHeight="1" x14ac:dyDescent="0.5">
      <c r="A38" s="44">
        <v>32</v>
      </c>
      <c r="B38" s="45" t="s">
        <v>46</v>
      </c>
      <c r="C38" s="45" t="s">
        <v>71</v>
      </c>
      <c r="D38" s="45" t="s">
        <v>109</v>
      </c>
      <c r="E38" s="45" t="s">
        <v>152</v>
      </c>
      <c r="F38" s="45" t="s">
        <v>167</v>
      </c>
      <c r="G38" s="45" t="s">
        <v>180</v>
      </c>
      <c r="H38" s="46">
        <v>1</v>
      </c>
      <c r="I38" s="47" t="s">
        <v>185</v>
      </c>
      <c r="J38" s="45" t="s">
        <v>217</v>
      </c>
      <c r="K38" s="46">
        <v>100</v>
      </c>
      <c r="L38" s="46">
        <v>21941</v>
      </c>
      <c r="M38" s="48">
        <v>1.0999999999999999E-2</v>
      </c>
      <c r="N38" s="49">
        <v>1.1000000000000001</v>
      </c>
    </row>
    <row r="39" spans="1:14" ht="26" customHeight="1" x14ac:dyDescent="0.5">
      <c r="A39" s="53">
        <v>33</v>
      </c>
      <c r="B39" s="54" t="s">
        <v>47</v>
      </c>
      <c r="C39" s="54" t="s">
        <v>71</v>
      </c>
      <c r="D39" s="54" t="s">
        <v>110</v>
      </c>
      <c r="E39" s="54" t="s">
        <v>153</v>
      </c>
      <c r="F39" s="54" t="s">
        <v>167</v>
      </c>
      <c r="G39" s="54" t="s">
        <v>180</v>
      </c>
      <c r="H39" s="55">
        <v>1</v>
      </c>
      <c r="I39" s="56" t="s">
        <v>185</v>
      </c>
      <c r="J39" s="57" t="s">
        <v>218</v>
      </c>
      <c r="K39" s="55">
        <v>100</v>
      </c>
      <c r="L39" s="55">
        <v>397584</v>
      </c>
      <c r="M39" s="58">
        <v>1.0999999999999999E-2</v>
      </c>
      <c r="N39" s="59">
        <v>1.1000000000000001</v>
      </c>
    </row>
    <row r="40" spans="1:14" ht="26" customHeight="1" x14ac:dyDescent="0.5">
      <c r="A40" s="44">
        <v>34</v>
      </c>
      <c r="B40" s="45" t="s">
        <v>48</v>
      </c>
      <c r="C40" s="45" t="s">
        <v>71</v>
      </c>
      <c r="D40" s="45" t="s">
        <v>111</v>
      </c>
      <c r="E40" s="45" t="s">
        <v>154</v>
      </c>
      <c r="F40" s="45" t="s">
        <v>167</v>
      </c>
      <c r="G40" s="45" t="s">
        <v>180</v>
      </c>
      <c r="H40" s="46">
        <v>1</v>
      </c>
      <c r="I40" s="47" t="s">
        <v>185</v>
      </c>
      <c r="J40" s="45" t="s">
        <v>219</v>
      </c>
      <c r="K40" s="46">
        <v>100</v>
      </c>
      <c r="L40" s="46">
        <v>169757</v>
      </c>
      <c r="M40" s="48">
        <v>1.0999999999999999E-2</v>
      </c>
      <c r="N40" s="49">
        <v>1.1000000000000001</v>
      </c>
    </row>
    <row r="41" spans="1:14" ht="26" customHeight="1" x14ac:dyDescent="0.5">
      <c r="A41" s="53">
        <v>35</v>
      </c>
      <c r="B41" s="54" t="s">
        <v>49</v>
      </c>
      <c r="C41" s="54" t="s">
        <v>71</v>
      </c>
      <c r="D41" s="54" t="s">
        <v>112</v>
      </c>
      <c r="E41" s="54" t="s">
        <v>155</v>
      </c>
      <c r="F41" s="54" t="s">
        <v>167</v>
      </c>
      <c r="G41" s="54" t="s">
        <v>180</v>
      </c>
      <c r="H41" s="55">
        <v>1</v>
      </c>
      <c r="I41" s="56" t="s">
        <v>185</v>
      </c>
      <c r="J41" s="57" t="s">
        <v>220</v>
      </c>
      <c r="K41" s="55">
        <v>100</v>
      </c>
      <c r="L41" s="55">
        <v>4728166</v>
      </c>
      <c r="M41" s="58">
        <v>1.0999999999999999E-2</v>
      </c>
      <c r="N41" s="59">
        <v>1.1000000000000001</v>
      </c>
    </row>
    <row r="42" spans="1:14" ht="26" customHeight="1" x14ac:dyDescent="0.5">
      <c r="A42" s="44">
        <v>36</v>
      </c>
      <c r="B42" s="45" t="s">
        <v>50</v>
      </c>
      <c r="C42" s="45" t="s">
        <v>72</v>
      </c>
      <c r="D42" s="45" t="s">
        <v>113</v>
      </c>
      <c r="E42" s="45" t="s">
        <v>156</v>
      </c>
      <c r="F42" s="45" t="s">
        <v>173</v>
      </c>
      <c r="G42" s="45" t="s">
        <v>180</v>
      </c>
      <c r="H42" s="46">
        <v>1</v>
      </c>
      <c r="I42" s="47" t="s">
        <v>185</v>
      </c>
      <c r="J42" s="45" t="s">
        <v>221</v>
      </c>
      <c r="K42" s="46">
        <v>100</v>
      </c>
      <c r="L42" s="46">
        <v>17559</v>
      </c>
      <c r="M42" s="48">
        <v>0.312</v>
      </c>
      <c r="N42" s="49">
        <v>31.2</v>
      </c>
    </row>
    <row r="43" spans="1:14" ht="26" customHeight="1" x14ac:dyDescent="0.5">
      <c r="A43" s="53">
        <v>37</v>
      </c>
      <c r="B43" s="54" t="s">
        <v>51</v>
      </c>
      <c r="C43" s="54" t="s">
        <v>71</v>
      </c>
      <c r="D43" s="54" t="s">
        <v>114</v>
      </c>
      <c r="E43" s="54" t="s">
        <v>157</v>
      </c>
      <c r="F43" s="54" t="s">
        <v>167</v>
      </c>
      <c r="G43" s="54" t="s">
        <v>180</v>
      </c>
      <c r="H43" s="55">
        <v>2</v>
      </c>
      <c r="I43" s="56" t="s">
        <v>185</v>
      </c>
      <c r="J43" s="57" t="s">
        <v>222</v>
      </c>
      <c r="K43" s="55">
        <v>200</v>
      </c>
      <c r="L43" s="55">
        <v>61319</v>
      </c>
      <c r="M43" s="58">
        <v>1.0999999999999999E-2</v>
      </c>
      <c r="N43" s="59">
        <v>2.2000000000000002</v>
      </c>
    </row>
    <row r="44" spans="1:14" ht="26" customHeight="1" x14ac:dyDescent="0.5">
      <c r="A44" s="44">
        <v>38</v>
      </c>
      <c r="B44" s="45" t="s">
        <v>52</v>
      </c>
      <c r="C44" s="45" t="s">
        <v>71</v>
      </c>
      <c r="D44" s="45" t="s">
        <v>115</v>
      </c>
      <c r="E44" s="45" t="s">
        <v>158</v>
      </c>
      <c r="F44" s="45" t="s">
        <v>167</v>
      </c>
      <c r="G44" s="45" t="s">
        <v>180</v>
      </c>
      <c r="H44" s="46">
        <v>1</v>
      </c>
      <c r="I44" s="47" t="s">
        <v>185</v>
      </c>
      <c r="J44" s="45" t="s">
        <v>223</v>
      </c>
      <c r="K44" s="46">
        <v>100</v>
      </c>
      <c r="L44" s="46">
        <v>110866</v>
      </c>
      <c r="M44" s="48">
        <v>1.0999999999999999E-2</v>
      </c>
      <c r="N44" s="49">
        <v>1.1000000000000001</v>
      </c>
    </row>
    <row r="45" spans="1:14" ht="26" customHeight="1" x14ac:dyDescent="0.5">
      <c r="A45" s="53">
        <v>39</v>
      </c>
      <c r="B45" s="54" t="s">
        <v>53</v>
      </c>
      <c r="C45" s="54" t="s">
        <v>73</v>
      </c>
      <c r="D45" s="54" t="s">
        <v>116</v>
      </c>
      <c r="E45" s="54" t="s">
        <v>159</v>
      </c>
      <c r="F45" s="54" t="s">
        <v>174</v>
      </c>
      <c r="G45" s="54" t="s">
        <v>180</v>
      </c>
      <c r="H45" s="55">
        <v>1</v>
      </c>
      <c r="I45" s="56" t="s">
        <v>185</v>
      </c>
      <c r="J45" s="57" t="s">
        <v>224</v>
      </c>
      <c r="K45" s="55">
        <v>100</v>
      </c>
      <c r="L45" s="55">
        <v>5312</v>
      </c>
      <c r="M45" s="58">
        <v>0.13300000000000001</v>
      </c>
      <c r="N45" s="59">
        <v>13.3</v>
      </c>
    </row>
    <row r="46" spans="1:14" ht="26" customHeight="1" x14ac:dyDescent="0.5">
      <c r="A46" s="44">
        <v>40</v>
      </c>
      <c r="B46" s="45" t="s">
        <v>54</v>
      </c>
      <c r="C46" s="45" t="s">
        <v>74</v>
      </c>
      <c r="D46" s="45" t="s">
        <v>117</v>
      </c>
      <c r="E46" s="45" t="s">
        <v>160</v>
      </c>
      <c r="F46" s="45" t="s">
        <v>175</v>
      </c>
      <c r="G46" s="45" t="s">
        <v>180</v>
      </c>
      <c r="H46" s="46">
        <v>1</v>
      </c>
      <c r="I46" s="47" t="s">
        <v>185</v>
      </c>
      <c r="J46" s="45" t="s">
        <v>225</v>
      </c>
      <c r="K46" s="46">
        <v>100</v>
      </c>
      <c r="L46" s="46">
        <v>44171</v>
      </c>
      <c r="M46" s="48">
        <v>5.8999999999999997E-2</v>
      </c>
      <c r="N46" s="49">
        <v>5.9</v>
      </c>
    </row>
    <row r="47" spans="1:14" ht="26" customHeight="1" x14ac:dyDescent="0.5">
      <c r="A47" s="53">
        <v>41</v>
      </c>
      <c r="B47" s="54" t="s">
        <v>55</v>
      </c>
      <c r="C47" s="54" t="s">
        <v>75</v>
      </c>
      <c r="D47" s="54" t="s">
        <v>118</v>
      </c>
      <c r="E47" s="54" t="s">
        <v>161</v>
      </c>
      <c r="F47" s="54" t="s">
        <v>176</v>
      </c>
      <c r="G47" s="54" t="s">
        <v>180</v>
      </c>
      <c r="H47" s="55">
        <v>1</v>
      </c>
      <c r="I47" s="56" t="s">
        <v>185</v>
      </c>
      <c r="J47" s="57" t="s">
        <v>226</v>
      </c>
      <c r="K47" s="55">
        <v>100</v>
      </c>
      <c r="L47" s="55">
        <v>9696</v>
      </c>
      <c r="M47" s="58">
        <v>2.4</v>
      </c>
      <c r="N47" s="59">
        <v>240</v>
      </c>
    </row>
    <row r="48" spans="1:14" ht="26" customHeight="1" x14ac:dyDescent="0.5">
      <c r="A48" s="44">
        <v>42</v>
      </c>
      <c r="B48" s="45" t="s">
        <v>56</v>
      </c>
      <c r="C48" s="45" t="s">
        <v>76</v>
      </c>
      <c r="D48" s="45" t="s">
        <v>119</v>
      </c>
      <c r="E48" s="45" t="s">
        <v>162</v>
      </c>
      <c r="F48" s="45" t="s">
        <v>177</v>
      </c>
      <c r="G48" s="45" t="s">
        <v>180</v>
      </c>
      <c r="H48" s="46">
        <v>1</v>
      </c>
      <c r="I48" s="47" t="s">
        <v>185</v>
      </c>
      <c r="J48" s="45" t="s">
        <v>227</v>
      </c>
      <c r="K48" s="46">
        <v>100</v>
      </c>
      <c r="L48" s="46">
        <v>1272</v>
      </c>
      <c r="M48" s="48">
        <v>4.3899999999999997</v>
      </c>
      <c r="N48" s="49">
        <v>439</v>
      </c>
    </row>
    <row r="49" spans="1:14" ht="26" customHeight="1" thickBot="1" x14ac:dyDescent="0.55000000000000004">
      <c r="A49" s="53">
        <v>43</v>
      </c>
      <c r="B49" s="54" t="s">
        <v>57</v>
      </c>
      <c r="C49" s="54" t="s">
        <v>77</v>
      </c>
      <c r="D49" s="54" t="s">
        <v>120</v>
      </c>
      <c r="E49" s="54" t="s">
        <v>163</v>
      </c>
      <c r="F49" s="54" t="s">
        <v>178</v>
      </c>
      <c r="G49" s="54" t="s">
        <v>180</v>
      </c>
      <c r="H49" s="55">
        <v>1</v>
      </c>
      <c r="I49" s="56" t="s">
        <v>185</v>
      </c>
      <c r="J49" s="57" t="s">
        <v>228</v>
      </c>
      <c r="K49" s="55">
        <v>100</v>
      </c>
      <c r="L49" s="55">
        <v>2948</v>
      </c>
      <c r="M49" s="58">
        <v>0.89</v>
      </c>
      <c r="N49" s="59">
        <v>89</v>
      </c>
    </row>
    <row r="50" spans="1:14" ht="9.5" customHeight="1" x14ac:dyDescent="0.5">
      <c r="A50" s="61"/>
      <c r="B50" s="62"/>
      <c r="C50" s="2"/>
      <c r="D50" s="2"/>
      <c r="E50" s="3"/>
      <c r="F50" s="2"/>
      <c r="G50" s="2"/>
      <c r="H50" s="4"/>
      <c r="I50" s="5"/>
      <c r="J50" s="6"/>
      <c r="K50" s="6"/>
      <c r="L50" s="6"/>
      <c r="M50" s="6"/>
      <c r="N50" s="7"/>
    </row>
    <row r="51" spans="1:14" ht="22.5" x14ac:dyDescent="0.5">
      <c r="A51" s="8"/>
      <c r="B51" s="12" t="s">
        <v>4</v>
      </c>
      <c r="C51" s="12">
        <f>COUNTIF(G8:G49,"*Free Hanging*")+COUNTIF(G8:G49,"*Surface Mount*")+COUNTIF(G8:G49,"*Through Hole*")</f>
        <v>42</v>
      </c>
      <c r="D51" s="9"/>
      <c r="E51" s="10"/>
      <c r="F51" s="9"/>
      <c r="G51" s="9"/>
      <c r="H51" s="68" t="s">
        <v>13</v>
      </c>
      <c r="I51" s="11" t="s">
        <v>0</v>
      </c>
      <c r="J51" s="12" t="s">
        <v>1</v>
      </c>
      <c r="K51" s="63">
        <f>SUM(N8:N49)</f>
        <v>3091.8999999999987</v>
      </c>
      <c r="L51" s="63"/>
      <c r="M51" s="1"/>
      <c r="N51" s="13"/>
    </row>
    <row r="52" spans="1:14" ht="22.5" customHeight="1" x14ac:dyDescent="0.5">
      <c r="A52" s="8"/>
      <c r="B52" s="18" t="s">
        <v>7</v>
      </c>
      <c r="C52" s="18">
        <f>COUNTIF(G8:G49,"*Surface Mount*")</f>
        <v>33</v>
      </c>
      <c r="D52" s="9"/>
      <c r="E52" s="10"/>
      <c r="F52" s="9"/>
      <c r="G52" s="9"/>
      <c r="H52" s="14"/>
      <c r="I52" s="15"/>
      <c r="J52" s="9"/>
      <c r="K52" s="16"/>
      <c r="L52" s="17"/>
      <c r="M52" s="1"/>
      <c r="N52" s="13"/>
    </row>
    <row r="53" spans="1:14" ht="22.5" customHeight="1" x14ac:dyDescent="0.5">
      <c r="A53" s="8"/>
      <c r="B53" s="18" t="s">
        <v>6</v>
      </c>
      <c r="C53" s="18">
        <f>COUNTIF(G8:G49,"*Through Hole*")</f>
        <v>6</v>
      </c>
      <c r="D53" s="9"/>
      <c r="E53" s="10"/>
      <c r="F53" s="9"/>
      <c r="G53" s="9"/>
      <c r="H53" s="14"/>
      <c r="I53" s="15"/>
      <c r="J53" s="18" t="s">
        <v>2</v>
      </c>
      <c r="K53" s="64">
        <f>K51/H51</f>
        <v>30.918999999999986</v>
      </c>
      <c r="L53" s="64"/>
      <c r="M53" s="1"/>
      <c r="N53" s="13"/>
    </row>
    <row r="54" spans="1:14" ht="22.5" customHeight="1" x14ac:dyDescent="0.5">
      <c r="A54" s="8"/>
      <c r="B54" s="18" t="s">
        <v>5</v>
      </c>
      <c r="C54" s="18">
        <f>COUNTIF(G8:G49,"*Free Hanging*")</f>
        <v>3</v>
      </c>
      <c r="D54" s="9"/>
      <c r="E54" s="10"/>
      <c r="F54" s="9"/>
      <c r="G54" s="9"/>
      <c r="H54" s="14"/>
      <c r="I54" s="15"/>
      <c r="J54" s="18"/>
      <c r="K54" s="60"/>
      <c r="L54" s="60"/>
      <c r="M54" s="1"/>
      <c r="N54" s="13"/>
    </row>
    <row r="55" spans="1:14" ht="10.050000000000001" customHeight="1" thickBot="1" x14ac:dyDescent="0.55000000000000004">
      <c r="A55" s="19"/>
      <c r="B55" s="20"/>
      <c r="C55" s="20"/>
      <c r="D55" s="21"/>
      <c r="E55" s="21"/>
      <c r="F55" s="22"/>
      <c r="G55" s="21"/>
      <c r="H55" s="22"/>
      <c r="I55" s="23"/>
      <c r="J55" s="21"/>
      <c r="K55" s="20"/>
      <c r="L55" s="24"/>
      <c r="M55" s="24"/>
      <c r="N55" s="25"/>
    </row>
  </sheetData>
  <mergeCells count="4">
    <mergeCell ref="A50:B50"/>
    <mergeCell ref="K51:L51"/>
    <mergeCell ref="K53:L53"/>
    <mergeCell ref="J1:M5"/>
  </mergeCells>
  <phoneticPr fontId="7" type="noConversion"/>
  <conditionalFormatting sqref="L8">
    <cfRule type="cellIs" dxfId="83" priority="84" operator="lessThan">
      <formula>1</formula>
    </cfRule>
  </conditionalFormatting>
  <conditionalFormatting sqref="N8">
    <cfRule type="containsBlanks" dxfId="82" priority="83">
      <formula>LEN(TRIM(N8))=0</formula>
    </cfRule>
  </conditionalFormatting>
  <conditionalFormatting sqref="L9">
    <cfRule type="cellIs" dxfId="81" priority="82" operator="lessThan">
      <formula>1</formula>
    </cfRule>
  </conditionalFormatting>
  <conditionalFormatting sqref="N9">
    <cfRule type="containsBlanks" dxfId="80" priority="81">
      <formula>LEN(TRIM(N9))=0</formula>
    </cfRule>
  </conditionalFormatting>
  <conditionalFormatting sqref="L10">
    <cfRule type="cellIs" dxfId="79" priority="80" operator="lessThan">
      <formula>1</formula>
    </cfRule>
  </conditionalFormatting>
  <conditionalFormatting sqref="N10">
    <cfRule type="containsBlanks" dxfId="78" priority="79">
      <formula>LEN(TRIM(N10))=0</formula>
    </cfRule>
  </conditionalFormatting>
  <conditionalFormatting sqref="L11">
    <cfRule type="cellIs" dxfId="77" priority="78" operator="lessThan">
      <formula>1</formula>
    </cfRule>
  </conditionalFormatting>
  <conditionalFormatting sqref="N11">
    <cfRule type="containsBlanks" dxfId="76" priority="77">
      <formula>LEN(TRIM(N11))=0</formula>
    </cfRule>
  </conditionalFormatting>
  <conditionalFormatting sqref="L12">
    <cfRule type="cellIs" dxfId="75" priority="76" operator="lessThan">
      <formula>1</formula>
    </cfRule>
  </conditionalFormatting>
  <conditionalFormatting sqref="N12">
    <cfRule type="containsBlanks" dxfId="74" priority="75">
      <formula>LEN(TRIM(N12))=0</formula>
    </cfRule>
  </conditionalFormatting>
  <conditionalFormatting sqref="L13">
    <cfRule type="cellIs" dxfId="73" priority="74" operator="lessThan">
      <formula>1</formula>
    </cfRule>
  </conditionalFormatting>
  <conditionalFormatting sqref="N13">
    <cfRule type="containsBlanks" dxfId="72" priority="73">
      <formula>LEN(TRIM(N13))=0</formula>
    </cfRule>
  </conditionalFormatting>
  <conditionalFormatting sqref="L14">
    <cfRule type="cellIs" dxfId="71" priority="72" operator="lessThan">
      <formula>1</formula>
    </cfRule>
  </conditionalFormatting>
  <conditionalFormatting sqref="N14">
    <cfRule type="containsBlanks" dxfId="70" priority="71">
      <formula>LEN(TRIM(N14))=0</formula>
    </cfRule>
  </conditionalFormatting>
  <conditionalFormatting sqref="L15">
    <cfRule type="cellIs" dxfId="69" priority="70" operator="lessThan">
      <formula>1</formula>
    </cfRule>
  </conditionalFormatting>
  <conditionalFormatting sqref="N15">
    <cfRule type="containsBlanks" dxfId="68" priority="69">
      <formula>LEN(TRIM(N15))=0</formula>
    </cfRule>
  </conditionalFormatting>
  <conditionalFormatting sqref="L16">
    <cfRule type="cellIs" dxfId="67" priority="68" operator="lessThan">
      <formula>1</formula>
    </cfRule>
  </conditionalFormatting>
  <conditionalFormatting sqref="N16">
    <cfRule type="containsBlanks" dxfId="66" priority="67">
      <formula>LEN(TRIM(N16))=0</formula>
    </cfRule>
  </conditionalFormatting>
  <conditionalFormatting sqref="L17">
    <cfRule type="cellIs" dxfId="65" priority="66" operator="lessThan">
      <formula>1</formula>
    </cfRule>
  </conditionalFormatting>
  <conditionalFormatting sqref="N17">
    <cfRule type="containsBlanks" dxfId="64" priority="65">
      <formula>LEN(TRIM(N17))=0</formula>
    </cfRule>
  </conditionalFormatting>
  <conditionalFormatting sqref="L18">
    <cfRule type="cellIs" dxfId="63" priority="64" operator="lessThan">
      <formula>1</formula>
    </cfRule>
  </conditionalFormatting>
  <conditionalFormatting sqref="N18">
    <cfRule type="containsBlanks" dxfId="62" priority="63">
      <formula>LEN(TRIM(N18))=0</formula>
    </cfRule>
  </conditionalFormatting>
  <conditionalFormatting sqref="L19">
    <cfRule type="cellIs" dxfId="61" priority="62" operator="lessThan">
      <formula>1</formula>
    </cfRule>
  </conditionalFormatting>
  <conditionalFormatting sqref="N19">
    <cfRule type="containsBlanks" dxfId="60" priority="61">
      <formula>LEN(TRIM(N19))=0</formula>
    </cfRule>
  </conditionalFormatting>
  <conditionalFormatting sqref="L20">
    <cfRule type="cellIs" dxfId="59" priority="60" operator="lessThan">
      <formula>1</formula>
    </cfRule>
  </conditionalFormatting>
  <conditionalFormatting sqref="N20">
    <cfRule type="containsBlanks" dxfId="58" priority="59">
      <formula>LEN(TRIM(N20))=0</formula>
    </cfRule>
  </conditionalFormatting>
  <conditionalFormatting sqref="L21">
    <cfRule type="cellIs" dxfId="57" priority="58" operator="lessThan">
      <formula>1</formula>
    </cfRule>
  </conditionalFormatting>
  <conditionalFormatting sqref="N21">
    <cfRule type="containsBlanks" dxfId="56" priority="57">
      <formula>LEN(TRIM(N21))=0</formula>
    </cfRule>
  </conditionalFormatting>
  <conditionalFormatting sqref="L22">
    <cfRule type="cellIs" dxfId="55" priority="56" operator="lessThan">
      <formula>1</formula>
    </cfRule>
  </conditionalFormatting>
  <conditionalFormatting sqref="N22">
    <cfRule type="containsBlanks" dxfId="54" priority="55">
      <formula>LEN(TRIM(N22))=0</formula>
    </cfRule>
  </conditionalFormatting>
  <conditionalFormatting sqref="L23">
    <cfRule type="cellIs" dxfId="53" priority="54" operator="lessThan">
      <formula>1</formula>
    </cfRule>
  </conditionalFormatting>
  <conditionalFormatting sqref="N23">
    <cfRule type="containsBlanks" dxfId="52" priority="53">
      <formula>LEN(TRIM(N23))=0</formula>
    </cfRule>
  </conditionalFormatting>
  <conditionalFormatting sqref="L24">
    <cfRule type="cellIs" dxfId="51" priority="52" operator="lessThan">
      <formula>1</formula>
    </cfRule>
  </conditionalFormatting>
  <conditionalFormatting sqref="N24">
    <cfRule type="containsBlanks" dxfId="50" priority="51">
      <formula>LEN(TRIM(N24))=0</formula>
    </cfRule>
  </conditionalFormatting>
  <conditionalFormatting sqref="L25">
    <cfRule type="cellIs" dxfId="49" priority="50" operator="lessThan">
      <formula>1</formula>
    </cfRule>
  </conditionalFormatting>
  <conditionalFormatting sqref="N25">
    <cfRule type="containsBlanks" dxfId="48" priority="49">
      <formula>LEN(TRIM(N25))=0</formula>
    </cfRule>
  </conditionalFormatting>
  <conditionalFormatting sqref="L26">
    <cfRule type="cellIs" dxfId="47" priority="48" operator="lessThan">
      <formula>1</formula>
    </cfRule>
  </conditionalFormatting>
  <conditionalFormatting sqref="N26">
    <cfRule type="containsBlanks" dxfId="46" priority="47">
      <formula>LEN(TRIM(N26))=0</formula>
    </cfRule>
  </conditionalFormatting>
  <conditionalFormatting sqref="L27">
    <cfRule type="cellIs" dxfId="45" priority="46" operator="lessThan">
      <formula>1</formula>
    </cfRule>
  </conditionalFormatting>
  <conditionalFormatting sqref="N27">
    <cfRule type="containsBlanks" dxfId="44" priority="45">
      <formula>LEN(TRIM(N27))=0</formula>
    </cfRule>
  </conditionalFormatting>
  <conditionalFormatting sqref="L28">
    <cfRule type="cellIs" dxfId="43" priority="44" operator="lessThan">
      <formula>1</formula>
    </cfRule>
  </conditionalFormatting>
  <conditionalFormatting sqref="N28">
    <cfRule type="containsBlanks" dxfId="42" priority="43">
      <formula>LEN(TRIM(N28))=0</formula>
    </cfRule>
  </conditionalFormatting>
  <conditionalFormatting sqref="L29">
    <cfRule type="cellIs" dxfId="41" priority="42" operator="lessThan">
      <formula>1</formula>
    </cfRule>
  </conditionalFormatting>
  <conditionalFormatting sqref="N29">
    <cfRule type="containsBlanks" dxfId="40" priority="41">
      <formula>LEN(TRIM(N29))=0</formula>
    </cfRule>
  </conditionalFormatting>
  <conditionalFormatting sqref="L30">
    <cfRule type="cellIs" dxfId="39" priority="40" operator="lessThan">
      <formula>1</formula>
    </cfRule>
  </conditionalFormatting>
  <conditionalFormatting sqref="N30">
    <cfRule type="containsBlanks" dxfId="38" priority="39">
      <formula>LEN(TRIM(N30))=0</formula>
    </cfRule>
  </conditionalFormatting>
  <conditionalFormatting sqref="L31">
    <cfRule type="cellIs" dxfId="37" priority="38" operator="lessThan">
      <formula>1</formula>
    </cfRule>
  </conditionalFormatting>
  <conditionalFormatting sqref="N31">
    <cfRule type="containsBlanks" dxfId="36" priority="37">
      <formula>LEN(TRIM(N31))=0</formula>
    </cfRule>
  </conditionalFormatting>
  <conditionalFormatting sqref="L32">
    <cfRule type="cellIs" dxfId="35" priority="36" operator="lessThan">
      <formula>1</formula>
    </cfRule>
  </conditionalFormatting>
  <conditionalFormatting sqref="N32">
    <cfRule type="containsBlanks" dxfId="34" priority="35">
      <formula>LEN(TRIM(N32))=0</formula>
    </cfRule>
  </conditionalFormatting>
  <conditionalFormatting sqref="L33">
    <cfRule type="cellIs" dxfId="33" priority="34" operator="lessThan">
      <formula>1</formula>
    </cfRule>
  </conditionalFormatting>
  <conditionalFormatting sqref="N33">
    <cfRule type="containsBlanks" dxfId="32" priority="33">
      <formula>LEN(TRIM(N33))=0</formula>
    </cfRule>
  </conditionalFormatting>
  <conditionalFormatting sqref="L34">
    <cfRule type="cellIs" dxfId="31" priority="32" operator="lessThan">
      <formula>1</formula>
    </cfRule>
  </conditionalFormatting>
  <conditionalFormatting sqref="N34">
    <cfRule type="containsBlanks" dxfId="30" priority="31">
      <formula>LEN(TRIM(N34))=0</formula>
    </cfRule>
  </conditionalFormatting>
  <conditionalFormatting sqref="L35">
    <cfRule type="cellIs" dxfId="29" priority="30" operator="lessThan">
      <formula>1</formula>
    </cfRule>
  </conditionalFormatting>
  <conditionalFormatting sqref="N35">
    <cfRule type="containsBlanks" dxfId="28" priority="29">
      <formula>LEN(TRIM(N35))=0</formula>
    </cfRule>
  </conditionalFormatting>
  <conditionalFormatting sqref="L36">
    <cfRule type="cellIs" dxfId="27" priority="28" operator="lessThan">
      <formula>1</formula>
    </cfRule>
  </conditionalFormatting>
  <conditionalFormatting sqref="N36">
    <cfRule type="containsBlanks" dxfId="26" priority="27">
      <formula>LEN(TRIM(N36))=0</formula>
    </cfRule>
  </conditionalFormatting>
  <conditionalFormatting sqref="L37">
    <cfRule type="cellIs" dxfId="25" priority="26" operator="lessThan">
      <formula>1</formula>
    </cfRule>
  </conditionalFormatting>
  <conditionalFormatting sqref="N37">
    <cfRule type="containsBlanks" dxfId="24" priority="25">
      <formula>LEN(TRIM(N37))=0</formula>
    </cfRule>
  </conditionalFormatting>
  <conditionalFormatting sqref="L38">
    <cfRule type="cellIs" dxfId="23" priority="24" operator="lessThan">
      <formula>1</formula>
    </cfRule>
  </conditionalFormatting>
  <conditionalFormatting sqref="N38">
    <cfRule type="containsBlanks" dxfId="22" priority="23">
      <formula>LEN(TRIM(N38))=0</formula>
    </cfRule>
  </conditionalFormatting>
  <conditionalFormatting sqref="L39">
    <cfRule type="cellIs" dxfId="21" priority="22" operator="lessThan">
      <formula>1</formula>
    </cfRule>
  </conditionalFormatting>
  <conditionalFormatting sqref="N39">
    <cfRule type="containsBlanks" dxfId="20" priority="21">
      <formula>LEN(TRIM(N39))=0</formula>
    </cfRule>
  </conditionalFormatting>
  <conditionalFormatting sqref="L40">
    <cfRule type="cellIs" dxfId="19" priority="20" operator="lessThan">
      <formula>1</formula>
    </cfRule>
  </conditionalFormatting>
  <conditionalFormatting sqref="N40">
    <cfRule type="containsBlanks" dxfId="18" priority="19">
      <formula>LEN(TRIM(N40))=0</formula>
    </cfRule>
  </conditionalFormatting>
  <conditionalFormatting sqref="L41">
    <cfRule type="cellIs" dxfId="17" priority="18" operator="lessThan">
      <formula>1</formula>
    </cfRule>
  </conditionalFormatting>
  <conditionalFormatting sqref="N41">
    <cfRule type="containsBlanks" dxfId="16" priority="17">
      <formula>LEN(TRIM(N41))=0</formula>
    </cfRule>
  </conditionalFormatting>
  <conditionalFormatting sqref="L42">
    <cfRule type="cellIs" dxfId="15" priority="16" operator="lessThan">
      <formula>1</formula>
    </cfRule>
  </conditionalFormatting>
  <conditionalFormatting sqref="N42">
    <cfRule type="containsBlanks" dxfId="14" priority="15">
      <formula>LEN(TRIM(N42))=0</formula>
    </cfRule>
  </conditionalFormatting>
  <conditionalFormatting sqref="L43">
    <cfRule type="cellIs" dxfId="13" priority="14" operator="lessThan">
      <formula>1</formula>
    </cfRule>
  </conditionalFormatting>
  <conditionalFormatting sqref="N43">
    <cfRule type="containsBlanks" dxfId="12" priority="13">
      <formula>LEN(TRIM(N43))=0</formula>
    </cfRule>
  </conditionalFormatting>
  <conditionalFormatting sqref="L44">
    <cfRule type="cellIs" dxfId="11" priority="12" operator="lessThan">
      <formula>1</formula>
    </cfRule>
  </conditionalFormatting>
  <conditionalFormatting sqref="N44">
    <cfRule type="containsBlanks" dxfId="10" priority="11">
      <formula>LEN(TRIM(N44))=0</formula>
    </cfRule>
  </conditionalFormatting>
  <conditionalFormatting sqref="L45">
    <cfRule type="cellIs" dxfId="9" priority="10" operator="lessThan">
      <formula>1</formula>
    </cfRule>
  </conditionalFormatting>
  <conditionalFormatting sqref="N45">
    <cfRule type="containsBlanks" dxfId="8" priority="9">
      <formula>LEN(TRIM(N45))=0</formula>
    </cfRule>
  </conditionalFormatting>
  <conditionalFormatting sqref="L46">
    <cfRule type="cellIs" dxfId="7" priority="8" operator="lessThan">
      <formula>1</formula>
    </cfRule>
  </conditionalFormatting>
  <conditionalFormatting sqref="N46">
    <cfRule type="containsBlanks" dxfId="6" priority="7">
      <formula>LEN(TRIM(N46))=0</formula>
    </cfRule>
  </conditionalFormatting>
  <conditionalFormatting sqref="L47">
    <cfRule type="cellIs" dxfId="5" priority="6" operator="lessThan">
      <formula>1</formula>
    </cfRule>
  </conditionalFormatting>
  <conditionalFormatting sqref="N47">
    <cfRule type="containsBlanks" dxfId="4" priority="5">
      <formula>LEN(TRIM(N47))=0</formula>
    </cfRule>
  </conditionalFormatting>
  <conditionalFormatting sqref="L48">
    <cfRule type="cellIs" dxfId="3" priority="4" operator="lessThan">
      <formula>1</formula>
    </cfRule>
  </conditionalFormatting>
  <conditionalFormatting sqref="N48">
    <cfRule type="containsBlanks" dxfId="2" priority="3">
      <formula>LEN(TRIM(N48))=0</formula>
    </cfRule>
  </conditionalFormatting>
  <conditionalFormatting sqref="L49">
    <cfRule type="cellIs" dxfId="1" priority="2" operator="lessThan">
      <formula>1</formula>
    </cfRule>
  </conditionalFormatting>
  <conditionalFormatting sqref="N49">
    <cfRule type="containsBlanks" dxfId="0" priority="1">
      <formula>LEN(TRIM(N49))=0</formula>
    </cfRule>
  </conditionalFormatting>
  <pageMargins left="0.5" right="0.5" top="0.5" bottom="0.5" header="0.3" footer="0.3"/>
  <pageSetup scale="51" fitToHeight="0" orientation="landscape"/>
  <headerFooter>
    <oddHeader>&amp;C&amp;"Arial,Bold"&amp;24Bill of Materials</oddHeader>
    <oddFooter>&amp;C&amp;"Arial,Bold"&amp;K000000Page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Cortellini</dc:creator>
  <cp:lastModifiedBy>Alfredo Cortellini</cp:lastModifiedBy>
  <cp:lastPrinted>2018-03-21T17:45:33Z</cp:lastPrinted>
  <dcterms:created xsi:type="dcterms:W3CDTF">2018-03-20T19:50:14Z</dcterms:created>
  <dcterms:modified xsi:type="dcterms:W3CDTF">2019-11-18T00:35:42Z</dcterms:modified>
</cp:coreProperties>
</file>