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enbutzke/Downloads/"/>
    </mc:Choice>
  </mc:AlternateContent>
  <xr:revisionPtr revIDLastSave="0" documentId="13_ncr:1_{455EE0A2-D99C-434B-8E65-7C75F30028F5}" xr6:coauthVersionLast="47" xr6:coauthVersionMax="47" xr10:uidLastSave="{00000000-0000-0000-0000-000000000000}"/>
  <bookViews>
    <workbookView xWindow="0" yWindow="500" windowWidth="14400" windowHeight="17500" xr2:uid="{00000000-000D-0000-FFFF-FFFF00000000}"/>
  </bookViews>
  <sheets>
    <sheet name="Sheet1" sheetId="1" r:id="rId1"/>
  </sheets>
  <definedNames>
    <definedName name="_xlchart.v1.0" hidden="1">Sheet1!$A$2:$A$16</definedName>
    <definedName name="_xlchart.v1.1" hidden="1">Sheet1!$A$2:$A$16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" i="1" l="1"/>
  <c r="O15" i="1" s="1"/>
  <c r="N8" i="1"/>
  <c r="P17" i="1" s="1"/>
  <c r="M8" i="1"/>
  <c r="P16" i="1" s="1"/>
  <c r="I8" i="1"/>
  <c r="H8" i="1"/>
  <c r="K8" i="1" s="1"/>
  <c r="B13" i="1"/>
  <c r="B12" i="1"/>
  <c r="B3" i="1"/>
  <c r="B7" i="1"/>
  <c r="B15" i="1"/>
  <c r="B14" i="1"/>
  <c r="B6" i="1"/>
  <c r="B16" i="1"/>
  <c r="C2" i="1" s="1"/>
  <c r="B8" i="1"/>
  <c r="B11" i="1"/>
  <c r="B4" i="1"/>
  <c r="B2" i="1"/>
  <c r="B9" i="1"/>
  <c r="B10" i="1"/>
  <c r="B5" i="1"/>
  <c r="O8" i="1" l="1"/>
  <c r="R8" i="1" s="1"/>
  <c r="R7" i="1"/>
  <c r="C3" i="1"/>
  <c r="C4" i="1" s="1"/>
</calcChain>
</file>

<file path=xl/sharedStrings.xml><?xml version="1.0" encoding="utf-8"?>
<sst xmlns="http://schemas.openxmlformats.org/spreadsheetml/2006/main" count="29" uniqueCount="27">
  <si>
    <t>Data</t>
  </si>
  <si>
    <t>What is an outlier?</t>
  </si>
  <si>
    <t>Can you spot one in this data set?</t>
  </si>
  <si>
    <t>Are outliers good or bad?</t>
  </si>
  <si>
    <t>How to find them?</t>
  </si>
  <si>
    <t>1)</t>
  </si>
  <si>
    <t>|z| &gt; 3</t>
  </si>
  <si>
    <t>2)</t>
  </si>
  <si>
    <t>Tukey's Method/Box Plot</t>
  </si>
  <si>
    <r>
      <t xml:space="preserve">A data point is an outlier if it </t>
    </r>
    <r>
      <rPr>
        <i/>
        <sz val="11"/>
        <color theme="1"/>
        <rFont val="Calibri"/>
        <family val="2"/>
        <scheme val="minor"/>
      </rPr>
      <t xml:space="preserve">outside </t>
    </r>
    <r>
      <rPr>
        <sz val="11"/>
        <color theme="1"/>
        <rFont val="Calibri"/>
        <family val="2"/>
        <scheme val="minor"/>
      </rPr>
      <t>the range [Q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- 1.5*IQR, Q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+ 1.5*IQR]</t>
    </r>
  </si>
  <si>
    <r>
      <t>Q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is the first quartile (bottom 25%), Q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is the third quartile (top 25%).</t>
    </r>
  </si>
  <si>
    <r>
      <t>IQR, the interquartile range, is Q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Q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</si>
  <si>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t>3)</t>
  </si>
  <si>
    <t>One critique of Tukey's Method is that is doesn't work for skewed distributions.</t>
  </si>
  <si>
    <t>An attempt to fix this is to do each side separately:</t>
  </si>
  <si>
    <r>
      <t>The range of typical points is [Q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- 3*(Median - Q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), Q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+ 3*(Q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Median)]</t>
    </r>
  </si>
  <si>
    <t>Draw picture of this.</t>
  </si>
  <si>
    <t>Mean</t>
  </si>
  <si>
    <t>SD</t>
  </si>
  <si>
    <t>Q1</t>
  </si>
  <si>
    <t>Q3</t>
  </si>
  <si>
    <t>IQR</t>
  </si>
  <si>
    <t>Lower</t>
  </si>
  <si>
    <t>Upper</t>
  </si>
  <si>
    <t>Any data point outside this range is an outlier</t>
  </si>
  <si>
    <t>median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</si>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</sst>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/>
    <xf numFmtId="1" fontId="0" fillId="0" borderId="0" xfId="0" applyNumberFormat="1"/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boxWhisker" uniqueId="{A890673C-DF90-8740-980C-FE74B11FC8E5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648139</xdr:colOff>
      <xdr:row>17</xdr:row>
      <xdr:rowOff>175170</xdr:rowOff>
    </xdr:from>
    <xdr:to>
      <xdr:col>13</xdr:col>
      <xdr:colOff>236484</xdr:colOff>
      <xdr:row>31</xdr:row>
      <xdr:rowOff>114736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D9FEF9B-B459-D624-77E5-ADEEF7C984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63173" y="3555998"/>
              <a:ext cx="2960414" cy="26372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topLeftCell="G16" zoomScale="206" zoomScaleNormal="145" workbookViewId="0">
      <selection activeCell="O8" sqref="O8"/>
    </sheetView>
  </sheetViews>
  <sheetFormatPr baseColWidth="10" defaultColWidth="8.83203125" defaultRowHeight="15" x14ac:dyDescent="0.2"/>
  <cols>
    <col min="1" max="1" width="5.1640625" bestFit="1" customWidth="1"/>
  </cols>
  <sheetData>
    <row r="1" spans="1:18" ht="16" thickBot="1" x14ac:dyDescent="0.25">
      <c r="A1" s="1" t="s">
        <v>0</v>
      </c>
    </row>
    <row r="2" spans="1:18" ht="16" thickBot="1" x14ac:dyDescent="0.25">
      <c r="A2" s="3">
        <v>58</v>
      </c>
      <c r="B2">
        <f>LN(A2)</f>
        <v>4.0604430105464191</v>
      </c>
      <c r="C2">
        <f>AVERAGE(B2:B16)</f>
        <v>4.0812896907167833</v>
      </c>
      <c r="F2" t="s">
        <v>1</v>
      </c>
    </row>
    <row r="3" spans="1:18" ht="16" thickBot="1" x14ac:dyDescent="0.25">
      <c r="A3" s="4">
        <v>63</v>
      </c>
      <c r="B3">
        <f>LN(A3)</f>
        <v>4.1431347263915326</v>
      </c>
      <c r="C3">
        <f>STDEV(B2:B16)</f>
        <v>0.29891169195371042</v>
      </c>
      <c r="F3" t="s">
        <v>3</v>
      </c>
    </row>
    <row r="4" spans="1:18" ht="16" thickBot="1" x14ac:dyDescent="0.25">
      <c r="A4" s="4">
        <v>79</v>
      </c>
      <c r="B4">
        <f>LN(A4)</f>
        <v>4.3694478524670215</v>
      </c>
      <c r="C4">
        <f>(B16-C2)/C3</f>
        <v>-0.1871388824439032</v>
      </c>
      <c r="F4" t="s">
        <v>2</v>
      </c>
    </row>
    <row r="5" spans="1:18" ht="16" thickBot="1" x14ac:dyDescent="0.25">
      <c r="A5" s="4">
        <v>56</v>
      </c>
      <c r="B5">
        <f>LN(A5)</f>
        <v>4.0253516907351496</v>
      </c>
    </row>
    <row r="6" spans="1:18" ht="16" thickBot="1" x14ac:dyDescent="0.25">
      <c r="A6" s="4">
        <v>84</v>
      </c>
      <c r="B6">
        <f>LN(A6)</f>
        <v>4.4308167988433134</v>
      </c>
      <c r="F6" t="s">
        <v>4</v>
      </c>
    </row>
    <row r="7" spans="1:18" ht="16" thickBot="1" x14ac:dyDescent="0.25">
      <c r="A7" s="4">
        <v>25</v>
      </c>
      <c r="B7">
        <f>LN(A7)</f>
        <v>3.2188758248682006</v>
      </c>
      <c r="H7" t="s">
        <v>17</v>
      </c>
      <c r="I7" t="s">
        <v>18</v>
      </c>
      <c r="K7">
        <v>3700</v>
      </c>
      <c r="M7" t="s">
        <v>19</v>
      </c>
      <c r="N7" t="s">
        <v>20</v>
      </c>
      <c r="O7" t="s">
        <v>21</v>
      </c>
      <c r="P7" t="s">
        <v>25</v>
      </c>
      <c r="Q7" t="s">
        <v>22</v>
      </c>
      <c r="R7">
        <f>M8-1.5*O8</f>
        <v>34.25</v>
      </c>
    </row>
    <row r="8" spans="1:18" ht="16" thickBot="1" x14ac:dyDescent="0.25">
      <c r="A8" s="4">
        <v>72</v>
      </c>
      <c r="B8">
        <f>LN(A8)</f>
        <v>4.2766661190160553</v>
      </c>
      <c r="F8" t="s">
        <v>5</v>
      </c>
      <c r="G8" t="s">
        <v>6</v>
      </c>
      <c r="H8" s="2">
        <f>AVERAGE(A2:A16)</f>
        <v>61.4</v>
      </c>
      <c r="I8" s="2">
        <f>STDEV(A2:A16)</f>
        <v>15.160098001944821</v>
      </c>
      <c r="K8">
        <f>(K7-H8)/I8</f>
        <v>240.01164105490744</v>
      </c>
      <c r="M8">
        <f>_xlfn.QUARTILE.INC($A$2:$A$16,1)</f>
        <v>56</v>
      </c>
      <c r="N8">
        <f>_xlfn.QUARTILE.INC($A$2:$A$16,3)</f>
        <v>70.5</v>
      </c>
      <c r="O8">
        <f>N8-M8</f>
        <v>14.5</v>
      </c>
      <c r="P8">
        <f>MEDIAN(A2:A16)</f>
        <v>62</v>
      </c>
      <c r="Q8" t="s">
        <v>23</v>
      </c>
      <c r="R8">
        <f>N8+1.5*O8</f>
        <v>92.25</v>
      </c>
    </row>
    <row r="9" spans="1:18" ht="16" thickBot="1" x14ac:dyDescent="0.25">
      <c r="A9" s="4">
        <v>69</v>
      </c>
      <c r="B9">
        <f>LN(A9)</f>
        <v>4.2341065045972597</v>
      </c>
    </row>
    <row r="10" spans="1:18" ht="16" thickBot="1" x14ac:dyDescent="0.25">
      <c r="A10" s="4">
        <v>79</v>
      </c>
      <c r="B10">
        <f>LN(A10)</f>
        <v>4.3694478524670215</v>
      </c>
      <c r="F10" t="s">
        <v>7</v>
      </c>
      <c r="G10" t="s">
        <v>8</v>
      </c>
      <c r="Q10" t="s">
        <v>24</v>
      </c>
    </row>
    <row r="11" spans="1:18" ht="18" thickBot="1" x14ac:dyDescent="0.3">
      <c r="A11" s="4">
        <v>44</v>
      </c>
      <c r="B11">
        <f>LN(A11)</f>
        <v>3.784189633918261</v>
      </c>
      <c r="G11" t="s">
        <v>9</v>
      </c>
      <c r="O11" t="s">
        <v>16</v>
      </c>
    </row>
    <row r="12" spans="1:18" ht="18" thickBot="1" x14ac:dyDescent="0.3">
      <c r="A12" s="4">
        <v>57</v>
      </c>
      <c r="B12">
        <f>LN(A12)</f>
        <v>4.0430512678345503</v>
      </c>
      <c r="G12" t="s">
        <v>10</v>
      </c>
    </row>
    <row r="13" spans="1:18" ht="18" thickBot="1" x14ac:dyDescent="0.3">
      <c r="A13" s="4">
        <v>68</v>
      </c>
      <c r="B13">
        <f>LN(A13)</f>
        <v>4.219507705176107</v>
      </c>
      <c r="G13" t="s">
        <v>11</v>
      </c>
    </row>
    <row r="14" spans="1:18" ht="16" thickBot="1" x14ac:dyDescent="0.25">
      <c r="A14" s="4">
        <v>49</v>
      </c>
      <c r="B14">
        <f>LN(A14)</f>
        <v>3.8918202981106265</v>
      </c>
      <c r="O14" t="s">
        <v>26</v>
      </c>
    </row>
    <row r="15" spans="1:18" ht="16" thickBot="1" x14ac:dyDescent="0.25">
      <c r="A15" s="4">
        <v>62</v>
      </c>
      <c r="B15">
        <f>LN(A15)</f>
        <v>4.1271343850450917</v>
      </c>
      <c r="F15" t="s">
        <v>12</v>
      </c>
      <c r="G15" t="s">
        <v>13</v>
      </c>
      <c r="O15">
        <f>P8</f>
        <v>62</v>
      </c>
    </row>
    <row r="16" spans="1:18" ht="16" thickBot="1" x14ac:dyDescent="0.25">
      <c r="A16" s="4">
        <v>56</v>
      </c>
      <c r="B16">
        <f>LN(A16)</f>
        <v>4.0253516907351496</v>
      </c>
      <c r="G16" t="s">
        <v>14</v>
      </c>
      <c r="O16" t="s">
        <v>22</v>
      </c>
      <c r="P16">
        <f>M8-3*((O15)-M8)</f>
        <v>38</v>
      </c>
    </row>
    <row r="17" spans="7:16" ht="17" x14ac:dyDescent="0.25">
      <c r="G17" t="s">
        <v>15</v>
      </c>
      <c r="O17" t="s">
        <v>23</v>
      </c>
      <c r="P17">
        <f>N8+3*(N8-P8)</f>
        <v>96</v>
      </c>
    </row>
  </sheetData>
  <sortState xmlns:xlrd2="http://schemas.microsoft.com/office/spreadsheetml/2017/richdata2" ref="A2:B16">
    <sortCondition ref="A2:A1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Huggins, Eric</dc:creator>
  <cp:lastModifiedBy>Microsoft Office User</cp:lastModifiedBy>
  <dcterms:created xsi:type="dcterms:W3CDTF">2019-10-09T18:10:22Z</dcterms:created>
  <dcterms:modified xsi:type="dcterms:W3CDTF">2022-10-20T12:44:13Z</dcterms:modified>
</cp:coreProperties>
</file>