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enbutzke/Desktop/Datamining/"/>
    </mc:Choice>
  </mc:AlternateContent>
  <xr:revisionPtr revIDLastSave="0" documentId="13_ncr:1_{FD92B4ED-99B7-E946-A283-19626CFE3D10}" xr6:coauthVersionLast="47" xr6:coauthVersionMax="47" xr10:uidLastSave="{00000000-0000-0000-0000-000000000000}"/>
  <bookViews>
    <workbookView xWindow="380" yWindow="500" windowWidth="28040" windowHeight="16940" xr2:uid="{350F423F-C7D6-1849-9B5D-77D4152812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8" i="1" l="1"/>
  <c r="O19" i="1"/>
  <c r="O18" i="1"/>
  <c r="O16" i="1"/>
  <c r="K19" i="1"/>
  <c r="J19" i="1"/>
  <c r="L19" i="1"/>
  <c r="L18" i="1"/>
  <c r="L1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3" i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F10" i="1" s="1"/>
  <c r="E11" i="1" a="1"/>
  <c r="E11" i="1" s="1"/>
  <c r="F11" i="1" s="1"/>
  <c r="E12" i="1" a="1"/>
  <c r="E12" i="1" s="1"/>
  <c r="F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F17" i="1" s="1"/>
  <c r="E18" i="1" a="1"/>
  <c r="E18" i="1" s="1"/>
  <c r="F18" i="1" s="1"/>
  <c r="E19" i="1" a="1"/>
  <c r="E19" i="1" s="1"/>
  <c r="F19" i="1" s="1"/>
  <c r="E20" i="1" a="1"/>
  <c r="E20" i="1" s="1"/>
  <c r="F20" i="1" s="1"/>
  <c r="E21" i="1" a="1"/>
  <c r="E21" i="1" s="1"/>
  <c r="E22" i="1" a="1"/>
  <c r="E22" i="1" s="1"/>
  <c r="E23" i="1" a="1"/>
  <c r="E23" i="1" s="1"/>
  <c r="I23" i="1" s="1"/>
  <c r="E24" i="1" a="1"/>
  <c r="E24" i="1" s="1"/>
  <c r="E4" i="1" a="1"/>
  <c r="E4" i="1" s="1"/>
  <c r="F4" i="1" s="1"/>
  <c r="E3" i="1" a="1"/>
  <c r="E3" i="1" s="1"/>
  <c r="F3" i="1" s="1"/>
  <c r="D24" i="1"/>
  <c r="D23" i="1"/>
  <c r="C23" i="1"/>
  <c r="C24" i="1"/>
  <c r="F15" i="1" l="1"/>
  <c r="F7" i="1"/>
  <c r="F16" i="1"/>
  <c r="F22" i="1"/>
  <c r="F14" i="1"/>
  <c r="F6" i="1"/>
  <c r="F9" i="1"/>
  <c r="F8" i="1"/>
  <c r="F21" i="1"/>
  <c r="F13" i="1"/>
  <c r="F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<sst xmlns="http://schemas.openxmlformats.org/spreadsheetml/2006/main" count="40" uniqueCount="37">
  <si>
    <t> Obs.</t>
  </si>
  <si>
    <t>Group</t>
  </si>
  <si>
    <t>Mechanical</t>
  </si>
  <si>
    <t>Verbal</t>
  </si>
  <si>
    <t xml:space="preserve">1. Y in our regression is categorical and the means are ordinal </t>
  </si>
  <si>
    <t>this is bc the if statement must sequence the groups cirretcl</t>
  </si>
  <si>
    <t>m1</t>
  </si>
  <si>
    <t>m2</t>
  </si>
  <si>
    <t>Y</t>
  </si>
  <si>
    <t>X1</t>
  </si>
  <si>
    <t xml:space="preserve">first we use the average if function </t>
  </si>
  <si>
    <t>we project the two groups onto a new plane, the z plane, bc x,y = used</t>
  </si>
  <si>
    <t>2. determine the clusterheads (group averages) for the variable of interest</t>
  </si>
  <si>
    <t>there must be a linear relationship between C1 and C2</t>
  </si>
  <si>
    <t xml:space="preserve">must have sequential x and y values, needs to be in order, asc, os desc. </t>
  </si>
  <si>
    <t xml:space="preserve"> 3. Order group cluster heads in ascending or descending order</t>
  </si>
  <si>
    <t>4. Use rehression to determine score values</t>
  </si>
  <si>
    <t>y value is no longer y value, it is now discriminant score</t>
  </si>
  <si>
    <t>Discriminant score</t>
  </si>
  <si>
    <t xml:space="preserve">use trend function </t>
  </si>
  <si>
    <t>cutoff=</t>
  </si>
  <si>
    <t>5. create cutt off by averaging the discriminant score of the clusterheads</t>
  </si>
  <si>
    <t>predicted</t>
  </si>
  <si>
    <t>errors</t>
  </si>
  <si>
    <t>6. where the *** are shows the errors with another if statement</t>
  </si>
  <si>
    <t>Group 1</t>
  </si>
  <si>
    <t>Group 2</t>
  </si>
  <si>
    <t>total</t>
  </si>
  <si>
    <t>model</t>
  </si>
  <si>
    <t>Accuracy:</t>
  </si>
  <si>
    <t>In-Group Accuracy</t>
  </si>
  <si>
    <t xml:space="preserve">group 1 </t>
  </si>
  <si>
    <t>group 2</t>
  </si>
  <si>
    <t>Misclassification =</t>
  </si>
  <si>
    <t>LDA Conditions:</t>
  </si>
  <si>
    <t xml:space="preserve">Relative equal size groups for training </t>
  </si>
  <si>
    <t>stratified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</si>
</sst>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D5DCC-BF53-3049-94B0-17B4F3DD9274}">
  <dimension ref="A1:P24"/>
  <sheetViews>
    <sheetView tabSelected="1" topLeftCell="B1" workbookViewId="0">
      <selection activeCell="H22" sqref="H22"/>
    </sheetView>
  </sheetViews>
  <sheetFormatPr baseColWidth="10" defaultRowHeight="16" x14ac:dyDescent="0.2"/>
  <cols>
    <col min="5" max="5" width="16.5" bestFit="1" customWidth="1"/>
    <col min="8" max="8" width="60.1640625" bestFit="1" customWidth="1"/>
    <col min="14" max="14" width="16" bestFit="1" customWidth="1"/>
  </cols>
  <sheetData>
    <row r="1" spans="1:16" x14ac:dyDescent="0.2">
      <c r="A1" t="s">
        <v>8</v>
      </c>
      <c r="B1" t="s">
        <v>9</v>
      </c>
    </row>
    <row r="2" spans="1:1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18</v>
      </c>
      <c r="F2" s="1" t="s">
        <v>22</v>
      </c>
      <c r="G2" s="1" t="s">
        <v>23</v>
      </c>
    </row>
    <row r="3" spans="1:16" x14ac:dyDescent="0.2">
      <c r="A3" s="1">
        <v>1</v>
      </c>
      <c r="B3" s="2">
        <v>1</v>
      </c>
      <c r="C3" s="2">
        <v>44.7</v>
      </c>
      <c r="D3" s="2">
        <v>36.1</v>
      </c>
      <c r="E3" cm="1">
        <f t="array" ref="E3">TREND($B$3:$B$22,$C$3:$D$22,C3:D3)</f>
        <v>0.85486573970067514</v>
      </c>
      <c r="F3">
        <f>IF(E3&lt;=$I$23,1,2)</f>
        <v>1</v>
      </c>
      <c r="G3" t="str">
        <f>IF(F3&lt;&gt;B3, "***","")</f>
        <v/>
      </c>
      <c r="H3" t="s">
        <v>4</v>
      </c>
    </row>
    <row r="4" spans="1:16" x14ac:dyDescent="0.2">
      <c r="A4" s="1">
        <v>2</v>
      </c>
      <c r="B4" s="2">
        <v>1</v>
      </c>
      <c r="C4" s="2">
        <v>43.2</v>
      </c>
      <c r="D4" s="2">
        <v>42</v>
      </c>
      <c r="E4" cm="1">
        <f t="array" ref="E4">TREND($B$3:$B$22,$C$3:$D$22,C4:D4)</f>
        <v>0.81304641492723384</v>
      </c>
      <c r="F4">
        <f t="shared" ref="F4:F22" si="0">IF(E4&lt;=$I$23,1,2)</f>
        <v>1</v>
      </c>
      <c r="G4" t="str">
        <f t="shared" ref="G4:G22" si="1">IF(F4&lt;&gt;B4, "***","")</f>
        <v/>
      </c>
      <c r="H4" t="s">
        <v>5</v>
      </c>
    </row>
    <row r="5" spans="1:16" x14ac:dyDescent="0.2">
      <c r="A5" s="1">
        <v>3</v>
      </c>
      <c r="B5" s="2">
        <v>1</v>
      </c>
      <c r="C5" s="2">
        <v>42.5</v>
      </c>
      <c r="D5" s="2">
        <v>30.8</v>
      </c>
      <c r="E5" cm="1">
        <f t="array" ref="E5">TREND($B$3:$B$22,$C$3:$D$22,C5:D5)</f>
        <v>1.1730729314958648</v>
      </c>
      <c r="F5">
        <f t="shared" si="0"/>
        <v>1</v>
      </c>
      <c r="G5" t="str">
        <f t="shared" si="1"/>
        <v/>
      </c>
      <c r="H5" t="s">
        <v>10</v>
      </c>
    </row>
    <row r="6" spans="1:16" x14ac:dyDescent="0.2">
      <c r="A6" s="1">
        <v>4</v>
      </c>
      <c r="B6" s="2">
        <v>1</v>
      </c>
      <c r="C6" s="2">
        <v>40.200000000000003</v>
      </c>
      <c r="D6" s="2">
        <v>42.6</v>
      </c>
      <c r="E6" cm="1">
        <f t="array" ref="E6">TREND($B$3:$B$22,$C$3:$D$22,C6:D6)</f>
        <v>1.0340570240796714</v>
      </c>
      <c r="F6">
        <f t="shared" si="0"/>
        <v>1</v>
      </c>
      <c r="G6" t="str">
        <f t="shared" si="1"/>
        <v/>
      </c>
      <c r="H6" t="s">
        <v>11</v>
      </c>
    </row>
    <row r="7" spans="1:16" x14ac:dyDescent="0.2">
      <c r="A7" s="1">
        <v>5</v>
      </c>
      <c r="B7" s="2">
        <v>1</v>
      </c>
      <c r="C7" s="2">
        <v>41.9</v>
      </c>
      <c r="D7" s="2">
        <v>37.1</v>
      </c>
      <c r="E7" cm="1">
        <f t="array" ref="E7">TREND($B$3:$B$22,$C$3:$D$22,C7:D7)</f>
        <v>1.0491739445083343</v>
      </c>
      <c r="F7">
        <f t="shared" si="0"/>
        <v>1</v>
      </c>
      <c r="G7" t="str">
        <f t="shared" si="1"/>
        <v/>
      </c>
      <c r="H7" t="s">
        <v>12</v>
      </c>
    </row>
    <row r="8" spans="1:16" x14ac:dyDescent="0.2">
      <c r="A8" s="1">
        <v>6</v>
      </c>
      <c r="B8" s="2">
        <v>1</v>
      </c>
      <c r="C8" s="2">
        <v>39.299999999999997</v>
      </c>
      <c r="D8" s="2">
        <v>33.799999999999997</v>
      </c>
      <c r="E8" cm="1">
        <f t="array" ref="E8">TREND($B$3:$B$22,$C$3:$D$22,C8:D8)</f>
        <v>1.3446236303182513</v>
      </c>
      <c r="F8">
        <f t="shared" si="0"/>
        <v>1</v>
      </c>
      <c r="G8" t="str">
        <f t="shared" si="1"/>
        <v/>
      </c>
      <c r="H8" t="s">
        <v>13</v>
      </c>
    </row>
    <row r="9" spans="1:16" x14ac:dyDescent="0.2">
      <c r="A9" s="1">
        <v>7</v>
      </c>
      <c r="B9" s="2">
        <v>1</v>
      </c>
      <c r="C9" s="2">
        <v>38.6</v>
      </c>
      <c r="D9" s="2">
        <v>40.299999999999997</v>
      </c>
      <c r="E9" cm="1">
        <f t="array" ref="E9">TREND($B$3:$B$22,$C$3:$D$22,C9:D9)</f>
        <v>1.223195514835278</v>
      </c>
      <c r="F9">
        <f t="shared" si="0"/>
        <v>1</v>
      </c>
      <c r="G9" t="str">
        <f t="shared" si="1"/>
        <v/>
      </c>
      <c r="H9" t="s">
        <v>14</v>
      </c>
    </row>
    <row r="10" spans="1:16" x14ac:dyDescent="0.2">
      <c r="A10" s="1">
        <v>8</v>
      </c>
      <c r="B10" s="2">
        <v>1</v>
      </c>
      <c r="C10" s="2">
        <v>38.1</v>
      </c>
      <c r="D10" s="2">
        <v>28.5</v>
      </c>
      <c r="E10" cm="1">
        <f t="array" ref="E10">TREND($B$3:$B$22,$C$3:$D$22,C10:D10)</f>
        <v>1.583720453728712</v>
      </c>
      <c r="F10">
        <f t="shared" si="0"/>
        <v>2</v>
      </c>
      <c r="G10" t="str">
        <f t="shared" si="1"/>
        <v>***</v>
      </c>
      <c r="H10" s="2" t="s">
        <v>15</v>
      </c>
    </row>
    <row r="11" spans="1:16" x14ac:dyDescent="0.2">
      <c r="A11" s="1">
        <v>9</v>
      </c>
      <c r="B11" s="2">
        <v>1</v>
      </c>
      <c r="C11" s="2">
        <v>37.9</v>
      </c>
      <c r="D11" s="2">
        <v>44.7</v>
      </c>
      <c r="E11" cm="1">
        <f t="array" ref="E11">TREND($B$3:$B$22,$C$3:$D$22,C11:D11)</f>
        <v>1.1588891353584261</v>
      </c>
      <c r="F11">
        <f t="shared" si="0"/>
        <v>1</v>
      </c>
      <c r="G11" t="str">
        <f t="shared" si="1"/>
        <v/>
      </c>
      <c r="H11" t="s">
        <v>16</v>
      </c>
    </row>
    <row r="12" spans="1:16" x14ac:dyDescent="0.2">
      <c r="A12" s="1">
        <v>10</v>
      </c>
      <c r="B12" s="2">
        <v>1</v>
      </c>
      <c r="C12" s="2">
        <v>36.799999999999997</v>
      </c>
      <c r="D12" s="2">
        <v>42.6</v>
      </c>
      <c r="E12" cm="1">
        <f t="array" ref="E12">TREND($B$3:$B$22,$C$3:$D$22,C12:D12)</f>
        <v>1.3030322765877509</v>
      </c>
      <c r="F12">
        <f t="shared" si="0"/>
        <v>1</v>
      </c>
      <c r="G12" t="str">
        <f t="shared" si="1"/>
        <v/>
      </c>
      <c r="H12" t="s">
        <v>17</v>
      </c>
    </row>
    <row r="13" spans="1:16" x14ac:dyDescent="0.2">
      <c r="A13" s="1">
        <v>11</v>
      </c>
      <c r="B13" s="2">
        <v>1</v>
      </c>
      <c r="C13" s="2">
        <v>35.799999999999997</v>
      </c>
      <c r="D13" s="2">
        <v>35.200000000000003</v>
      </c>
      <c r="E13" cm="1">
        <f t="array" ref="E13">TREND($B$3:$B$22,$C$3:$D$22,C13:D13)</f>
        <v>1.5834287623273884</v>
      </c>
      <c r="F13">
        <f t="shared" si="0"/>
        <v>2</v>
      </c>
      <c r="G13" t="str">
        <f t="shared" si="1"/>
        <v>***</v>
      </c>
      <c r="H13" t="s">
        <v>19</v>
      </c>
    </row>
    <row r="14" spans="1:16" x14ac:dyDescent="0.2">
      <c r="A14" s="1">
        <v>12</v>
      </c>
      <c r="B14" s="2">
        <v>2</v>
      </c>
      <c r="C14" s="2">
        <v>39</v>
      </c>
      <c r="D14" s="2">
        <v>33.1</v>
      </c>
      <c r="E14" cm="1">
        <f t="array" ref="E14">TREND($B$3:$B$22,$C$3:$D$22,C14:D14)</f>
        <v>1.3873973195023774</v>
      </c>
      <c r="F14">
        <f t="shared" si="0"/>
        <v>1</v>
      </c>
      <c r="G14" t="str">
        <f t="shared" si="1"/>
        <v>***</v>
      </c>
      <c r="H14" t="s">
        <v>21</v>
      </c>
    </row>
    <row r="15" spans="1:16" x14ac:dyDescent="0.2">
      <c r="A15" s="1">
        <v>13</v>
      </c>
      <c r="B15" s="2">
        <v>2</v>
      </c>
      <c r="C15" s="2">
        <v>37.5</v>
      </c>
      <c r="D15" s="2">
        <v>36.4</v>
      </c>
      <c r="E15" cm="1">
        <f t="array" ref="E15">TREND($B$3:$B$22,$C$3:$D$22,C15:D15)</f>
        <v>1.4163001440698504</v>
      </c>
      <c r="F15">
        <f t="shared" si="0"/>
        <v>1</v>
      </c>
      <c r="G15" t="str">
        <f t="shared" si="1"/>
        <v>***</v>
      </c>
      <c r="H15" t="s">
        <v>24</v>
      </c>
      <c r="J15" t="s">
        <v>28</v>
      </c>
    </row>
    <row r="16" spans="1:16" x14ac:dyDescent="0.2">
      <c r="A16" s="1">
        <v>14</v>
      </c>
      <c r="B16" s="2">
        <v>2</v>
      </c>
      <c r="C16" s="2">
        <v>36.1</v>
      </c>
      <c r="D16" s="2">
        <v>30.8</v>
      </c>
      <c r="E16" cm="1">
        <f t="array" ref="E16">TREND($B$3:$B$22,$C$3:$D$22,C16:D16)</f>
        <v>1.6793792891581312</v>
      </c>
      <c r="F16">
        <f t="shared" si="0"/>
        <v>2</v>
      </c>
      <c r="G16" t="str">
        <f t="shared" si="1"/>
        <v/>
      </c>
      <c r="J16" t="s">
        <v>25</v>
      </c>
      <c r="K16" t="s">
        <v>26</v>
      </c>
      <c r="L16" t="s">
        <v>27</v>
      </c>
      <c r="N16" t="s">
        <v>29</v>
      </c>
      <c r="O16">
        <f>(J17+K18)/L19</f>
        <v>0.8</v>
      </c>
      <c r="P16" t="s">
        <v>33</v>
      </c>
    </row>
    <row r="17" spans="1:16" x14ac:dyDescent="0.2">
      <c r="A17" s="1">
        <v>15</v>
      </c>
      <c r="B17" s="2">
        <v>2</v>
      </c>
      <c r="C17" s="2">
        <v>35.6</v>
      </c>
      <c r="D17" s="2">
        <v>27.2</v>
      </c>
      <c r="E17" cm="1">
        <f t="array" ref="E17">TREND($B$3:$B$22,$C$3:$D$22,C17:D17)</f>
        <v>1.8168574493609913</v>
      </c>
      <c r="F17">
        <f t="shared" si="0"/>
        <v>2</v>
      </c>
      <c r="G17" t="str">
        <f t="shared" si="1"/>
        <v/>
      </c>
      <c r="H17" t="s">
        <v>19</v>
      </c>
      <c r="I17" t="s">
        <v>25</v>
      </c>
      <c r="J17">
        <v>9</v>
      </c>
      <c r="K17">
        <v>2</v>
      </c>
      <c r="L17">
        <f>SUM(J17:K17)</f>
        <v>11</v>
      </c>
      <c r="N17" t="s">
        <v>30</v>
      </c>
    </row>
    <row r="18" spans="1:16" x14ac:dyDescent="0.2">
      <c r="A18" s="1">
        <v>16</v>
      </c>
      <c r="B18" s="2">
        <v>2</v>
      </c>
      <c r="C18" s="2">
        <v>34.4</v>
      </c>
      <c r="D18" s="2">
        <v>39</v>
      </c>
      <c r="E18" cm="1">
        <f t="array" ref="E18">TREND($B$3:$B$22,$C$3:$D$22,C18:D18)</f>
        <v>1.5908201367215966</v>
      </c>
      <c r="F18">
        <f t="shared" si="0"/>
        <v>2</v>
      </c>
      <c r="G18" t="str">
        <f t="shared" si="1"/>
        <v/>
      </c>
      <c r="I18" t="s">
        <v>26</v>
      </c>
      <c r="J18">
        <v>2</v>
      </c>
      <c r="K18">
        <v>7</v>
      </c>
      <c r="L18">
        <f>SUM(J18:K18)</f>
        <v>9</v>
      </c>
      <c r="N18" t="s">
        <v>31</v>
      </c>
      <c r="O18">
        <f>J17/J19</f>
        <v>0.81818181818181823</v>
      </c>
      <c r="P18">
        <f>(K17+J18)/L19</f>
        <v>0.2</v>
      </c>
    </row>
    <row r="19" spans="1:16" x14ac:dyDescent="0.2">
      <c r="A19" s="1">
        <v>17</v>
      </c>
      <c r="B19" s="2">
        <v>2</v>
      </c>
      <c r="C19" s="2">
        <v>32.799999999999997</v>
      </c>
      <c r="D19" s="2">
        <v>35.200000000000003</v>
      </c>
      <c r="E19" cm="1">
        <f t="array" ref="E19">TREND($B$3:$B$22,$C$3:$D$22,C19:D19)</f>
        <v>1.8207598674815753</v>
      </c>
      <c r="F19">
        <f t="shared" si="0"/>
        <v>2</v>
      </c>
      <c r="G19" t="str">
        <f t="shared" si="1"/>
        <v/>
      </c>
      <c r="H19" t="s">
        <v>34</v>
      </c>
      <c r="J19">
        <f>SUM(J17:J18)</f>
        <v>11</v>
      </c>
      <c r="K19">
        <f>SUM(K17:K18)</f>
        <v>9</v>
      </c>
      <c r="L19">
        <f>SUM(L17:L18)</f>
        <v>20</v>
      </c>
      <c r="N19" t="s">
        <v>32</v>
      </c>
      <c r="O19">
        <f>K18/K19</f>
        <v>0.77777777777777779</v>
      </c>
    </row>
    <row r="20" spans="1:16" x14ac:dyDescent="0.2">
      <c r="A20" s="1">
        <v>18</v>
      </c>
      <c r="B20" s="2">
        <v>2</v>
      </c>
      <c r="C20" s="2">
        <v>31.4</v>
      </c>
      <c r="D20" s="2">
        <v>29.4</v>
      </c>
      <c r="E20" cm="1">
        <f t="array" ref="E20">TREND($B$3:$B$22,$C$3:$D$22,C20:D20)</f>
        <v>2.0892791779037729</v>
      </c>
      <c r="F20">
        <f t="shared" si="0"/>
        <v>2</v>
      </c>
      <c r="G20" t="str">
        <f t="shared" si="1"/>
        <v/>
      </c>
      <c r="H20" t="s">
        <v>35</v>
      </c>
    </row>
    <row r="21" spans="1:16" x14ac:dyDescent="0.2">
      <c r="A21" s="1">
        <v>19</v>
      </c>
      <c r="B21" s="2">
        <v>2</v>
      </c>
      <c r="C21" s="2">
        <v>29.5</v>
      </c>
      <c r="D21" s="2">
        <v>37.9</v>
      </c>
      <c r="E21" cm="1">
        <f t="array" ref="E21">TREND($B$3:$B$22,$C$3:$D$22,C21:D21)</f>
        <v>2.0083818511433096</v>
      </c>
      <c r="F21">
        <f t="shared" si="0"/>
        <v>2</v>
      </c>
      <c r="G21" t="str">
        <f t="shared" si="1"/>
        <v/>
      </c>
      <c r="H21" t="s">
        <v>36</v>
      </c>
    </row>
    <row r="22" spans="1:16" x14ac:dyDescent="0.2">
      <c r="A22" s="1">
        <v>20</v>
      </c>
      <c r="B22" s="2">
        <v>2</v>
      </c>
      <c r="C22" s="2">
        <v>30.1</v>
      </c>
      <c r="D22" s="2">
        <v>33.9</v>
      </c>
      <c r="E22" cm="1">
        <f t="array" ref="E22">TREND($B$3:$B$22,$C$3:$D$22,C22:D22)</f>
        <v>2.0697189367908009</v>
      </c>
      <c r="F22">
        <f t="shared" si="0"/>
        <v>2</v>
      </c>
      <c r="G22" t="str">
        <f t="shared" si="1"/>
        <v/>
      </c>
    </row>
    <row r="23" spans="1:16" x14ac:dyDescent="0.2">
      <c r="A23" t="s">
        <v>6</v>
      </c>
      <c r="B23" s="2">
        <v>1</v>
      </c>
      <c r="C23">
        <f>AVERAGEIF($B$3:$B$22,B23,$C$3:$C$22)</f>
        <v>39.909090909090914</v>
      </c>
      <c r="D23">
        <f>AVERAGEIF($B$3:$B$22,$B$23,$D$3:$D$22)</f>
        <v>37.609090909090909</v>
      </c>
      <c r="E23" cm="1">
        <f t="array" ref="E23">TREND($B$3:$B$22,$C$3:$D$22,C23:D23)</f>
        <v>1.192827802533416</v>
      </c>
      <c r="H23" t="s">
        <v>20</v>
      </c>
      <c r="I23">
        <f>(E23+E24)/2</f>
        <v>1.4785746886073974</v>
      </c>
    </row>
    <row r="24" spans="1:16" x14ac:dyDescent="0.2">
      <c r="A24" t="s">
        <v>7</v>
      </c>
      <c r="B24" s="2">
        <v>2</v>
      </c>
      <c r="C24">
        <f>AVERAGEIF($B$3:$B$22,B24,$C$3:$C$22)</f>
        <v>34.044444444444444</v>
      </c>
      <c r="D24">
        <f>AVERAGEIF($B$3:$B$22,$B$24,$D$3:$D$22)</f>
        <v>33.655555555555551</v>
      </c>
      <c r="E24" cm="1">
        <f t="array" ref="E24">TREND($B$3:$B$22,$C$3:$D$22,C24:D24)</f>
        <v>1.7643215746813787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2022-04-19T14:04:50Z</dcterms:created>
  <dcterms:modified xsi:type="dcterms:W3CDTF">2022-04-19T15:22:09Z</dcterms:modified>
</cp:coreProperties>
</file>