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denbutzke/Desktop/Spreadsheet Analysis/"/>
    </mc:Choice>
  </mc:AlternateContent>
  <xr:revisionPtr revIDLastSave="0" documentId="13_ncr:1_{4FA4311A-62F1-7B48-82BC-CA8B7F22AFE5}" xr6:coauthVersionLast="47" xr6:coauthVersionMax="47" xr10:uidLastSave="{00000000-0000-0000-0000-000000000000}"/>
  <bookViews>
    <workbookView xWindow="0" yWindow="500" windowWidth="28800" windowHeight="17500" activeTab="3" xr2:uid="{5FC3ECBC-B0F0-5B4E-8438-2304B71DC5D9}"/>
  </bookViews>
  <sheets>
    <sheet name="Data" sheetId="1" r:id="rId1"/>
    <sheet name="Model Sofa" sheetId="2" r:id="rId2"/>
    <sheet name="Model Table" sheetId="4" r:id="rId3"/>
    <sheet name="Interface" sheetId="3" r:id="rId4"/>
    <sheet name="Formula List Table" sheetId="5" r:id="rId5"/>
    <sheet name="Formula List Sofa " sheetId="6" r:id="rId6"/>
    <sheet name="Diagram Table" sheetId="7" r:id="rId7"/>
    <sheet name="Diagram Sofa " sheetId="8" r:id="rId8"/>
  </sheets>
  <definedNames>
    <definedName name="SB">Data!$B$23</definedName>
    <definedName name="SB0">Data!$B$24</definedName>
    <definedName name="Sofa_Demand">'Model Sofa'!$B$7</definedName>
    <definedName name="Sofa_Fixed">Data!$B$10</definedName>
    <definedName name="Sofa_Labor">Data!$B$11</definedName>
    <definedName name="Sofa_Material">Data!$B$12</definedName>
    <definedName name="Sofa_Overhead">Data!$B$13</definedName>
    <definedName name="Sofa_Price">Interface!$B$3</definedName>
    <definedName name="Sofa_Profit">'Model Sofa'!$B$29</definedName>
    <definedName name="Sofa_Revenue">'Model Sofa'!$B$11</definedName>
    <definedName name="Sofa_Total_Cost">'Model Sofa'!$B$27</definedName>
    <definedName name="solver_adj" localSheetId="1" hidden="1">'Model Sofa'!$B$5</definedName>
    <definedName name="solver_adj" localSheetId="2" hidden="1">'Model Table'!$B$3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itr" localSheetId="1" hidden="1">2147483647</definedName>
    <definedName name="solver_itr" localSheetId="2" hidden="1">2147483647</definedName>
    <definedName name="solver_lhs1" localSheetId="2" hidden="1">'Model Table'!$B$3</definedName>
    <definedName name="solver_lin" localSheetId="1" hidden="1">2</definedName>
    <definedName name="solver_lin" localSheetId="2" hidden="1">2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2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0</definedName>
    <definedName name="solver_num" localSheetId="2" hidden="1">0</definedName>
    <definedName name="solver_opt" localSheetId="1" hidden="1">'Model Sofa'!$B$29</definedName>
    <definedName name="solver_opt" localSheetId="2" hidden="1">'Model Table'!$B$29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el1" localSheetId="2" hidden="1">3</definedName>
    <definedName name="solver_rhs1" localSheetId="2" hidden="1">0.00000001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2</definedName>
    <definedName name="solver_ver" localSheetId="2" hidden="1">2</definedName>
    <definedName name="Table_Demand">'Model Table'!$B$7</definedName>
    <definedName name="Table_Fixed">Data!$B$16</definedName>
    <definedName name="Table_Labor">Data!$B$17</definedName>
    <definedName name="Table_Material">Data!$B$18</definedName>
    <definedName name="Table_Overhead">Data!$B$19</definedName>
    <definedName name="Table_Price">Interface!$B$4</definedName>
    <definedName name="Table_Profit">'Model Table'!$B$29</definedName>
    <definedName name="Table_Revenue">'Model Table'!$B$11</definedName>
    <definedName name="Table_Variable_Labor">'Model Table'!$B$15</definedName>
    <definedName name="Table_Variable_Material">'Model Table'!$B$19</definedName>
    <definedName name="Table_Variable_Overhead">'Model Table'!$B$23</definedName>
    <definedName name="TB">Data!$B$28</definedName>
    <definedName name="TB0">Data!$B$29</definedName>
    <definedName name="Total_Table_Cost">'Model Table'!$B$27</definedName>
    <definedName name="Total_Variable_Table">'Model Table'!$B$25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3" l="1"/>
  <c r="B24" i="3"/>
  <c r="B23" i="3"/>
  <c r="B27" i="2"/>
  <c r="B25" i="2"/>
  <c r="B19" i="2"/>
  <c r="B22" i="2"/>
  <c r="B21" i="2"/>
  <c r="B18" i="2"/>
  <c r="B17" i="2"/>
  <c r="B14" i="2"/>
  <c r="B13" i="2"/>
  <c r="B9" i="2"/>
  <c r="B10" i="4"/>
  <c r="E3" i="4"/>
  <c r="E4" i="4" s="1"/>
  <c r="B14" i="4"/>
  <c r="B22" i="4"/>
  <c r="B18" i="4"/>
  <c r="B26" i="4"/>
  <c r="B5" i="4"/>
  <c r="B3" i="2"/>
  <c r="B4" i="2"/>
  <c r="B5" i="1"/>
  <c r="B4" i="1"/>
  <c r="B7" i="2" l="1"/>
  <c r="B10" i="2" s="1"/>
  <c r="E5" i="4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B7" i="4"/>
  <c r="B19" i="4" s="1"/>
  <c r="B11" i="4" l="1"/>
  <c r="B11" i="2"/>
  <c r="B15" i="2"/>
  <c r="B23" i="2"/>
  <c r="B17" i="4"/>
  <c r="B15" i="4"/>
  <c r="B23" i="4"/>
  <c r="B21" i="4"/>
  <c r="B9" i="4"/>
  <c r="B13" i="4"/>
  <c r="B26" i="2"/>
  <c r="B29" i="2" l="1"/>
  <c r="B19" i="3" s="1"/>
  <c r="B25" i="4"/>
  <c r="B27" i="4" s="1"/>
  <c r="B29" i="4" s="1" a="1"/>
  <c r="B29" i="4" s="1"/>
  <c r="F3" i="4" l="1"/>
  <c r="B20" i="3"/>
  <c r="B2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<sst xmlns="http://schemas.openxmlformats.org/spreadsheetml/2006/main" count="154" uniqueCount="92">
  <si>
    <t>Data</t>
  </si>
  <si>
    <t>Interface</t>
  </si>
  <si>
    <t>Price</t>
  </si>
  <si>
    <t>SOFA</t>
  </si>
  <si>
    <t>TABLE</t>
  </si>
  <si>
    <t>Table Fixed</t>
  </si>
  <si>
    <t>Sofa Fixed</t>
  </si>
  <si>
    <t>Sofa Labor</t>
  </si>
  <si>
    <t>Sofa Material</t>
  </si>
  <si>
    <t>Sofa Overhead</t>
  </si>
  <si>
    <t xml:space="preserve">Table Labor </t>
  </si>
  <si>
    <t>Table Material</t>
  </si>
  <si>
    <t>Table Overhead</t>
  </si>
  <si>
    <t xml:space="preserve">Model Table </t>
  </si>
  <si>
    <t>Sofa P</t>
  </si>
  <si>
    <t>Table P</t>
  </si>
  <si>
    <t>Sofa Demand</t>
  </si>
  <si>
    <t>SB0</t>
  </si>
  <si>
    <t>Table Demand</t>
  </si>
  <si>
    <t>TB0</t>
  </si>
  <si>
    <t>Sofa Price</t>
  </si>
  <si>
    <t>Table Price</t>
  </si>
  <si>
    <t xml:space="preserve">Profit </t>
  </si>
  <si>
    <t>Sofa Profit</t>
  </si>
  <si>
    <t>Table Profit</t>
  </si>
  <si>
    <t>Inputs</t>
  </si>
  <si>
    <t>Outputs</t>
  </si>
  <si>
    <t>Model Sofa</t>
  </si>
  <si>
    <t>Sofa B1</t>
  </si>
  <si>
    <t>Sofa B0</t>
  </si>
  <si>
    <t>SB</t>
  </si>
  <si>
    <t>TB</t>
  </si>
  <si>
    <t xml:space="preserve">Sofa Revenue </t>
  </si>
  <si>
    <t>Sofa Variable Labor</t>
  </si>
  <si>
    <t>Sofa Variable Material</t>
  </si>
  <si>
    <t>Sofa Variable Overhead</t>
  </si>
  <si>
    <t>Sofa Total Cost</t>
  </si>
  <si>
    <t>Table B</t>
  </si>
  <si>
    <t>Table B0</t>
  </si>
  <si>
    <t xml:space="preserve">Table Revenue </t>
  </si>
  <si>
    <t>Table Variable Labor</t>
  </si>
  <si>
    <t>Table Variable Material</t>
  </si>
  <si>
    <t>Table Variable Overhead</t>
  </si>
  <si>
    <t>Total Table Cost</t>
  </si>
  <si>
    <t>Variable Labor</t>
  </si>
  <si>
    <t>Variable Material</t>
  </si>
  <si>
    <t>Variable Overhead</t>
  </si>
  <si>
    <t xml:space="preserve">Total Variable Table </t>
  </si>
  <si>
    <t>Maximum Profit</t>
  </si>
  <si>
    <t>Max Sofa Profit</t>
  </si>
  <si>
    <t>Max Table Profit</t>
  </si>
  <si>
    <t xml:space="preserve">Sofa Profit </t>
  </si>
  <si>
    <t xml:space="preserve">Table Profit </t>
  </si>
  <si>
    <t xml:space="preserve">Unmaximized Total Profit </t>
  </si>
  <si>
    <t xml:space="preserve">Optimum Price </t>
  </si>
  <si>
    <t>Optimum Price</t>
  </si>
  <si>
    <t>Diagram Sofa</t>
  </si>
  <si>
    <t>Diagram Table</t>
  </si>
  <si>
    <t>Formula List Table</t>
  </si>
  <si>
    <t>Formula List Sofa</t>
  </si>
  <si>
    <t xml:space="preserve">Sofa Demand </t>
  </si>
  <si>
    <t xml:space="preserve">Sofa Variable </t>
  </si>
  <si>
    <t>Sofa Demand B0</t>
  </si>
  <si>
    <t>Sofa Demand B1</t>
  </si>
  <si>
    <t>Sofa Variable</t>
  </si>
  <si>
    <t>Sofa Total Revenue</t>
  </si>
  <si>
    <t>Type</t>
  </si>
  <si>
    <t>Input</t>
  </si>
  <si>
    <t>Calculated</t>
  </si>
  <si>
    <t>Output</t>
  </si>
  <si>
    <t>Description</t>
  </si>
  <si>
    <t>Demand(Material + Overhead + Labor)</t>
  </si>
  <si>
    <t>Sofa Variable + Sofa Fixed</t>
  </si>
  <si>
    <t>Sofa Price * Sofa Demand</t>
  </si>
  <si>
    <t>B1*Price + B0</t>
  </si>
  <si>
    <t>Sofa Revenue - Sofa Cost</t>
  </si>
  <si>
    <t>Variable Name</t>
  </si>
  <si>
    <t>Table Labor</t>
  </si>
  <si>
    <t>Table Demand B0</t>
  </si>
  <si>
    <t>Table Demand B1</t>
  </si>
  <si>
    <t>Table Variable</t>
  </si>
  <si>
    <t>Table Total Cost</t>
  </si>
  <si>
    <t>Table Total Revenue</t>
  </si>
  <si>
    <t>Table Revenue - Table Cost</t>
  </si>
  <si>
    <t>Table Variable + Table Fixed</t>
  </si>
  <si>
    <t>Table Price * Table Demand</t>
  </si>
  <si>
    <t xml:space="preserve">Maximum Profit is $17,125. </t>
  </si>
  <si>
    <t>Maximum</t>
  </si>
  <si>
    <t xml:space="preserve">Default Profit </t>
  </si>
  <si>
    <t>Difference</t>
  </si>
  <si>
    <t>The difference is $1,687.50</t>
  </si>
  <si>
    <t>$115 maxmizies table profit, $140 maximizes sofa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</si>
</sst>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vertical="center" wrapText="1"/>
    </xf>
    <xf numFmtId="44" fontId="0" fillId="0" borderId="0" xfId="1" applyFont="1"/>
    <xf numFmtId="44" fontId="3" fillId="0" borderId="0" xfId="1" applyFont="1" applyBorder="1" applyAlignment="1">
      <alignment vertical="center" wrapText="1"/>
    </xf>
    <xf numFmtId="0" fontId="4" fillId="0" borderId="0" xfId="0" applyFont="1"/>
    <xf numFmtId="44" fontId="4" fillId="0" borderId="0" xfId="1" applyFont="1"/>
    <xf numFmtId="0" fontId="2" fillId="0" borderId="1" xfId="0" applyFont="1" applyBorder="1"/>
    <xf numFmtId="44" fontId="2" fillId="0" borderId="1" xfId="1" applyFont="1" applyBorder="1"/>
    <xf numFmtId="44" fontId="0" fillId="0" borderId="0" xfId="0" applyNumberFormat="1"/>
    <xf numFmtId="44" fontId="2" fillId="0" borderId="1" xfId="0" applyNumberFormat="1" applyFont="1" applyBorder="1"/>
    <xf numFmtId="0" fontId="2" fillId="0" borderId="0" xfId="0" applyFont="1"/>
    <xf numFmtId="0" fontId="2" fillId="0" borderId="0" xfId="1" applyNumberFormat="1" applyFont="1" applyBorder="1"/>
    <xf numFmtId="0" fontId="0" fillId="0" borderId="2" xfId="0" applyBorder="1"/>
    <xf numFmtId="0" fontId="5" fillId="0" borderId="0" xfId="0" applyFont="1"/>
    <xf numFmtId="0" fontId="6" fillId="0" borderId="0" xfId="0" applyFont="1" applyAlignment="1">
      <alignment vertical="center" wrapText="1"/>
    </xf>
    <xf numFmtId="0" fontId="0" fillId="0" borderId="0" xfId="1" applyNumberFormat="1" applyFont="1"/>
    <xf numFmtId="0" fontId="2" fillId="0" borderId="2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Sofa Profit</a:t>
            </a:r>
            <a:r>
              <a:rPr lang="en-US" baseline="0"/>
              <a:t> in $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'Model Sofa'!$D$3:$D$17</c:f>
              <c:numCache>
                <c:formatCode>General</c:formatCode>
                <c:ptCount val="15"/>
                <c:pt idx="0">
                  <c:v>135</c:v>
                </c:pt>
                <c:pt idx="1">
                  <c:v>140</c:v>
                </c:pt>
                <c:pt idx="2">
                  <c:v>145</c:v>
                </c:pt>
                <c:pt idx="3">
                  <c:v>150</c:v>
                </c:pt>
                <c:pt idx="4">
                  <c:v>155</c:v>
                </c:pt>
                <c:pt idx="5">
                  <c:v>160</c:v>
                </c:pt>
                <c:pt idx="6">
                  <c:v>165</c:v>
                </c:pt>
                <c:pt idx="7">
                  <c:v>170</c:v>
                </c:pt>
                <c:pt idx="8">
                  <c:v>175</c:v>
                </c:pt>
                <c:pt idx="9">
                  <c:v>180</c:v>
                </c:pt>
                <c:pt idx="10">
                  <c:v>185</c:v>
                </c:pt>
                <c:pt idx="11">
                  <c:v>190</c:v>
                </c:pt>
                <c:pt idx="12">
                  <c:v>195</c:v>
                </c:pt>
                <c:pt idx="13">
                  <c:v>200</c:v>
                </c:pt>
                <c:pt idx="14">
                  <c:v>205</c:v>
                </c:pt>
              </c:numCache>
            </c:numRef>
          </c:xVal>
          <c:yVal>
            <c:numRef>
              <c:f>'Model Sofa'!$E$3:$E$17</c:f>
              <c:numCache>
                <c:formatCode>General</c:formatCode>
                <c:ptCount val="15"/>
                <c:pt idx="0">
                  <c:v>5937.5</c:v>
                </c:pt>
                <c:pt idx="1">
                  <c:v>6000</c:v>
                </c:pt>
                <c:pt idx="2">
                  <c:v>5937.5</c:v>
                </c:pt>
                <c:pt idx="3">
                  <c:v>5750</c:v>
                </c:pt>
                <c:pt idx="4">
                  <c:v>5437.5</c:v>
                </c:pt>
                <c:pt idx="5">
                  <c:v>5000</c:v>
                </c:pt>
                <c:pt idx="6">
                  <c:v>4437.5</c:v>
                </c:pt>
                <c:pt idx="7">
                  <c:v>3750</c:v>
                </c:pt>
                <c:pt idx="8">
                  <c:v>2937.5</c:v>
                </c:pt>
                <c:pt idx="9">
                  <c:v>2000</c:v>
                </c:pt>
                <c:pt idx="10">
                  <c:v>937.5</c:v>
                </c:pt>
                <c:pt idx="11">
                  <c:v>-250</c:v>
                </c:pt>
                <c:pt idx="12">
                  <c:v>-1562.5</c:v>
                </c:pt>
                <c:pt idx="13">
                  <c:v>-3000</c:v>
                </c:pt>
                <c:pt idx="14">
                  <c:v>-4562.5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4A-884F-8D47-35CF3C606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5915039"/>
        <c:axId val="1435979071"/>
      </c:scatterChart>
      <c:valAx>
        <c:axId val="1435915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979071"/>
        <c:crosses val="autoZero"/>
        <c:crossBetween val="midCat"/>
      </c:valAx>
      <c:valAx>
        <c:axId val="1435979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915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Table Profit</a:t>
            </a:r>
            <a:r>
              <a:rPr lang="en-US" baseline="0"/>
              <a:t> in $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'Model Table'!$E$3:$E$19</c:f>
              <c:numCache>
                <c:formatCode>_("$"* #,##0.00_);_("$"* \(#,##0.00\);_("$"* "-"??_);_(@_)</c:formatCode>
                <c:ptCount val="17"/>
                <c:pt idx="0">
                  <c:v>100</c:v>
                </c:pt>
                <c:pt idx="1">
                  <c:v>105</c:v>
                </c:pt>
                <c:pt idx="2">
                  <c:v>110</c:v>
                </c:pt>
                <c:pt idx="3">
                  <c:v>115</c:v>
                </c:pt>
                <c:pt idx="4">
                  <c:v>120</c:v>
                </c:pt>
                <c:pt idx="5">
                  <c:v>125</c:v>
                </c:pt>
                <c:pt idx="6">
                  <c:v>130</c:v>
                </c:pt>
                <c:pt idx="7">
                  <c:v>135</c:v>
                </c:pt>
                <c:pt idx="8">
                  <c:v>140</c:v>
                </c:pt>
                <c:pt idx="9">
                  <c:v>145</c:v>
                </c:pt>
                <c:pt idx="10">
                  <c:v>150</c:v>
                </c:pt>
                <c:pt idx="11">
                  <c:v>155</c:v>
                </c:pt>
                <c:pt idx="12">
                  <c:v>160</c:v>
                </c:pt>
                <c:pt idx="13">
                  <c:v>165</c:v>
                </c:pt>
                <c:pt idx="14">
                  <c:v>170</c:v>
                </c:pt>
                <c:pt idx="15">
                  <c:v>175</c:v>
                </c:pt>
                <c:pt idx="16">
                  <c:v>180</c:v>
                </c:pt>
              </c:numCache>
            </c:numRef>
          </c:xVal>
          <c:yVal>
            <c:numRef>
              <c:f>'Model Table'!$F$3:$F$19</c:f>
              <c:numCache>
                <c:formatCode>_("$"* #,##0.00_);_("$"* \(#,##0.00\);_("$"* "-"??_);_(@_)</c:formatCode>
                <c:ptCount val="17"/>
                <c:pt idx="0">
                  <c:v>10000</c:v>
                </c:pt>
                <c:pt idx="1">
                  <c:v>10625</c:v>
                </c:pt>
                <c:pt idx="2">
                  <c:v>11000</c:v>
                </c:pt>
                <c:pt idx="3">
                  <c:v>11125</c:v>
                </c:pt>
                <c:pt idx="4">
                  <c:v>11000</c:v>
                </c:pt>
                <c:pt idx="5">
                  <c:v>10625</c:v>
                </c:pt>
                <c:pt idx="6">
                  <c:v>10000</c:v>
                </c:pt>
                <c:pt idx="7">
                  <c:v>9125</c:v>
                </c:pt>
                <c:pt idx="8">
                  <c:v>8000</c:v>
                </c:pt>
                <c:pt idx="9">
                  <c:v>6625</c:v>
                </c:pt>
                <c:pt idx="10">
                  <c:v>5000</c:v>
                </c:pt>
                <c:pt idx="11">
                  <c:v>3125</c:v>
                </c:pt>
                <c:pt idx="12">
                  <c:v>1000</c:v>
                </c:pt>
                <c:pt idx="13">
                  <c:v>-1375</c:v>
                </c:pt>
                <c:pt idx="14">
                  <c:v>-4000</c:v>
                </c:pt>
                <c:pt idx="15">
                  <c:v>-6875</c:v>
                </c:pt>
                <c:pt idx="16">
                  <c:v>-10000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B5-CE49-BC79-67E3A2C67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441152"/>
        <c:axId val="326442800"/>
      </c:scatterChart>
      <c:valAx>
        <c:axId val="32644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442800"/>
        <c:crosses val="autoZero"/>
        <c:crossBetween val="midCat"/>
      </c:valAx>
      <c:valAx>
        <c:axId val="32644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44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Sofa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rgbClr val="FFFF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9E7-0B42-9FD5-55D57E625978}"/>
              </c:ext>
            </c:extLst>
          </c:dPt>
          <c:xVal>
            <c:numRef>
              <c:f>'Model Sofa'!$D$3:$D$17</c:f>
              <c:numCache>
                <c:formatCode>General</c:formatCode>
                <c:ptCount val="15"/>
                <c:pt idx="0">
                  <c:v>135</c:v>
                </c:pt>
                <c:pt idx="1">
                  <c:v>140</c:v>
                </c:pt>
                <c:pt idx="2">
                  <c:v>145</c:v>
                </c:pt>
                <c:pt idx="3">
                  <c:v>150</c:v>
                </c:pt>
                <c:pt idx="4">
                  <c:v>155</c:v>
                </c:pt>
                <c:pt idx="5">
                  <c:v>160</c:v>
                </c:pt>
                <c:pt idx="6">
                  <c:v>165</c:v>
                </c:pt>
                <c:pt idx="7">
                  <c:v>170</c:v>
                </c:pt>
                <c:pt idx="8">
                  <c:v>175</c:v>
                </c:pt>
                <c:pt idx="9">
                  <c:v>180</c:v>
                </c:pt>
                <c:pt idx="10">
                  <c:v>185</c:v>
                </c:pt>
                <c:pt idx="11">
                  <c:v>190</c:v>
                </c:pt>
                <c:pt idx="12">
                  <c:v>195</c:v>
                </c:pt>
                <c:pt idx="13">
                  <c:v>200</c:v>
                </c:pt>
                <c:pt idx="14">
                  <c:v>205</c:v>
                </c:pt>
              </c:numCache>
            </c:numRef>
          </c:xVal>
          <c:yVal>
            <c:numRef>
              <c:f>'Model Sofa'!$E$3:$E$13</c:f>
              <c:numCache>
                <c:formatCode>General</c:formatCode>
                <c:ptCount val="11"/>
                <c:pt idx="0">
                  <c:v>5937.5</c:v>
                </c:pt>
                <c:pt idx="1">
                  <c:v>6000</c:v>
                </c:pt>
                <c:pt idx="2">
                  <c:v>5937.5</c:v>
                </c:pt>
                <c:pt idx="3">
                  <c:v>5750</c:v>
                </c:pt>
                <c:pt idx="4">
                  <c:v>5437.5</c:v>
                </c:pt>
                <c:pt idx="5">
                  <c:v>5000</c:v>
                </c:pt>
                <c:pt idx="6">
                  <c:v>4437.5</c:v>
                </c:pt>
                <c:pt idx="7">
                  <c:v>3750</c:v>
                </c:pt>
                <c:pt idx="8">
                  <c:v>2937.5</c:v>
                </c:pt>
                <c:pt idx="9">
                  <c:v>2000</c:v>
                </c:pt>
                <c:pt idx="10">
                  <c:v>937.5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9E7-0B42-9FD5-55D57E625978}"/>
            </c:ext>
          </c:extLst>
        </c:ser>
        <c:ser>
          <c:idx val="1"/>
          <c:order val="1"/>
          <c:tx>
            <c:v>Table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3"/>
            <c:marker>
              <c:symbol val="circle"/>
              <c:size val="5"/>
              <c:spPr>
                <a:solidFill>
                  <a:srgbClr val="FFFF00"/>
                </a:solidFill>
                <a:ln w="9525">
                  <a:solidFill>
                    <a:schemeClr val="accent2"/>
                  </a:solidFill>
                </a:ln>
                <a:effectLst>
                  <a:softEdge rad="0"/>
                </a:effectLst>
              </c:spPr>
            </c:marker>
            <c:bubble3D val="0"/>
            <c:spPr>
              <a:ln w="19050" cap="rnd">
                <a:solidFill>
                  <a:schemeClr val="accent2"/>
                </a:solidFill>
                <a:round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5-09E7-0B42-9FD5-55D57E625978}"/>
              </c:ext>
            </c:extLst>
          </c:dPt>
          <c:xVal>
            <c:numRef>
              <c:f>'Model Table'!$E$3:$E$19</c:f>
              <c:numCache>
                <c:formatCode>_("$"* #,##0.00_);_("$"* \(#,##0.00\);_("$"* "-"??_);_(@_)</c:formatCode>
                <c:ptCount val="17"/>
                <c:pt idx="0">
                  <c:v>100</c:v>
                </c:pt>
                <c:pt idx="1">
                  <c:v>105</c:v>
                </c:pt>
                <c:pt idx="2">
                  <c:v>110</c:v>
                </c:pt>
                <c:pt idx="3">
                  <c:v>115</c:v>
                </c:pt>
                <c:pt idx="4">
                  <c:v>120</c:v>
                </c:pt>
                <c:pt idx="5">
                  <c:v>125</c:v>
                </c:pt>
                <c:pt idx="6">
                  <c:v>130</c:v>
                </c:pt>
                <c:pt idx="7">
                  <c:v>135</c:v>
                </c:pt>
                <c:pt idx="8">
                  <c:v>140</c:v>
                </c:pt>
                <c:pt idx="9">
                  <c:v>145</c:v>
                </c:pt>
                <c:pt idx="10">
                  <c:v>150</c:v>
                </c:pt>
                <c:pt idx="11">
                  <c:v>155</c:v>
                </c:pt>
                <c:pt idx="12">
                  <c:v>160</c:v>
                </c:pt>
                <c:pt idx="13">
                  <c:v>165</c:v>
                </c:pt>
                <c:pt idx="14">
                  <c:v>170</c:v>
                </c:pt>
                <c:pt idx="15">
                  <c:v>175</c:v>
                </c:pt>
                <c:pt idx="16">
                  <c:v>180</c:v>
                </c:pt>
              </c:numCache>
            </c:numRef>
          </c:xVal>
          <c:yVal>
            <c:numRef>
              <c:f>'Model Table'!$F$3:$F$15</c:f>
              <c:numCache>
                <c:formatCode>_("$"* #,##0.00_);_("$"* \(#,##0.00\);_("$"* "-"??_);_(@_)</c:formatCode>
                <c:ptCount val="13"/>
                <c:pt idx="0">
                  <c:v>10000</c:v>
                </c:pt>
                <c:pt idx="1">
                  <c:v>10625</c:v>
                </c:pt>
                <c:pt idx="2">
                  <c:v>11000</c:v>
                </c:pt>
                <c:pt idx="3">
                  <c:v>11125</c:v>
                </c:pt>
                <c:pt idx="4">
                  <c:v>11000</c:v>
                </c:pt>
                <c:pt idx="5">
                  <c:v>10625</c:v>
                </c:pt>
                <c:pt idx="6">
                  <c:v>10000</c:v>
                </c:pt>
                <c:pt idx="7">
                  <c:v>9125</c:v>
                </c:pt>
                <c:pt idx="8">
                  <c:v>8000</c:v>
                </c:pt>
                <c:pt idx="9">
                  <c:v>6625</c:v>
                </c:pt>
                <c:pt idx="10">
                  <c:v>5000</c:v>
                </c:pt>
                <c:pt idx="11">
                  <c:v>3125</c:v>
                </c:pt>
                <c:pt idx="12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9E7-0B42-9FD5-55D57E625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847120"/>
        <c:axId val="481539568"/>
      </c:scatterChart>
      <c:valAx>
        <c:axId val="481847120"/>
        <c:scaling>
          <c:orientation val="minMax"/>
          <c:max val="160"/>
          <c:min val="8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539568"/>
        <c:crosses val="autoZero"/>
        <c:crossBetween val="midCat"/>
      </c:valAx>
      <c:valAx>
        <c:axId val="48153956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847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742950</xdr:colOff>
      <xdr:row>1</xdr:row>
      <xdr:rowOff>114300</xdr:rowOff>
    </xdr:from>
    <xdr:to>
      <xdr:col>12</xdr:col>
      <xdr:colOff>749300</xdr:colOff>
      <xdr:row>22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5024BD-DC4F-2389-2320-D93455DAE5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297154</xdr:colOff>
      <xdr:row>8</xdr:row>
      <xdr:rowOff>77186</xdr:rowOff>
    </xdr:from>
    <xdr:to>
      <xdr:col>16</xdr:col>
      <xdr:colOff>184950</xdr:colOff>
      <xdr:row>32</xdr:row>
      <xdr:rowOff>110971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3616FD-FEC6-A187-361A-F92E848F48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520700</xdr:colOff>
      <xdr:row>4</xdr:row>
      <xdr:rowOff>63500</xdr:rowOff>
    </xdr:from>
    <xdr:to>
      <xdr:col>12</xdr:col>
      <xdr:colOff>177800</xdr:colOff>
      <xdr:row>26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A29ED7-4C6E-BC8C-1369-7B9355B33A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313581</xdr:colOff>
      <xdr:row>5</xdr:row>
      <xdr:rowOff>78395</xdr:rowOff>
    </xdr:from>
    <xdr:to>
      <xdr:col>5</xdr:col>
      <xdr:colOff>339921</xdr:colOff>
      <xdr:row>9</xdr:row>
      <xdr:rowOff>39668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27D03FD-747A-D405-B13D-F3C81F2A85AC}"/>
            </a:ext>
          </a:extLst>
        </xdr:cNvPr>
        <xdr:cNvSpPr/>
      </xdr:nvSpPr>
      <xdr:spPr>
        <a:xfrm>
          <a:off x="2148025" y="1097531"/>
          <a:ext cx="2519303" cy="7765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Price</a:t>
          </a:r>
        </a:p>
      </xdr:txBody>
    </xdr:sp>
    <xdr:clientData/>
  </xdr:twoCellAnchor>
  <xdr:twoCellAnchor>
    <xdr:from>
      <xdr:col>5</xdr:col>
      <xdr:colOff>38100</xdr:colOff>
      <xdr:row>11</xdr:row>
      <xdr:rowOff>50800</xdr:rowOff>
    </xdr:from>
    <xdr:to>
      <xdr:col>7</xdr:col>
      <xdr:colOff>673100</xdr:colOff>
      <xdr:row>22</xdr:row>
      <xdr:rowOff>76200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628349EA-93AF-8301-90AF-25AF287BD65D}"/>
            </a:ext>
          </a:extLst>
        </xdr:cNvPr>
        <xdr:cNvSpPr/>
      </xdr:nvSpPr>
      <xdr:spPr>
        <a:xfrm>
          <a:off x="4343400" y="2286000"/>
          <a:ext cx="2286000" cy="2260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Demand</a:t>
          </a:r>
        </a:p>
      </xdr:txBody>
    </xdr:sp>
    <xdr:clientData/>
  </xdr:twoCellAnchor>
  <xdr:twoCellAnchor>
    <xdr:from>
      <xdr:col>4</xdr:col>
      <xdr:colOff>266700</xdr:colOff>
      <xdr:row>26</xdr:row>
      <xdr:rowOff>165100</xdr:rowOff>
    </xdr:from>
    <xdr:to>
      <xdr:col>5</xdr:col>
      <xdr:colOff>723900</xdr:colOff>
      <xdr:row>32</xdr:row>
      <xdr:rowOff>88900</xdr:rowOff>
    </xdr:to>
    <xdr:sp macro="" textlink="">
      <xdr:nvSpPr>
        <xdr:cNvPr id="4" name="Triangle 3">
          <a:extLst>
            <a:ext uri="{FF2B5EF4-FFF2-40B4-BE49-F238E27FC236}">
              <a16:creationId xmlns:a16="http://schemas.microsoft.com/office/drawing/2014/main" id="{8A112224-D794-C66B-62F7-41EB76C70AA7}"/>
            </a:ext>
          </a:extLst>
        </xdr:cNvPr>
        <xdr:cNvSpPr/>
      </xdr:nvSpPr>
      <xdr:spPr>
        <a:xfrm>
          <a:off x="3746500" y="5448300"/>
          <a:ext cx="1282700" cy="1143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B0</a:t>
          </a:r>
        </a:p>
      </xdr:txBody>
    </xdr:sp>
    <xdr:clientData/>
  </xdr:twoCellAnchor>
  <xdr:twoCellAnchor>
    <xdr:from>
      <xdr:col>7</xdr:col>
      <xdr:colOff>355600</xdr:colOff>
      <xdr:row>27</xdr:row>
      <xdr:rowOff>0</xdr:rowOff>
    </xdr:from>
    <xdr:to>
      <xdr:col>8</xdr:col>
      <xdr:colOff>812800</xdr:colOff>
      <xdr:row>32</xdr:row>
      <xdr:rowOff>127000</xdr:rowOff>
    </xdr:to>
    <xdr:sp macro="" textlink="">
      <xdr:nvSpPr>
        <xdr:cNvPr id="5" name="Triangle 4">
          <a:extLst>
            <a:ext uri="{FF2B5EF4-FFF2-40B4-BE49-F238E27FC236}">
              <a16:creationId xmlns:a16="http://schemas.microsoft.com/office/drawing/2014/main" id="{C99042AB-BA1C-6347-A3F4-6A5E836FFE44}"/>
            </a:ext>
          </a:extLst>
        </xdr:cNvPr>
        <xdr:cNvSpPr/>
      </xdr:nvSpPr>
      <xdr:spPr>
        <a:xfrm>
          <a:off x="6311900" y="5486400"/>
          <a:ext cx="1282700" cy="1143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B1</a:t>
          </a:r>
        </a:p>
      </xdr:txBody>
    </xdr:sp>
    <xdr:clientData/>
  </xdr:twoCellAnchor>
  <xdr:twoCellAnchor>
    <xdr:from>
      <xdr:col>9</xdr:col>
      <xdr:colOff>152400</xdr:colOff>
      <xdr:row>13</xdr:row>
      <xdr:rowOff>88900</xdr:rowOff>
    </xdr:from>
    <xdr:to>
      <xdr:col>11</xdr:col>
      <xdr:colOff>787400</xdr:colOff>
      <xdr:row>24</xdr:row>
      <xdr:rowOff>114300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D1606AC8-5C90-7E47-9AA5-E009609734FD}"/>
            </a:ext>
          </a:extLst>
        </xdr:cNvPr>
        <xdr:cNvSpPr/>
      </xdr:nvSpPr>
      <xdr:spPr>
        <a:xfrm>
          <a:off x="7759700" y="2730500"/>
          <a:ext cx="2286000" cy="2260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Variable Cost</a:t>
          </a:r>
        </a:p>
      </xdr:txBody>
    </xdr:sp>
    <xdr:clientData/>
  </xdr:twoCellAnchor>
  <xdr:twoCellAnchor>
    <xdr:from>
      <xdr:col>13</xdr:col>
      <xdr:colOff>165100</xdr:colOff>
      <xdr:row>17</xdr:row>
      <xdr:rowOff>190500</xdr:rowOff>
    </xdr:from>
    <xdr:to>
      <xdr:col>15</xdr:col>
      <xdr:colOff>800100</xdr:colOff>
      <xdr:row>29</xdr:row>
      <xdr:rowOff>12700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512AD938-8689-A649-BA4A-686FB1460822}"/>
            </a:ext>
          </a:extLst>
        </xdr:cNvPr>
        <xdr:cNvSpPr/>
      </xdr:nvSpPr>
      <xdr:spPr>
        <a:xfrm>
          <a:off x="11074400" y="3644900"/>
          <a:ext cx="2286000" cy="2260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Total</a:t>
          </a:r>
          <a:r>
            <a:rPr lang="en-US" sz="1100" baseline="0"/>
            <a:t> Cost</a:t>
          </a:r>
          <a:endParaRPr lang="en-US" sz="1100"/>
        </a:p>
      </xdr:txBody>
    </xdr:sp>
    <xdr:clientData/>
  </xdr:twoCellAnchor>
  <xdr:twoCellAnchor>
    <xdr:from>
      <xdr:col>18</xdr:col>
      <xdr:colOff>225621</xdr:colOff>
      <xdr:row>15</xdr:row>
      <xdr:rowOff>191912</xdr:rowOff>
    </xdr:from>
    <xdr:to>
      <xdr:col>21</xdr:col>
      <xdr:colOff>35121</xdr:colOff>
      <xdr:row>27</xdr:row>
      <xdr:rowOff>13484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520C4D85-9E97-1E46-AB47-6C85ACD152C5}"/>
            </a:ext>
          </a:extLst>
        </xdr:cNvPr>
        <xdr:cNvSpPr/>
      </xdr:nvSpPr>
      <xdr:spPr>
        <a:xfrm>
          <a:off x="15355868" y="3249319"/>
          <a:ext cx="2302463" cy="22674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Total</a:t>
          </a:r>
          <a:r>
            <a:rPr lang="en-US" sz="1100" baseline="0"/>
            <a:t> Profit</a:t>
          </a:r>
          <a:endParaRPr lang="en-US" sz="1100"/>
        </a:p>
      </xdr:txBody>
    </xdr:sp>
    <xdr:clientData/>
  </xdr:twoCellAnchor>
  <xdr:twoCellAnchor>
    <xdr:from>
      <xdr:col>13</xdr:col>
      <xdr:colOff>797121</xdr:colOff>
      <xdr:row>2</xdr:row>
      <xdr:rowOff>135154</xdr:rowOff>
    </xdr:from>
    <xdr:to>
      <xdr:col>16</xdr:col>
      <xdr:colOff>606621</xdr:colOff>
      <xdr:row>13</xdr:row>
      <xdr:rowOff>160553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C726C7FF-36BE-B243-94A0-2F6906002EC7}"/>
            </a:ext>
          </a:extLst>
        </xdr:cNvPr>
        <xdr:cNvSpPr/>
      </xdr:nvSpPr>
      <xdr:spPr>
        <a:xfrm>
          <a:off x="11772430" y="542808"/>
          <a:ext cx="2302463" cy="22674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Total</a:t>
          </a:r>
          <a:r>
            <a:rPr lang="en-US" sz="1100" baseline="0"/>
            <a:t> Revenue</a:t>
          </a:r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72047</xdr:colOff>
      <xdr:row>10</xdr:row>
      <xdr:rowOff>91477</xdr:rowOff>
    </xdr:from>
    <xdr:to>
      <xdr:col>5</xdr:col>
      <xdr:colOff>218361</xdr:colOff>
      <xdr:row>14</xdr:row>
      <xdr:rowOff>91478</xdr:rowOff>
    </xdr:to>
    <xdr:sp macro="" textlink="">
      <xdr:nvSpPr>
        <xdr:cNvPr id="10" name="Right Arrow 9">
          <a:extLst>
            <a:ext uri="{FF2B5EF4-FFF2-40B4-BE49-F238E27FC236}">
              <a16:creationId xmlns:a16="http://schemas.microsoft.com/office/drawing/2014/main" id="{50DD036B-6ABB-849A-3A3C-403B69ECBBF2}"/>
            </a:ext>
          </a:extLst>
        </xdr:cNvPr>
        <xdr:cNvSpPr/>
      </xdr:nvSpPr>
      <xdr:spPr>
        <a:xfrm rot="2734866">
          <a:off x="3649463" y="2048753"/>
          <a:ext cx="815309" cy="977301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395426</xdr:colOff>
      <xdr:row>29</xdr:row>
      <xdr:rowOff>19126</xdr:rowOff>
    </xdr:from>
    <xdr:to>
      <xdr:col>16</xdr:col>
      <xdr:colOff>332710</xdr:colOff>
      <xdr:row>33</xdr:row>
      <xdr:rowOff>19127</xdr:rowOff>
    </xdr:to>
    <xdr:sp macro="" textlink="">
      <xdr:nvSpPr>
        <xdr:cNvPr id="11" name="Right Arrow 10">
          <a:extLst>
            <a:ext uri="{FF2B5EF4-FFF2-40B4-BE49-F238E27FC236}">
              <a16:creationId xmlns:a16="http://schemas.microsoft.com/office/drawing/2014/main" id="{882E9252-D676-5840-B19A-F8ACD98321CD}"/>
            </a:ext>
          </a:extLst>
        </xdr:cNvPr>
        <xdr:cNvSpPr/>
      </xdr:nvSpPr>
      <xdr:spPr>
        <a:xfrm rot="13951669">
          <a:off x="13009191" y="5953633"/>
          <a:ext cx="815309" cy="768272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273442</xdr:colOff>
      <xdr:row>12</xdr:row>
      <xdr:rowOff>6897</xdr:rowOff>
    </xdr:from>
    <xdr:to>
      <xdr:col>18</xdr:col>
      <xdr:colOff>257763</xdr:colOff>
      <xdr:row>15</xdr:row>
      <xdr:rowOff>163688</xdr:rowOff>
    </xdr:to>
    <xdr:sp macro="" textlink="">
      <xdr:nvSpPr>
        <xdr:cNvPr id="12" name="Right Arrow 11">
          <a:extLst>
            <a:ext uri="{FF2B5EF4-FFF2-40B4-BE49-F238E27FC236}">
              <a16:creationId xmlns:a16="http://schemas.microsoft.com/office/drawing/2014/main" id="{A2344CF2-A408-AB41-8E8D-DA1DC3C1498C}"/>
            </a:ext>
          </a:extLst>
        </xdr:cNvPr>
        <xdr:cNvSpPr/>
      </xdr:nvSpPr>
      <xdr:spPr>
        <a:xfrm rot="2582698">
          <a:off x="14572701" y="2452823"/>
          <a:ext cx="815309" cy="768272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143621</xdr:colOff>
      <xdr:row>15</xdr:row>
      <xdr:rowOff>127938</xdr:rowOff>
    </xdr:from>
    <xdr:to>
      <xdr:col>9</xdr:col>
      <xdr:colOff>127942</xdr:colOff>
      <xdr:row>19</xdr:row>
      <xdr:rowOff>80901</xdr:rowOff>
    </xdr:to>
    <xdr:sp macro="" textlink="">
      <xdr:nvSpPr>
        <xdr:cNvPr id="13" name="Right Arrow 12">
          <a:extLst>
            <a:ext uri="{FF2B5EF4-FFF2-40B4-BE49-F238E27FC236}">
              <a16:creationId xmlns:a16="http://schemas.microsoft.com/office/drawing/2014/main" id="{584E5EAE-4E0A-6145-9F79-99569B0A8DC1}"/>
            </a:ext>
          </a:extLst>
        </xdr:cNvPr>
        <xdr:cNvSpPr/>
      </xdr:nvSpPr>
      <xdr:spPr>
        <a:xfrm rot="656795">
          <a:off x="6963991" y="3185345"/>
          <a:ext cx="815309" cy="768272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705556</xdr:colOff>
      <xdr:row>4</xdr:row>
      <xdr:rowOff>60831</xdr:rowOff>
    </xdr:from>
    <xdr:to>
      <xdr:col>12</xdr:col>
      <xdr:colOff>768272</xdr:colOff>
      <xdr:row>8</xdr:row>
      <xdr:rowOff>13795</xdr:rowOff>
    </xdr:to>
    <xdr:sp macro="" textlink="">
      <xdr:nvSpPr>
        <xdr:cNvPr id="14" name="Right Arrow 13">
          <a:extLst>
            <a:ext uri="{FF2B5EF4-FFF2-40B4-BE49-F238E27FC236}">
              <a16:creationId xmlns:a16="http://schemas.microsoft.com/office/drawing/2014/main" id="{90019FEF-789B-0243-A671-D2A3BAA56915}"/>
            </a:ext>
          </a:extLst>
        </xdr:cNvPr>
        <xdr:cNvSpPr/>
      </xdr:nvSpPr>
      <xdr:spPr>
        <a:xfrm>
          <a:off x="5032963" y="876140"/>
          <a:ext cx="5879630" cy="768272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769839</xdr:colOff>
      <xdr:row>22</xdr:row>
      <xdr:rowOff>79961</xdr:rowOff>
    </xdr:from>
    <xdr:to>
      <xdr:col>5</xdr:col>
      <xdr:colOff>707124</xdr:colOff>
      <xdr:row>26</xdr:row>
      <xdr:rowOff>79962</xdr:rowOff>
    </xdr:to>
    <xdr:sp macro="" textlink="">
      <xdr:nvSpPr>
        <xdr:cNvPr id="15" name="Right Arrow 14">
          <a:extLst>
            <a:ext uri="{FF2B5EF4-FFF2-40B4-BE49-F238E27FC236}">
              <a16:creationId xmlns:a16="http://schemas.microsoft.com/office/drawing/2014/main" id="{EA154B8D-C8FD-A844-BA56-6E19C96F380B}"/>
            </a:ext>
          </a:extLst>
        </xdr:cNvPr>
        <xdr:cNvSpPr/>
      </xdr:nvSpPr>
      <xdr:spPr>
        <a:xfrm rot="17920717">
          <a:off x="4242740" y="4587678"/>
          <a:ext cx="815309" cy="768272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138288</xdr:colOff>
      <xdr:row>22</xdr:row>
      <xdr:rowOff>138287</xdr:rowOff>
    </xdr:from>
    <xdr:to>
      <xdr:col>8</xdr:col>
      <xdr:colOff>75573</xdr:colOff>
      <xdr:row>26</xdr:row>
      <xdr:rowOff>138288</xdr:rowOff>
    </xdr:to>
    <xdr:sp macro="" textlink="">
      <xdr:nvSpPr>
        <xdr:cNvPr id="16" name="Right Arrow 15">
          <a:extLst>
            <a:ext uri="{FF2B5EF4-FFF2-40B4-BE49-F238E27FC236}">
              <a16:creationId xmlns:a16="http://schemas.microsoft.com/office/drawing/2014/main" id="{65BBBEB4-4440-6C45-B14F-5727051B0770}"/>
            </a:ext>
          </a:extLst>
        </xdr:cNvPr>
        <xdr:cNvSpPr/>
      </xdr:nvSpPr>
      <xdr:spPr>
        <a:xfrm rot="13944861">
          <a:off x="6104152" y="4646004"/>
          <a:ext cx="815309" cy="768272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338194</xdr:colOff>
      <xdr:row>31</xdr:row>
      <xdr:rowOff>77141</xdr:rowOff>
    </xdr:from>
    <xdr:to>
      <xdr:col>17</xdr:col>
      <xdr:colOff>795394</xdr:colOff>
      <xdr:row>37</xdr:row>
      <xdr:rowOff>314</xdr:rowOff>
    </xdr:to>
    <xdr:sp macro="" textlink="">
      <xdr:nvSpPr>
        <xdr:cNvPr id="17" name="Triangle 16">
          <a:extLst>
            <a:ext uri="{FF2B5EF4-FFF2-40B4-BE49-F238E27FC236}">
              <a16:creationId xmlns:a16="http://schemas.microsoft.com/office/drawing/2014/main" id="{366B2E80-0B4C-E347-87BC-2D1BE0C551A2}"/>
            </a:ext>
          </a:extLst>
        </xdr:cNvPr>
        <xdr:cNvSpPr/>
      </xdr:nvSpPr>
      <xdr:spPr>
        <a:xfrm>
          <a:off x="13806466" y="6395783"/>
          <a:ext cx="1288187" cy="1146136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Fixed</a:t>
          </a:r>
          <a:r>
            <a:rPr lang="en-US" sz="1100" baseline="0"/>
            <a:t> Cost</a:t>
          </a:r>
          <a:endParaRPr lang="en-US" sz="1100"/>
        </a:p>
      </xdr:txBody>
    </xdr:sp>
    <xdr:clientData/>
  </xdr:twoCellAnchor>
  <xdr:twoCellAnchor>
    <xdr:from>
      <xdr:col>16</xdr:col>
      <xdr:colOff>585140</xdr:colOff>
      <xdr:row>22</xdr:row>
      <xdr:rowOff>83411</xdr:rowOff>
    </xdr:from>
    <xdr:to>
      <xdr:col>17</xdr:col>
      <xdr:colOff>569462</xdr:colOff>
      <xdr:row>26</xdr:row>
      <xdr:rowOff>36375</xdr:rowOff>
    </xdr:to>
    <xdr:sp macro="" textlink="">
      <xdr:nvSpPr>
        <xdr:cNvPr id="18" name="Right Arrow 17">
          <a:extLst>
            <a:ext uri="{FF2B5EF4-FFF2-40B4-BE49-F238E27FC236}">
              <a16:creationId xmlns:a16="http://schemas.microsoft.com/office/drawing/2014/main" id="{75158AE1-D21E-AE4C-86C1-9AC9D0EFC5C9}"/>
            </a:ext>
          </a:extLst>
        </xdr:cNvPr>
        <xdr:cNvSpPr/>
      </xdr:nvSpPr>
      <xdr:spPr>
        <a:xfrm>
          <a:off x="14053412" y="4567609"/>
          <a:ext cx="815309" cy="768272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107873</xdr:colOff>
      <xdr:row>18</xdr:row>
      <xdr:rowOff>123548</xdr:rowOff>
    </xdr:from>
    <xdr:to>
      <xdr:col>13</xdr:col>
      <xdr:colOff>92194</xdr:colOff>
      <xdr:row>22</xdr:row>
      <xdr:rowOff>76511</xdr:rowOff>
    </xdr:to>
    <xdr:sp macro="" textlink="">
      <xdr:nvSpPr>
        <xdr:cNvPr id="19" name="Right Arrow 18">
          <a:extLst>
            <a:ext uri="{FF2B5EF4-FFF2-40B4-BE49-F238E27FC236}">
              <a16:creationId xmlns:a16="http://schemas.microsoft.com/office/drawing/2014/main" id="{F8F19968-5440-4D46-B4D4-F69B4122F0D3}"/>
            </a:ext>
          </a:extLst>
        </xdr:cNvPr>
        <xdr:cNvSpPr/>
      </xdr:nvSpPr>
      <xdr:spPr>
        <a:xfrm rot="656795">
          <a:off x="10252194" y="3792437"/>
          <a:ext cx="815309" cy="768272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212764</xdr:colOff>
      <xdr:row>28</xdr:row>
      <xdr:rowOff>202573</xdr:rowOff>
    </xdr:from>
    <xdr:to>
      <xdr:col>14</xdr:col>
      <xdr:colOff>125433</xdr:colOff>
      <xdr:row>34</xdr:row>
      <xdr:rowOff>125746</xdr:rowOff>
    </xdr:to>
    <xdr:sp macro="" textlink="">
      <xdr:nvSpPr>
        <xdr:cNvPr id="20" name="Triangle 19">
          <a:extLst>
            <a:ext uri="{FF2B5EF4-FFF2-40B4-BE49-F238E27FC236}">
              <a16:creationId xmlns:a16="http://schemas.microsoft.com/office/drawing/2014/main" id="{EEEC2526-D212-5849-8322-03108650FED9}"/>
            </a:ext>
          </a:extLst>
        </xdr:cNvPr>
        <xdr:cNvSpPr/>
      </xdr:nvSpPr>
      <xdr:spPr>
        <a:xfrm>
          <a:off x="10357085" y="5909733"/>
          <a:ext cx="1574644" cy="1146136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Material</a:t>
          </a:r>
        </a:p>
      </xdr:txBody>
    </xdr:sp>
    <xdr:clientData/>
  </xdr:twoCellAnchor>
  <xdr:twoCellAnchor>
    <xdr:from>
      <xdr:col>8</xdr:col>
      <xdr:colOff>741461</xdr:colOff>
      <xdr:row>32</xdr:row>
      <xdr:rowOff>57071</xdr:rowOff>
    </xdr:from>
    <xdr:to>
      <xdr:col>10</xdr:col>
      <xdr:colOff>654129</xdr:colOff>
      <xdr:row>37</xdr:row>
      <xdr:rowOff>184071</xdr:rowOff>
    </xdr:to>
    <xdr:sp macro="" textlink="">
      <xdr:nvSpPr>
        <xdr:cNvPr id="21" name="Triangle 20">
          <a:extLst>
            <a:ext uri="{FF2B5EF4-FFF2-40B4-BE49-F238E27FC236}">
              <a16:creationId xmlns:a16="http://schemas.microsoft.com/office/drawing/2014/main" id="{14E15CD9-64BE-564D-BCBB-6B63E6266C92}"/>
            </a:ext>
          </a:extLst>
        </xdr:cNvPr>
        <xdr:cNvSpPr/>
      </xdr:nvSpPr>
      <xdr:spPr>
        <a:xfrm>
          <a:off x="7561831" y="6579540"/>
          <a:ext cx="1574644" cy="1146136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Overhead</a:t>
          </a:r>
        </a:p>
      </xdr:txBody>
    </xdr:sp>
    <xdr:clientData/>
  </xdr:twoCellAnchor>
  <xdr:twoCellAnchor>
    <xdr:from>
      <xdr:col>10</xdr:col>
      <xdr:colOff>517564</xdr:colOff>
      <xdr:row>30</xdr:row>
      <xdr:rowOff>146754</xdr:rowOff>
    </xdr:from>
    <xdr:to>
      <xdr:col>12</xdr:col>
      <xdr:colOff>430233</xdr:colOff>
      <xdr:row>36</xdr:row>
      <xdr:rowOff>69927</xdr:rowOff>
    </xdr:to>
    <xdr:sp macro="" textlink="">
      <xdr:nvSpPr>
        <xdr:cNvPr id="22" name="Triangle 21">
          <a:extLst>
            <a:ext uri="{FF2B5EF4-FFF2-40B4-BE49-F238E27FC236}">
              <a16:creationId xmlns:a16="http://schemas.microsoft.com/office/drawing/2014/main" id="{8DE63BDC-ECD6-1941-9DAA-7BB0D02D1582}"/>
            </a:ext>
          </a:extLst>
        </xdr:cNvPr>
        <xdr:cNvSpPr/>
      </xdr:nvSpPr>
      <xdr:spPr>
        <a:xfrm>
          <a:off x="8999910" y="6261569"/>
          <a:ext cx="1574644" cy="1146136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Labor</a:t>
          </a:r>
        </a:p>
      </xdr:txBody>
    </xdr:sp>
    <xdr:clientData/>
  </xdr:twoCellAnchor>
  <xdr:twoCellAnchor>
    <xdr:from>
      <xdr:col>9</xdr:col>
      <xdr:colOff>401448</xdr:colOff>
      <xdr:row>25</xdr:row>
      <xdr:rowOff>73655</xdr:rowOff>
    </xdr:from>
    <xdr:to>
      <xdr:col>10</xdr:col>
      <xdr:colOff>338732</xdr:colOff>
      <xdr:row>30</xdr:row>
      <xdr:rowOff>187807</xdr:rowOff>
    </xdr:to>
    <xdr:sp macro="" textlink="">
      <xdr:nvSpPr>
        <xdr:cNvPr id="23" name="Right Arrow 22">
          <a:extLst>
            <a:ext uri="{FF2B5EF4-FFF2-40B4-BE49-F238E27FC236}">
              <a16:creationId xmlns:a16="http://schemas.microsoft.com/office/drawing/2014/main" id="{3B8907FF-4591-D54C-9699-C88A5073E639}"/>
            </a:ext>
          </a:extLst>
        </xdr:cNvPr>
        <xdr:cNvSpPr/>
      </xdr:nvSpPr>
      <xdr:spPr>
        <a:xfrm rot="16808038">
          <a:off x="7870298" y="5351842"/>
          <a:ext cx="1133288" cy="768272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606160</xdr:colOff>
      <xdr:row>25</xdr:row>
      <xdr:rowOff>25956</xdr:rowOff>
    </xdr:from>
    <xdr:to>
      <xdr:col>11</xdr:col>
      <xdr:colOff>543445</xdr:colOff>
      <xdr:row>30</xdr:row>
      <xdr:rowOff>140436</xdr:rowOff>
    </xdr:to>
    <xdr:sp macro="" textlink="">
      <xdr:nvSpPr>
        <xdr:cNvPr id="24" name="Right Arrow 23">
          <a:extLst>
            <a:ext uri="{FF2B5EF4-FFF2-40B4-BE49-F238E27FC236}">
              <a16:creationId xmlns:a16="http://schemas.microsoft.com/office/drawing/2014/main" id="{255EF9C8-AA18-7B4A-A5C5-161D40BB86B6}"/>
            </a:ext>
          </a:extLst>
        </xdr:cNvPr>
        <xdr:cNvSpPr/>
      </xdr:nvSpPr>
      <xdr:spPr>
        <a:xfrm rot="15211284">
          <a:off x="8905834" y="5304307"/>
          <a:ext cx="1133616" cy="768272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3771</xdr:colOff>
      <xdr:row>23</xdr:row>
      <xdr:rowOff>106871</xdr:rowOff>
    </xdr:from>
    <xdr:to>
      <xdr:col>12</xdr:col>
      <xdr:colOff>772043</xdr:colOff>
      <xdr:row>29</xdr:row>
      <xdr:rowOff>173351</xdr:rowOff>
    </xdr:to>
    <xdr:sp macro="" textlink="">
      <xdr:nvSpPr>
        <xdr:cNvPr id="25" name="Right Arrow 24">
          <a:extLst>
            <a:ext uri="{FF2B5EF4-FFF2-40B4-BE49-F238E27FC236}">
              <a16:creationId xmlns:a16="http://schemas.microsoft.com/office/drawing/2014/main" id="{ECBD1C26-37C3-4E4C-AB94-67A1977B121E}"/>
            </a:ext>
          </a:extLst>
        </xdr:cNvPr>
        <xdr:cNvSpPr/>
      </xdr:nvSpPr>
      <xdr:spPr>
        <a:xfrm rot="13709817">
          <a:off x="9887506" y="5055482"/>
          <a:ext cx="1289443" cy="768272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622771</xdr:colOff>
      <xdr:row>9</xdr:row>
      <xdr:rowOff>150516</xdr:rowOff>
    </xdr:from>
    <xdr:to>
      <xdr:col>13</xdr:col>
      <xdr:colOff>432743</xdr:colOff>
      <xdr:row>13</xdr:row>
      <xdr:rowOff>103479</xdr:rowOff>
    </xdr:to>
    <xdr:sp macro="" textlink="">
      <xdr:nvSpPr>
        <xdr:cNvPr id="26" name="Right Arrow 25">
          <a:extLst>
            <a:ext uri="{FF2B5EF4-FFF2-40B4-BE49-F238E27FC236}">
              <a16:creationId xmlns:a16="http://schemas.microsoft.com/office/drawing/2014/main" id="{29D292CB-5C79-4144-BCA4-7BC7B4733AC4}"/>
            </a:ext>
          </a:extLst>
        </xdr:cNvPr>
        <xdr:cNvSpPr/>
      </xdr:nvSpPr>
      <xdr:spPr>
        <a:xfrm rot="20950602">
          <a:off x="6612154" y="1984960"/>
          <a:ext cx="4795898" cy="768272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313581</xdr:colOff>
      <xdr:row>9</xdr:row>
      <xdr:rowOff>78395</xdr:rowOff>
    </xdr:from>
    <xdr:to>
      <xdr:col>5</xdr:col>
      <xdr:colOff>339921</xdr:colOff>
      <xdr:row>13</xdr:row>
      <xdr:rowOff>39668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69F82BA-E3B9-1E46-ABA7-CD041996C2AC}"/>
            </a:ext>
          </a:extLst>
        </xdr:cNvPr>
        <xdr:cNvSpPr/>
      </xdr:nvSpPr>
      <xdr:spPr>
        <a:xfrm>
          <a:off x="2142381" y="1094395"/>
          <a:ext cx="2502840" cy="7740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Price</a:t>
          </a:r>
        </a:p>
      </xdr:txBody>
    </xdr:sp>
    <xdr:clientData/>
  </xdr:twoCellAnchor>
  <xdr:twoCellAnchor>
    <xdr:from>
      <xdr:col>5</xdr:col>
      <xdr:colOff>38100</xdr:colOff>
      <xdr:row>15</xdr:row>
      <xdr:rowOff>50800</xdr:rowOff>
    </xdr:from>
    <xdr:to>
      <xdr:col>7</xdr:col>
      <xdr:colOff>673100</xdr:colOff>
      <xdr:row>26</xdr:row>
      <xdr:rowOff>76200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F72F7733-302F-3B45-949B-C479B7BA24BA}"/>
            </a:ext>
          </a:extLst>
        </xdr:cNvPr>
        <xdr:cNvSpPr/>
      </xdr:nvSpPr>
      <xdr:spPr>
        <a:xfrm>
          <a:off x="4343400" y="2286000"/>
          <a:ext cx="2286000" cy="2260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Demand</a:t>
          </a:r>
        </a:p>
      </xdr:txBody>
    </xdr:sp>
    <xdr:clientData/>
  </xdr:twoCellAnchor>
  <xdr:twoCellAnchor>
    <xdr:from>
      <xdr:col>4</xdr:col>
      <xdr:colOff>266700</xdr:colOff>
      <xdr:row>30</xdr:row>
      <xdr:rowOff>165100</xdr:rowOff>
    </xdr:from>
    <xdr:to>
      <xdr:col>5</xdr:col>
      <xdr:colOff>723900</xdr:colOff>
      <xdr:row>36</xdr:row>
      <xdr:rowOff>88900</xdr:rowOff>
    </xdr:to>
    <xdr:sp macro="" textlink="">
      <xdr:nvSpPr>
        <xdr:cNvPr id="4" name="Triangle 3">
          <a:extLst>
            <a:ext uri="{FF2B5EF4-FFF2-40B4-BE49-F238E27FC236}">
              <a16:creationId xmlns:a16="http://schemas.microsoft.com/office/drawing/2014/main" id="{6D3385E1-8C6A-0E41-A2F5-08D73CEC2DBA}"/>
            </a:ext>
          </a:extLst>
        </xdr:cNvPr>
        <xdr:cNvSpPr/>
      </xdr:nvSpPr>
      <xdr:spPr>
        <a:xfrm>
          <a:off x="3746500" y="5448300"/>
          <a:ext cx="1282700" cy="1143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B0</a:t>
          </a:r>
        </a:p>
      </xdr:txBody>
    </xdr:sp>
    <xdr:clientData/>
  </xdr:twoCellAnchor>
  <xdr:twoCellAnchor>
    <xdr:from>
      <xdr:col>7</xdr:col>
      <xdr:colOff>355600</xdr:colOff>
      <xdr:row>31</xdr:row>
      <xdr:rowOff>0</xdr:rowOff>
    </xdr:from>
    <xdr:to>
      <xdr:col>8</xdr:col>
      <xdr:colOff>812800</xdr:colOff>
      <xdr:row>36</xdr:row>
      <xdr:rowOff>127000</xdr:rowOff>
    </xdr:to>
    <xdr:sp macro="" textlink="">
      <xdr:nvSpPr>
        <xdr:cNvPr id="5" name="Triangle 4">
          <a:extLst>
            <a:ext uri="{FF2B5EF4-FFF2-40B4-BE49-F238E27FC236}">
              <a16:creationId xmlns:a16="http://schemas.microsoft.com/office/drawing/2014/main" id="{D1A82BA1-4F39-7844-8692-F9B86E0A5906}"/>
            </a:ext>
          </a:extLst>
        </xdr:cNvPr>
        <xdr:cNvSpPr/>
      </xdr:nvSpPr>
      <xdr:spPr>
        <a:xfrm>
          <a:off x="6311900" y="5486400"/>
          <a:ext cx="1282700" cy="1143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B1</a:t>
          </a:r>
        </a:p>
      </xdr:txBody>
    </xdr:sp>
    <xdr:clientData/>
  </xdr:twoCellAnchor>
  <xdr:twoCellAnchor>
    <xdr:from>
      <xdr:col>9</xdr:col>
      <xdr:colOff>152400</xdr:colOff>
      <xdr:row>17</xdr:row>
      <xdr:rowOff>88900</xdr:rowOff>
    </xdr:from>
    <xdr:to>
      <xdr:col>11</xdr:col>
      <xdr:colOff>787400</xdr:colOff>
      <xdr:row>28</xdr:row>
      <xdr:rowOff>114300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1628AB14-DFE5-6145-A749-C21523F3D39D}"/>
            </a:ext>
          </a:extLst>
        </xdr:cNvPr>
        <xdr:cNvSpPr/>
      </xdr:nvSpPr>
      <xdr:spPr>
        <a:xfrm>
          <a:off x="7759700" y="2730500"/>
          <a:ext cx="2286000" cy="2260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Variable Cost</a:t>
          </a:r>
        </a:p>
      </xdr:txBody>
    </xdr:sp>
    <xdr:clientData/>
  </xdr:twoCellAnchor>
  <xdr:twoCellAnchor>
    <xdr:from>
      <xdr:col>13</xdr:col>
      <xdr:colOff>165100</xdr:colOff>
      <xdr:row>21</xdr:row>
      <xdr:rowOff>190500</xdr:rowOff>
    </xdr:from>
    <xdr:to>
      <xdr:col>15</xdr:col>
      <xdr:colOff>800100</xdr:colOff>
      <xdr:row>33</xdr:row>
      <xdr:rowOff>12700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A922D09F-20C8-0844-8BB9-3BDE8653C7D2}"/>
            </a:ext>
          </a:extLst>
        </xdr:cNvPr>
        <xdr:cNvSpPr/>
      </xdr:nvSpPr>
      <xdr:spPr>
        <a:xfrm>
          <a:off x="11074400" y="3644900"/>
          <a:ext cx="2286000" cy="2260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Total</a:t>
          </a:r>
          <a:r>
            <a:rPr lang="en-US" sz="1100" baseline="0"/>
            <a:t> Cost</a:t>
          </a:r>
          <a:endParaRPr lang="en-US" sz="1100"/>
        </a:p>
      </xdr:txBody>
    </xdr:sp>
    <xdr:clientData/>
  </xdr:twoCellAnchor>
  <xdr:twoCellAnchor>
    <xdr:from>
      <xdr:col>18</xdr:col>
      <xdr:colOff>225621</xdr:colOff>
      <xdr:row>19</xdr:row>
      <xdr:rowOff>191912</xdr:rowOff>
    </xdr:from>
    <xdr:to>
      <xdr:col>21</xdr:col>
      <xdr:colOff>35121</xdr:colOff>
      <xdr:row>31</xdr:row>
      <xdr:rowOff>13484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E4D7F321-C190-5D49-9256-602BC81BA46A}"/>
            </a:ext>
          </a:extLst>
        </xdr:cNvPr>
        <xdr:cNvSpPr/>
      </xdr:nvSpPr>
      <xdr:spPr>
        <a:xfrm>
          <a:off x="15262421" y="3239912"/>
          <a:ext cx="2286000" cy="225997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Total</a:t>
          </a:r>
          <a:r>
            <a:rPr lang="en-US" sz="1100" baseline="0"/>
            <a:t> Profit</a:t>
          </a:r>
          <a:endParaRPr lang="en-US" sz="1100"/>
        </a:p>
      </xdr:txBody>
    </xdr:sp>
    <xdr:clientData/>
  </xdr:twoCellAnchor>
  <xdr:twoCellAnchor>
    <xdr:from>
      <xdr:col>13</xdr:col>
      <xdr:colOff>797121</xdr:colOff>
      <xdr:row>6</xdr:row>
      <xdr:rowOff>135154</xdr:rowOff>
    </xdr:from>
    <xdr:to>
      <xdr:col>16</xdr:col>
      <xdr:colOff>606621</xdr:colOff>
      <xdr:row>17</xdr:row>
      <xdr:rowOff>160553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20E7F4E6-C0F8-4847-A4DF-B876455E8108}"/>
            </a:ext>
          </a:extLst>
        </xdr:cNvPr>
        <xdr:cNvSpPr/>
      </xdr:nvSpPr>
      <xdr:spPr>
        <a:xfrm>
          <a:off x="11706421" y="541554"/>
          <a:ext cx="2286000" cy="22605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Total</a:t>
          </a:r>
          <a:r>
            <a:rPr lang="en-US" sz="1100" baseline="0"/>
            <a:t> Revenue</a:t>
          </a:r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72047</xdr:colOff>
      <xdr:row>14</xdr:row>
      <xdr:rowOff>91477</xdr:rowOff>
    </xdr:from>
    <xdr:to>
      <xdr:col>5</xdr:col>
      <xdr:colOff>218361</xdr:colOff>
      <xdr:row>18</xdr:row>
      <xdr:rowOff>91478</xdr:rowOff>
    </xdr:to>
    <xdr:sp macro="" textlink="">
      <xdr:nvSpPr>
        <xdr:cNvPr id="10" name="Right Arrow 9">
          <a:extLst>
            <a:ext uri="{FF2B5EF4-FFF2-40B4-BE49-F238E27FC236}">
              <a16:creationId xmlns:a16="http://schemas.microsoft.com/office/drawing/2014/main" id="{9B00F2BB-C702-714F-9A26-492C54F9F73A}"/>
            </a:ext>
          </a:extLst>
        </xdr:cNvPr>
        <xdr:cNvSpPr/>
      </xdr:nvSpPr>
      <xdr:spPr>
        <a:xfrm rot="2734866">
          <a:off x="3631353" y="2043971"/>
          <a:ext cx="812801" cy="971814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395426</xdr:colOff>
      <xdr:row>33</xdr:row>
      <xdr:rowOff>19126</xdr:rowOff>
    </xdr:from>
    <xdr:to>
      <xdr:col>16</xdr:col>
      <xdr:colOff>332710</xdr:colOff>
      <xdr:row>37</xdr:row>
      <xdr:rowOff>19127</xdr:rowOff>
    </xdr:to>
    <xdr:sp macro="" textlink="">
      <xdr:nvSpPr>
        <xdr:cNvPr id="11" name="Right Arrow 10">
          <a:extLst>
            <a:ext uri="{FF2B5EF4-FFF2-40B4-BE49-F238E27FC236}">
              <a16:creationId xmlns:a16="http://schemas.microsoft.com/office/drawing/2014/main" id="{AE6557DC-00A8-2144-8360-8F30B38199FA}"/>
            </a:ext>
          </a:extLst>
        </xdr:cNvPr>
        <xdr:cNvSpPr/>
      </xdr:nvSpPr>
      <xdr:spPr>
        <a:xfrm rot="13951669">
          <a:off x="12930717" y="5936935"/>
          <a:ext cx="812801" cy="762784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273442</xdr:colOff>
      <xdr:row>16</xdr:row>
      <xdr:rowOff>6897</xdr:rowOff>
    </xdr:from>
    <xdr:to>
      <xdr:col>18</xdr:col>
      <xdr:colOff>257763</xdr:colOff>
      <xdr:row>19</xdr:row>
      <xdr:rowOff>163688</xdr:rowOff>
    </xdr:to>
    <xdr:sp macro="" textlink="">
      <xdr:nvSpPr>
        <xdr:cNvPr id="12" name="Right Arrow 11">
          <a:extLst>
            <a:ext uri="{FF2B5EF4-FFF2-40B4-BE49-F238E27FC236}">
              <a16:creationId xmlns:a16="http://schemas.microsoft.com/office/drawing/2014/main" id="{99A688DE-A847-224F-A26F-7E32B09E0DDE}"/>
            </a:ext>
          </a:extLst>
        </xdr:cNvPr>
        <xdr:cNvSpPr/>
      </xdr:nvSpPr>
      <xdr:spPr>
        <a:xfrm rot="2582698">
          <a:off x="14484742" y="2445297"/>
          <a:ext cx="809821" cy="766391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143621</xdr:colOff>
      <xdr:row>19</xdr:row>
      <xdr:rowOff>127938</xdr:rowOff>
    </xdr:from>
    <xdr:to>
      <xdr:col>9</xdr:col>
      <xdr:colOff>127942</xdr:colOff>
      <xdr:row>23</xdr:row>
      <xdr:rowOff>80901</xdr:rowOff>
    </xdr:to>
    <xdr:sp macro="" textlink="">
      <xdr:nvSpPr>
        <xdr:cNvPr id="13" name="Right Arrow 12">
          <a:extLst>
            <a:ext uri="{FF2B5EF4-FFF2-40B4-BE49-F238E27FC236}">
              <a16:creationId xmlns:a16="http://schemas.microsoft.com/office/drawing/2014/main" id="{045E31A9-1802-AF4D-ADFB-163E2830D6B2}"/>
            </a:ext>
          </a:extLst>
        </xdr:cNvPr>
        <xdr:cNvSpPr/>
      </xdr:nvSpPr>
      <xdr:spPr>
        <a:xfrm rot="656795">
          <a:off x="6925421" y="3175938"/>
          <a:ext cx="809821" cy="765763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705556</xdr:colOff>
      <xdr:row>8</xdr:row>
      <xdr:rowOff>60831</xdr:rowOff>
    </xdr:from>
    <xdr:to>
      <xdr:col>12</xdr:col>
      <xdr:colOff>768272</xdr:colOff>
      <xdr:row>12</xdr:row>
      <xdr:rowOff>13795</xdr:rowOff>
    </xdr:to>
    <xdr:sp macro="" textlink="">
      <xdr:nvSpPr>
        <xdr:cNvPr id="14" name="Right Arrow 13">
          <a:extLst>
            <a:ext uri="{FF2B5EF4-FFF2-40B4-BE49-F238E27FC236}">
              <a16:creationId xmlns:a16="http://schemas.microsoft.com/office/drawing/2014/main" id="{7F966D70-D1E7-E341-9834-D1FDAFCEBA43}"/>
            </a:ext>
          </a:extLst>
        </xdr:cNvPr>
        <xdr:cNvSpPr/>
      </xdr:nvSpPr>
      <xdr:spPr>
        <a:xfrm>
          <a:off x="5010856" y="873631"/>
          <a:ext cx="5841216" cy="765764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769839</xdr:colOff>
      <xdr:row>26</xdr:row>
      <xdr:rowOff>79961</xdr:rowOff>
    </xdr:from>
    <xdr:to>
      <xdr:col>5</xdr:col>
      <xdr:colOff>707124</xdr:colOff>
      <xdr:row>30</xdr:row>
      <xdr:rowOff>79962</xdr:rowOff>
    </xdr:to>
    <xdr:sp macro="" textlink="">
      <xdr:nvSpPr>
        <xdr:cNvPr id="15" name="Right Arrow 14">
          <a:extLst>
            <a:ext uri="{FF2B5EF4-FFF2-40B4-BE49-F238E27FC236}">
              <a16:creationId xmlns:a16="http://schemas.microsoft.com/office/drawing/2014/main" id="{081572A2-7889-CB47-BA92-7F7871EE1C95}"/>
            </a:ext>
          </a:extLst>
        </xdr:cNvPr>
        <xdr:cNvSpPr/>
      </xdr:nvSpPr>
      <xdr:spPr>
        <a:xfrm rot="17920717">
          <a:off x="4224631" y="4575369"/>
          <a:ext cx="812801" cy="762785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138288</xdr:colOff>
      <xdr:row>26</xdr:row>
      <xdr:rowOff>138287</xdr:rowOff>
    </xdr:from>
    <xdr:to>
      <xdr:col>8</xdr:col>
      <xdr:colOff>75573</xdr:colOff>
      <xdr:row>30</xdr:row>
      <xdr:rowOff>138288</xdr:rowOff>
    </xdr:to>
    <xdr:sp macro="" textlink="">
      <xdr:nvSpPr>
        <xdr:cNvPr id="16" name="Right Arrow 15">
          <a:extLst>
            <a:ext uri="{FF2B5EF4-FFF2-40B4-BE49-F238E27FC236}">
              <a16:creationId xmlns:a16="http://schemas.microsoft.com/office/drawing/2014/main" id="{CFF849C1-7B6B-E143-825F-3AA49F974379}"/>
            </a:ext>
          </a:extLst>
        </xdr:cNvPr>
        <xdr:cNvSpPr/>
      </xdr:nvSpPr>
      <xdr:spPr>
        <a:xfrm rot="13944861">
          <a:off x="6069580" y="4633695"/>
          <a:ext cx="812801" cy="762785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338194</xdr:colOff>
      <xdr:row>35</xdr:row>
      <xdr:rowOff>77141</xdr:rowOff>
    </xdr:from>
    <xdr:to>
      <xdr:col>17</xdr:col>
      <xdr:colOff>795394</xdr:colOff>
      <xdr:row>41</xdr:row>
      <xdr:rowOff>314</xdr:rowOff>
    </xdr:to>
    <xdr:sp macro="" textlink="">
      <xdr:nvSpPr>
        <xdr:cNvPr id="17" name="Triangle 16">
          <a:extLst>
            <a:ext uri="{FF2B5EF4-FFF2-40B4-BE49-F238E27FC236}">
              <a16:creationId xmlns:a16="http://schemas.microsoft.com/office/drawing/2014/main" id="{763FCDAD-90F1-7047-8FF6-97D6EF0F62F2}"/>
            </a:ext>
          </a:extLst>
        </xdr:cNvPr>
        <xdr:cNvSpPr/>
      </xdr:nvSpPr>
      <xdr:spPr>
        <a:xfrm>
          <a:off x="13723994" y="6376341"/>
          <a:ext cx="1282700" cy="114237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Fixed</a:t>
          </a:r>
          <a:r>
            <a:rPr lang="en-US" sz="1100" baseline="0"/>
            <a:t> Cost</a:t>
          </a:r>
          <a:endParaRPr lang="en-US" sz="1100"/>
        </a:p>
      </xdr:txBody>
    </xdr:sp>
    <xdr:clientData/>
  </xdr:twoCellAnchor>
  <xdr:twoCellAnchor>
    <xdr:from>
      <xdr:col>16</xdr:col>
      <xdr:colOff>585140</xdr:colOff>
      <xdr:row>26</xdr:row>
      <xdr:rowOff>83411</xdr:rowOff>
    </xdr:from>
    <xdr:to>
      <xdr:col>17</xdr:col>
      <xdr:colOff>569462</xdr:colOff>
      <xdr:row>30</xdr:row>
      <xdr:rowOff>36375</xdr:rowOff>
    </xdr:to>
    <xdr:sp macro="" textlink="">
      <xdr:nvSpPr>
        <xdr:cNvPr id="18" name="Right Arrow 17">
          <a:extLst>
            <a:ext uri="{FF2B5EF4-FFF2-40B4-BE49-F238E27FC236}">
              <a16:creationId xmlns:a16="http://schemas.microsoft.com/office/drawing/2014/main" id="{97BC349D-6B18-D14C-88E6-1C13D1384DD9}"/>
            </a:ext>
          </a:extLst>
        </xdr:cNvPr>
        <xdr:cNvSpPr/>
      </xdr:nvSpPr>
      <xdr:spPr>
        <a:xfrm>
          <a:off x="13970940" y="4553811"/>
          <a:ext cx="809822" cy="765764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107873</xdr:colOff>
      <xdr:row>22</xdr:row>
      <xdr:rowOff>123548</xdr:rowOff>
    </xdr:from>
    <xdr:to>
      <xdr:col>13</xdr:col>
      <xdr:colOff>92194</xdr:colOff>
      <xdr:row>26</xdr:row>
      <xdr:rowOff>76511</xdr:rowOff>
    </xdr:to>
    <xdr:sp macro="" textlink="">
      <xdr:nvSpPr>
        <xdr:cNvPr id="19" name="Right Arrow 18">
          <a:extLst>
            <a:ext uri="{FF2B5EF4-FFF2-40B4-BE49-F238E27FC236}">
              <a16:creationId xmlns:a16="http://schemas.microsoft.com/office/drawing/2014/main" id="{6AD9B09C-1077-6E46-8C63-CCFC662CEC98}"/>
            </a:ext>
          </a:extLst>
        </xdr:cNvPr>
        <xdr:cNvSpPr/>
      </xdr:nvSpPr>
      <xdr:spPr>
        <a:xfrm rot="656795">
          <a:off x="10191673" y="3781148"/>
          <a:ext cx="809821" cy="765763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212764</xdr:colOff>
      <xdr:row>32</xdr:row>
      <xdr:rowOff>202573</xdr:rowOff>
    </xdr:from>
    <xdr:to>
      <xdr:col>14</xdr:col>
      <xdr:colOff>125433</xdr:colOff>
      <xdr:row>38</xdr:row>
      <xdr:rowOff>125746</xdr:rowOff>
    </xdr:to>
    <xdr:sp macro="" textlink="">
      <xdr:nvSpPr>
        <xdr:cNvPr id="20" name="Triangle 19">
          <a:extLst>
            <a:ext uri="{FF2B5EF4-FFF2-40B4-BE49-F238E27FC236}">
              <a16:creationId xmlns:a16="http://schemas.microsoft.com/office/drawing/2014/main" id="{3EA5F86A-0660-D34A-A0E3-5D78A1011D46}"/>
            </a:ext>
          </a:extLst>
        </xdr:cNvPr>
        <xdr:cNvSpPr/>
      </xdr:nvSpPr>
      <xdr:spPr>
        <a:xfrm>
          <a:off x="10296564" y="5892173"/>
          <a:ext cx="1563669" cy="114237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Material</a:t>
          </a:r>
        </a:p>
      </xdr:txBody>
    </xdr:sp>
    <xdr:clientData/>
  </xdr:twoCellAnchor>
  <xdr:twoCellAnchor>
    <xdr:from>
      <xdr:col>8</xdr:col>
      <xdr:colOff>741461</xdr:colOff>
      <xdr:row>36</xdr:row>
      <xdr:rowOff>57071</xdr:rowOff>
    </xdr:from>
    <xdr:to>
      <xdr:col>10</xdr:col>
      <xdr:colOff>654129</xdr:colOff>
      <xdr:row>41</xdr:row>
      <xdr:rowOff>184071</xdr:rowOff>
    </xdr:to>
    <xdr:sp macro="" textlink="">
      <xdr:nvSpPr>
        <xdr:cNvPr id="21" name="Triangle 20">
          <a:extLst>
            <a:ext uri="{FF2B5EF4-FFF2-40B4-BE49-F238E27FC236}">
              <a16:creationId xmlns:a16="http://schemas.microsoft.com/office/drawing/2014/main" id="{0BA8B646-9266-E648-8415-955B0A081E19}"/>
            </a:ext>
          </a:extLst>
        </xdr:cNvPr>
        <xdr:cNvSpPr/>
      </xdr:nvSpPr>
      <xdr:spPr>
        <a:xfrm>
          <a:off x="7523261" y="6559471"/>
          <a:ext cx="1563668" cy="1143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Overhead</a:t>
          </a:r>
        </a:p>
      </xdr:txBody>
    </xdr:sp>
    <xdr:clientData/>
  </xdr:twoCellAnchor>
  <xdr:twoCellAnchor>
    <xdr:from>
      <xdr:col>10</xdr:col>
      <xdr:colOff>517564</xdr:colOff>
      <xdr:row>34</xdr:row>
      <xdr:rowOff>146754</xdr:rowOff>
    </xdr:from>
    <xdr:to>
      <xdr:col>12</xdr:col>
      <xdr:colOff>430233</xdr:colOff>
      <xdr:row>40</xdr:row>
      <xdr:rowOff>69927</xdr:rowOff>
    </xdr:to>
    <xdr:sp macro="" textlink="">
      <xdr:nvSpPr>
        <xdr:cNvPr id="22" name="Triangle 21">
          <a:extLst>
            <a:ext uri="{FF2B5EF4-FFF2-40B4-BE49-F238E27FC236}">
              <a16:creationId xmlns:a16="http://schemas.microsoft.com/office/drawing/2014/main" id="{12F3F40B-CA16-2746-9CCB-01AE7B65D832}"/>
            </a:ext>
          </a:extLst>
        </xdr:cNvPr>
        <xdr:cNvSpPr/>
      </xdr:nvSpPr>
      <xdr:spPr>
        <a:xfrm>
          <a:off x="8950364" y="6242754"/>
          <a:ext cx="1563669" cy="114237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Labor</a:t>
          </a:r>
        </a:p>
      </xdr:txBody>
    </xdr:sp>
    <xdr:clientData/>
  </xdr:twoCellAnchor>
  <xdr:twoCellAnchor>
    <xdr:from>
      <xdr:col>9</xdr:col>
      <xdr:colOff>401448</xdr:colOff>
      <xdr:row>29</xdr:row>
      <xdr:rowOff>73655</xdr:rowOff>
    </xdr:from>
    <xdr:to>
      <xdr:col>10</xdr:col>
      <xdr:colOff>338732</xdr:colOff>
      <xdr:row>34</xdr:row>
      <xdr:rowOff>187807</xdr:rowOff>
    </xdr:to>
    <xdr:sp macro="" textlink="">
      <xdr:nvSpPr>
        <xdr:cNvPr id="23" name="Right Arrow 22">
          <a:extLst>
            <a:ext uri="{FF2B5EF4-FFF2-40B4-BE49-F238E27FC236}">
              <a16:creationId xmlns:a16="http://schemas.microsoft.com/office/drawing/2014/main" id="{BD043827-8260-074E-942F-AEE1CD3ADF07}"/>
            </a:ext>
          </a:extLst>
        </xdr:cNvPr>
        <xdr:cNvSpPr/>
      </xdr:nvSpPr>
      <xdr:spPr>
        <a:xfrm rot="16808038">
          <a:off x="7825064" y="5337339"/>
          <a:ext cx="1130152" cy="762784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606160</xdr:colOff>
      <xdr:row>29</xdr:row>
      <xdr:rowOff>25956</xdr:rowOff>
    </xdr:from>
    <xdr:to>
      <xdr:col>11</xdr:col>
      <xdr:colOff>543445</xdr:colOff>
      <xdr:row>34</xdr:row>
      <xdr:rowOff>140436</xdr:rowOff>
    </xdr:to>
    <xdr:sp macro="" textlink="">
      <xdr:nvSpPr>
        <xdr:cNvPr id="24" name="Right Arrow 23">
          <a:extLst>
            <a:ext uri="{FF2B5EF4-FFF2-40B4-BE49-F238E27FC236}">
              <a16:creationId xmlns:a16="http://schemas.microsoft.com/office/drawing/2014/main" id="{C8CBA590-2E2D-9B46-B597-D46190841ED8}"/>
            </a:ext>
          </a:extLst>
        </xdr:cNvPr>
        <xdr:cNvSpPr/>
      </xdr:nvSpPr>
      <xdr:spPr>
        <a:xfrm rot="15211284">
          <a:off x="8855113" y="5289803"/>
          <a:ext cx="1130480" cy="762785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3771</xdr:colOff>
      <xdr:row>27</xdr:row>
      <xdr:rowOff>106871</xdr:rowOff>
    </xdr:from>
    <xdr:to>
      <xdr:col>12</xdr:col>
      <xdr:colOff>772043</xdr:colOff>
      <xdr:row>33</xdr:row>
      <xdr:rowOff>173351</xdr:rowOff>
    </xdr:to>
    <xdr:sp macro="" textlink="">
      <xdr:nvSpPr>
        <xdr:cNvPr id="25" name="Right Arrow 24">
          <a:extLst>
            <a:ext uri="{FF2B5EF4-FFF2-40B4-BE49-F238E27FC236}">
              <a16:creationId xmlns:a16="http://schemas.microsoft.com/office/drawing/2014/main" id="{D9383096-57C1-C748-A0B2-646D3DA201FC}"/>
            </a:ext>
          </a:extLst>
        </xdr:cNvPr>
        <xdr:cNvSpPr/>
      </xdr:nvSpPr>
      <xdr:spPr>
        <a:xfrm rot="13709817">
          <a:off x="9828867" y="5039175"/>
          <a:ext cx="1285680" cy="768272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622771</xdr:colOff>
      <xdr:row>13</xdr:row>
      <xdr:rowOff>150516</xdr:rowOff>
    </xdr:from>
    <xdr:to>
      <xdr:col>13</xdr:col>
      <xdr:colOff>432743</xdr:colOff>
      <xdr:row>17</xdr:row>
      <xdr:rowOff>103479</xdr:rowOff>
    </xdr:to>
    <xdr:sp macro="" textlink="">
      <xdr:nvSpPr>
        <xdr:cNvPr id="26" name="Right Arrow 25">
          <a:extLst>
            <a:ext uri="{FF2B5EF4-FFF2-40B4-BE49-F238E27FC236}">
              <a16:creationId xmlns:a16="http://schemas.microsoft.com/office/drawing/2014/main" id="{F244A3D7-5094-5D4B-9543-E1A702A69FD1}"/>
            </a:ext>
          </a:extLst>
        </xdr:cNvPr>
        <xdr:cNvSpPr/>
      </xdr:nvSpPr>
      <xdr:spPr>
        <a:xfrm rot="20950602">
          <a:off x="6579071" y="1979316"/>
          <a:ext cx="4762972" cy="765763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1C321-93F7-9C40-B590-DE3BD36681F5}">
  <dimension ref="A1:D29"/>
  <sheetViews>
    <sheetView workbookViewId="0">
      <selection activeCell="D30" sqref="D30"/>
    </sheetView>
  </sheetViews>
  <sheetFormatPr baseColWidth="10" defaultRowHeight="16" x14ac:dyDescent="0.2"/>
  <cols>
    <col min="1" max="1" width="14" bestFit="1" customWidth="1"/>
    <col min="2" max="2" width="12.1640625" bestFit="1" customWidth="1"/>
  </cols>
  <sheetData>
    <row r="1" spans="1:4" x14ac:dyDescent="0.2">
      <c r="A1" t="s">
        <v>0</v>
      </c>
    </row>
    <row r="3" spans="1:4" x14ac:dyDescent="0.2">
      <c r="A3" s="13" t="s">
        <v>2</v>
      </c>
    </row>
    <row r="4" spans="1:4" x14ac:dyDescent="0.2">
      <c r="A4" t="s">
        <v>14</v>
      </c>
      <c r="B4" s="2">
        <f>Sofa_Price</f>
        <v>155</v>
      </c>
    </row>
    <row r="5" spans="1:4" x14ac:dyDescent="0.2">
      <c r="A5" s="1" t="s">
        <v>15</v>
      </c>
      <c r="B5" s="3">
        <f>Table_Price</f>
        <v>100</v>
      </c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9" spans="1:4" x14ac:dyDescent="0.2">
      <c r="A9" s="14" t="s">
        <v>3</v>
      </c>
    </row>
    <row r="10" spans="1:4" x14ac:dyDescent="0.2">
      <c r="A10" s="1" t="s">
        <v>6</v>
      </c>
      <c r="B10" s="2">
        <v>-10000</v>
      </c>
    </row>
    <row r="11" spans="1:4" x14ac:dyDescent="0.2">
      <c r="A11" s="1" t="s">
        <v>7</v>
      </c>
      <c r="B11" s="2">
        <v>-25</v>
      </c>
    </row>
    <row r="12" spans="1:4" ht="32" x14ac:dyDescent="0.2">
      <c r="A12" s="1" t="s">
        <v>8</v>
      </c>
      <c r="B12" s="2">
        <v>-20</v>
      </c>
    </row>
    <row r="13" spans="1:4" ht="32" x14ac:dyDescent="0.2">
      <c r="A13" s="1" t="s">
        <v>9</v>
      </c>
      <c r="B13" s="2">
        <v>-15</v>
      </c>
    </row>
    <row r="14" spans="1:4" x14ac:dyDescent="0.2">
      <c r="A14" s="1"/>
    </row>
    <row r="15" spans="1:4" x14ac:dyDescent="0.2">
      <c r="A15" s="13" t="s">
        <v>4</v>
      </c>
    </row>
    <row r="16" spans="1:4" x14ac:dyDescent="0.2">
      <c r="A16" t="s">
        <v>5</v>
      </c>
      <c r="B16" s="2">
        <v>-10000</v>
      </c>
    </row>
    <row r="17" spans="1:2" x14ac:dyDescent="0.2">
      <c r="A17" t="s">
        <v>10</v>
      </c>
      <c r="B17" s="2">
        <v>-15</v>
      </c>
    </row>
    <row r="18" spans="1:2" x14ac:dyDescent="0.2">
      <c r="A18" t="s">
        <v>11</v>
      </c>
      <c r="B18" s="2">
        <v>-20</v>
      </c>
    </row>
    <row r="19" spans="1:2" x14ac:dyDescent="0.2">
      <c r="A19" t="s">
        <v>12</v>
      </c>
      <c r="B19" s="2">
        <v>-15</v>
      </c>
    </row>
    <row r="21" spans="1:2" x14ac:dyDescent="0.2">
      <c r="A21" t="s">
        <v>16</v>
      </c>
    </row>
    <row r="22" spans="1:2" x14ac:dyDescent="0.2">
      <c r="A22" s="4"/>
      <c r="B22" s="4"/>
    </row>
    <row r="23" spans="1:2" x14ac:dyDescent="0.2">
      <c r="A23" s="4" t="s">
        <v>30</v>
      </c>
      <c r="B23" s="4">
        <v>-2.5</v>
      </c>
    </row>
    <row r="24" spans="1:2" x14ac:dyDescent="0.2">
      <c r="A24" s="4" t="s">
        <v>17</v>
      </c>
      <c r="B24" s="5">
        <v>550</v>
      </c>
    </row>
    <row r="26" spans="1:2" x14ac:dyDescent="0.2">
      <c r="A26" s="4" t="s">
        <v>18</v>
      </c>
    </row>
    <row r="28" spans="1:2" x14ac:dyDescent="0.2">
      <c r="A28" s="4" t="s">
        <v>31</v>
      </c>
      <c r="B28">
        <v>-5</v>
      </c>
    </row>
    <row r="29" spans="1:2" x14ac:dyDescent="0.2">
      <c r="A29" t="s">
        <v>19</v>
      </c>
      <c r="B29" s="2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8084-0351-5446-A493-573F9F06F57B}">
  <dimension ref="A1:E29"/>
  <sheetViews>
    <sheetView workbookViewId="0">
      <selection activeCell="C10" sqref="C10"/>
    </sheetView>
  </sheetViews>
  <sheetFormatPr baseColWidth="10" defaultRowHeight="16" x14ac:dyDescent="0.2"/>
  <cols>
    <col min="1" max="1" width="20.6640625" bestFit="1" customWidth="1"/>
    <col min="2" max="2" width="12.1640625" bestFit="1" customWidth="1"/>
  </cols>
  <sheetData>
    <row r="1" spans="1:5" x14ac:dyDescent="0.2">
      <c r="A1" t="s">
        <v>27</v>
      </c>
    </row>
    <row r="2" spans="1:5" x14ac:dyDescent="0.2">
      <c r="A2" s="6" t="s">
        <v>55</v>
      </c>
      <c r="B2" s="7">
        <v>140</v>
      </c>
      <c r="D2" t="s">
        <v>20</v>
      </c>
      <c r="E2" t="s">
        <v>23</v>
      </c>
    </row>
    <row r="3" spans="1:5" x14ac:dyDescent="0.2">
      <c r="A3" t="s">
        <v>28</v>
      </c>
      <c r="B3">
        <f>SB</f>
        <v>-2.5</v>
      </c>
      <c r="D3">
        <v>135</v>
      </c>
      <c r="E3">
        <v>5937.5</v>
      </c>
    </row>
    <row r="4" spans="1:5" x14ac:dyDescent="0.2">
      <c r="A4" t="s">
        <v>29</v>
      </c>
      <c r="B4">
        <f>SB0</f>
        <v>550</v>
      </c>
      <c r="D4">
        <v>140</v>
      </c>
      <c r="E4">
        <v>6000</v>
      </c>
    </row>
    <row r="5" spans="1:5" x14ac:dyDescent="0.2">
      <c r="A5" t="s">
        <v>20</v>
      </c>
      <c r="B5">
        <v>155</v>
      </c>
      <c r="D5">
        <v>145</v>
      </c>
      <c r="E5">
        <v>5937.5</v>
      </c>
    </row>
    <row r="6" spans="1:5" x14ac:dyDescent="0.2">
      <c r="D6">
        <v>150</v>
      </c>
      <c r="E6">
        <v>5750</v>
      </c>
    </row>
    <row r="7" spans="1:5" x14ac:dyDescent="0.2">
      <c r="A7" s="6" t="s">
        <v>16</v>
      </c>
      <c r="B7" s="6">
        <f>($B$3*$B$5)+$B$4</f>
        <v>162.5</v>
      </c>
      <c r="D7">
        <v>155</v>
      </c>
      <c r="E7">
        <v>5437.5</v>
      </c>
    </row>
    <row r="8" spans="1:5" x14ac:dyDescent="0.2">
      <c r="D8">
        <v>160</v>
      </c>
      <c r="E8">
        <v>5000</v>
      </c>
    </row>
    <row r="9" spans="1:5" x14ac:dyDescent="0.2">
      <c r="A9" t="s">
        <v>20</v>
      </c>
      <c r="B9" s="2">
        <f>B5</f>
        <v>155</v>
      </c>
      <c r="D9">
        <v>165</v>
      </c>
      <c r="E9">
        <v>4437.5</v>
      </c>
    </row>
    <row r="10" spans="1:5" x14ac:dyDescent="0.2">
      <c r="A10" t="s">
        <v>16</v>
      </c>
      <c r="B10">
        <f>Sofa_Demand</f>
        <v>162.5</v>
      </c>
      <c r="D10">
        <v>170</v>
      </c>
      <c r="E10">
        <v>3750</v>
      </c>
    </row>
    <row r="11" spans="1:5" x14ac:dyDescent="0.2">
      <c r="A11" s="6" t="s">
        <v>32</v>
      </c>
      <c r="B11" s="6">
        <f>B7*B5</f>
        <v>25187.5</v>
      </c>
      <c r="D11">
        <v>175</v>
      </c>
      <c r="E11">
        <v>2937.5</v>
      </c>
    </row>
    <row r="12" spans="1:5" x14ac:dyDescent="0.2">
      <c r="B12" s="2"/>
      <c r="D12">
        <v>180</v>
      </c>
      <c r="E12">
        <v>2000</v>
      </c>
    </row>
    <row r="13" spans="1:5" x14ac:dyDescent="0.2">
      <c r="A13" t="s">
        <v>16</v>
      </c>
      <c r="B13" s="2">
        <f>Sofa_Demand</f>
        <v>162.5</v>
      </c>
      <c r="D13">
        <v>185</v>
      </c>
      <c r="E13">
        <v>937.5</v>
      </c>
    </row>
    <row r="14" spans="1:5" x14ac:dyDescent="0.2">
      <c r="A14" t="s">
        <v>7</v>
      </c>
      <c r="B14" s="2">
        <f>Sofa_Labor</f>
        <v>-25</v>
      </c>
      <c r="D14">
        <v>190</v>
      </c>
      <c r="E14">
        <v>-250</v>
      </c>
    </row>
    <row r="15" spans="1:5" x14ac:dyDescent="0.2">
      <c r="A15" s="6" t="s">
        <v>33</v>
      </c>
      <c r="B15" s="7">
        <f>Sofa_Labor*B7</f>
        <v>-4062.5</v>
      </c>
      <c r="D15">
        <v>195</v>
      </c>
      <c r="E15">
        <v>-1562.5</v>
      </c>
    </row>
    <row r="16" spans="1:5" x14ac:dyDescent="0.2">
      <c r="B16" s="2"/>
      <c r="D16">
        <v>200</v>
      </c>
      <c r="E16">
        <v>-3000</v>
      </c>
    </row>
    <row r="17" spans="1:5" x14ac:dyDescent="0.2">
      <c r="A17" t="s">
        <v>16</v>
      </c>
      <c r="B17" s="2">
        <f>Sofa_Demand</f>
        <v>162.5</v>
      </c>
      <c r="D17">
        <v>205</v>
      </c>
      <c r="E17">
        <v>-4562.5</v>
      </c>
    </row>
    <row r="18" spans="1:5" x14ac:dyDescent="0.2">
      <c r="A18" t="s">
        <v>8</v>
      </c>
      <c r="B18" s="2">
        <f>Sofa_Material</f>
        <v>-20</v>
      </c>
    </row>
    <row r="19" spans="1:5" x14ac:dyDescent="0.2">
      <c r="A19" s="6" t="s">
        <v>34</v>
      </c>
      <c r="B19" s="7">
        <f>Sofa_Material*B7</f>
        <v>-3250</v>
      </c>
    </row>
    <row r="20" spans="1:5" x14ac:dyDescent="0.2">
      <c r="B20" s="2"/>
    </row>
    <row r="21" spans="1:5" x14ac:dyDescent="0.2">
      <c r="A21" t="s">
        <v>60</v>
      </c>
      <c r="B21" s="2">
        <f>Sofa_Demand</f>
        <v>162.5</v>
      </c>
    </row>
    <row r="22" spans="1:5" x14ac:dyDescent="0.2">
      <c r="A22" t="s">
        <v>9</v>
      </c>
      <c r="B22" s="2">
        <f>Sofa_Overhead</f>
        <v>-15</v>
      </c>
    </row>
    <row r="23" spans="1:5" x14ac:dyDescent="0.2">
      <c r="A23" s="6" t="s">
        <v>35</v>
      </c>
      <c r="B23" s="7">
        <f>Sofa_Overhead*B7</f>
        <v>-2437.5</v>
      </c>
    </row>
    <row r="24" spans="1:5" x14ac:dyDescent="0.2">
      <c r="B24" s="2"/>
    </row>
    <row r="25" spans="1:5" x14ac:dyDescent="0.2">
      <c r="A25" t="s">
        <v>61</v>
      </c>
      <c r="B25" s="2">
        <f>SUM(B15,B19,B23)</f>
        <v>-9750</v>
      </c>
    </row>
    <row r="26" spans="1:5" x14ac:dyDescent="0.2">
      <c r="A26" t="s">
        <v>6</v>
      </c>
      <c r="B26" s="2">
        <f>Sofa_Fixed</f>
        <v>-10000</v>
      </c>
    </row>
    <row r="27" spans="1:5" x14ac:dyDescent="0.2">
      <c r="A27" s="6" t="s">
        <v>36</v>
      </c>
      <c r="B27" s="7">
        <f>SUM(B25:B26)</f>
        <v>-19750</v>
      </c>
    </row>
    <row r="29" spans="1:5" x14ac:dyDescent="0.2">
      <c r="A29" s="6" t="s">
        <v>23</v>
      </c>
      <c r="B29" s="7">
        <f>Sofa_Total_Cost+Sofa_Revenue</f>
        <v>5437.5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C639-4C46-1345-8F9F-F23207DED749}">
  <dimension ref="A1:F32"/>
  <sheetViews>
    <sheetView zoomScale="89" workbookViewId="0">
      <selection activeCell="C10" sqref="C10"/>
    </sheetView>
  </sheetViews>
  <sheetFormatPr baseColWidth="10" defaultRowHeight="16" x14ac:dyDescent="0.2"/>
  <cols>
    <col min="1" max="1" width="21.6640625" bestFit="1" customWidth="1"/>
    <col min="2" max="2" width="22" bestFit="1" customWidth="1"/>
    <col min="4" max="4" width="12.33203125" bestFit="1" customWidth="1"/>
    <col min="6" max="6" width="13.1640625" bestFit="1" customWidth="1"/>
  </cols>
  <sheetData>
    <row r="1" spans="1:6" x14ac:dyDescent="0.2">
      <c r="A1" t="s">
        <v>13</v>
      </c>
    </row>
    <row r="2" spans="1:6" x14ac:dyDescent="0.2">
      <c r="A2" s="6" t="s">
        <v>54</v>
      </c>
      <c r="B2" s="7">
        <v>115</v>
      </c>
      <c r="E2" s="12" t="s">
        <v>21</v>
      </c>
      <c r="F2" s="12" t="s">
        <v>24</v>
      </c>
    </row>
    <row r="3" spans="1:6" x14ac:dyDescent="0.2">
      <c r="A3" t="s">
        <v>21</v>
      </c>
      <c r="B3" s="2">
        <v>100</v>
      </c>
      <c r="E3" s="8">
        <f>Table_Price</f>
        <v>100</v>
      </c>
      <c r="F3" s="2">
        <f>Table_Profit</f>
        <v>10000</v>
      </c>
    </row>
    <row r="4" spans="1:6" x14ac:dyDescent="0.2">
      <c r="A4" t="s">
        <v>37</v>
      </c>
      <c r="B4">
        <v>-5</v>
      </c>
      <c r="E4" s="8">
        <f>E3+5</f>
        <v>105</v>
      </c>
      <c r="F4" s="2">
        <f t="dataTable" ref="F4:F19" dt2D="0" dtr="0" r1="B3"/>
        <v>10625</v>
      </c>
    </row>
    <row r="5" spans="1:6" x14ac:dyDescent="0.2">
      <c r="A5" t="s">
        <v>38</v>
      </c>
      <c r="B5">
        <f>TB0</f>
        <v>900</v>
      </c>
      <c r="E5" s="8">
        <f>E4+5</f>
        <v>110</v>
      </c>
      <c r="F5" s="2">
        <v>11000</v>
      </c>
    </row>
    <row r="6" spans="1:6" x14ac:dyDescent="0.2">
      <c r="E6" s="8">
        <f t="shared" ref="E6:E19" si="0">E5+5</f>
        <v>115</v>
      </c>
      <c r="F6" s="2">
        <v>11125</v>
      </c>
    </row>
    <row r="7" spans="1:6" x14ac:dyDescent="0.2">
      <c r="A7" s="6" t="s">
        <v>18</v>
      </c>
      <c r="B7" s="7">
        <f>(B4*B3)+B5</f>
        <v>400</v>
      </c>
      <c r="E7" s="8">
        <f t="shared" si="0"/>
        <v>120</v>
      </c>
      <c r="F7" s="2">
        <v>11000</v>
      </c>
    </row>
    <row r="8" spans="1:6" x14ac:dyDescent="0.2">
      <c r="A8" s="10"/>
      <c r="B8" s="11"/>
      <c r="E8" s="8">
        <f t="shared" si="0"/>
        <v>125</v>
      </c>
      <c r="F8" s="2">
        <v>10625</v>
      </c>
    </row>
    <row r="9" spans="1:6" x14ac:dyDescent="0.2">
      <c r="A9" t="s">
        <v>18</v>
      </c>
      <c r="B9">
        <f>Table_Demand</f>
        <v>400</v>
      </c>
      <c r="E9" s="8">
        <f t="shared" si="0"/>
        <v>130</v>
      </c>
      <c r="F9" s="2">
        <v>10000</v>
      </c>
    </row>
    <row r="10" spans="1:6" x14ac:dyDescent="0.2">
      <c r="A10" t="s">
        <v>21</v>
      </c>
      <c r="B10" s="8">
        <f>B3</f>
        <v>100</v>
      </c>
      <c r="E10" s="8">
        <f t="shared" si="0"/>
        <v>135</v>
      </c>
      <c r="F10" s="2">
        <v>9125</v>
      </c>
    </row>
    <row r="11" spans="1:6" x14ac:dyDescent="0.2">
      <c r="A11" s="6" t="s">
        <v>39</v>
      </c>
      <c r="B11" s="9">
        <f>B10*Table_Demand</f>
        <v>40000</v>
      </c>
      <c r="E11" s="8">
        <f t="shared" si="0"/>
        <v>140</v>
      </c>
      <c r="F11" s="2">
        <v>8000</v>
      </c>
    </row>
    <row r="12" spans="1:6" x14ac:dyDescent="0.2">
      <c r="E12" s="8">
        <f t="shared" si="0"/>
        <v>145</v>
      </c>
      <c r="F12" s="2">
        <v>6625</v>
      </c>
    </row>
    <row r="13" spans="1:6" x14ac:dyDescent="0.2">
      <c r="A13" t="s">
        <v>18</v>
      </c>
      <c r="B13">
        <f>Table_Demand</f>
        <v>400</v>
      </c>
      <c r="E13" s="8">
        <f t="shared" si="0"/>
        <v>150</v>
      </c>
      <c r="F13" s="2">
        <v>5000</v>
      </c>
    </row>
    <row r="14" spans="1:6" x14ac:dyDescent="0.2">
      <c r="A14" t="s">
        <v>44</v>
      </c>
      <c r="B14" s="2">
        <f>Table_Labor</f>
        <v>-15</v>
      </c>
      <c r="E14" s="8">
        <f t="shared" si="0"/>
        <v>155</v>
      </c>
      <c r="F14" s="2">
        <v>3125</v>
      </c>
    </row>
    <row r="15" spans="1:6" x14ac:dyDescent="0.2">
      <c r="A15" s="6" t="s">
        <v>40</v>
      </c>
      <c r="B15" s="9">
        <f>Table_Labor*Table_Demand</f>
        <v>-6000</v>
      </c>
      <c r="E15" s="8">
        <f t="shared" si="0"/>
        <v>160</v>
      </c>
      <c r="F15" s="2">
        <v>1000</v>
      </c>
    </row>
    <row r="16" spans="1:6" x14ac:dyDescent="0.2">
      <c r="B16" s="2"/>
      <c r="E16" s="8">
        <f t="shared" si="0"/>
        <v>165</v>
      </c>
      <c r="F16" s="2">
        <v>-1375</v>
      </c>
    </row>
    <row r="17" spans="1:6" x14ac:dyDescent="0.2">
      <c r="A17" t="s">
        <v>18</v>
      </c>
      <c r="B17">
        <f>Table_Demand</f>
        <v>400</v>
      </c>
      <c r="E17" s="8">
        <f t="shared" si="0"/>
        <v>170</v>
      </c>
      <c r="F17" s="2">
        <v>-4000</v>
      </c>
    </row>
    <row r="18" spans="1:6" x14ac:dyDescent="0.2">
      <c r="A18" t="s">
        <v>45</v>
      </c>
      <c r="B18" s="2">
        <f>Table_Material</f>
        <v>-20</v>
      </c>
      <c r="E18" s="8">
        <f t="shared" si="0"/>
        <v>175</v>
      </c>
      <c r="F18" s="2">
        <v>-6875</v>
      </c>
    </row>
    <row r="19" spans="1:6" x14ac:dyDescent="0.2">
      <c r="A19" s="6" t="s">
        <v>41</v>
      </c>
      <c r="B19" s="9">
        <f>Table_Material*Table_Demand</f>
        <v>-8000</v>
      </c>
      <c r="E19" s="8">
        <f t="shared" si="0"/>
        <v>180</v>
      </c>
      <c r="F19" s="2">
        <v>-10000</v>
      </c>
    </row>
    <row r="20" spans="1:6" x14ac:dyDescent="0.2">
      <c r="B20" s="2"/>
      <c r="E20" s="8"/>
    </row>
    <row r="21" spans="1:6" x14ac:dyDescent="0.2">
      <c r="A21" t="s">
        <v>18</v>
      </c>
      <c r="B21">
        <f>Table_Demand</f>
        <v>400</v>
      </c>
      <c r="E21" s="8"/>
    </row>
    <row r="22" spans="1:6" x14ac:dyDescent="0.2">
      <c r="A22" t="s">
        <v>46</v>
      </c>
      <c r="B22" s="2">
        <f>Table_Overhead</f>
        <v>-15</v>
      </c>
      <c r="E22" s="8"/>
    </row>
    <row r="23" spans="1:6" ht="15" customHeight="1" x14ac:dyDescent="0.2">
      <c r="A23" s="6" t="s">
        <v>42</v>
      </c>
      <c r="B23" s="9">
        <f>Table_Overhead*Table_Demand</f>
        <v>-6000</v>
      </c>
      <c r="E23" s="8"/>
    </row>
    <row r="24" spans="1:6" ht="15" customHeight="1" x14ac:dyDescent="0.2">
      <c r="B24" s="2"/>
      <c r="E24" s="8"/>
    </row>
    <row r="25" spans="1:6" ht="15" customHeight="1" x14ac:dyDescent="0.2">
      <c r="A25" t="s">
        <v>47</v>
      </c>
      <c r="B25" s="2">
        <f>SUM(Table_Variable_Labor,Table_Variable_Material,Table_Variable_Overhead)</f>
        <v>-20000</v>
      </c>
      <c r="E25" s="8"/>
    </row>
    <row r="26" spans="1:6" x14ac:dyDescent="0.2">
      <c r="A26" t="s">
        <v>5</v>
      </c>
      <c r="B26" s="2">
        <f>Table_Fixed</f>
        <v>-10000</v>
      </c>
    </row>
    <row r="27" spans="1:6" x14ac:dyDescent="0.2">
      <c r="A27" s="6" t="s">
        <v>43</v>
      </c>
      <c r="B27" s="7">
        <f>SUM(Table_Fixed,Total_Variable_Table)</f>
        <v>-30000</v>
      </c>
    </row>
    <row r="29" spans="1:6" x14ac:dyDescent="0.2">
      <c r="A29" s="7" t="s">
        <v>24</v>
      </c>
      <c r="B29" s="7" cm="1">
        <f t="array" ref="B29">Table_Revenue+Total_Table_Cost</f>
        <v>10000</v>
      </c>
    </row>
    <row r="31" spans="1:6" x14ac:dyDescent="0.2">
      <c r="B31" s="8"/>
    </row>
    <row r="32" spans="1:6" x14ac:dyDescent="0.2">
      <c r="B32" s="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71AE-F9EB-B645-A64E-3B555C7975EC}">
  <dimension ref="A1:E25"/>
  <sheetViews>
    <sheetView tabSelected="1" zoomScale="101" workbookViewId="0">
      <selection activeCell="J3" sqref="J3"/>
    </sheetView>
  </sheetViews>
  <sheetFormatPr baseColWidth="10" defaultRowHeight="16" x14ac:dyDescent="0.2"/>
  <cols>
    <col min="1" max="1" width="23" bestFit="1" customWidth="1"/>
    <col min="2" max="2" width="12.1640625" bestFit="1" customWidth="1"/>
  </cols>
  <sheetData>
    <row r="1" spans="1:5" x14ac:dyDescent="0.2">
      <c r="A1" t="s">
        <v>1</v>
      </c>
    </row>
    <row r="2" spans="1:5" x14ac:dyDescent="0.2">
      <c r="A2" t="s">
        <v>25</v>
      </c>
      <c r="E2" t="s">
        <v>86</v>
      </c>
    </row>
    <row r="3" spans="1:5" x14ac:dyDescent="0.2">
      <c r="A3" t="s">
        <v>20</v>
      </c>
      <c r="B3" s="2">
        <v>155</v>
      </c>
      <c r="E3" t="s">
        <v>90</v>
      </c>
    </row>
    <row r="4" spans="1:5" x14ac:dyDescent="0.2">
      <c r="A4" t="s">
        <v>21</v>
      </c>
      <c r="B4" s="2">
        <v>100</v>
      </c>
      <c r="E4" t="s">
        <v>91</v>
      </c>
    </row>
    <row r="12" spans="1:5" x14ac:dyDescent="0.2">
      <c r="A12" t="s">
        <v>26</v>
      </c>
    </row>
    <row r="13" spans="1:5" x14ac:dyDescent="0.2">
      <c r="A13" t="s">
        <v>22</v>
      </c>
    </row>
    <row r="14" spans="1:5" x14ac:dyDescent="0.2">
      <c r="A14" t="s">
        <v>49</v>
      </c>
      <c r="B14" s="2">
        <v>5999.9999999999964</v>
      </c>
    </row>
    <row r="15" spans="1:5" x14ac:dyDescent="0.2">
      <c r="A15" t="s">
        <v>50</v>
      </c>
      <c r="B15" s="2">
        <v>11125</v>
      </c>
    </row>
    <row r="16" spans="1:5" x14ac:dyDescent="0.2">
      <c r="A16" s="6" t="s">
        <v>48</v>
      </c>
      <c r="B16" s="7">
        <v>17124.999999999996</v>
      </c>
    </row>
    <row r="19" spans="1:2" x14ac:dyDescent="0.2">
      <c r="A19" t="s">
        <v>51</v>
      </c>
      <c r="B19" s="2">
        <f>Sofa_Profit</f>
        <v>5437.5</v>
      </c>
    </row>
    <row r="20" spans="1:2" x14ac:dyDescent="0.2">
      <c r="A20" t="s">
        <v>52</v>
      </c>
      <c r="B20" s="2">
        <f>Table_Profit</f>
        <v>10000</v>
      </c>
    </row>
    <row r="21" spans="1:2" x14ac:dyDescent="0.2">
      <c r="A21" s="6" t="s">
        <v>53</v>
      </c>
      <c r="B21" s="7">
        <f>B19+B20</f>
        <v>15437.5</v>
      </c>
    </row>
    <row r="23" spans="1:2" x14ac:dyDescent="0.2">
      <c r="A23" t="s">
        <v>87</v>
      </c>
      <c r="B23" s="8">
        <f>B16</f>
        <v>17124.999999999996</v>
      </c>
    </row>
    <row r="24" spans="1:2" x14ac:dyDescent="0.2">
      <c r="A24" t="s">
        <v>88</v>
      </c>
      <c r="B24" s="8">
        <f>B21</f>
        <v>15437.5</v>
      </c>
    </row>
    <row r="25" spans="1:2" x14ac:dyDescent="0.2">
      <c r="A25" s="6" t="s">
        <v>89</v>
      </c>
      <c r="B25" s="9">
        <f>B23-B24</f>
        <v>1687.4999999999964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D3F9-33BE-AE4E-9E23-E18A99768E32}">
  <dimension ref="A1:C14"/>
  <sheetViews>
    <sheetView workbookViewId="0">
      <selection activeCell="E9" sqref="E9"/>
    </sheetView>
  </sheetViews>
  <sheetFormatPr baseColWidth="10" defaultRowHeight="16" x14ac:dyDescent="0.2"/>
  <cols>
    <col min="1" max="1" width="16.5" bestFit="1" customWidth="1"/>
    <col min="3" max="3" width="33.33203125" bestFit="1" customWidth="1"/>
  </cols>
  <sheetData>
    <row r="1" spans="1:3" x14ac:dyDescent="0.2">
      <c r="A1" t="s">
        <v>58</v>
      </c>
    </row>
    <row r="2" spans="1:3" x14ac:dyDescent="0.2">
      <c r="A2" s="16" t="s">
        <v>76</v>
      </c>
      <c r="B2" s="16" t="s">
        <v>66</v>
      </c>
      <c r="C2" s="16" t="s">
        <v>70</v>
      </c>
    </row>
    <row r="3" spans="1:3" x14ac:dyDescent="0.2">
      <c r="A3" t="s">
        <v>77</v>
      </c>
      <c r="B3" t="s">
        <v>67</v>
      </c>
      <c r="C3" s="2">
        <v>15</v>
      </c>
    </row>
    <row r="4" spans="1:3" x14ac:dyDescent="0.2">
      <c r="A4" t="s">
        <v>11</v>
      </c>
      <c r="B4" t="s">
        <v>67</v>
      </c>
      <c r="C4" s="2">
        <v>20</v>
      </c>
    </row>
    <row r="5" spans="1:3" x14ac:dyDescent="0.2">
      <c r="A5" t="s">
        <v>12</v>
      </c>
      <c r="B5" t="s">
        <v>67</v>
      </c>
      <c r="C5" s="2">
        <v>15</v>
      </c>
    </row>
    <row r="6" spans="1:3" x14ac:dyDescent="0.2">
      <c r="A6" t="s">
        <v>21</v>
      </c>
      <c r="B6" t="s">
        <v>67</v>
      </c>
      <c r="C6" s="2">
        <v>100</v>
      </c>
    </row>
    <row r="7" spans="1:3" x14ac:dyDescent="0.2">
      <c r="A7" t="s">
        <v>5</v>
      </c>
      <c r="B7" t="s">
        <v>0</v>
      </c>
      <c r="C7" s="2">
        <v>10000</v>
      </c>
    </row>
    <row r="8" spans="1:3" x14ac:dyDescent="0.2">
      <c r="A8" t="s">
        <v>78</v>
      </c>
      <c r="B8" t="s">
        <v>0</v>
      </c>
      <c r="C8" s="15">
        <v>-5</v>
      </c>
    </row>
    <row r="9" spans="1:3" x14ac:dyDescent="0.2">
      <c r="A9" t="s">
        <v>79</v>
      </c>
      <c r="B9" t="s">
        <v>0</v>
      </c>
      <c r="C9" s="15">
        <v>900</v>
      </c>
    </row>
    <row r="10" spans="1:3" x14ac:dyDescent="0.2">
      <c r="A10" t="s">
        <v>80</v>
      </c>
      <c r="B10" t="s">
        <v>68</v>
      </c>
      <c r="C10" t="s">
        <v>71</v>
      </c>
    </row>
    <row r="11" spans="1:3" x14ac:dyDescent="0.2">
      <c r="A11" t="s">
        <v>81</v>
      </c>
      <c r="B11" t="s">
        <v>68</v>
      </c>
      <c r="C11" t="s">
        <v>84</v>
      </c>
    </row>
    <row r="12" spans="1:3" x14ac:dyDescent="0.2">
      <c r="A12" t="s">
        <v>82</v>
      </c>
      <c r="B12" t="s">
        <v>68</v>
      </c>
      <c r="C12" t="s">
        <v>85</v>
      </c>
    </row>
    <row r="13" spans="1:3" x14ac:dyDescent="0.2">
      <c r="A13" t="s">
        <v>18</v>
      </c>
      <c r="B13" t="s">
        <v>68</v>
      </c>
      <c r="C13" t="s">
        <v>74</v>
      </c>
    </row>
    <row r="14" spans="1:3" x14ac:dyDescent="0.2">
      <c r="A14" t="s">
        <v>24</v>
      </c>
      <c r="B14" t="s">
        <v>69</v>
      </c>
      <c r="C14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0D63D-9444-9D43-BC5E-CDE90118B003}">
  <dimension ref="A1:C14"/>
  <sheetViews>
    <sheetView workbookViewId="0">
      <selection activeCell="F38" sqref="F38"/>
    </sheetView>
  </sheetViews>
  <sheetFormatPr baseColWidth="10" defaultRowHeight="16" x14ac:dyDescent="0.2"/>
  <cols>
    <col min="1" max="1" width="17.1640625" bestFit="1" customWidth="1"/>
    <col min="2" max="2" width="9.6640625" bestFit="1" customWidth="1"/>
    <col min="3" max="3" width="33.33203125" bestFit="1" customWidth="1"/>
  </cols>
  <sheetData>
    <row r="1" spans="1:3" x14ac:dyDescent="0.2">
      <c r="A1" t="s">
        <v>59</v>
      </c>
    </row>
    <row r="2" spans="1:3" x14ac:dyDescent="0.2">
      <c r="A2" s="16" t="s">
        <v>76</v>
      </c>
      <c r="B2" s="16" t="s">
        <v>66</v>
      </c>
      <c r="C2" s="16" t="s">
        <v>70</v>
      </c>
    </row>
    <row r="3" spans="1:3" x14ac:dyDescent="0.2">
      <c r="A3" t="s">
        <v>7</v>
      </c>
      <c r="B3" t="s">
        <v>67</v>
      </c>
      <c r="C3" s="2">
        <v>25</v>
      </c>
    </row>
    <row r="4" spans="1:3" x14ac:dyDescent="0.2">
      <c r="A4" t="s">
        <v>8</v>
      </c>
      <c r="B4" t="s">
        <v>67</v>
      </c>
      <c r="C4" s="2">
        <v>20</v>
      </c>
    </row>
    <row r="5" spans="1:3" x14ac:dyDescent="0.2">
      <c r="A5" t="s">
        <v>9</v>
      </c>
      <c r="B5" t="s">
        <v>67</v>
      </c>
      <c r="C5" s="2">
        <v>15</v>
      </c>
    </row>
    <row r="6" spans="1:3" x14ac:dyDescent="0.2">
      <c r="A6" t="s">
        <v>20</v>
      </c>
      <c r="B6" t="s">
        <v>67</v>
      </c>
      <c r="C6" s="2">
        <v>155</v>
      </c>
    </row>
    <row r="7" spans="1:3" x14ac:dyDescent="0.2">
      <c r="A7" t="s">
        <v>6</v>
      </c>
      <c r="B7" t="s">
        <v>0</v>
      </c>
      <c r="C7" s="2">
        <v>10000</v>
      </c>
    </row>
    <row r="8" spans="1:3" x14ac:dyDescent="0.2">
      <c r="A8" t="s">
        <v>62</v>
      </c>
      <c r="B8" t="s">
        <v>0</v>
      </c>
      <c r="C8" s="15">
        <v>-2.5</v>
      </c>
    </row>
    <row r="9" spans="1:3" x14ac:dyDescent="0.2">
      <c r="A9" t="s">
        <v>63</v>
      </c>
      <c r="B9" t="s">
        <v>0</v>
      </c>
      <c r="C9" s="15">
        <v>550</v>
      </c>
    </row>
    <row r="10" spans="1:3" x14ac:dyDescent="0.2">
      <c r="A10" t="s">
        <v>64</v>
      </c>
      <c r="B10" t="s">
        <v>68</v>
      </c>
      <c r="C10" t="s">
        <v>71</v>
      </c>
    </row>
    <row r="11" spans="1:3" x14ac:dyDescent="0.2">
      <c r="A11" t="s">
        <v>36</v>
      </c>
      <c r="B11" t="s">
        <v>68</v>
      </c>
      <c r="C11" t="s">
        <v>72</v>
      </c>
    </row>
    <row r="12" spans="1:3" x14ac:dyDescent="0.2">
      <c r="A12" t="s">
        <v>65</v>
      </c>
      <c r="B12" t="s">
        <v>68</v>
      </c>
      <c r="C12" t="s">
        <v>73</v>
      </c>
    </row>
    <row r="13" spans="1:3" x14ac:dyDescent="0.2">
      <c r="A13" t="s">
        <v>16</v>
      </c>
      <c r="B13" t="s">
        <v>68</v>
      </c>
      <c r="C13" t="s">
        <v>74</v>
      </c>
    </row>
    <row r="14" spans="1:3" x14ac:dyDescent="0.2">
      <c r="A14" t="s">
        <v>23</v>
      </c>
      <c r="B14" t="s">
        <v>69</v>
      </c>
      <c r="C14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D3C0-B496-1E44-8604-FE4F0ACBEB88}">
  <dimension ref="A1"/>
  <sheetViews>
    <sheetView zoomScale="50" workbookViewId="0">
      <selection activeCell="A2" sqref="A2"/>
    </sheetView>
  </sheetViews>
  <sheetFormatPr baseColWidth="10" defaultRowHeight="16" x14ac:dyDescent="0.2"/>
  <cols>
    <col min="1" max="1" width="13.1640625" bestFit="1" customWidth="1"/>
  </cols>
  <sheetData>
    <row r="1" spans="1:1" x14ac:dyDescent="0.2">
      <c r="A1" t="s">
        <v>57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8A8D8-8276-E049-8370-244E697609C0}">
  <dimension ref="A1"/>
  <sheetViews>
    <sheetView zoomScale="60" workbookViewId="0">
      <selection activeCell="F3" sqref="F3"/>
    </sheetView>
  </sheetViews>
  <sheetFormatPr baseColWidth="10" defaultRowHeight="16" x14ac:dyDescent="0.2"/>
  <cols>
    <col min="1" max="1" width="12.33203125" bestFit="1" customWidth="1"/>
  </cols>
  <sheetData>
    <row r="1" spans="1:1" x14ac:dyDescent="0.2">
      <c r="A1" t="s">
        <v>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26</vt:i4>
      </vt:variant>
    </vt:vector>
  </HeadingPairs>
  <TitlesOfParts>
    <vt:vector size="34" baseType="lpstr">
      <vt:lpstr>Data</vt:lpstr>
      <vt:lpstr>Model Sofa</vt:lpstr>
      <vt:lpstr>Model Table</vt:lpstr>
      <vt:lpstr>Interface</vt:lpstr>
      <vt:lpstr>Formula List Table</vt:lpstr>
      <vt:lpstr>Formula List Sofa </vt:lpstr>
      <vt:lpstr>Diagram Table</vt:lpstr>
      <vt:lpstr>Diagram Sofa </vt:lpstr>
      <vt:lpstr>SB</vt:lpstr>
      <vt:lpstr>SB0</vt:lpstr>
      <vt:lpstr>Sofa_Demand</vt:lpstr>
      <vt:lpstr>Sofa_Fixed</vt:lpstr>
      <vt:lpstr>Sofa_Labor</vt:lpstr>
      <vt:lpstr>Sofa_Material</vt:lpstr>
      <vt:lpstr>Sofa_Overhead</vt:lpstr>
      <vt:lpstr>Sofa_Price</vt:lpstr>
      <vt:lpstr>Sofa_Profit</vt:lpstr>
      <vt:lpstr>Sofa_Revenue</vt:lpstr>
      <vt:lpstr>Sofa_Total_Cost</vt:lpstr>
      <vt:lpstr>Table_Demand</vt:lpstr>
      <vt:lpstr>Table_Fixed</vt:lpstr>
      <vt:lpstr>Table_Labor</vt:lpstr>
      <vt:lpstr>Table_Material</vt:lpstr>
      <vt:lpstr>Table_Overhead</vt:lpstr>
      <vt:lpstr>Table_Price</vt:lpstr>
      <vt:lpstr>Table_Profit</vt:lpstr>
      <vt:lpstr>Table_Revenue</vt:lpstr>
      <vt:lpstr>Table_Variable_Labor</vt:lpstr>
      <vt:lpstr>Table_Variable_Material</vt:lpstr>
      <vt:lpstr>Table_Variable_Overhead</vt:lpstr>
      <vt:lpstr>TB</vt:lpstr>
      <vt:lpstr>TB0</vt:lpstr>
      <vt:lpstr>Total_Table_Cost</vt:lpstr>
      <vt:lpstr>Total_Variable_Table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2022-09-06T14:05:35Z</dcterms:created>
  <dcterms:modified xsi:type="dcterms:W3CDTF">2022-09-09T20:58:07Z</dcterms:modified>
</cp:coreProperties>
</file>