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515290EE-61DE-4344-89D6-8500E99D7BA6}" xr6:coauthVersionLast="47" xr6:coauthVersionMax="47" xr10:uidLastSave="{00000000-0000-0000-0000-000000000000}"/>
  <bookViews>
    <workbookView xWindow="380" yWindow="500" windowWidth="28040" windowHeight="16940" activeTab="1" xr2:uid="{2DA9EC8E-0C9C-1B47-9456-E5F045BE1DF0}"/>
  </bookViews>
  <sheets>
    <sheet name="Sheet1" sheetId="1" r:id="rId1"/>
    <sheet name="Warehouse" sheetId="3" r:id="rId2"/>
    <sheet name="Museum " sheetId="2" r:id="rId3"/>
  </sheets>
  <definedNames>
    <definedName name="solver_adj" localSheetId="2" hidden="1">'Museum '!$B$6:$E$6</definedName>
    <definedName name="solver_adj" localSheetId="1" hidden="1">Warehouse!$K$11:$M$14,Warehouse!$P$11:$P$14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2</definedName>
    <definedName name="solver_itr" localSheetId="2" hidden="1">2147483647</definedName>
    <definedName name="solver_itr" localSheetId="1" hidden="1">2147483647</definedName>
    <definedName name="solver_lhs1" localSheetId="2" hidden="1">'Museum '!$B$6:$E$6</definedName>
    <definedName name="solver_lhs1" localSheetId="1" hidden="1">Warehouse!$K$11:$M$14</definedName>
    <definedName name="solver_lhs2" localSheetId="2" hidden="1">'Museum '!$F$5</definedName>
    <definedName name="solver_lhs2" localSheetId="1" hidden="1">Warehouse!$K$15:$M$15</definedName>
    <definedName name="solver_lhs3" localSheetId="1" hidden="1">Warehouse!$N$11:$N$14</definedName>
    <definedName name="solver_lhs4" localSheetId="1" hidden="1">Warehouse!$N$19</definedName>
    <definedName name="solver_lhs5" localSheetId="1" hidden="1">Warehouse!$N$20</definedName>
    <definedName name="solver_lhs6" localSheetId="1" hidden="1">Warehouse!$N$21</definedName>
    <definedName name="solver_lhs7" localSheetId="1" hidden="1">Warehouse!$P$11:$P$14</definedName>
    <definedName name="solver_lin" localSheetId="2" hidden="1">2</definedName>
    <definedName name="solver_lin" localSheetId="1" hidden="1">1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2</definedName>
    <definedName name="solver_num" localSheetId="1" hidden="1">7</definedName>
    <definedName name="solver_opt" localSheetId="2" hidden="1">'Museum '!$B$7</definedName>
    <definedName name="solver_opt" localSheetId="1" hidden="1">Warehouse!$K$21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5</definedName>
    <definedName name="solver_rel1" localSheetId="1" hidden="1">4</definedName>
    <definedName name="solver_rel2" localSheetId="2" hidden="1">1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3</definedName>
    <definedName name="solver_rel7" localSheetId="1" hidden="1">5</definedName>
    <definedName name="solver_rhs1" localSheetId="2" hidden="1">"binary"</definedName>
    <definedName name="solver_rhs1" localSheetId="1" hidden="1">"integer"</definedName>
    <definedName name="solver_rhs2" localSheetId="2" hidden="1">'Museum '!$H$5</definedName>
    <definedName name="solver_rhs2" localSheetId="1" hidden="1">Warehouse!$K$17:$M$17</definedName>
    <definedName name="solver_rhs3" localSheetId="1" hidden="1">Warehouse!$Q$11:$Q$14</definedName>
    <definedName name="solver_rhs4" localSheetId="1" hidden="1">Warehouse!$P$19</definedName>
    <definedName name="solver_rhs5" localSheetId="1" hidden="1">Warehouse!$P$20</definedName>
    <definedName name="solver_rhs6" localSheetId="1" hidden="1">Warehouse!$P$21</definedName>
    <definedName name="solver_rhs7" localSheetId="1" hidden="1">"binary"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  <definedName name="Warehouse_capacity">Warehouse!$Q$8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3" l="1"/>
  <c r="N20" i="3"/>
  <c r="P19" i="3"/>
  <c r="N19" i="3"/>
  <c r="K20" i="3"/>
  <c r="K19" i="3"/>
  <c r="Q14" i="3"/>
  <c r="Q12" i="3"/>
  <c r="Q13" i="3"/>
  <c r="Q11" i="3"/>
  <c r="N12" i="3"/>
  <c r="N13" i="3"/>
  <c r="N14" i="3"/>
  <c r="N11" i="3"/>
  <c r="L15" i="3"/>
  <c r="M15" i="3"/>
  <c r="K15" i="3"/>
  <c r="B7" i="2"/>
  <c r="F5" i="2"/>
  <c r="K21" i="3" l="1"/>
</calcChain>
</file>

<file path=xl/sharedStrings.xml><?xml version="1.0" encoding="utf-8"?>
<sst xmlns="http://schemas.openxmlformats.org/spreadsheetml/2006/main" count="105" uniqueCount="78">
  <si>
    <t xml:space="preserve">BIP </t>
  </si>
  <si>
    <t>decision type of problem</t>
  </si>
  <si>
    <t xml:space="preserve">the decision variable is always going to be a 0 or a 1 </t>
  </si>
  <si>
    <t>Binary Integer Problem knapsack problem</t>
  </si>
  <si>
    <t xml:space="preserve">maximize benefit </t>
  </si>
  <si>
    <t xml:space="preserve">st </t>
  </si>
  <si>
    <t xml:space="preserve">capacity/size limitation </t>
  </si>
  <si>
    <t xml:space="preserve">Variable will always be yes or no decision </t>
  </si>
  <si>
    <t>Xi = (0,1)</t>
  </si>
  <si>
    <t xml:space="preserve">Take painting i or 0 if not going to take </t>
  </si>
  <si>
    <t>MAX</t>
  </si>
  <si>
    <t>X1</t>
  </si>
  <si>
    <t>X2</t>
  </si>
  <si>
    <t>X3</t>
  </si>
  <si>
    <t>X4</t>
  </si>
  <si>
    <t xml:space="preserve">st weight </t>
  </si>
  <si>
    <t xml:space="preserve">max </t>
  </si>
  <si>
    <t>&lt;=</t>
  </si>
  <si>
    <t xml:space="preserve">lbs </t>
  </si>
  <si>
    <t xml:space="preserve">1, 0 , 0 , 0 </t>
  </si>
  <si>
    <t xml:space="preserve">^ this would be if we took just the first painting </t>
  </si>
  <si>
    <t xml:space="preserve">Benefit </t>
  </si>
  <si>
    <t>ST</t>
  </si>
  <si>
    <t>Weight</t>
  </si>
  <si>
    <t>Rob?</t>
  </si>
  <si>
    <t xml:space="preserve">Total Benefit </t>
  </si>
  <si>
    <t xml:space="preserve">Weight </t>
  </si>
  <si>
    <t xml:space="preserve">Capacity </t>
  </si>
  <si>
    <t xml:space="preserve">Integer variables are only interested in quantities that are integral </t>
  </si>
  <si>
    <t>binary = yes/no decision</t>
  </si>
  <si>
    <t xml:space="preserve">combo of the above is a mixed integer problem = MIP </t>
  </si>
  <si>
    <t xml:space="preserve">Warehouse </t>
  </si>
  <si>
    <t xml:space="preserve">A company is considering opening various warehouses in cities </t>
  </si>
  <si>
    <t>They all have different operating costs</t>
  </si>
  <si>
    <t xml:space="preserve">Each warehouse can ship 100 units </t>
  </si>
  <si>
    <t xml:space="preserve">These four warehouses supply three different regions that all have different demands </t>
  </si>
  <si>
    <t xml:space="preserve">The shipping and production of one unit cost are also included </t>
  </si>
  <si>
    <t xml:space="preserve">We want to meet weekly demands at minimum cost </t>
  </si>
  <si>
    <t xml:space="preserve">1. If the NY warehouse is opened, then the LA warehouse must be opened. </t>
  </si>
  <si>
    <t xml:space="preserve">2. At most, 2 warehouses can be opened </t>
  </si>
  <si>
    <t xml:space="preserve">3. Either the ATL or LA must be opened </t>
  </si>
  <si>
    <t>From</t>
  </si>
  <si>
    <t>NY</t>
  </si>
  <si>
    <t>LA</t>
  </si>
  <si>
    <t xml:space="preserve">ATL </t>
  </si>
  <si>
    <t xml:space="preserve">ChI </t>
  </si>
  <si>
    <t>Cost (week)</t>
  </si>
  <si>
    <t>TO</t>
  </si>
  <si>
    <t>Region 1</t>
  </si>
  <si>
    <t>Region 2</t>
  </si>
  <si>
    <t>Region 3</t>
  </si>
  <si>
    <t xml:space="preserve">Demand = </t>
  </si>
  <si>
    <t xml:space="preserve">We define the decision to open, or not open, a warehouse in a particular location </t>
  </si>
  <si>
    <t xml:space="preserve">Let Yi = 1 if City I is used </t>
  </si>
  <si>
    <t xml:space="preserve">Yi = 0 if City I is not used </t>
  </si>
  <si>
    <t xml:space="preserve">Let Xij be the units shipped from warehouse in City I to region j </t>
  </si>
  <si>
    <t xml:space="preserve">MIP = mix of integer decision variables and binary variables </t>
  </si>
  <si>
    <t xml:space="preserve">Big M gets turned on or off once decision has been made </t>
  </si>
  <si>
    <t xml:space="preserve">less than or equal to works as an OR </t>
  </si>
  <si>
    <t>CHI</t>
  </si>
  <si>
    <t>ATL</t>
  </si>
  <si>
    <t>From/TO</t>
  </si>
  <si>
    <t xml:space="preserve">Total </t>
  </si>
  <si>
    <t>Rel</t>
  </si>
  <si>
    <t>&gt;=</t>
  </si>
  <si>
    <t xml:space="preserve">total </t>
  </si>
  <si>
    <t>rel</t>
  </si>
  <si>
    <t>Open?</t>
  </si>
  <si>
    <t>Demand</t>
  </si>
  <si>
    <t xml:space="preserve">Shipping Cost </t>
  </si>
  <si>
    <t>Operating Cost</t>
  </si>
  <si>
    <t>Total Cost</t>
  </si>
  <si>
    <t>Operating</t>
  </si>
  <si>
    <t>Cost</t>
  </si>
  <si>
    <t xml:space="preserve">Additional Constraints </t>
  </si>
  <si>
    <t xml:space="preserve">Cont 1 </t>
  </si>
  <si>
    <t>Cont 2</t>
  </si>
  <si>
    <t>Cont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</si>
</sst>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0" fillId="6" borderId="0" xfId="0" applyFill="1"/>
    <xf numFmtId="0" fontId="0" fillId="7" borderId="0" xfId="0" applyFill="1"/>
    <xf numFmtId="0" fontId="4" fillId="4" borderId="1" xfId="4"/>
    <xf numFmtId="0" fontId="2" fillId="2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7" borderId="0" xfId="0" applyFill="1" applyBorder="1"/>
    <xf numFmtId="0" fontId="0" fillId="7" borderId="3" xfId="0" applyFill="1" applyBorder="1"/>
    <xf numFmtId="0" fontId="4" fillId="4" borderId="1" xfId="4" applyAlignment="1">
      <alignment horizontal="center"/>
    </xf>
    <xf numFmtId="0" fontId="1" fillId="5" borderId="0" xfId="5"/>
    <xf numFmtId="44" fontId="0" fillId="0" borderId="0" xfId="1" applyFont="1"/>
    <xf numFmtId="44" fontId="1" fillId="5" borderId="0" xfId="5" applyNumberFormat="1"/>
    <xf numFmtId="0" fontId="1" fillId="5" borderId="1" xfId="5" applyBorder="1" applyAlignment="1">
      <alignment horizontal="center"/>
    </xf>
    <xf numFmtId="44" fontId="2" fillId="2" borderId="2" xfId="1" applyFont="1" applyFill="1" applyBorder="1"/>
    <xf numFmtId="0" fontId="3" fillId="3" borderId="0" xfId="3"/>
  </cellXfs>
  <cellStyles count="6">
    <cellStyle name="40% - Accent3" xfId="5" builtinId="39"/>
    <cellStyle name="Calculation" xfId="4" builtinId="22"/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637A-C2E4-4546-943C-B3F67300F778}">
  <dimension ref="A1:I24"/>
  <sheetViews>
    <sheetView zoomScale="136" workbookViewId="0">
      <selection activeCell="A25" sqref="A25"/>
    </sheetView>
  </sheetViews>
  <sheetFormatPr baseColWidth="10" defaultRowHeight="16" x14ac:dyDescent="0.2"/>
  <cols>
    <col min="1" max="1" width="45.33203125" bestFit="1" customWidth="1"/>
  </cols>
  <sheetData>
    <row r="1" spans="1:9" x14ac:dyDescent="0.2">
      <c r="A1" t="s">
        <v>0</v>
      </c>
    </row>
    <row r="2" spans="1:9" x14ac:dyDescent="0.2">
      <c r="C2" t="s">
        <v>10</v>
      </c>
    </row>
    <row r="3" spans="1:9" x14ac:dyDescent="0.2">
      <c r="A3" t="s">
        <v>3</v>
      </c>
      <c r="C3" t="s">
        <v>11</v>
      </c>
      <c r="D3" t="s">
        <v>12</v>
      </c>
      <c r="E3" t="s">
        <v>13</v>
      </c>
      <c r="F3" t="s">
        <v>14</v>
      </c>
    </row>
    <row r="4" spans="1:9" x14ac:dyDescent="0.2">
      <c r="A4" t="s">
        <v>1</v>
      </c>
    </row>
    <row r="5" spans="1:9" x14ac:dyDescent="0.2">
      <c r="A5" t="s">
        <v>2</v>
      </c>
      <c r="B5" t="s">
        <v>16</v>
      </c>
      <c r="C5">
        <v>16</v>
      </c>
      <c r="D5">
        <v>22</v>
      </c>
      <c r="E5">
        <v>12</v>
      </c>
      <c r="F5">
        <v>8</v>
      </c>
    </row>
    <row r="6" spans="1:9" x14ac:dyDescent="0.2">
      <c r="B6" t="s">
        <v>15</v>
      </c>
      <c r="C6">
        <v>5</v>
      </c>
      <c r="D6">
        <v>7</v>
      </c>
      <c r="E6">
        <v>4</v>
      </c>
      <c r="F6">
        <v>3</v>
      </c>
      <c r="G6" t="s">
        <v>17</v>
      </c>
      <c r="H6">
        <v>14</v>
      </c>
      <c r="I6" t="s">
        <v>18</v>
      </c>
    </row>
    <row r="7" spans="1:9" x14ac:dyDescent="0.2">
      <c r="A7" t="s">
        <v>4</v>
      </c>
    </row>
    <row r="8" spans="1:9" x14ac:dyDescent="0.2">
      <c r="A8" t="s">
        <v>5</v>
      </c>
    </row>
    <row r="9" spans="1:9" x14ac:dyDescent="0.2">
      <c r="A9" t="s">
        <v>6</v>
      </c>
    </row>
    <row r="11" spans="1:9" x14ac:dyDescent="0.2">
      <c r="A11" t="s">
        <v>7</v>
      </c>
    </row>
    <row r="12" spans="1:9" x14ac:dyDescent="0.2">
      <c r="A12" t="s">
        <v>8</v>
      </c>
    </row>
    <row r="14" spans="1:9" x14ac:dyDescent="0.2">
      <c r="A14" t="s">
        <v>9</v>
      </c>
    </row>
    <row r="17" spans="1:1" x14ac:dyDescent="0.2">
      <c r="A17" t="s">
        <v>19</v>
      </c>
    </row>
    <row r="18" spans="1:1" x14ac:dyDescent="0.2">
      <c r="A18" t="s">
        <v>20</v>
      </c>
    </row>
    <row r="21" spans="1:1" x14ac:dyDescent="0.2">
      <c r="A21" t="s">
        <v>28</v>
      </c>
    </row>
    <row r="22" spans="1:1" x14ac:dyDescent="0.2">
      <c r="A22" t="s">
        <v>29</v>
      </c>
    </row>
    <row r="24" spans="1:1" x14ac:dyDescent="0.2">
      <c r="A2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F973-B585-804A-A9CD-327D8F4F2890}">
  <dimension ref="A3:Q32"/>
  <sheetViews>
    <sheetView tabSelected="1" topLeftCell="H1" zoomScale="150" zoomScaleNormal="100" workbookViewId="0">
      <selection activeCell="Q19" sqref="Q19"/>
    </sheetView>
  </sheetViews>
  <sheetFormatPr baseColWidth="10" defaultRowHeight="16" x14ac:dyDescent="0.2"/>
  <cols>
    <col min="10" max="10" width="13.33203125" bestFit="1" customWidth="1"/>
  </cols>
  <sheetData>
    <row r="3" spans="1:17" x14ac:dyDescent="0.2">
      <c r="A3" t="s">
        <v>31</v>
      </c>
    </row>
    <row r="4" spans="1:17" x14ac:dyDescent="0.2">
      <c r="N4" t="s">
        <v>72</v>
      </c>
    </row>
    <row r="5" spans="1:17" x14ac:dyDescent="0.2">
      <c r="A5" t="s">
        <v>32</v>
      </c>
      <c r="J5" t="s">
        <v>61</v>
      </c>
      <c r="K5" t="s">
        <v>48</v>
      </c>
      <c r="L5" t="s">
        <v>49</v>
      </c>
      <c r="M5" t="s">
        <v>50</v>
      </c>
      <c r="N5" t="s">
        <v>73</v>
      </c>
    </row>
    <row r="6" spans="1:17" x14ac:dyDescent="0.2">
      <c r="A6" t="s">
        <v>33</v>
      </c>
      <c r="J6" t="s">
        <v>42</v>
      </c>
      <c r="K6" s="7">
        <v>20</v>
      </c>
      <c r="L6" s="7">
        <v>40</v>
      </c>
      <c r="M6" s="7">
        <v>50</v>
      </c>
      <c r="N6" s="13">
        <v>400</v>
      </c>
    </row>
    <row r="7" spans="1:17" x14ac:dyDescent="0.2">
      <c r="A7" t="s">
        <v>34</v>
      </c>
      <c r="J7" t="s">
        <v>43</v>
      </c>
      <c r="K7" s="7">
        <v>48</v>
      </c>
      <c r="L7" s="7">
        <v>15</v>
      </c>
      <c r="M7" s="7">
        <v>26</v>
      </c>
      <c r="N7" s="13">
        <v>500</v>
      </c>
      <c r="P7" t="s">
        <v>31</v>
      </c>
    </row>
    <row r="8" spans="1:17" x14ac:dyDescent="0.2">
      <c r="A8" t="s">
        <v>35</v>
      </c>
      <c r="J8" t="s">
        <v>59</v>
      </c>
      <c r="K8" s="7">
        <v>26</v>
      </c>
      <c r="L8" s="7">
        <v>35</v>
      </c>
      <c r="M8" s="7">
        <v>18</v>
      </c>
      <c r="N8" s="13">
        <v>300</v>
      </c>
      <c r="P8" t="s">
        <v>27</v>
      </c>
      <c r="Q8" s="11">
        <v>100</v>
      </c>
    </row>
    <row r="9" spans="1:17" x14ac:dyDescent="0.2">
      <c r="A9" t="s">
        <v>36</v>
      </c>
      <c r="J9" t="s">
        <v>60</v>
      </c>
      <c r="K9" s="7">
        <v>24</v>
      </c>
      <c r="L9" s="7">
        <v>50</v>
      </c>
      <c r="M9" s="7">
        <v>35</v>
      </c>
      <c r="N9" s="13">
        <v>150</v>
      </c>
    </row>
    <row r="10" spans="1:17" x14ac:dyDescent="0.2">
      <c r="A10" t="s">
        <v>37</v>
      </c>
      <c r="J10" t="s">
        <v>61</v>
      </c>
      <c r="K10" t="s">
        <v>48</v>
      </c>
      <c r="L10" t="s">
        <v>49</v>
      </c>
      <c r="M10" t="s">
        <v>50</v>
      </c>
      <c r="N10" t="s">
        <v>65</v>
      </c>
      <c r="O10" t="s">
        <v>66</v>
      </c>
      <c r="P10" t="s">
        <v>67</v>
      </c>
      <c r="Q10" t="s">
        <v>27</v>
      </c>
    </row>
    <row r="11" spans="1:17" x14ac:dyDescent="0.2">
      <c r="A11" t="s">
        <v>38</v>
      </c>
      <c r="J11" t="s">
        <v>42</v>
      </c>
      <c r="K11" s="8">
        <v>0</v>
      </c>
      <c r="L11" s="8">
        <v>0</v>
      </c>
      <c r="M11" s="8">
        <v>0</v>
      </c>
      <c r="N11" s="3">
        <f>SUM(K11:M11)</f>
        <v>0</v>
      </c>
      <c r="O11" s="5" t="s">
        <v>17</v>
      </c>
      <c r="P11" s="2">
        <v>0</v>
      </c>
      <c r="Q11" s="3">
        <f>Warehouse_capacity*P11</f>
        <v>0</v>
      </c>
    </row>
    <row r="12" spans="1:17" x14ac:dyDescent="0.2">
      <c r="A12" t="s">
        <v>39</v>
      </c>
      <c r="J12" t="s">
        <v>43</v>
      </c>
      <c r="K12" s="8">
        <v>0</v>
      </c>
      <c r="L12" s="8">
        <v>70</v>
      </c>
      <c r="M12" s="8">
        <v>30</v>
      </c>
      <c r="N12" s="3">
        <f t="shared" ref="N12:N17" si="0">SUM(K12:M12)</f>
        <v>100</v>
      </c>
      <c r="O12" s="5" t="s">
        <v>17</v>
      </c>
      <c r="P12" s="2">
        <v>1</v>
      </c>
      <c r="Q12" s="3">
        <f>Warehouse_capacity*P12</f>
        <v>100</v>
      </c>
    </row>
    <row r="13" spans="1:17" x14ac:dyDescent="0.2">
      <c r="A13" t="s">
        <v>40</v>
      </c>
      <c r="J13" t="s">
        <v>59</v>
      </c>
      <c r="K13" s="8">
        <v>0</v>
      </c>
      <c r="L13" s="8">
        <v>0</v>
      </c>
      <c r="M13" s="8">
        <v>0</v>
      </c>
      <c r="N13" s="3">
        <f t="shared" si="0"/>
        <v>0</v>
      </c>
      <c r="O13" s="5" t="s">
        <v>17</v>
      </c>
      <c r="P13" s="2">
        <v>0</v>
      </c>
      <c r="Q13" s="3">
        <f>Warehouse_capacity*P13</f>
        <v>0</v>
      </c>
    </row>
    <row r="14" spans="1:17" x14ac:dyDescent="0.2">
      <c r="C14" s="6" t="s">
        <v>47</v>
      </c>
      <c r="D14" s="6"/>
      <c r="E14" s="6"/>
      <c r="J14" t="s">
        <v>60</v>
      </c>
      <c r="K14" s="9">
        <v>80</v>
      </c>
      <c r="L14" s="9">
        <v>0</v>
      </c>
      <c r="M14" s="9">
        <v>10</v>
      </c>
      <c r="N14" s="3">
        <f t="shared" si="0"/>
        <v>90</v>
      </c>
      <c r="O14" s="5" t="s">
        <v>17</v>
      </c>
      <c r="P14" s="2">
        <v>1</v>
      </c>
      <c r="Q14" s="3">
        <f>Warehouse_capacity*P14</f>
        <v>100</v>
      </c>
    </row>
    <row r="15" spans="1:17" x14ac:dyDescent="0.2">
      <c r="A15" t="s">
        <v>41</v>
      </c>
      <c r="B15" t="s">
        <v>46</v>
      </c>
      <c r="C15" t="s">
        <v>48</v>
      </c>
      <c r="D15" t="s">
        <v>49</v>
      </c>
      <c r="E15" t="s">
        <v>50</v>
      </c>
      <c r="J15" t="s">
        <v>62</v>
      </c>
      <c r="K15" s="10">
        <f>SUM(K11:K14)</f>
        <v>80</v>
      </c>
      <c r="L15" s="10">
        <f t="shared" ref="L15:M15" si="1">SUM(L11:L14)</f>
        <v>70</v>
      </c>
      <c r="M15" s="10">
        <f t="shared" si="1"/>
        <v>40</v>
      </c>
    </row>
    <row r="16" spans="1:17" x14ac:dyDescent="0.2">
      <c r="A16" t="s">
        <v>42</v>
      </c>
      <c r="B16">
        <v>400</v>
      </c>
      <c r="C16">
        <v>20</v>
      </c>
      <c r="D16">
        <v>40</v>
      </c>
      <c r="E16">
        <v>50</v>
      </c>
      <c r="J16" t="s">
        <v>63</v>
      </c>
      <c r="K16" s="5" t="s">
        <v>64</v>
      </c>
      <c r="L16" s="5" t="s">
        <v>64</v>
      </c>
      <c r="M16" s="5" t="s">
        <v>64</v>
      </c>
    </row>
    <row r="17" spans="1:16" x14ac:dyDescent="0.2">
      <c r="A17" t="s">
        <v>43</v>
      </c>
      <c r="B17">
        <v>500</v>
      </c>
      <c r="C17">
        <v>48</v>
      </c>
      <c r="D17">
        <v>15</v>
      </c>
      <c r="E17">
        <v>26</v>
      </c>
      <c r="J17" t="s">
        <v>68</v>
      </c>
      <c r="K17" s="14">
        <v>80</v>
      </c>
      <c r="L17" s="14">
        <v>70</v>
      </c>
      <c r="M17" s="14">
        <v>40</v>
      </c>
    </row>
    <row r="18" spans="1:16" x14ac:dyDescent="0.2">
      <c r="A18" t="s">
        <v>45</v>
      </c>
      <c r="B18">
        <v>300</v>
      </c>
      <c r="C18">
        <v>26</v>
      </c>
      <c r="D18">
        <v>35</v>
      </c>
      <c r="E18">
        <v>18</v>
      </c>
      <c r="N18" t="s">
        <v>74</v>
      </c>
    </row>
    <row r="19" spans="1:16" x14ac:dyDescent="0.2">
      <c r="A19" t="s">
        <v>44</v>
      </c>
      <c r="B19">
        <v>150</v>
      </c>
      <c r="C19">
        <v>24</v>
      </c>
      <c r="D19">
        <v>50</v>
      </c>
      <c r="E19">
        <v>35</v>
      </c>
      <c r="J19" t="s">
        <v>69</v>
      </c>
      <c r="K19" s="12">
        <f>SUMPRODUCT(K11:M14,K6:M9)</f>
        <v>4100</v>
      </c>
      <c r="M19" t="s">
        <v>75</v>
      </c>
      <c r="N19" s="3">
        <f>P11</f>
        <v>0</v>
      </c>
      <c r="O19" t="s">
        <v>17</v>
      </c>
      <c r="P19" s="16">
        <f>P12</f>
        <v>1</v>
      </c>
    </row>
    <row r="20" spans="1:16" x14ac:dyDescent="0.2">
      <c r="B20" t="s">
        <v>51</v>
      </c>
      <c r="C20">
        <v>80</v>
      </c>
      <c r="D20">
        <v>70</v>
      </c>
      <c r="E20">
        <v>40</v>
      </c>
      <c r="J20" t="s">
        <v>70</v>
      </c>
      <c r="K20" s="12">
        <f>SUMPRODUCT(N6:N9,P11:P14)</f>
        <v>650</v>
      </c>
      <c r="M20" t="s">
        <v>76</v>
      </c>
      <c r="N20" s="3">
        <f>SUM(P11:P14)</f>
        <v>2</v>
      </c>
      <c r="O20" t="s">
        <v>17</v>
      </c>
      <c r="P20" s="16">
        <v>2</v>
      </c>
    </row>
    <row r="21" spans="1:16" x14ac:dyDescent="0.2">
      <c r="J21" t="s">
        <v>71</v>
      </c>
      <c r="K21" s="15">
        <f>SUM(K19:K20)</f>
        <v>4750</v>
      </c>
      <c r="M21" t="s">
        <v>77</v>
      </c>
      <c r="N21" s="3">
        <f>P12+P14</f>
        <v>2</v>
      </c>
      <c r="O21" t="s">
        <v>64</v>
      </c>
      <c r="P21" s="16">
        <v>1</v>
      </c>
    </row>
    <row r="22" spans="1:16" x14ac:dyDescent="0.2">
      <c r="A22" t="s">
        <v>52</v>
      </c>
      <c r="N22" s="3"/>
    </row>
    <row r="24" spans="1:16" x14ac:dyDescent="0.2">
      <c r="A24" t="s">
        <v>53</v>
      </c>
    </row>
    <row r="25" spans="1:16" x14ac:dyDescent="0.2">
      <c r="A25" t="s">
        <v>54</v>
      </c>
    </row>
    <row r="26" spans="1:16" x14ac:dyDescent="0.2">
      <c r="A26" t="s">
        <v>55</v>
      </c>
    </row>
    <row r="28" spans="1:16" x14ac:dyDescent="0.2">
      <c r="A28" t="s">
        <v>56</v>
      </c>
    </row>
    <row r="30" spans="1:16" x14ac:dyDescent="0.2">
      <c r="A30" t="s">
        <v>57</v>
      </c>
    </row>
    <row r="32" spans="1:16" x14ac:dyDescent="0.2">
      <c r="A32" t="s">
        <v>58</v>
      </c>
    </row>
  </sheetData>
  <mergeCells count="1">
    <mergeCell ref="C14:E1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5DB7-1F22-2F42-ACA5-06FE70F40163}">
  <dimension ref="A3:H7"/>
  <sheetViews>
    <sheetView zoomScale="167" workbookViewId="0">
      <selection activeCell="B7" sqref="B7"/>
    </sheetView>
  </sheetViews>
  <sheetFormatPr baseColWidth="10" defaultRowHeight="16" x14ac:dyDescent="0.2"/>
  <cols>
    <col min="1" max="1" width="12.33203125" bestFit="1" customWidth="1"/>
  </cols>
  <sheetData>
    <row r="3" spans="1:8" x14ac:dyDescent="0.2">
      <c r="A3" t="s">
        <v>21</v>
      </c>
      <c r="B3" s="1">
        <v>16</v>
      </c>
      <c r="C3" s="1">
        <v>22</v>
      </c>
      <c r="D3" s="1">
        <v>12</v>
      </c>
      <c r="E3" s="1">
        <v>8</v>
      </c>
    </row>
    <row r="4" spans="1:8" x14ac:dyDescent="0.2">
      <c r="A4" t="s">
        <v>22</v>
      </c>
      <c r="F4" t="s">
        <v>26</v>
      </c>
      <c r="G4" t="s">
        <v>17</v>
      </c>
      <c r="H4" t="s">
        <v>27</v>
      </c>
    </row>
    <row r="5" spans="1:8" x14ac:dyDescent="0.2">
      <c r="A5" t="s">
        <v>23</v>
      </c>
      <c r="B5" s="1">
        <v>5</v>
      </c>
      <c r="C5" s="1">
        <v>7</v>
      </c>
      <c r="D5" s="1">
        <v>4</v>
      </c>
      <c r="E5" s="1">
        <v>3</v>
      </c>
      <c r="F5" s="3">
        <f>SUMPRODUCT(B5:E5,B6:E6)</f>
        <v>14</v>
      </c>
      <c r="G5" t="s">
        <v>17</v>
      </c>
      <c r="H5" s="1">
        <v>14</v>
      </c>
    </row>
    <row r="6" spans="1:8" x14ac:dyDescent="0.2">
      <c r="A6" t="s">
        <v>24</v>
      </c>
      <c r="B6" s="2">
        <v>0</v>
      </c>
      <c r="C6" s="2">
        <v>1</v>
      </c>
      <c r="D6" s="2">
        <v>1</v>
      </c>
      <c r="E6" s="2">
        <v>1</v>
      </c>
    </row>
    <row r="7" spans="1:8" x14ac:dyDescent="0.2">
      <c r="A7" t="s">
        <v>25</v>
      </c>
      <c r="B7" s="4">
        <f>SUMPRODUCT(B3:E3,B6:E6)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Warehouse</vt:lpstr>
      <vt:lpstr>Museum </vt:lpstr>
      <vt:lpstr>Warehouse_capacity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2022-11-08T15:05:06Z</dcterms:created>
  <dcterms:modified xsi:type="dcterms:W3CDTF">2022-11-08T16:23:06Z</dcterms:modified>
</cp:coreProperties>
</file>