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denbutzke/Desktop/Spreadsheet Analysis/"/>
    </mc:Choice>
  </mc:AlternateContent>
  <xr:revisionPtr revIDLastSave="0" documentId="13_ncr:1_{BB42B4CB-E169-C949-8508-1716C5C3BB4A}" xr6:coauthVersionLast="47" xr6:coauthVersionMax="47" xr10:uidLastSave="{00000000-0000-0000-0000-000000000000}"/>
  <bookViews>
    <workbookView xWindow="0" yWindow="500" windowWidth="28800" windowHeight="17500" activeTab="1" xr2:uid="{1660B988-5FF9-BD44-BCE0-2BFA6EB506B6}"/>
  </bookViews>
  <sheets>
    <sheet name="Sheet1" sheetId="1" r:id="rId1"/>
    <sheet name="Sheet2" sheetId="2" r:id="rId2"/>
    <sheet name="Sheet3" sheetId="3" r:id="rId3"/>
  </sheets>
  <definedNames>
    <definedName name="Ale">Sheet3!$B$2</definedName>
    <definedName name="Beer">Sheet3!$C$2</definedName>
    <definedName name="Corn">Sheet3!$D$7</definedName>
    <definedName name="Hops">Sheet3!$D$8</definedName>
    <definedName name="Malt">Sheet3!$D$9</definedName>
    <definedName name="Profit">Sheet3!$B$4</definedName>
    <definedName name="solver_adj" localSheetId="2" hidden="1">Sheet3!$B$2:$C$2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itr" localSheetId="2" hidden="1">2147483647</definedName>
    <definedName name="solver_lhs1" localSheetId="2" hidden="1">Sheet3!$D$7:$D$9</definedName>
    <definedName name="solver_lin" localSheetId="2" hidden="1">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opt" localSheetId="2" hidden="1">Sheet3!$B$4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hs1" localSheetId="2" hidden="1">Sheet3!$F$7:$F$9</definedName>
    <definedName name="solver_rlx" localSheetId="2" hidden="1">1</definedName>
    <definedName name="solver_rsd" localSheetId="2" hidden="1">0</definedName>
    <definedName name="solver_scl" localSheetId="2" hidden="1">2</definedName>
    <definedName name="solver_sho" localSheetId="2" hidden="1">1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2" l="1"/>
  <c r="D13" i="2"/>
  <c r="K5" i="3"/>
  <c r="J5" i="3"/>
  <c r="I5" i="3"/>
  <c r="H6" i="3"/>
  <c r="B4" i="3"/>
  <c r="D8" i="3"/>
  <c r="D9" i="3"/>
  <c r="D7" i="3"/>
  <c r="F13" i="2"/>
  <c r="G13" i="2"/>
  <c r="H13" i="2"/>
  <c r="D16" i="2"/>
  <c r="G16" i="2"/>
  <c r="H16" i="2"/>
  <c r="I16" i="2"/>
  <c r="J16" i="2" s="1"/>
  <c r="E15" i="2"/>
  <c r="G15" i="2"/>
  <c r="H15" i="2"/>
  <c r="I15" i="2"/>
  <c r="D14" i="2"/>
  <c r="E14" i="2"/>
  <c r="E16" i="2" s="1"/>
  <c r="F14" i="2"/>
  <c r="F15" i="2" s="1"/>
  <c r="G14" i="2"/>
  <c r="H14" i="2"/>
  <c r="I14" i="2"/>
  <c r="I13" i="2" s="1"/>
  <c r="C14" i="2"/>
  <c r="C15" i="2" s="1"/>
  <c r="J7" i="2"/>
  <c r="J8" i="2"/>
  <c r="J6" i="2"/>
  <c r="D25" i="2" l="1"/>
  <c r="C16" i="2"/>
  <c r="C13" i="2"/>
  <c r="E26" i="2"/>
  <c r="E25" i="2" s="1"/>
  <c r="F26" i="2"/>
  <c r="F25" i="2" s="1"/>
  <c r="H7" i="3"/>
  <c r="J6" i="3"/>
  <c r="I6" i="3"/>
  <c r="K6" i="3"/>
  <c r="G26" i="2"/>
  <c r="I26" i="2"/>
  <c r="I27" i="2" s="1"/>
  <c r="J14" i="2"/>
  <c r="D15" i="2"/>
  <c r="D26" i="2" s="1"/>
  <c r="D27" i="2" s="1"/>
  <c r="F16" i="2"/>
  <c r="D24" i="2" l="1"/>
  <c r="E24" i="2"/>
  <c r="H24" i="2"/>
  <c r="I24" i="2"/>
  <c r="C24" i="2"/>
  <c r="F24" i="2"/>
  <c r="G24" i="2"/>
  <c r="F27" i="2"/>
  <c r="G27" i="2"/>
  <c r="G25" i="2"/>
  <c r="I25" i="2"/>
  <c r="E27" i="2"/>
  <c r="K7" i="3"/>
  <c r="J7" i="3"/>
  <c r="I7" i="3"/>
  <c r="H8" i="3"/>
  <c r="H26" i="2"/>
  <c r="J15" i="2"/>
  <c r="C26" i="2"/>
  <c r="H9" i="3" l="1"/>
  <c r="K8" i="3"/>
  <c r="J8" i="3"/>
  <c r="I8" i="3"/>
  <c r="C25" i="2"/>
  <c r="C27" i="2"/>
  <c r="H25" i="2"/>
  <c r="H27" i="2"/>
  <c r="H10" i="3" l="1"/>
  <c r="K9" i="3"/>
  <c r="J9" i="3"/>
  <c r="I9" i="3"/>
  <c r="H11" i="3" l="1"/>
  <c r="I10" i="3"/>
  <c r="K10" i="3"/>
  <c r="J10" i="3"/>
  <c r="H12" i="3" l="1"/>
  <c r="J11" i="3"/>
  <c r="I11" i="3"/>
  <c r="K11" i="3"/>
  <c r="H13" i="3" l="1"/>
  <c r="K12" i="3"/>
  <c r="I12" i="3"/>
  <c r="J12" i="3"/>
  <c r="H14" i="3" l="1"/>
  <c r="I13" i="3"/>
  <c r="J13" i="3"/>
  <c r="K13" i="3"/>
  <c r="H15" i="3" l="1"/>
  <c r="J14" i="3"/>
  <c r="I14" i="3"/>
  <c r="K14" i="3"/>
  <c r="K15" i="3" l="1"/>
  <c r="J15" i="3"/>
  <c r="I15" i="3"/>
  <c r="H16" i="3"/>
  <c r="H17" i="3" l="1"/>
  <c r="K16" i="3"/>
  <c r="J16" i="3"/>
  <c r="I16" i="3"/>
  <c r="H18" i="3" l="1"/>
  <c r="K17" i="3"/>
  <c r="J17" i="3"/>
  <c r="I17" i="3"/>
  <c r="H19" i="3" l="1"/>
  <c r="I18" i="3"/>
  <c r="K18" i="3"/>
  <c r="J18" i="3"/>
  <c r="H20" i="3" l="1"/>
  <c r="J19" i="3"/>
  <c r="I19" i="3"/>
  <c r="K19" i="3"/>
  <c r="H21" i="3" l="1"/>
  <c r="K20" i="3"/>
  <c r="J20" i="3"/>
  <c r="I20" i="3"/>
  <c r="H22" i="3" l="1"/>
  <c r="I21" i="3"/>
  <c r="J21" i="3"/>
  <c r="K21" i="3"/>
  <c r="H23" i="3" l="1"/>
  <c r="J22" i="3"/>
  <c r="I22" i="3"/>
  <c r="K22" i="3"/>
  <c r="H24" i="3" l="1"/>
  <c r="K23" i="3"/>
  <c r="J23" i="3"/>
  <c r="I23" i="3"/>
  <c r="H25" i="3" l="1"/>
  <c r="K24" i="3"/>
  <c r="J24" i="3"/>
  <c r="I24" i="3"/>
  <c r="H26" i="3" l="1"/>
  <c r="K25" i="3"/>
  <c r="J25" i="3"/>
  <c r="I25" i="3"/>
  <c r="H27" i="3" l="1"/>
  <c r="I26" i="3"/>
  <c r="K26" i="3"/>
  <c r="J26" i="3"/>
  <c r="H28" i="3" l="1"/>
  <c r="J27" i="3"/>
  <c r="I27" i="3"/>
  <c r="K27" i="3"/>
  <c r="H29" i="3" l="1"/>
  <c r="K28" i="3"/>
  <c r="I28" i="3"/>
  <c r="J28" i="3"/>
  <c r="I29" i="3" l="1"/>
  <c r="J29" i="3"/>
  <c r="H30" i="3"/>
  <c r="K29" i="3"/>
  <c r="H31" i="3" l="1"/>
  <c r="K30" i="3"/>
  <c r="J30" i="3"/>
  <c r="I30" i="3"/>
  <c r="H32" i="3" l="1"/>
  <c r="J31" i="3"/>
  <c r="K31" i="3"/>
  <c r="I31" i="3"/>
  <c r="H33" i="3" l="1"/>
  <c r="I32" i="3"/>
  <c r="J32" i="3"/>
  <c r="K32" i="3"/>
  <c r="H34" i="3" l="1"/>
  <c r="I33" i="3"/>
  <c r="J33" i="3"/>
  <c r="K33" i="3"/>
  <c r="H35" i="3" l="1"/>
  <c r="J34" i="3"/>
  <c r="I34" i="3"/>
  <c r="K34" i="3"/>
  <c r="H36" i="3" l="1"/>
  <c r="K35" i="3"/>
  <c r="I35" i="3"/>
  <c r="J35" i="3"/>
  <c r="H37" i="3" l="1"/>
  <c r="J36" i="3"/>
  <c r="K36" i="3"/>
  <c r="I36" i="3"/>
  <c r="H38" i="3" l="1"/>
  <c r="I37" i="3"/>
  <c r="J37" i="3"/>
  <c r="K37" i="3"/>
  <c r="H39" i="3" l="1"/>
  <c r="K38" i="3"/>
  <c r="I38" i="3"/>
  <c r="J38" i="3"/>
  <c r="H40" i="3" l="1"/>
  <c r="J39" i="3"/>
  <c r="K39" i="3"/>
  <c r="I39" i="3"/>
  <c r="H41" i="3" l="1"/>
  <c r="I40" i="3"/>
  <c r="J40" i="3"/>
  <c r="K40" i="3"/>
  <c r="H42" i="3" l="1"/>
  <c r="I41" i="3"/>
  <c r="J41" i="3"/>
  <c r="K41" i="3"/>
  <c r="H43" i="3" l="1"/>
  <c r="I42" i="3"/>
  <c r="J42" i="3"/>
  <c r="K42" i="3"/>
  <c r="H44" i="3" l="1"/>
  <c r="K43" i="3"/>
  <c r="J43" i="3"/>
  <c r="I43" i="3"/>
  <c r="H45" i="3" l="1"/>
  <c r="J44" i="3"/>
  <c r="K44" i="3"/>
  <c r="I44" i="3"/>
  <c r="H46" i="3" l="1"/>
  <c r="I45" i="3"/>
  <c r="K45" i="3"/>
  <c r="J45" i="3"/>
  <c r="H47" i="3" l="1"/>
  <c r="K46" i="3"/>
  <c r="J46" i="3"/>
  <c r="I46" i="3"/>
  <c r="H48" i="3" l="1"/>
  <c r="J47" i="3"/>
  <c r="K47" i="3"/>
  <c r="I47" i="3"/>
  <c r="H49" i="3" l="1"/>
  <c r="I48" i="3"/>
  <c r="J48" i="3"/>
  <c r="K48" i="3"/>
  <c r="H50" i="3" l="1"/>
  <c r="I49" i="3"/>
  <c r="K49" i="3"/>
  <c r="J49" i="3"/>
  <c r="H51" i="3" l="1"/>
  <c r="I50" i="3"/>
  <c r="J50" i="3"/>
  <c r="K50" i="3"/>
  <c r="H52" i="3" l="1"/>
  <c r="K51" i="3"/>
  <c r="J51" i="3"/>
  <c r="I51" i="3"/>
  <c r="H53" i="3" l="1"/>
  <c r="J52" i="3"/>
  <c r="K52" i="3"/>
  <c r="I52" i="3"/>
  <c r="H54" i="3" l="1"/>
  <c r="I53" i="3"/>
  <c r="K53" i="3"/>
  <c r="J53" i="3"/>
  <c r="H55" i="3" l="1"/>
  <c r="K54" i="3"/>
  <c r="J54" i="3"/>
  <c r="I54" i="3"/>
  <c r="H56" i="3" l="1"/>
  <c r="J55" i="3"/>
  <c r="K55" i="3"/>
  <c r="I55" i="3"/>
  <c r="H57" i="3" l="1"/>
  <c r="I56" i="3"/>
  <c r="J56" i="3"/>
  <c r="K56" i="3"/>
  <c r="I57" i="3" l="1"/>
  <c r="J57" i="3"/>
  <c r="H58" i="3"/>
  <c r="K57" i="3"/>
  <c r="H59" i="3" l="1"/>
  <c r="J58" i="3"/>
  <c r="I58" i="3"/>
  <c r="K58" i="3"/>
  <c r="H60" i="3" l="1"/>
  <c r="K59" i="3"/>
  <c r="J59" i="3"/>
  <c r="I59" i="3"/>
  <c r="H61" i="3" l="1"/>
  <c r="J60" i="3"/>
  <c r="K60" i="3"/>
  <c r="I60" i="3"/>
  <c r="H62" i="3" l="1"/>
  <c r="I61" i="3"/>
  <c r="K61" i="3"/>
  <c r="J61" i="3"/>
  <c r="H63" i="3" l="1"/>
  <c r="K62" i="3"/>
  <c r="I62" i="3"/>
  <c r="J62" i="3"/>
  <c r="H64" i="3" l="1"/>
  <c r="J63" i="3"/>
  <c r="K63" i="3"/>
  <c r="I63" i="3"/>
  <c r="H65" i="3" l="1"/>
  <c r="I64" i="3"/>
  <c r="J64" i="3"/>
  <c r="K64" i="3"/>
  <c r="H66" i="3" l="1"/>
  <c r="I65" i="3"/>
  <c r="J65" i="3"/>
  <c r="K65" i="3"/>
  <c r="H67" i="3" l="1"/>
  <c r="I66" i="3"/>
  <c r="J66" i="3"/>
  <c r="K66" i="3"/>
  <c r="H68" i="3" l="1"/>
  <c r="K67" i="3"/>
  <c r="J67" i="3"/>
  <c r="I67" i="3"/>
  <c r="H69" i="3" l="1"/>
  <c r="J68" i="3"/>
  <c r="K68" i="3"/>
  <c r="I68" i="3"/>
  <c r="H70" i="3" l="1"/>
  <c r="I69" i="3"/>
  <c r="J69" i="3"/>
  <c r="K69" i="3"/>
  <c r="H71" i="3" l="1"/>
  <c r="K70" i="3"/>
  <c r="J70" i="3"/>
  <c r="I70" i="3"/>
  <c r="H72" i="3" l="1"/>
  <c r="J71" i="3"/>
  <c r="K71" i="3"/>
  <c r="I71" i="3"/>
  <c r="H73" i="3" l="1"/>
  <c r="I72" i="3"/>
  <c r="J72" i="3"/>
  <c r="K72" i="3"/>
  <c r="H74" i="3" l="1"/>
  <c r="I73" i="3"/>
  <c r="K73" i="3"/>
  <c r="J73" i="3"/>
  <c r="H75" i="3" l="1"/>
  <c r="I74" i="3"/>
  <c r="J74" i="3"/>
  <c r="K74" i="3"/>
  <c r="H76" i="3" l="1"/>
  <c r="K75" i="3"/>
  <c r="I75" i="3"/>
  <c r="J75" i="3"/>
  <c r="H77" i="3" l="1"/>
  <c r="J76" i="3"/>
  <c r="K76" i="3"/>
  <c r="I76" i="3"/>
  <c r="H78" i="3" l="1"/>
  <c r="I77" i="3"/>
  <c r="K77" i="3"/>
  <c r="J77" i="3"/>
  <c r="H79" i="3" l="1"/>
  <c r="K78" i="3"/>
  <c r="J78" i="3"/>
  <c r="I78" i="3"/>
  <c r="H80" i="3" l="1"/>
  <c r="J79" i="3"/>
  <c r="K79" i="3"/>
  <c r="I79" i="3"/>
  <c r="H81" i="3" l="1"/>
  <c r="I80" i="3"/>
  <c r="J80" i="3"/>
  <c r="K80" i="3"/>
  <c r="H82" i="3" l="1"/>
  <c r="I81" i="3"/>
  <c r="J81" i="3"/>
  <c r="K81" i="3"/>
  <c r="H83" i="3" l="1"/>
  <c r="I82" i="3"/>
  <c r="K82" i="3"/>
  <c r="J82" i="3"/>
  <c r="H84" i="3" l="1"/>
  <c r="K83" i="3"/>
  <c r="J83" i="3"/>
  <c r="I83" i="3"/>
  <c r="J84" i="3" l="1"/>
  <c r="K84" i="3"/>
  <c r="I84" i="3"/>
</calcChain>
</file>

<file path=xl/sharedStrings.xml><?xml version="1.0" encoding="utf-8"?>
<sst xmlns="http://schemas.openxmlformats.org/spreadsheetml/2006/main" count="107" uniqueCount="68">
  <si>
    <t>SIMPLEX</t>
  </si>
  <si>
    <t>Brewery Problem</t>
  </si>
  <si>
    <t xml:space="preserve">1. Convert to standard form- Convert all inequalities to equaltiies via slack variables </t>
  </si>
  <si>
    <t>MAX: 13A + 25B</t>
  </si>
  <si>
    <t>st</t>
  </si>
  <si>
    <t>5A + 15B + S1 = 480</t>
  </si>
  <si>
    <t>$A + 4B + S2 = 16</t>
  </si>
  <si>
    <t>35A + 20B + S3 = 1190</t>
  </si>
  <si>
    <t xml:space="preserve">A,B,S1,S2,S3 &gt;= 0 </t>
  </si>
  <si>
    <t>Z = 13A + 23B</t>
  </si>
  <si>
    <t xml:space="preserve">0 - 13A - 23B = 0 </t>
  </si>
  <si>
    <t>Step 3. Create a Tableau</t>
  </si>
  <si>
    <t>Step 2. Set Z = 0</t>
  </si>
  <si>
    <t xml:space="preserve">R1: </t>
  </si>
  <si>
    <t>Z</t>
  </si>
  <si>
    <t>A</t>
  </si>
  <si>
    <t>B</t>
  </si>
  <si>
    <t>S1</t>
  </si>
  <si>
    <t>S2</t>
  </si>
  <si>
    <t>S3</t>
  </si>
  <si>
    <t>RHS</t>
  </si>
  <si>
    <t>C1</t>
  </si>
  <si>
    <t>C2</t>
  </si>
  <si>
    <t>C3</t>
  </si>
  <si>
    <t xml:space="preserve">Step 4. Identify the pivot column </t>
  </si>
  <si>
    <t xml:space="preserve">*Take column with largest negative in objective row </t>
  </si>
  <si>
    <t>Step 5: Identify the pivot row</t>
  </si>
  <si>
    <t xml:space="preserve">3rd Column, B (-23), third column </t>
  </si>
  <si>
    <t>* for each contraint in pivot column, take RHS and divide by the pviot column value</t>
  </si>
  <si>
    <t>480/15</t>
  </si>
  <si>
    <t>160/4</t>
  </si>
  <si>
    <t>1190/20</t>
  </si>
  <si>
    <t>* take the smallest postive number, and that us pivot row</t>
  </si>
  <si>
    <t xml:space="preserve">Then, the pivot point is where pivot row = pivot column </t>
  </si>
  <si>
    <t xml:space="preserve">Step 6: to make a pivot point a 1 via ERO </t>
  </si>
  <si>
    <t>* Divide pivot row by pivot point</t>
  </si>
  <si>
    <t xml:space="preserve">thus, divide by 15 </t>
  </si>
  <si>
    <t>R1</t>
  </si>
  <si>
    <t>R2</t>
  </si>
  <si>
    <t>R3</t>
  </si>
  <si>
    <t>R4</t>
  </si>
  <si>
    <t>ERO = R2/15</t>
  </si>
  <si>
    <t xml:space="preserve">Step 7: Use pivot point to make Rest of pivot column to 0 </t>
  </si>
  <si>
    <t>R3 - 4*newrow2</t>
  </si>
  <si>
    <t>NR3 = -4*R2 +R3</t>
  </si>
  <si>
    <t>NR4 = -20* R2+R4</t>
  </si>
  <si>
    <t>NR1 = 23* R2 + R1</t>
  </si>
  <si>
    <t xml:space="preserve">Step 8: Stop when objextive function has no negatives </t>
  </si>
  <si>
    <t>Otherwise, return to 4 amd repeat</t>
  </si>
  <si>
    <t>NR3 = R3/2.66667</t>
  </si>
  <si>
    <t>NR4 = -28.333 * NR3 + R4</t>
  </si>
  <si>
    <t>NR2 = -.333 * NR3 + R2</t>
  </si>
  <si>
    <t>NR1 = 5.333*NR3 + R1</t>
  </si>
  <si>
    <t xml:space="preserve">MINIMZIATION _-BIG M causes orginin to hop bc 0,0 is already the min. It jumps across boundaries and then comes back </t>
  </si>
  <si>
    <t xml:space="preserve">VARIABLES </t>
  </si>
  <si>
    <t xml:space="preserve">Profit </t>
  </si>
  <si>
    <t xml:space="preserve">Objective </t>
  </si>
  <si>
    <t>Corn</t>
  </si>
  <si>
    <t>Hops</t>
  </si>
  <si>
    <t>Malt</t>
  </si>
  <si>
    <t xml:space="preserve">Consumed </t>
  </si>
  <si>
    <t>Rel</t>
  </si>
  <si>
    <t xml:space="preserve">Available </t>
  </si>
  <si>
    <t>&lt;=</t>
  </si>
  <si>
    <t>X</t>
  </si>
  <si>
    <t>Y</t>
  </si>
  <si>
    <t>Domain</t>
  </si>
  <si>
    <t xml:space="preserve">Convex Whole - Garunteed to find global solution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</si>
</sst>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4" fillId="4" borderId="1" applyNumberFormat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1"/>
    <xf numFmtId="0" fontId="1" fillId="0" borderId="0" xfId="1" applyFill="1"/>
    <xf numFmtId="0" fontId="6" fillId="0" borderId="0" xfId="1" applyFont="1" applyFill="1"/>
    <xf numFmtId="0" fontId="0" fillId="5" borderId="0" xfId="0" applyFill="1"/>
    <xf numFmtId="0" fontId="3" fillId="4" borderId="2" xfId="3"/>
    <xf numFmtId="0" fontId="2" fillId="3" borderId="1" xfId="2"/>
    <xf numFmtId="0" fontId="4" fillId="4" borderId="1" xfId="4"/>
    <xf numFmtId="0" fontId="5" fillId="4" borderId="2" xfId="5" applyFill="1" applyBorder="1"/>
  </cellXfs>
  <cellStyles count="6">
    <cellStyle name="Calculation" xfId="4" builtinId="22"/>
    <cellStyle name="Input" xfId="2" builtinId="20"/>
    <cellStyle name="Neutral" xfId="1" builtinId="28"/>
    <cellStyle name="Normal" xfId="0" builtinId="0"/>
    <cellStyle name="Output" xfId="3" builtinId="21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Sheet3!$H$5:$H$84</c:f>
              <c:numCache>
                <c:formatCode>General</c:formatCode>
                <c:ptCount val="8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</c:numCache>
            </c:numRef>
          </c:cat>
          <c:val>
            <c:numRef>
              <c:f>Sheet3!$I$5:$I$84</c:f>
              <c:numCache>
                <c:formatCode>General</c:formatCode>
                <c:ptCount val="80"/>
                <c:pt idx="0">
                  <c:v>32</c:v>
                </c:pt>
                <c:pt idx="1">
                  <c:v>31.833333333333332</c:v>
                </c:pt>
                <c:pt idx="2">
                  <c:v>31.666666666666668</c:v>
                </c:pt>
                <c:pt idx="3">
                  <c:v>31.5</c:v>
                </c:pt>
                <c:pt idx="4">
                  <c:v>31.333333333333332</c:v>
                </c:pt>
                <c:pt idx="5">
                  <c:v>31.166666666666668</c:v>
                </c:pt>
                <c:pt idx="6">
                  <c:v>31</c:v>
                </c:pt>
                <c:pt idx="7">
                  <c:v>30.833333333333332</c:v>
                </c:pt>
                <c:pt idx="8">
                  <c:v>30.666666666666668</c:v>
                </c:pt>
                <c:pt idx="9">
                  <c:v>30.5</c:v>
                </c:pt>
                <c:pt idx="10">
                  <c:v>30.333333333333332</c:v>
                </c:pt>
                <c:pt idx="11">
                  <c:v>30.166666666666668</c:v>
                </c:pt>
                <c:pt idx="12">
                  <c:v>30</c:v>
                </c:pt>
                <c:pt idx="13">
                  <c:v>29.833333333333332</c:v>
                </c:pt>
                <c:pt idx="14">
                  <c:v>29.666666666666668</c:v>
                </c:pt>
                <c:pt idx="15">
                  <c:v>29.5</c:v>
                </c:pt>
                <c:pt idx="16">
                  <c:v>29.333333333333332</c:v>
                </c:pt>
                <c:pt idx="17">
                  <c:v>29.166666666666668</c:v>
                </c:pt>
                <c:pt idx="18">
                  <c:v>29</c:v>
                </c:pt>
                <c:pt idx="19">
                  <c:v>28.833333333333332</c:v>
                </c:pt>
                <c:pt idx="20">
                  <c:v>28.666666666666668</c:v>
                </c:pt>
                <c:pt idx="21">
                  <c:v>28.5</c:v>
                </c:pt>
                <c:pt idx="22">
                  <c:v>28.333333333333332</c:v>
                </c:pt>
                <c:pt idx="23">
                  <c:v>28.166666666666668</c:v>
                </c:pt>
                <c:pt idx="24">
                  <c:v>28</c:v>
                </c:pt>
                <c:pt idx="25">
                  <c:v>27.833333333333336</c:v>
                </c:pt>
                <c:pt idx="26">
                  <c:v>27.666666666666668</c:v>
                </c:pt>
                <c:pt idx="27">
                  <c:v>27.5</c:v>
                </c:pt>
                <c:pt idx="28">
                  <c:v>27.333333333333336</c:v>
                </c:pt>
                <c:pt idx="29">
                  <c:v>27.166666666666668</c:v>
                </c:pt>
                <c:pt idx="30">
                  <c:v>27</c:v>
                </c:pt>
                <c:pt idx="31">
                  <c:v>26.833333333333336</c:v>
                </c:pt>
                <c:pt idx="32">
                  <c:v>26.666666666666668</c:v>
                </c:pt>
                <c:pt idx="33">
                  <c:v>26.5</c:v>
                </c:pt>
                <c:pt idx="34">
                  <c:v>26.333333333333336</c:v>
                </c:pt>
                <c:pt idx="35">
                  <c:v>26.166666666666668</c:v>
                </c:pt>
                <c:pt idx="36">
                  <c:v>26</c:v>
                </c:pt>
                <c:pt idx="37">
                  <c:v>25.833333333333336</c:v>
                </c:pt>
                <c:pt idx="38">
                  <c:v>25.666666666666668</c:v>
                </c:pt>
                <c:pt idx="39">
                  <c:v>25.5</c:v>
                </c:pt>
                <c:pt idx="40">
                  <c:v>25.333333333333336</c:v>
                </c:pt>
                <c:pt idx="41">
                  <c:v>25.166666666666668</c:v>
                </c:pt>
                <c:pt idx="42">
                  <c:v>25</c:v>
                </c:pt>
                <c:pt idx="43">
                  <c:v>24.833333333333336</c:v>
                </c:pt>
                <c:pt idx="44">
                  <c:v>24.666666666666668</c:v>
                </c:pt>
                <c:pt idx="45">
                  <c:v>24.5</c:v>
                </c:pt>
                <c:pt idx="46">
                  <c:v>24.333333333333336</c:v>
                </c:pt>
                <c:pt idx="47">
                  <c:v>24.166666666666668</c:v>
                </c:pt>
                <c:pt idx="48">
                  <c:v>24</c:v>
                </c:pt>
                <c:pt idx="49">
                  <c:v>23.833333333333336</c:v>
                </c:pt>
                <c:pt idx="50">
                  <c:v>23.666666666666668</c:v>
                </c:pt>
                <c:pt idx="51">
                  <c:v>23.5</c:v>
                </c:pt>
                <c:pt idx="52">
                  <c:v>23.333333333333336</c:v>
                </c:pt>
                <c:pt idx="53">
                  <c:v>23.166666666666668</c:v>
                </c:pt>
                <c:pt idx="54">
                  <c:v>23</c:v>
                </c:pt>
                <c:pt idx="55">
                  <c:v>22.833333333333336</c:v>
                </c:pt>
                <c:pt idx="56">
                  <c:v>22.666666666666668</c:v>
                </c:pt>
                <c:pt idx="57">
                  <c:v>22.5</c:v>
                </c:pt>
                <c:pt idx="58">
                  <c:v>22.333333333333336</c:v>
                </c:pt>
                <c:pt idx="59">
                  <c:v>22.166666666666668</c:v>
                </c:pt>
                <c:pt idx="60">
                  <c:v>22</c:v>
                </c:pt>
                <c:pt idx="61">
                  <c:v>21.833333333333336</c:v>
                </c:pt>
                <c:pt idx="62">
                  <c:v>21.666666666666668</c:v>
                </c:pt>
                <c:pt idx="63">
                  <c:v>21.5</c:v>
                </c:pt>
                <c:pt idx="64">
                  <c:v>21.333333333333336</c:v>
                </c:pt>
                <c:pt idx="65">
                  <c:v>21.166666666666668</c:v>
                </c:pt>
                <c:pt idx="66">
                  <c:v>21</c:v>
                </c:pt>
                <c:pt idx="67">
                  <c:v>20.833333333333336</c:v>
                </c:pt>
                <c:pt idx="68">
                  <c:v>20.666666666666668</c:v>
                </c:pt>
                <c:pt idx="69">
                  <c:v>20.5</c:v>
                </c:pt>
                <c:pt idx="70">
                  <c:v>20.333333333333336</c:v>
                </c:pt>
                <c:pt idx="71">
                  <c:v>20.166666666666668</c:v>
                </c:pt>
                <c:pt idx="72">
                  <c:v>20</c:v>
                </c:pt>
                <c:pt idx="73">
                  <c:v>19.833333333333336</c:v>
                </c:pt>
                <c:pt idx="74">
                  <c:v>19.666666666666668</c:v>
                </c:pt>
                <c:pt idx="75">
                  <c:v>19.5</c:v>
                </c:pt>
                <c:pt idx="76">
                  <c:v>19.333333333333336</c:v>
                </c:pt>
                <c:pt idx="77">
                  <c:v>19.166666666666668</c:v>
                </c:pt>
                <c:pt idx="78">
                  <c:v>19</c:v>
                </c:pt>
                <c:pt idx="79">
                  <c:v>18.833333333333336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6-4C44-8F61-A18BB226A7C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Sheet3!$H$5:$H$84</c:f>
              <c:numCache>
                <c:formatCode>General</c:formatCode>
                <c:ptCount val="8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</c:numCache>
            </c:numRef>
          </c:cat>
          <c:val>
            <c:numRef>
              <c:f>Sheet3!$J$5:$J$84</c:f>
              <c:numCache>
                <c:formatCode>General</c:formatCode>
                <c:ptCount val="80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32</c:v>
                </c:pt>
                <c:pt idx="5">
                  <c:v>30</c:v>
                </c:pt>
                <c:pt idx="6">
                  <c:v>28</c:v>
                </c:pt>
                <c:pt idx="7">
                  <c:v>26</c:v>
                </c:pt>
                <c:pt idx="8">
                  <c:v>24</c:v>
                </c:pt>
                <c:pt idx="9">
                  <c:v>22</c:v>
                </c:pt>
                <c:pt idx="10">
                  <c:v>20</c:v>
                </c:pt>
                <c:pt idx="11">
                  <c:v>18</c:v>
                </c:pt>
                <c:pt idx="12">
                  <c:v>16</c:v>
                </c:pt>
                <c:pt idx="13">
                  <c:v>14</c:v>
                </c:pt>
                <c:pt idx="14">
                  <c:v>12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-2</c:v>
                </c:pt>
                <c:pt idx="22">
                  <c:v>-4</c:v>
                </c:pt>
                <c:pt idx="23">
                  <c:v>-6</c:v>
                </c:pt>
                <c:pt idx="24">
                  <c:v>-8</c:v>
                </c:pt>
                <c:pt idx="25">
                  <c:v>-10</c:v>
                </c:pt>
                <c:pt idx="26">
                  <c:v>-12</c:v>
                </c:pt>
                <c:pt idx="27">
                  <c:v>-14</c:v>
                </c:pt>
                <c:pt idx="28">
                  <c:v>-16</c:v>
                </c:pt>
                <c:pt idx="29">
                  <c:v>-18</c:v>
                </c:pt>
                <c:pt idx="30">
                  <c:v>-20</c:v>
                </c:pt>
                <c:pt idx="31">
                  <c:v>-22</c:v>
                </c:pt>
                <c:pt idx="32">
                  <c:v>-24</c:v>
                </c:pt>
                <c:pt idx="33">
                  <c:v>-26</c:v>
                </c:pt>
                <c:pt idx="34">
                  <c:v>-28</c:v>
                </c:pt>
                <c:pt idx="35">
                  <c:v>-30</c:v>
                </c:pt>
                <c:pt idx="36">
                  <c:v>-32</c:v>
                </c:pt>
                <c:pt idx="37">
                  <c:v>-34</c:v>
                </c:pt>
                <c:pt idx="38">
                  <c:v>-36</c:v>
                </c:pt>
                <c:pt idx="39">
                  <c:v>-38</c:v>
                </c:pt>
                <c:pt idx="40">
                  <c:v>-40</c:v>
                </c:pt>
                <c:pt idx="41">
                  <c:v>-42</c:v>
                </c:pt>
                <c:pt idx="42">
                  <c:v>-44</c:v>
                </c:pt>
                <c:pt idx="43">
                  <c:v>-46</c:v>
                </c:pt>
                <c:pt idx="44">
                  <c:v>-48</c:v>
                </c:pt>
                <c:pt idx="45">
                  <c:v>-50</c:v>
                </c:pt>
                <c:pt idx="46">
                  <c:v>-52</c:v>
                </c:pt>
                <c:pt idx="47">
                  <c:v>-54</c:v>
                </c:pt>
                <c:pt idx="48">
                  <c:v>-56</c:v>
                </c:pt>
                <c:pt idx="49">
                  <c:v>-58</c:v>
                </c:pt>
                <c:pt idx="50">
                  <c:v>-60</c:v>
                </c:pt>
                <c:pt idx="51">
                  <c:v>-62</c:v>
                </c:pt>
                <c:pt idx="52">
                  <c:v>-64</c:v>
                </c:pt>
                <c:pt idx="53">
                  <c:v>-66</c:v>
                </c:pt>
                <c:pt idx="54">
                  <c:v>-68</c:v>
                </c:pt>
                <c:pt idx="55">
                  <c:v>-70</c:v>
                </c:pt>
                <c:pt idx="56">
                  <c:v>-72</c:v>
                </c:pt>
                <c:pt idx="57">
                  <c:v>-74</c:v>
                </c:pt>
                <c:pt idx="58">
                  <c:v>-76</c:v>
                </c:pt>
                <c:pt idx="59">
                  <c:v>-78</c:v>
                </c:pt>
                <c:pt idx="60">
                  <c:v>-80</c:v>
                </c:pt>
                <c:pt idx="61">
                  <c:v>-82</c:v>
                </c:pt>
                <c:pt idx="62">
                  <c:v>-84</c:v>
                </c:pt>
                <c:pt idx="63">
                  <c:v>-86</c:v>
                </c:pt>
                <c:pt idx="64">
                  <c:v>-88</c:v>
                </c:pt>
                <c:pt idx="65">
                  <c:v>-90</c:v>
                </c:pt>
                <c:pt idx="66">
                  <c:v>-92</c:v>
                </c:pt>
                <c:pt idx="67">
                  <c:v>-94</c:v>
                </c:pt>
                <c:pt idx="68">
                  <c:v>-96</c:v>
                </c:pt>
                <c:pt idx="69">
                  <c:v>-98</c:v>
                </c:pt>
                <c:pt idx="70">
                  <c:v>-100</c:v>
                </c:pt>
                <c:pt idx="71">
                  <c:v>-102</c:v>
                </c:pt>
                <c:pt idx="72">
                  <c:v>-104</c:v>
                </c:pt>
                <c:pt idx="73">
                  <c:v>-106</c:v>
                </c:pt>
                <c:pt idx="74">
                  <c:v>-108</c:v>
                </c:pt>
                <c:pt idx="75">
                  <c:v>-110</c:v>
                </c:pt>
                <c:pt idx="76">
                  <c:v>-112</c:v>
                </c:pt>
                <c:pt idx="77">
                  <c:v>-114</c:v>
                </c:pt>
                <c:pt idx="78">
                  <c:v>-116</c:v>
                </c:pt>
                <c:pt idx="79">
                  <c:v>-118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6-4C44-8F61-A18BB226A7C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Sheet3!$H$5:$H$84</c:f>
              <c:numCache>
                <c:formatCode>General</c:formatCode>
                <c:ptCount val="8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</c:numCache>
            </c:numRef>
          </c:cat>
          <c:val>
            <c:numRef>
              <c:f>Sheet3!$K$5:$K$84</c:f>
              <c:numCache>
                <c:formatCode>General</c:formatCode>
                <c:ptCount val="80"/>
                <c:pt idx="0">
                  <c:v>59.5</c:v>
                </c:pt>
                <c:pt idx="1">
                  <c:v>58.625</c:v>
                </c:pt>
                <c:pt idx="2">
                  <c:v>57.75</c:v>
                </c:pt>
                <c:pt idx="3">
                  <c:v>56.875</c:v>
                </c:pt>
                <c:pt idx="4">
                  <c:v>56</c:v>
                </c:pt>
                <c:pt idx="5">
                  <c:v>55.125</c:v>
                </c:pt>
                <c:pt idx="6">
                  <c:v>54.25</c:v>
                </c:pt>
                <c:pt idx="7">
                  <c:v>53.375</c:v>
                </c:pt>
                <c:pt idx="8">
                  <c:v>52.5</c:v>
                </c:pt>
                <c:pt idx="9">
                  <c:v>51.625</c:v>
                </c:pt>
                <c:pt idx="10">
                  <c:v>50.75</c:v>
                </c:pt>
                <c:pt idx="11">
                  <c:v>49.875</c:v>
                </c:pt>
                <c:pt idx="12">
                  <c:v>49</c:v>
                </c:pt>
                <c:pt idx="13">
                  <c:v>48.125</c:v>
                </c:pt>
                <c:pt idx="14">
                  <c:v>47.25</c:v>
                </c:pt>
                <c:pt idx="15">
                  <c:v>46.375</c:v>
                </c:pt>
                <c:pt idx="16">
                  <c:v>45.5</c:v>
                </c:pt>
                <c:pt idx="17">
                  <c:v>44.625</c:v>
                </c:pt>
                <c:pt idx="18">
                  <c:v>43.75</c:v>
                </c:pt>
                <c:pt idx="19">
                  <c:v>42.875</c:v>
                </c:pt>
                <c:pt idx="20">
                  <c:v>42</c:v>
                </c:pt>
                <c:pt idx="21">
                  <c:v>41.125</c:v>
                </c:pt>
                <c:pt idx="22">
                  <c:v>40.25</c:v>
                </c:pt>
                <c:pt idx="23">
                  <c:v>39.375</c:v>
                </c:pt>
                <c:pt idx="24">
                  <c:v>38.5</c:v>
                </c:pt>
                <c:pt idx="25">
                  <c:v>37.625</c:v>
                </c:pt>
                <c:pt idx="26">
                  <c:v>36.75</c:v>
                </c:pt>
                <c:pt idx="27">
                  <c:v>35.875</c:v>
                </c:pt>
                <c:pt idx="28">
                  <c:v>35</c:v>
                </c:pt>
                <c:pt idx="29">
                  <c:v>34.125</c:v>
                </c:pt>
                <c:pt idx="30">
                  <c:v>33.25</c:v>
                </c:pt>
                <c:pt idx="31">
                  <c:v>32.375</c:v>
                </c:pt>
                <c:pt idx="32">
                  <c:v>31.5</c:v>
                </c:pt>
                <c:pt idx="33">
                  <c:v>30.625</c:v>
                </c:pt>
                <c:pt idx="34">
                  <c:v>29.75</c:v>
                </c:pt>
                <c:pt idx="35">
                  <c:v>28.875</c:v>
                </c:pt>
                <c:pt idx="36">
                  <c:v>28</c:v>
                </c:pt>
                <c:pt idx="37">
                  <c:v>27.125</c:v>
                </c:pt>
                <c:pt idx="38">
                  <c:v>26.25</c:v>
                </c:pt>
                <c:pt idx="39">
                  <c:v>25.375</c:v>
                </c:pt>
                <c:pt idx="40">
                  <c:v>24.5</c:v>
                </c:pt>
                <c:pt idx="41">
                  <c:v>23.625</c:v>
                </c:pt>
                <c:pt idx="42">
                  <c:v>22.75</c:v>
                </c:pt>
                <c:pt idx="43">
                  <c:v>21.875</c:v>
                </c:pt>
                <c:pt idx="44">
                  <c:v>21</c:v>
                </c:pt>
                <c:pt idx="45">
                  <c:v>20.125</c:v>
                </c:pt>
                <c:pt idx="46">
                  <c:v>19.25</c:v>
                </c:pt>
                <c:pt idx="47">
                  <c:v>18.375</c:v>
                </c:pt>
                <c:pt idx="48">
                  <c:v>17.5</c:v>
                </c:pt>
                <c:pt idx="49">
                  <c:v>16.625</c:v>
                </c:pt>
                <c:pt idx="50">
                  <c:v>15.75</c:v>
                </c:pt>
                <c:pt idx="51">
                  <c:v>14.875</c:v>
                </c:pt>
                <c:pt idx="52">
                  <c:v>14</c:v>
                </c:pt>
                <c:pt idx="53">
                  <c:v>13.125</c:v>
                </c:pt>
                <c:pt idx="54">
                  <c:v>12.25</c:v>
                </c:pt>
                <c:pt idx="55">
                  <c:v>11.375</c:v>
                </c:pt>
                <c:pt idx="56">
                  <c:v>10.5</c:v>
                </c:pt>
                <c:pt idx="57">
                  <c:v>9.625</c:v>
                </c:pt>
                <c:pt idx="58">
                  <c:v>8.75</c:v>
                </c:pt>
                <c:pt idx="59">
                  <c:v>7.875</c:v>
                </c:pt>
                <c:pt idx="60">
                  <c:v>7</c:v>
                </c:pt>
                <c:pt idx="61">
                  <c:v>6.125</c:v>
                </c:pt>
                <c:pt idx="62">
                  <c:v>5.25</c:v>
                </c:pt>
                <c:pt idx="63">
                  <c:v>4.375</c:v>
                </c:pt>
                <c:pt idx="64">
                  <c:v>3.5</c:v>
                </c:pt>
                <c:pt idx="65">
                  <c:v>2.625</c:v>
                </c:pt>
                <c:pt idx="66">
                  <c:v>1.75</c:v>
                </c:pt>
                <c:pt idx="67">
                  <c:v>0.875</c:v>
                </c:pt>
                <c:pt idx="68">
                  <c:v>0</c:v>
                </c:pt>
                <c:pt idx="69">
                  <c:v>-0.875</c:v>
                </c:pt>
                <c:pt idx="70">
                  <c:v>-1.75</c:v>
                </c:pt>
                <c:pt idx="71">
                  <c:v>-2.625</c:v>
                </c:pt>
                <c:pt idx="72">
                  <c:v>-3.5</c:v>
                </c:pt>
                <c:pt idx="73">
                  <c:v>-4.375</c:v>
                </c:pt>
                <c:pt idx="74">
                  <c:v>-5.25</c:v>
                </c:pt>
                <c:pt idx="75">
                  <c:v>-6.125</c:v>
                </c:pt>
                <c:pt idx="76">
                  <c:v>-7</c:v>
                </c:pt>
                <c:pt idx="77">
                  <c:v>-7.875</c:v>
                </c:pt>
                <c:pt idx="78">
                  <c:v>-8.75</c:v>
                </c:pt>
                <c:pt idx="79">
                  <c:v>-9.625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E6-4C44-8F61-A18BB226A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514160"/>
        <c:axId val="585515808"/>
      </c:lineChart>
      <c:catAx>
        <c:axId val="5855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15808"/>
        <c:crosses val="autoZero"/>
        <c:auto val="1"/>
        <c:lblAlgn val="ctr"/>
        <c:lblOffset val="100"/>
        <c:noMultiLvlLbl val="0"/>
      </c:catAx>
      <c:valAx>
        <c:axId val="58551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5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552450</xdr:colOff>
      <xdr:row>27</xdr:row>
      <xdr:rowOff>152400</xdr:rowOff>
    </xdr:from>
    <xdr:to>
      <xdr:col>22</xdr:col>
      <xdr:colOff>584200</xdr:colOff>
      <xdr:row>60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533359-328F-F082-4706-74DB64D62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FBFA3-A8D7-6942-AF88-BF9E21744688}">
  <dimension ref="A1:H50"/>
  <sheetViews>
    <sheetView zoomScale="76" workbookViewId="0">
      <selection activeCell="A51" sqref="A51"/>
    </sheetView>
  </sheetViews>
  <sheetFormatPr baseColWidth="10" defaultRowHeight="16" x14ac:dyDescent="0.2"/>
  <cols>
    <col min="1" max="1" width="71.6640625" bestFit="1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10" spans="1:1" x14ac:dyDescent="0.2">
      <c r="A10" t="s">
        <v>8</v>
      </c>
    </row>
    <row r="12" spans="1:1" x14ac:dyDescent="0.2">
      <c r="A12" t="s">
        <v>12</v>
      </c>
    </row>
    <row r="13" spans="1:1" x14ac:dyDescent="0.2">
      <c r="A13" t="s">
        <v>9</v>
      </c>
    </row>
    <row r="14" spans="1:1" x14ac:dyDescent="0.2">
      <c r="A14" t="s">
        <v>10</v>
      </c>
    </row>
    <row r="16" spans="1:1" x14ac:dyDescent="0.2">
      <c r="A16" t="s">
        <v>11</v>
      </c>
    </row>
    <row r="17" spans="1:8" x14ac:dyDescent="0.2">
      <c r="A17" t="s">
        <v>13</v>
      </c>
      <c r="B17" t="s">
        <v>14</v>
      </c>
      <c r="C17" t="s">
        <v>15</v>
      </c>
      <c r="D17" t="s">
        <v>16</v>
      </c>
      <c r="E17" t="s">
        <v>17</v>
      </c>
      <c r="F17" t="s">
        <v>18</v>
      </c>
      <c r="G17" t="s">
        <v>19</v>
      </c>
      <c r="H17" t="s">
        <v>20</v>
      </c>
    </row>
    <row r="18" spans="1:8" x14ac:dyDescent="0.2">
      <c r="A18" t="s">
        <v>14</v>
      </c>
      <c r="B18">
        <v>1</v>
      </c>
      <c r="C18">
        <v>-13</v>
      </c>
      <c r="D18">
        <v>-23</v>
      </c>
      <c r="E18">
        <v>0</v>
      </c>
      <c r="F18">
        <v>0</v>
      </c>
      <c r="G18">
        <v>0</v>
      </c>
      <c r="H18">
        <v>0</v>
      </c>
    </row>
    <row r="19" spans="1:8" x14ac:dyDescent="0.2">
      <c r="A19" t="s">
        <v>21</v>
      </c>
      <c r="B19">
        <v>0</v>
      </c>
      <c r="C19">
        <v>5</v>
      </c>
      <c r="D19">
        <v>15</v>
      </c>
      <c r="E19">
        <v>1</v>
      </c>
      <c r="F19">
        <v>0</v>
      </c>
      <c r="G19">
        <v>0</v>
      </c>
      <c r="H19">
        <v>480</v>
      </c>
    </row>
    <row r="20" spans="1:8" x14ac:dyDescent="0.2">
      <c r="A20" t="s">
        <v>22</v>
      </c>
      <c r="B20">
        <v>0</v>
      </c>
      <c r="C20">
        <v>4</v>
      </c>
      <c r="D20">
        <v>4</v>
      </c>
      <c r="E20">
        <v>0</v>
      </c>
      <c r="F20">
        <v>1</v>
      </c>
      <c r="G20">
        <v>0</v>
      </c>
      <c r="H20">
        <v>160</v>
      </c>
    </row>
    <row r="21" spans="1:8" x14ac:dyDescent="0.2">
      <c r="A21" t="s">
        <v>23</v>
      </c>
      <c r="B21">
        <v>0</v>
      </c>
      <c r="C21">
        <v>35</v>
      </c>
      <c r="D21">
        <v>20</v>
      </c>
      <c r="E21">
        <v>0</v>
      </c>
      <c r="F21">
        <v>0</v>
      </c>
      <c r="G21">
        <v>1</v>
      </c>
      <c r="H21">
        <v>1190</v>
      </c>
    </row>
    <row r="23" spans="1:8" x14ac:dyDescent="0.2">
      <c r="A23" t="s">
        <v>24</v>
      </c>
    </row>
    <row r="24" spans="1:8" x14ac:dyDescent="0.2">
      <c r="A24" t="s">
        <v>25</v>
      </c>
    </row>
    <row r="25" spans="1:8" x14ac:dyDescent="0.2">
      <c r="A25" t="s">
        <v>27</v>
      </c>
    </row>
    <row r="27" spans="1:8" x14ac:dyDescent="0.2">
      <c r="A27" t="s">
        <v>26</v>
      </c>
    </row>
    <row r="28" spans="1:8" x14ac:dyDescent="0.2">
      <c r="A28" t="s">
        <v>28</v>
      </c>
    </row>
    <row r="29" spans="1:8" x14ac:dyDescent="0.2">
      <c r="B29" t="s">
        <v>29</v>
      </c>
      <c r="C29">
        <v>32</v>
      </c>
    </row>
    <row r="30" spans="1:8" x14ac:dyDescent="0.2">
      <c r="B30" t="s">
        <v>30</v>
      </c>
      <c r="C30">
        <v>40</v>
      </c>
    </row>
    <row r="31" spans="1:8" x14ac:dyDescent="0.2">
      <c r="B31" t="s">
        <v>31</v>
      </c>
      <c r="C31">
        <v>59.5</v>
      </c>
    </row>
    <row r="32" spans="1:8" x14ac:dyDescent="0.2">
      <c r="A32" t="s">
        <v>32</v>
      </c>
    </row>
    <row r="33" spans="1:1" x14ac:dyDescent="0.2">
      <c r="A33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9" spans="1:1" x14ac:dyDescent="0.2">
      <c r="A39" t="s">
        <v>42</v>
      </c>
    </row>
    <row r="40" spans="1:1" x14ac:dyDescent="0.2">
      <c r="A40" t="s">
        <v>43</v>
      </c>
    </row>
    <row r="42" spans="1:1" x14ac:dyDescent="0.2">
      <c r="A42" t="s">
        <v>47</v>
      </c>
    </row>
    <row r="43" spans="1:1" x14ac:dyDescent="0.2">
      <c r="A43" t="s">
        <v>48</v>
      </c>
    </row>
    <row r="48" spans="1:1" x14ac:dyDescent="0.2">
      <c r="A48" t="s">
        <v>53</v>
      </c>
    </row>
    <row r="50" spans="1:1" x14ac:dyDescent="0.2">
      <c r="A5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81E82-F45A-C342-86BC-336511D2EC79}">
  <dimension ref="B4:J31"/>
  <sheetViews>
    <sheetView tabSelected="1" zoomScale="118" workbookViewId="0">
      <selection activeCell="G2" sqref="G2"/>
    </sheetView>
  </sheetViews>
  <sheetFormatPr baseColWidth="10" defaultRowHeight="16" x14ac:dyDescent="0.2"/>
  <cols>
    <col min="2" max="2" width="22.83203125" bestFit="1" customWidth="1"/>
  </cols>
  <sheetData>
    <row r="4" spans="2:10" x14ac:dyDescent="0.2">
      <c r="C4" t="s">
        <v>14</v>
      </c>
      <c r="D4" t="s">
        <v>15</v>
      </c>
      <c r="E4" s="1" t="s">
        <v>16</v>
      </c>
      <c r="F4" t="s">
        <v>17</v>
      </c>
      <c r="G4" t="s">
        <v>18</v>
      </c>
      <c r="H4" t="s">
        <v>19</v>
      </c>
      <c r="I4" t="s">
        <v>20</v>
      </c>
    </row>
    <row r="5" spans="2:10" x14ac:dyDescent="0.2">
      <c r="B5" t="s">
        <v>37</v>
      </c>
      <c r="C5">
        <v>1</v>
      </c>
      <c r="D5">
        <v>-13</v>
      </c>
      <c r="E5" s="1">
        <v>-23</v>
      </c>
      <c r="F5">
        <v>0</v>
      </c>
      <c r="G5">
        <v>0</v>
      </c>
      <c r="H5">
        <v>0</v>
      </c>
      <c r="I5">
        <v>0</v>
      </c>
    </row>
    <row r="6" spans="2:10" x14ac:dyDescent="0.2">
      <c r="B6" t="s">
        <v>38</v>
      </c>
      <c r="C6" s="1">
        <v>0</v>
      </c>
      <c r="D6" s="1">
        <v>5</v>
      </c>
      <c r="E6" s="1">
        <v>15</v>
      </c>
      <c r="F6" s="1">
        <v>1</v>
      </c>
      <c r="G6" s="1">
        <v>0</v>
      </c>
      <c r="H6" s="1">
        <v>0</v>
      </c>
      <c r="I6" s="1">
        <v>480</v>
      </c>
      <c r="J6" s="1">
        <f>I6/E6</f>
        <v>32</v>
      </c>
    </row>
    <row r="7" spans="2:10" x14ac:dyDescent="0.2">
      <c r="B7" t="s">
        <v>39</v>
      </c>
      <c r="C7">
        <v>0</v>
      </c>
      <c r="D7">
        <v>4</v>
      </c>
      <c r="E7" s="1">
        <v>4</v>
      </c>
      <c r="F7">
        <v>0</v>
      </c>
      <c r="G7">
        <v>1</v>
      </c>
      <c r="H7">
        <v>0</v>
      </c>
      <c r="I7">
        <v>160</v>
      </c>
      <c r="J7">
        <f t="shared" ref="J7:J8" si="0">I7/E7</f>
        <v>40</v>
      </c>
    </row>
    <row r="8" spans="2:10" x14ac:dyDescent="0.2">
      <c r="B8" t="s">
        <v>40</v>
      </c>
      <c r="C8">
        <v>0</v>
      </c>
      <c r="D8">
        <v>35</v>
      </c>
      <c r="E8" s="1">
        <v>20</v>
      </c>
      <c r="F8">
        <v>0</v>
      </c>
      <c r="G8">
        <v>0</v>
      </c>
      <c r="H8">
        <v>1</v>
      </c>
      <c r="I8">
        <v>1190</v>
      </c>
      <c r="J8">
        <f t="shared" si="0"/>
        <v>59.5</v>
      </c>
    </row>
    <row r="10" spans="2:10" x14ac:dyDescent="0.2">
      <c r="B10" t="s">
        <v>41</v>
      </c>
    </row>
    <row r="12" spans="2:10" x14ac:dyDescent="0.2">
      <c r="C12" t="s">
        <v>14</v>
      </c>
      <c r="D12" s="1" t="s">
        <v>15</v>
      </c>
      <c r="E12" s="3" t="s">
        <v>16</v>
      </c>
      <c r="F12" t="s">
        <v>17</v>
      </c>
      <c r="G12" t="s">
        <v>18</v>
      </c>
      <c r="H12" t="s">
        <v>19</v>
      </c>
      <c r="I12" t="s">
        <v>20</v>
      </c>
    </row>
    <row r="13" spans="2:10" x14ac:dyDescent="0.2">
      <c r="B13" t="s">
        <v>37</v>
      </c>
      <c r="C13">
        <f>23*C14+C5</f>
        <v>1</v>
      </c>
      <c r="D13" s="1">
        <f>23*D14+D5</f>
        <v>-5.3333333333333339</v>
      </c>
      <c r="E13">
        <f>23*E14+E5</f>
        <v>0</v>
      </c>
      <c r="F13">
        <f t="shared" ref="D13:I13" si="1">23*F14+F5</f>
        <v>1.5333333333333332</v>
      </c>
      <c r="G13">
        <f t="shared" si="1"/>
        <v>0</v>
      </c>
      <c r="H13">
        <f t="shared" si="1"/>
        <v>0</v>
      </c>
      <c r="I13">
        <f t="shared" si="1"/>
        <v>736</v>
      </c>
    </row>
    <row r="14" spans="2:10" x14ac:dyDescent="0.2">
      <c r="B14" t="s">
        <v>38</v>
      </c>
      <c r="C14">
        <f>C6/$E$6</f>
        <v>0</v>
      </c>
      <c r="D14" s="1">
        <f t="shared" ref="D14:I14" si="2">D6/$E$6</f>
        <v>0.33333333333333331</v>
      </c>
      <c r="E14">
        <f t="shared" si="2"/>
        <v>1</v>
      </c>
      <c r="F14">
        <f t="shared" si="2"/>
        <v>6.6666666666666666E-2</v>
      </c>
      <c r="G14">
        <f t="shared" si="2"/>
        <v>0</v>
      </c>
      <c r="H14">
        <f t="shared" si="2"/>
        <v>0</v>
      </c>
      <c r="I14">
        <f t="shared" si="2"/>
        <v>32</v>
      </c>
      <c r="J14">
        <f>I14/D14</f>
        <v>96</v>
      </c>
    </row>
    <row r="15" spans="2:10" x14ac:dyDescent="0.2">
      <c r="B15" s="1" t="s">
        <v>39</v>
      </c>
      <c r="C15" s="1">
        <f>-4*C14+C7</f>
        <v>0</v>
      </c>
      <c r="D15" s="1">
        <f t="shared" ref="D15:I15" si="3">-4*D14+D7</f>
        <v>2.666666666666667</v>
      </c>
      <c r="E15" s="1">
        <f t="shared" si="3"/>
        <v>0</v>
      </c>
      <c r="F15" s="1">
        <f t="shared" si="3"/>
        <v>-0.26666666666666666</v>
      </c>
      <c r="G15" s="1">
        <f t="shared" si="3"/>
        <v>1</v>
      </c>
      <c r="H15" s="1">
        <f t="shared" si="3"/>
        <v>0</v>
      </c>
      <c r="I15" s="1">
        <f t="shared" si="3"/>
        <v>32</v>
      </c>
      <c r="J15" s="1">
        <f t="shared" ref="J15:J16" si="4">I15/D15</f>
        <v>11.999999999999998</v>
      </c>
    </row>
    <row r="16" spans="2:10" x14ac:dyDescent="0.2">
      <c r="B16" t="s">
        <v>40</v>
      </c>
      <c r="C16">
        <f>-20*C14+C8</f>
        <v>0</v>
      </c>
      <c r="D16" s="1">
        <f t="shared" ref="D16:I16" si="5">-20*D14+D8</f>
        <v>28.333333333333336</v>
      </c>
      <c r="E16">
        <f t="shared" si="5"/>
        <v>0</v>
      </c>
      <c r="F16">
        <f t="shared" si="5"/>
        <v>-1.3333333333333333</v>
      </c>
      <c r="G16">
        <f t="shared" si="5"/>
        <v>0</v>
      </c>
      <c r="H16">
        <f t="shared" si="5"/>
        <v>1</v>
      </c>
      <c r="I16">
        <f t="shared" si="5"/>
        <v>550</v>
      </c>
      <c r="J16">
        <f t="shared" si="4"/>
        <v>19.411764705882351</v>
      </c>
    </row>
    <row r="17" spans="2:9" x14ac:dyDescent="0.2">
      <c r="B17" t="s">
        <v>44</v>
      </c>
    </row>
    <row r="18" spans="2:9" x14ac:dyDescent="0.2">
      <c r="B18" t="s">
        <v>45</v>
      </c>
    </row>
    <row r="19" spans="2:9" x14ac:dyDescent="0.2">
      <c r="B19" t="s">
        <v>46</v>
      </c>
    </row>
    <row r="23" spans="2:9" x14ac:dyDescent="0.2">
      <c r="C23" t="s">
        <v>14</v>
      </c>
      <c r="D23" s="2" t="s">
        <v>15</v>
      </c>
      <c r="E23" s="3" t="s">
        <v>16</v>
      </c>
      <c r="F23" t="s">
        <v>17</v>
      </c>
      <c r="G23" t="s">
        <v>18</v>
      </c>
      <c r="H23" t="s">
        <v>19</v>
      </c>
      <c r="I23" t="s">
        <v>20</v>
      </c>
    </row>
    <row r="24" spans="2:9" x14ac:dyDescent="0.2">
      <c r="B24" t="s">
        <v>37</v>
      </c>
      <c r="C24">
        <f>ABS($D$13)*C26+C13</f>
        <v>1</v>
      </c>
      <c r="D24">
        <f t="shared" ref="D24:I24" si="6">ABS($D$13)*D26+D13</f>
        <v>0</v>
      </c>
      <c r="E24">
        <f t="shared" si="6"/>
        <v>0</v>
      </c>
      <c r="F24">
        <f t="shared" si="6"/>
        <v>0.99999999999999989</v>
      </c>
      <c r="G24">
        <f t="shared" si="6"/>
        <v>2</v>
      </c>
      <c r="H24">
        <f t="shared" si="6"/>
        <v>0</v>
      </c>
      <c r="I24">
        <f t="shared" si="6"/>
        <v>800</v>
      </c>
    </row>
    <row r="25" spans="2:9" x14ac:dyDescent="0.2">
      <c r="B25" t="s">
        <v>38</v>
      </c>
      <c r="C25">
        <f>-$D$14*C26+C14</f>
        <v>0</v>
      </c>
      <c r="D25">
        <f t="shared" ref="D25:I25" si="7">-$D$14*D26+D14</f>
        <v>0</v>
      </c>
      <c r="E25" s="4">
        <f t="shared" si="7"/>
        <v>1</v>
      </c>
      <c r="F25">
        <f t="shared" si="7"/>
        <v>9.9999999999999992E-2</v>
      </c>
      <c r="G25">
        <f t="shared" si="7"/>
        <v>-0.12499999999999997</v>
      </c>
      <c r="H25">
        <f t="shared" si="7"/>
        <v>0</v>
      </c>
      <c r="I25" s="4">
        <f t="shared" si="7"/>
        <v>28</v>
      </c>
    </row>
    <row r="26" spans="2:9" x14ac:dyDescent="0.2">
      <c r="B26" s="2" t="s">
        <v>39</v>
      </c>
      <c r="C26">
        <f>C15/$D$15</f>
        <v>0</v>
      </c>
      <c r="D26" s="4">
        <f t="shared" ref="D26:I26" si="8">D15/$D$15</f>
        <v>1</v>
      </c>
      <c r="E26">
        <f t="shared" si="8"/>
        <v>0</v>
      </c>
      <c r="F26">
        <f t="shared" si="8"/>
        <v>-9.9999999999999992E-2</v>
      </c>
      <c r="G26">
        <f t="shared" si="8"/>
        <v>0.37499999999999994</v>
      </c>
      <c r="H26">
        <f t="shared" si="8"/>
        <v>0</v>
      </c>
      <c r="I26" s="4">
        <f t="shared" si="8"/>
        <v>11.999999999999998</v>
      </c>
    </row>
    <row r="27" spans="2:9" x14ac:dyDescent="0.2">
      <c r="B27" t="s">
        <v>40</v>
      </c>
      <c r="C27">
        <f>-$D$16*C26+C16</f>
        <v>0</v>
      </c>
      <c r="D27">
        <f t="shared" ref="D27:I27" si="9">-$D$16*D26+D16</f>
        <v>0</v>
      </c>
      <c r="E27">
        <f t="shared" si="9"/>
        <v>0</v>
      </c>
      <c r="F27">
        <f t="shared" si="9"/>
        <v>1.5000000000000002</v>
      </c>
      <c r="G27">
        <f t="shared" si="9"/>
        <v>-10.625</v>
      </c>
      <c r="H27" s="4">
        <f t="shared" si="9"/>
        <v>1</v>
      </c>
      <c r="I27" s="4">
        <f t="shared" si="9"/>
        <v>210</v>
      </c>
    </row>
    <row r="28" spans="2:9" x14ac:dyDescent="0.2">
      <c r="B28" t="s">
        <v>49</v>
      </c>
    </row>
    <row r="29" spans="2:9" x14ac:dyDescent="0.2">
      <c r="B29" t="s">
        <v>50</v>
      </c>
    </row>
    <row r="30" spans="2:9" x14ac:dyDescent="0.2">
      <c r="B30" t="s">
        <v>51</v>
      </c>
    </row>
    <row r="31" spans="2:9" x14ac:dyDescent="0.2">
      <c r="B31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FA5A5-1225-724F-98AF-87142A3BB294}">
  <dimension ref="A1:K84"/>
  <sheetViews>
    <sheetView zoomScale="75" workbookViewId="0">
      <selection activeCell="P26" sqref="P26"/>
    </sheetView>
  </sheetViews>
  <sheetFormatPr baseColWidth="10" defaultRowHeight="16" x14ac:dyDescent="0.2"/>
  <cols>
    <col min="5" max="5" width="5.5" customWidth="1"/>
  </cols>
  <sheetData>
    <row r="1" spans="1:11" x14ac:dyDescent="0.2">
      <c r="B1" t="s">
        <v>15</v>
      </c>
      <c r="C1" t="s">
        <v>16</v>
      </c>
    </row>
    <row r="2" spans="1:11" x14ac:dyDescent="0.2">
      <c r="A2" t="s">
        <v>54</v>
      </c>
      <c r="B2" s="8">
        <v>11.999999999999998</v>
      </c>
      <c r="C2" s="8">
        <v>28</v>
      </c>
      <c r="I2" t="s">
        <v>21</v>
      </c>
    </row>
    <row r="3" spans="1:11" x14ac:dyDescent="0.2">
      <c r="H3" t="s">
        <v>15</v>
      </c>
      <c r="I3" t="s">
        <v>16</v>
      </c>
    </row>
    <row r="4" spans="1:11" x14ac:dyDescent="0.2">
      <c r="A4" t="s">
        <v>55</v>
      </c>
      <c r="B4" s="5">
        <f>SUMPRODUCT(B2:C2,B6:C6)</f>
        <v>800</v>
      </c>
      <c r="H4" t="s">
        <v>64</v>
      </c>
      <c r="I4" t="s">
        <v>65</v>
      </c>
      <c r="J4" t="s">
        <v>22</v>
      </c>
      <c r="K4" t="s">
        <v>23</v>
      </c>
    </row>
    <row r="5" spans="1:11" x14ac:dyDescent="0.2">
      <c r="D5" t="s">
        <v>60</v>
      </c>
      <c r="E5" t="s">
        <v>61</v>
      </c>
      <c r="F5" t="s">
        <v>62</v>
      </c>
      <c r="G5" t="s">
        <v>66</v>
      </c>
      <c r="H5">
        <v>0</v>
      </c>
      <c r="I5">
        <f>(480/15)-(1/3)*H5</f>
        <v>32</v>
      </c>
      <c r="J5">
        <f>(160/4)-4*H5</f>
        <v>40</v>
      </c>
      <c r="K5">
        <f>(1190-(35*H5))/20</f>
        <v>59.5</v>
      </c>
    </row>
    <row r="6" spans="1:11" x14ac:dyDescent="0.2">
      <c r="A6" t="s">
        <v>56</v>
      </c>
      <c r="B6" s="6">
        <v>13</v>
      </c>
      <c r="C6" s="6">
        <v>23</v>
      </c>
      <c r="H6">
        <f>H5+0.5</f>
        <v>0.5</v>
      </c>
      <c r="I6">
        <f t="shared" ref="I6:I69" si="0">(480/15)-(1/3)*H6</f>
        <v>31.833333333333332</v>
      </c>
      <c r="J6">
        <f t="shared" ref="J6:J69" si="1">(160/4)-4*H6</f>
        <v>38</v>
      </c>
      <c r="K6">
        <f t="shared" ref="K6:K69" si="2">(1190-(35*H6))/20</f>
        <v>58.625</v>
      </c>
    </row>
    <row r="7" spans="1:11" x14ac:dyDescent="0.2">
      <c r="A7" t="s">
        <v>57</v>
      </c>
      <c r="B7" s="6">
        <v>5</v>
      </c>
      <c r="C7" s="6">
        <v>15</v>
      </c>
      <c r="D7" s="7">
        <f>SUMPRODUCT(B7:C7,$B$2:$C$2)</f>
        <v>480</v>
      </c>
      <c r="E7" t="s">
        <v>63</v>
      </c>
      <c r="F7" s="6">
        <v>480</v>
      </c>
      <c r="H7">
        <f>H6+0.5</f>
        <v>1</v>
      </c>
      <c r="I7">
        <f t="shared" si="0"/>
        <v>31.666666666666668</v>
      </c>
      <c r="J7">
        <f t="shared" si="1"/>
        <v>36</v>
      </c>
      <c r="K7">
        <f t="shared" si="2"/>
        <v>57.75</v>
      </c>
    </row>
    <row r="8" spans="1:11" x14ac:dyDescent="0.2">
      <c r="A8" t="s">
        <v>58</v>
      </c>
      <c r="B8" s="6">
        <v>4</v>
      </c>
      <c r="C8" s="6">
        <v>4</v>
      </c>
      <c r="D8" s="7">
        <f t="shared" ref="D8:D9" si="3">SUMPRODUCT(B8:C8,$B$2:$C$2)</f>
        <v>160</v>
      </c>
      <c r="E8" t="s">
        <v>63</v>
      </c>
      <c r="F8" s="6">
        <v>160</v>
      </c>
      <c r="H8">
        <f t="shared" ref="H8:H71" si="4">H7+0.5</f>
        <v>1.5</v>
      </c>
      <c r="I8">
        <f t="shared" si="0"/>
        <v>31.5</v>
      </c>
      <c r="J8">
        <f t="shared" si="1"/>
        <v>34</v>
      </c>
      <c r="K8">
        <f t="shared" si="2"/>
        <v>56.875</v>
      </c>
    </row>
    <row r="9" spans="1:11" x14ac:dyDescent="0.2">
      <c r="A9" t="s">
        <v>59</v>
      </c>
      <c r="B9" s="6">
        <v>35</v>
      </c>
      <c r="C9" s="6">
        <v>20</v>
      </c>
      <c r="D9" s="7">
        <f t="shared" si="3"/>
        <v>980</v>
      </c>
      <c r="E9" t="s">
        <v>63</v>
      </c>
      <c r="F9" s="6">
        <v>1190</v>
      </c>
      <c r="H9">
        <f t="shared" si="4"/>
        <v>2</v>
      </c>
      <c r="I9">
        <f t="shared" si="0"/>
        <v>31.333333333333332</v>
      </c>
      <c r="J9">
        <f t="shared" si="1"/>
        <v>32</v>
      </c>
      <c r="K9">
        <f t="shared" si="2"/>
        <v>56</v>
      </c>
    </row>
    <row r="10" spans="1:11" x14ac:dyDescent="0.2">
      <c r="H10">
        <f t="shared" si="4"/>
        <v>2.5</v>
      </c>
      <c r="I10">
        <f t="shared" si="0"/>
        <v>31.166666666666668</v>
      </c>
      <c r="J10">
        <f t="shared" si="1"/>
        <v>30</v>
      </c>
      <c r="K10">
        <f t="shared" si="2"/>
        <v>55.125</v>
      </c>
    </row>
    <row r="11" spans="1:11" x14ac:dyDescent="0.2">
      <c r="H11">
        <f t="shared" si="4"/>
        <v>3</v>
      </c>
      <c r="I11">
        <f t="shared" si="0"/>
        <v>31</v>
      </c>
      <c r="J11">
        <f t="shared" si="1"/>
        <v>28</v>
      </c>
      <c r="K11">
        <f t="shared" si="2"/>
        <v>54.25</v>
      </c>
    </row>
    <row r="12" spans="1:11" x14ac:dyDescent="0.2">
      <c r="H12">
        <f t="shared" si="4"/>
        <v>3.5</v>
      </c>
      <c r="I12">
        <f t="shared" si="0"/>
        <v>30.833333333333332</v>
      </c>
      <c r="J12">
        <f t="shared" si="1"/>
        <v>26</v>
      </c>
      <c r="K12">
        <f t="shared" si="2"/>
        <v>53.375</v>
      </c>
    </row>
    <row r="13" spans="1:11" x14ac:dyDescent="0.2">
      <c r="H13">
        <f t="shared" si="4"/>
        <v>4</v>
      </c>
      <c r="I13">
        <f t="shared" si="0"/>
        <v>30.666666666666668</v>
      </c>
      <c r="J13">
        <f t="shared" si="1"/>
        <v>24</v>
      </c>
      <c r="K13">
        <f t="shared" si="2"/>
        <v>52.5</v>
      </c>
    </row>
    <row r="14" spans="1:11" x14ac:dyDescent="0.2">
      <c r="H14">
        <f t="shared" si="4"/>
        <v>4.5</v>
      </c>
      <c r="I14">
        <f t="shared" si="0"/>
        <v>30.5</v>
      </c>
      <c r="J14">
        <f t="shared" si="1"/>
        <v>22</v>
      </c>
      <c r="K14">
        <f t="shared" si="2"/>
        <v>51.625</v>
      </c>
    </row>
    <row r="15" spans="1:11" x14ac:dyDescent="0.2">
      <c r="H15">
        <f t="shared" si="4"/>
        <v>5</v>
      </c>
      <c r="I15">
        <f t="shared" si="0"/>
        <v>30.333333333333332</v>
      </c>
      <c r="J15">
        <f t="shared" si="1"/>
        <v>20</v>
      </c>
      <c r="K15">
        <f t="shared" si="2"/>
        <v>50.75</v>
      </c>
    </row>
    <row r="16" spans="1:11" x14ac:dyDescent="0.2">
      <c r="H16">
        <f t="shared" si="4"/>
        <v>5.5</v>
      </c>
      <c r="I16">
        <f t="shared" si="0"/>
        <v>30.166666666666668</v>
      </c>
      <c r="J16">
        <f t="shared" si="1"/>
        <v>18</v>
      </c>
      <c r="K16">
        <f t="shared" si="2"/>
        <v>49.875</v>
      </c>
    </row>
    <row r="17" spans="8:11" x14ac:dyDescent="0.2">
      <c r="H17">
        <f t="shared" si="4"/>
        <v>6</v>
      </c>
      <c r="I17">
        <f t="shared" si="0"/>
        <v>30</v>
      </c>
      <c r="J17">
        <f t="shared" si="1"/>
        <v>16</v>
      </c>
      <c r="K17">
        <f t="shared" si="2"/>
        <v>49</v>
      </c>
    </row>
    <row r="18" spans="8:11" x14ac:dyDescent="0.2">
      <c r="H18">
        <f t="shared" si="4"/>
        <v>6.5</v>
      </c>
      <c r="I18">
        <f t="shared" si="0"/>
        <v>29.833333333333332</v>
      </c>
      <c r="J18">
        <f t="shared" si="1"/>
        <v>14</v>
      </c>
      <c r="K18">
        <f t="shared" si="2"/>
        <v>48.125</v>
      </c>
    </row>
    <row r="19" spans="8:11" x14ac:dyDescent="0.2">
      <c r="H19">
        <f t="shared" si="4"/>
        <v>7</v>
      </c>
      <c r="I19">
        <f t="shared" si="0"/>
        <v>29.666666666666668</v>
      </c>
      <c r="J19">
        <f t="shared" si="1"/>
        <v>12</v>
      </c>
      <c r="K19">
        <f t="shared" si="2"/>
        <v>47.25</v>
      </c>
    </row>
    <row r="20" spans="8:11" x14ac:dyDescent="0.2">
      <c r="H20">
        <f t="shared" si="4"/>
        <v>7.5</v>
      </c>
      <c r="I20">
        <f t="shared" si="0"/>
        <v>29.5</v>
      </c>
      <c r="J20">
        <f t="shared" si="1"/>
        <v>10</v>
      </c>
      <c r="K20">
        <f t="shared" si="2"/>
        <v>46.375</v>
      </c>
    </row>
    <row r="21" spans="8:11" x14ac:dyDescent="0.2">
      <c r="H21">
        <f t="shared" si="4"/>
        <v>8</v>
      </c>
      <c r="I21">
        <f t="shared" si="0"/>
        <v>29.333333333333332</v>
      </c>
      <c r="J21">
        <f t="shared" si="1"/>
        <v>8</v>
      </c>
      <c r="K21">
        <f t="shared" si="2"/>
        <v>45.5</v>
      </c>
    </row>
    <row r="22" spans="8:11" x14ac:dyDescent="0.2">
      <c r="H22">
        <f t="shared" si="4"/>
        <v>8.5</v>
      </c>
      <c r="I22">
        <f t="shared" si="0"/>
        <v>29.166666666666668</v>
      </c>
      <c r="J22">
        <f t="shared" si="1"/>
        <v>6</v>
      </c>
      <c r="K22">
        <f t="shared" si="2"/>
        <v>44.625</v>
      </c>
    </row>
    <row r="23" spans="8:11" x14ac:dyDescent="0.2">
      <c r="H23">
        <f t="shared" si="4"/>
        <v>9</v>
      </c>
      <c r="I23">
        <f t="shared" si="0"/>
        <v>29</v>
      </c>
      <c r="J23">
        <f t="shared" si="1"/>
        <v>4</v>
      </c>
      <c r="K23">
        <f t="shared" si="2"/>
        <v>43.75</v>
      </c>
    </row>
    <row r="24" spans="8:11" x14ac:dyDescent="0.2">
      <c r="H24">
        <f t="shared" si="4"/>
        <v>9.5</v>
      </c>
      <c r="I24">
        <f t="shared" si="0"/>
        <v>28.833333333333332</v>
      </c>
      <c r="J24">
        <f t="shared" si="1"/>
        <v>2</v>
      </c>
      <c r="K24">
        <f t="shared" si="2"/>
        <v>42.875</v>
      </c>
    </row>
    <row r="25" spans="8:11" x14ac:dyDescent="0.2">
      <c r="H25">
        <f t="shared" si="4"/>
        <v>10</v>
      </c>
      <c r="I25">
        <f t="shared" si="0"/>
        <v>28.666666666666668</v>
      </c>
      <c r="J25">
        <f t="shared" si="1"/>
        <v>0</v>
      </c>
      <c r="K25">
        <f t="shared" si="2"/>
        <v>42</v>
      </c>
    </row>
    <row r="26" spans="8:11" x14ac:dyDescent="0.2">
      <c r="H26">
        <f t="shared" si="4"/>
        <v>10.5</v>
      </c>
      <c r="I26">
        <f t="shared" si="0"/>
        <v>28.5</v>
      </c>
      <c r="J26">
        <f t="shared" si="1"/>
        <v>-2</v>
      </c>
      <c r="K26">
        <f t="shared" si="2"/>
        <v>41.125</v>
      </c>
    </row>
    <row r="27" spans="8:11" x14ac:dyDescent="0.2">
      <c r="H27">
        <f t="shared" si="4"/>
        <v>11</v>
      </c>
      <c r="I27">
        <f t="shared" si="0"/>
        <v>28.333333333333332</v>
      </c>
      <c r="J27">
        <f t="shared" si="1"/>
        <v>-4</v>
      </c>
      <c r="K27">
        <f t="shared" si="2"/>
        <v>40.25</v>
      </c>
    </row>
    <row r="28" spans="8:11" x14ac:dyDescent="0.2">
      <c r="H28">
        <f t="shared" si="4"/>
        <v>11.5</v>
      </c>
      <c r="I28">
        <f t="shared" si="0"/>
        <v>28.166666666666668</v>
      </c>
      <c r="J28">
        <f t="shared" si="1"/>
        <v>-6</v>
      </c>
      <c r="K28">
        <f t="shared" si="2"/>
        <v>39.375</v>
      </c>
    </row>
    <row r="29" spans="8:11" x14ac:dyDescent="0.2">
      <c r="H29">
        <f t="shared" si="4"/>
        <v>12</v>
      </c>
      <c r="I29">
        <f t="shared" si="0"/>
        <v>28</v>
      </c>
      <c r="J29">
        <f t="shared" si="1"/>
        <v>-8</v>
      </c>
      <c r="K29">
        <f t="shared" si="2"/>
        <v>38.5</v>
      </c>
    </row>
    <row r="30" spans="8:11" x14ac:dyDescent="0.2">
      <c r="H30">
        <f t="shared" si="4"/>
        <v>12.5</v>
      </c>
      <c r="I30">
        <f t="shared" si="0"/>
        <v>27.833333333333336</v>
      </c>
      <c r="J30">
        <f t="shared" si="1"/>
        <v>-10</v>
      </c>
      <c r="K30">
        <f t="shared" si="2"/>
        <v>37.625</v>
      </c>
    </row>
    <row r="31" spans="8:11" x14ac:dyDescent="0.2">
      <c r="H31">
        <f t="shared" si="4"/>
        <v>13</v>
      </c>
      <c r="I31">
        <f t="shared" si="0"/>
        <v>27.666666666666668</v>
      </c>
      <c r="J31">
        <f t="shared" si="1"/>
        <v>-12</v>
      </c>
      <c r="K31">
        <f t="shared" si="2"/>
        <v>36.75</v>
      </c>
    </row>
    <row r="32" spans="8:11" x14ac:dyDescent="0.2">
      <c r="H32">
        <f t="shared" si="4"/>
        <v>13.5</v>
      </c>
      <c r="I32">
        <f t="shared" si="0"/>
        <v>27.5</v>
      </c>
      <c r="J32">
        <f t="shared" si="1"/>
        <v>-14</v>
      </c>
      <c r="K32">
        <f t="shared" si="2"/>
        <v>35.875</v>
      </c>
    </row>
    <row r="33" spans="8:11" x14ac:dyDescent="0.2">
      <c r="H33">
        <f t="shared" si="4"/>
        <v>14</v>
      </c>
      <c r="I33">
        <f t="shared" si="0"/>
        <v>27.333333333333336</v>
      </c>
      <c r="J33">
        <f t="shared" si="1"/>
        <v>-16</v>
      </c>
      <c r="K33">
        <f t="shared" si="2"/>
        <v>35</v>
      </c>
    </row>
    <row r="34" spans="8:11" x14ac:dyDescent="0.2">
      <c r="H34">
        <f t="shared" si="4"/>
        <v>14.5</v>
      </c>
      <c r="I34">
        <f t="shared" si="0"/>
        <v>27.166666666666668</v>
      </c>
      <c r="J34">
        <f t="shared" si="1"/>
        <v>-18</v>
      </c>
      <c r="K34">
        <f t="shared" si="2"/>
        <v>34.125</v>
      </c>
    </row>
    <row r="35" spans="8:11" x14ac:dyDescent="0.2">
      <c r="H35">
        <f t="shared" si="4"/>
        <v>15</v>
      </c>
      <c r="I35">
        <f t="shared" si="0"/>
        <v>27</v>
      </c>
      <c r="J35">
        <f t="shared" si="1"/>
        <v>-20</v>
      </c>
      <c r="K35">
        <f t="shared" si="2"/>
        <v>33.25</v>
      </c>
    </row>
    <row r="36" spans="8:11" x14ac:dyDescent="0.2">
      <c r="H36">
        <f t="shared" si="4"/>
        <v>15.5</v>
      </c>
      <c r="I36">
        <f t="shared" si="0"/>
        <v>26.833333333333336</v>
      </c>
      <c r="J36">
        <f t="shared" si="1"/>
        <v>-22</v>
      </c>
      <c r="K36">
        <f t="shared" si="2"/>
        <v>32.375</v>
      </c>
    </row>
    <row r="37" spans="8:11" x14ac:dyDescent="0.2">
      <c r="H37">
        <f t="shared" si="4"/>
        <v>16</v>
      </c>
      <c r="I37">
        <f t="shared" si="0"/>
        <v>26.666666666666668</v>
      </c>
      <c r="J37">
        <f t="shared" si="1"/>
        <v>-24</v>
      </c>
      <c r="K37">
        <f t="shared" si="2"/>
        <v>31.5</v>
      </c>
    </row>
    <row r="38" spans="8:11" x14ac:dyDescent="0.2">
      <c r="H38">
        <f t="shared" si="4"/>
        <v>16.5</v>
      </c>
      <c r="I38">
        <f t="shared" si="0"/>
        <v>26.5</v>
      </c>
      <c r="J38">
        <f t="shared" si="1"/>
        <v>-26</v>
      </c>
      <c r="K38">
        <f t="shared" si="2"/>
        <v>30.625</v>
      </c>
    </row>
    <row r="39" spans="8:11" x14ac:dyDescent="0.2">
      <c r="H39">
        <f t="shared" si="4"/>
        <v>17</v>
      </c>
      <c r="I39">
        <f t="shared" si="0"/>
        <v>26.333333333333336</v>
      </c>
      <c r="J39">
        <f t="shared" si="1"/>
        <v>-28</v>
      </c>
      <c r="K39">
        <f t="shared" si="2"/>
        <v>29.75</v>
      </c>
    </row>
    <row r="40" spans="8:11" x14ac:dyDescent="0.2">
      <c r="H40">
        <f t="shared" si="4"/>
        <v>17.5</v>
      </c>
      <c r="I40">
        <f t="shared" si="0"/>
        <v>26.166666666666668</v>
      </c>
      <c r="J40">
        <f t="shared" si="1"/>
        <v>-30</v>
      </c>
      <c r="K40">
        <f t="shared" si="2"/>
        <v>28.875</v>
      </c>
    </row>
    <row r="41" spans="8:11" x14ac:dyDescent="0.2">
      <c r="H41">
        <f t="shared" si="4"/>
        <v>18</v>
      </c>
      <c r="I41">
        <f t="shared" si="0"/>
        <v>26</v>
      </c>
      <c r="J41">
        <f t="shared" si="1"/>
        <v>-32</v>
      </c>
      <c r="K41">
        <f t="shared" si="2"/>
        <v>28</v>
      </c>
    </row>
    <row r="42" spans="8:11" x14ac:dyDescent="0.2">
      <c r="H42">
        <f t="shared" si="4"/>
        <v>18.5</v>
      </c>
      <c r="I42">
        <f t="shared" si="0"/>
        <v>25.833333333333336</v>
      </c>
      <c r="J42">
        <f t="shared" si="1"/>
        <v>-34</v>
      </c>
      <c r="K42">
        <f t="shared" si="2"/>
        <v>27.125</v>
      </c>
    </row>
    <row r="43" spans="8:11" x14ac:dyDescent="0.2">
      <c r="H43">
        <f t="shared" si="4"/>
        <v>19</v>
      </c>
      <c r="I43">
        <f t="shared" si="0"/>
        <v>25.666666666666668</v>
      </c>
      <c r="J43">
        <f t="shared" si="1"/>
        <v>-36</v>
      </c>
      <c r="K43">
        <f t="shared" si="2"/>
        <v>26.25</v>
      </c>
    </row>
    <row r="44" spans="8:11" x14ac:dyDescent="0.2">
      <c r="H44">
        <f t="shared" si="4"/>
        <v>19.5</v>
      </c>
      <c r="I44">
        <f t="shared" si="0"/>
        <v>25.5</v>
      </c>
      <c r="J44">
        <f t="shared" si="1"/>
        <v>-38</v>
      </c>
      <c r="K44">
        <f t="shared" si="2"/>
        <v>25.375</v>
      </c>
    </row>
    <row r="45" spans="8:11" x14ac:dyDescent="0.2">
      <c r="H45">
        <f t="shared" si="4"/>
        <v>20</v>
      </c>
      <c r="I45">
        <f t="shared" si="0"/>
        <v>25.333333333333336</v>
      </c>
      <c r="J45">
        <f t="shared" si="1"/>
        <v>-40</v>
      </c>
      <c r="K45">
        <f t="shared" si="2"/>
        <v>24.5</v>
      </c>
    </row>
    <row r="46" spans="8:11" x14ac:dyDescent="0.2">
      <c r="H46">
        <f t="shared" si="4"/>
        <v>20.5</v>
      </c>
      <c r="I46">
        <f t="shared" si="0"/>
        <v>25.166666666666668</v>
      </c>
      <c r="J46">
        <f t="shared" si="1"/>
        <v>-42</v>
      </c>
      <c r="K46">
        <f t="shared" si="2"/>
        <v>23.625</v>
      </c>
    </row>
    <row r="47" spans="8:11" x14ac:dyDescent="0.2">
      <c r="H47">
        <f t="shared" si="4"/>
        <v>21</v>
      </c>
      <c r="I47">
        <f t="shared" si="0"/>
        <v>25</v>
      </c>
      <c r="J47">
        <f t="shared" si="1"/>
        <v>-44</v>
      </c>
      <c r="K47">
        <f t="shared" si="2"/>
        <v>22.75</v>
      </c>
    </row>
    <row r="48" spans="8:11" x14ac:dyDescent="0.2">
      <c r="H48">
        <f t="shared" si="4"/>
        <v>21.5</v>
      </c>
      <c r="I48">
        <f t="shared" si="0"/>
        <v>24.833333333333336</v>
      </c>
      <c r="J48">
        <f t="shared" si="1"/>
        <v>-46</v>
      </c>
      <c r="K48">
        <f t="shared" si="2"/>
        <v>21.875</v>
      </c>
    </row>
    <row r="49" spans="8:11" x14ac:dyDescent="0.2">
      <c r="H49">
        <f t="shared" si="4"/>
        <v>22</v>
      </c>
      <c r="I49">
        <f t="shared" si="0"/>
        <v>24.666666666666668</v>
      </c>
      <c r="J49">
        <f t="shared" si="1"/>
        <v>-48</v>
      </c>
      <c r="K49">
        <f t="shared" si="2"/>
        <v>21</v>
      </c>
    </row>
    <row r="50" spans="8:11" x14ac:dyDescent="0.2">
      <c r="H50">
        <f t="shared" si="4"/>
        <v>22.5</v>
      </c>
      <c r="I50">
        <f t="shared" si="0"/>
        <v>24.5</v>
      </c>
      <c r="J50">
        <f t="shared" si="1"/>
        <v>-50</v>
      </c>
      <c r="K50">
        <f t="shared" si="2"/>
        <v>20.125</v>
      </c>
    </row>
    <row r="51" spans="8:11" x14ac:dyDescent="0.2">
      <c r="H51">
        <f t="shared" si="4"/>
        <v>23</v>
      </c>
      <c r="I51">
        <f t="shared" si="0"/>
        <v>24.333333333333336</v>
      </c>
      <c r="J51">
        <f t="shared" si="1"/>
        <v>-52</v>
      </c>
      <c r="K51">
        <f t="shared" si="2"/>
        <v>19.25</v>
      </c>
    </row>
    <row r="52" spans="8:11" x14ac:dyDescent="0.2">
      <c r="H52">
        <f t="shared" si="4"/>
        <v>23.5</v>
      </c>
      <c r="I52">
        <f t="shared" si="0"/>
        <v>24.166666666666668</v>
      </c>
      <c r="J52">
        <f t="shared" si="1"/>
        <v>-54</v>
      </c>
      <c r="K52">
        <f t="shared" si="2"/>
        <v>18.375</v>
      </c>
    </row>
    <row r="53" spans="8:11" x14ac:dyDescent="0.2">
      <c r="H53">
        <f t="shared" si="4"/>
        <v>24</v>
      </c>
      <c r="I53">
        <f t="shared" si="0"/>
        <v>24</v>
      </c>
      <c r="J53">
        <f t="shared" si="1"/>
        <v>-56</v>
      </c>
      <c r="K53">
        <f t="shared" si="2"/>
        <v>17.5</v>
      </c>
    </row>
    <row r="54" spans="8:11" x14ac:dyDescent="0.2">
      <c r="H54">
        <f t="shared" si="4"/>
        <v>24.5</v>
      </c>
      <c r="I54">
        <f t="shared" si="0"/>
        <v>23.833333333333336</v>
      </c>
      <c r="J54">
        <f t="shared" si="1"/>
        <v>-58</v>
      </c>
      <c r="K54">
        <f t="shared" si="2"/>
        <v>16.625</v>
      </c>
    </row>
    <row r="55" spans="8:11" x14ac:dyDescent="0.2">
      <c r="H55">
        <f t="shared" si="4"/>
        <v>25</v>
      </c>
      <c r="I55">
        <f t="shared" si="0"/>
        <v>23.666666666666668</v>
      </c>
      <c r="J55">
        <f t="shared" si="1"/>
        <v>-60</v>
      </c>
      <c r="K55">
        <f t="shared" si="2"/>
        <v>15.75</v>
      </c>
    </row>
    <row r="56" spans="8:11" x14ac:dyDescent="0.2">
      <c r="H56">
        <f t="shared" si="4"/>
        <v>25.5</v>
      </c>
      <c r="I56">
        <f t="shared" si="0"/>
        <v>23.5</v>
      </c>
      <c r="J56">
        <f t="shared" si="1"/>
        <v>-62</v>
      </c>
      <c r="K56">
        <f t="shared" si="2"/>
        <v>14.875</v>
      </c>
    </row>
    <row r="57" spans="8:11" x14ac:dyDescent="0.2">
      <c r="H57">
        <f t="shared" si="4"/>
        <v>26</v>
      </c>
      <c r="I57">
        <f t="shared" si="0"/>
        <v>23.333333333333336</v>
      </c>
      <c r="J57">
        <f t="shared" si="1"/>
        <v>-64</v>
      </c>
      <c r="K57">
        <f t="shared" si="2"/>
        <v>14</v>
      </c>
    </row>
    <row r="58" spans="8:11" x14ac:dyDescent="0.2">
      <c r="H58">
        <f t="shared" si="4"/>
        <v>26.5</v>
      </c>
      <c r="I58">
        <f t="shared" si="0"/>
        <v>23.166666666666668</v>
      </c>
      <c r="J58">
        <f t="shared" si="1"/>
        <v>-66</v>
      </c>
      <c r="K58">
        <f t="shared" si="2"/>
        <v>13.125</v>
      </c>
    </row>
    <row r="59" spans="8:11" x14ac:dyDescent="0.2">
      <c r="H59">
        <f t="shared" si="4"/>
        <v>27</v>
      </c>
      <c r="I59">
        <f t="shared" si="0"/>
        <v>23</v>
      </c>
      <c r="J59">
        <f t="shared" si="1"/>
        <v>-68</v>
      </c>
      <c r="K59">
        <f t="shared" si="2"/>
        <v>12.25</v>
      </c>
    </row>
    <row r="60" spans="8:11" x14ac:dyDescent="0.2">
      <c r="H60">
        <f t="shared" si="4"/>
        <v>27.5</v>
      </c>
      <c r="I60">
        <f t="shared" si="0"/>
        <v>22.833333333333336</v>
      </c>
      <c r="J60">
        <f t="shared" si="1"/>
        <v>-70</v>
      </c>
      <c r="K60">
        <f t="shared" si="2"/>
        <v>11.375</v>
      </c>
    </row>
    <row r="61" spans="8:11" x14ac:dyDescent="0.2">
      <c r="H61">
        <f t="shared" si="4"/>
        <v>28</v>
      </c>
      <c r="I61">
        <f t="shared" si="0"/>
        <v>22.666666666666668</v>
      </c>
      <c r="J61">
        <f t="shared" si="1"/>
        <v>-72</v>
      </c>
      <c r="K61">
        <f t="shared" si="2"/>
        <v>10.5</v>
      </c>
    </row>
    <row r="62" spans="8:11" x14ac:dyDescent="0.2">
      <c r="H62">
        <f t="shared" si="4"/>
        <v>28.5</v>
      </c>
      <c r="I62">
        <f t="shared" si="0"/>
        <v>22.5</v>
      </c>
      <c r="J62">
        <f t="shared" si="1"/>
        <v>-74</v>
      </c>
      <c r="K62">
        <f t="shared" si="2"/>
        <v>9.625</v>
      </c>
    </row>
    <row r="63" spans="8:11" x14ac:dyDescent="0.2">
      <c r="H63">
        <f t="shared" si="4"/>
        <v>29</v>
      </c>
      <c r="I63">
        <f t="shared" si="0"/>
        <v>22.333333333333336</v>
      </c>
      <c r="J63">
        <f t="shared" si="1"/>
        <v>-76</v>
      </c>
      <c r="K63">
        <f t="shared" si="2"/>
        <v>8.75</v>
      </c>
    </row>
    <row r="64" spans="8:11" x14ac:dyDescent="0.2">
      <c r="H64">
        <f t="shared" si="4"/>
        <v>29.5</v>
      </c>
      <c r="I64">
        <f t="shared" si="0"/>
        <v>22.166666666666668</v>
      </c>
      <c r="J64">
        <f t="shared" si="1"/>
        <v>-78</v>
      </c>
      <c r="K64">
        <f t="shared" si="2"/>
        <v>7.875</v>
      </c>
    </row>
    <row r="65" spans="8:11" x14ac:dyDescent="0.2">
      <c r="H65">
        <f t="shared" si="4"/>
        <v>30</v>
      </c>
      <c r="I65">
        <f t="shared" si="0"/>
        <v>22</v>
      </c>
      <c r="J65">
        <f t="shared" si="1"/>
        <v>-80</v>
      </c>
      <c r="K65">
        <f t="shared" si="2"/>
        <v>7</v>
      </c>
    </row>
    <row r="66" spans="8:11" x14ac:dyDescent="0.2">
      <c r="H66">
        <f t="shared" si="4"/>
        <v>30.5</v>
      </c>
      <c r="I66">
        <f t="shared" si="0"/>
        <v>21.833333333333336</v>
      </c>
      <c r="J66">
        <f t="shared" si="1"/>
        <v>-82</v>
      </c>
      <c r="K66">
        <f t="shared" si="2"/>
        <v>6.125</v>
      </c>
    </row>
    <row r="67" spans="8:11" x14ac:dyDescent="0.2">
      <c r="H67">
        <f t="shared" si="4"/>
        <v>31</v>
      </c>
      <c r="I67">
        <f t="shared" si="0"/>
        <v>21.666666666666668</v>
      </c>
      <c r="J67">
        <f t="shared" si="1"/>
        <v>-84</v>
      </c>
      <c r="K67">
        <f t="shared" si="2"/>
        <v>5.25</v>
      </c>
    </row>
    <row r="68" spans="8:11" x14ac:dyDescent="0.2">
      <c r="H68">
        <f t="shared" si="4"/>
        <v>31.5</v>
      </c>
      <c r="I68">
        <f t="shared" si="0"/>
        <v>21.5</v>
      </c>
      <c r="J68">
        <f t="shared" si="1"/>
        <v>-86</v>
      </c>
      <c r="K68">
        <f t="shared" si="2"/>
        <v>4.375</v>
      </c>
    </row>
    <row r="69" spans="8:11" x14ac:dyDescent="0.2">
      <c r="H69">
        <f t="shared" si="4"/>
        <v>32</v>
      </c>
      <c r="I69">
        <f t="shared" si="0"/>
        <v>21.333333333333336</v>
      </c>
      <c r="J69">
        <f t="shared" si="1"/>
        <v>-88</v>
      </c>
      <c r="K69">
        <f t="shared" si="2"/>
        <v>3.5</v>
      </c>
    </row>
    <row r="70" spans="8:11" x14ac:dyDescent="0.2">
      <c r="H70">
        <f t="shared" si="4"/>
        <v>32.5</v>
      </c>
      <c r="I70">
        <f t="shared" ref="I70:I84" si="5">(480/15)-(1/3)*H70</f>
        <v>21.166666666666668</v>
      </c>
      <c r="J70">
        <f t="shared" ref="J70:J84" si="6">(160/4)-4*H70</f>
        <v>-90</v>
      </c>
      <c r="K70">
        <f t="shared" ref="K70:K84" si="7">(1190-(35*H70))/20</f>
        <v>2.625</v>
      </c>
    </row>
    <row r="71" spans="8:11" x14ac:dyDescent="0.2">
      <c r="H71">
        <f t="shared" si="4"/>
        <v>33</v>
      </c>
      <c r="I71">
        <f t="shared" si="5"/>
        <v>21</v>
      </c>
      <c r="J71">
        <f t="shared" si="6"/>
        <v>-92</v>
      </c>
      <c r="K71">
        <f t="shared" si="7"/>
        <v>1.75</v>
      </c>
    </row>
    <row r="72" spans="8:11" x14ac:dyDescent="0.2">
      <c r="H72">
        <f t="shared" ref="H72:H84" si="8">H71+0.5</f>
        <v>33.5</v>
      </c>
      <c r="I72">
        <f t="shared" si="5"/>
        <v>20.833333333333336</v>
      </c>
      <c r="J72">
        <f t="shared" si="6"/>
        <v>-94</v>
      </c>
      <c r="K72">
        <f t="shared" si="7"/>
        <v>0.875</v>
      </c>
    </row>
    <row r="73" spans="8:11" x14ac:dyDescent="0.2">
      <c r="H73">
        <f t="shared" si="8"/>
        <v>34</v>
      </c>
      <c r="I73">
        <f t="shared" si="5"/>
        <v>20.666666666666668</v>
      </c>
      <c r="J73">
        <f t="shared" si="6"/>
        <v>-96</v>
      </c>
      <c r="K73">
        <f t="shared" si="7"/>
        <v>0</v>
      </c>
    </row>
    <row r="74" spans="8:11" x14ac:dyDescent="0.2">
      <c r="H74">
        <f t="shared" si="8"/>
        <v>34.5</v>
      </c>
      <c r="I74">
        <f t="shared" si="5"/>
        <v>20.5</v>
      </c>
      <c r="J74">
        <f t="shared" si="6"/>
        <v>-98</v>
      </c>
      <c r="K74">
        <f t="shared" si="7"/>
        <v>-0.875</v>
      </c>
    </row>
    <row r="75" spans="8:11" x14ac:dyDescent="0.2">
      <c r="H75">
        <f t="shared" si="8"/>
        <v>35</v>
      </c>
      <c r="I75">
        <f t="shared" si="5"/>
        <v>20.333333333333336</v>
      </c>
      <c r="J75">
        <f t="shared" si="6"/>
        <v>-100</v>
      </c>
      <c r="K75">
        <f t="shared" si="7"/>
        <v>-1.75</v>
      </c>
    </row>
    <row r="76" spans="8:11" x14ac:dyDescent="0.2">
      <c r="H76">
        <f t="shared" si="8"/>
        <v>35.5</v>
      </c>
      <c r="I76">
        <f t="shared" si="5"/>
        <v>20.166666666666668</v>
      </c>
      <c r="J76">
        <f t="shared" si="6"/>
        <v>-102</v>
      </c>
      <c r="K76">
        <f t="shared" si="7"/>
        <v>-2.625</v>
      </c>
    </row>
    <row r="77" spans="8:11" x14ac:dyDescent="0.2">
      <c r="H77">
        <f t="shared" si="8"/>
        <v>36</v>
      </c>
      <c r="I77">
        <f t="shared" si="5"/>
        <v>20</v>
      </c>
      <c r="J77">
        <f t="shared" si="6"/>
        <v>-104</v>
      </c>
      <c r="K77">
        <f t="shared" si="7"/>
        <v>-3.5</v>
      </c>
    </row>
    <row r="78" spans="8:11" x14ac:dyDescent="0.2">
      <c r="H78">
        <f t="shared" si="8"/>
        <v>36.5</v>
      </c>
      <c r="I78">
        <f t="shared" si="5"/>
        <v>19.833333333333336</v>
      </c>
      <c r="J78">
        <f t="shared" si="6"/>
        <v>-106</v>
      </c>
      <c r="K78">
        <f t="shared" si="7"/>
        <v>-4.375</v>
      </c>
    </row>
    <row r="79" spans="8:11" x14ac:dyDescent="0.2">
      <c r="H79">
        <f t="shared" si="8"/>
        <v>37</v>
      </c>
      <c r="I79">
        <f t="shared" si="5"/>
        <v>19.666666666666668</v>
      </c>
      <c r="J79">
        <f t="shared" si="6"/>
        <v>-108</v>
      </c>
      <c r="K79">
        <f t="shared" si="7"/>
        <v>-5.25</v>
      </c>
    </row>
    <row r="80" spans="8:11" x14ac:dyDescent="0.2">
      <c r="H80">
        <f t="shared" si="8"/>
        <v>37.5</v>
      </c>
      <c r="I80">
        <f t="shared" si="5"/>
        <v>19.5</v>
      </c>
      <c r="J80">
        <f t="shared" si="6"/>
        <v>-110</v>
      </c>
      <c r="K80">
        <f t="shared" si="7"/>
        <v>-6.125</v>
      </c>
    </row>
    <row r="81" spans="8:11" x14ac:dyDescent="0.2">
      <c r="H81">
        <f t="shared" si="8"/>
        <v>38</v>
      </c>
      <c r="I81">
        <f t="shared" si="5"/>
        <v>19.333333333333336</v>
      </c>
      <c r="J81">
        <f t="shared" si="6"/>
        <v>-112</v>
      </c>
      <c r="K81">
        <f t="shared" si="7"/>
        <v>-7</v>
      </c>
    </row>
    <row r="82" spans="8:11" x14ac:dyDescent="0.2">
      <c r="H82">
        <f t="shared" si="8"/>
        <v>38.5</v>
      </c>
      <c r="I82">
        <f t="shared" si="5"/>
        <v>19.166666666666668</v>
      </c>
      <c r="J82">
        <f t="shared" si="6"/>
        <v>-114</v>
      </c>
      <c r="K82">
        <f t="shared" si="7"/>
        <v>-7.875</v>
      </c>
    </row>
    <row r="83" spans="8:11" x14ac:dyDescent="0.2">
      <c r="H83">
        <f t="shared" si="8"/>
        <v>39</v>
      </c>
      <c r="I83">
        <f t="shared" si="5"/>
        <v>19</v>
      </c>
      <c r="J83">
        <f t="shared" si="6"/>
        <v>-116</v>
      </c>
      <c r="K83">
        <f t="shared" si="7"/>
        <v>-8.75</v>
      </c>
    </row>
    <row r="84" spans="8:11" x14ac:dyDescent="0.2">
      <c r="H84">
        <f t="shared" si="8"/>
        <v>39.5</v>
      </c>
      <c r="I84">
        <f t="shared" si="5"/>
        <v>18.833333333333336</v>
      </c>
      <c r="J84">
        <f t="shared" si="6"/>
        <v>-118</v>
      </c>
      <c r="K84">
        <f t="shared" si="7"/>
        <v>-9.625</v>
      </c>
    </row>
  </sheetData>
  <scenarios current="0">
    <scenario name="Scen 1" count="2" user="Microsoft Office User" comment="Created by Microsoft Office User on 10/20/2022">
      <inputCells r="B2" val="0"/>
      <inputCells r="C2" val="32"/>
    </scenario>
  </scenario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Ale</vt:lpstr>
      <vt:lpstr>Beer</vt:lpstr>
      <vt:lpstr>Corn</vt:lpstr>
      <vt:lpstr>Hops</vt:lpstr>
      <vt:lpstr>Malt</vt:lpstr>
      <vt:lpstr>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2022-10-20T14:02:58Z</dcterms:created>
  <dcterms:modified xsi:type="dcterms:W3CDTF">2022-10-28T19:52:55Z</dcterms:modified>
</cp:coreProperties>
</file>