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"/>
    </mc:Choice>
  </mc:AlternateContent>
  <xr:revisionPtr revIDLastSave="0" documentId="13_ncr:1_{5A6ED05C-9EAA-4C4E-810A-C854ED3A9D6E}" xr6:coauthVersionLast="47" xr6:coauthVersionMax="47" xr10:uidLastSave="{00000000-0000-0000-0000-000000000000}"/>
  <bookViews>
    <workbookView xWindow="780" yWindow="1000" windowWidth="27640" windowHeight="16440" xr2:uid="{DE003B3F-2284-1646-A96F-59BD004AE554}"/>
  </bookViews>
  <sheets>
    <sheet name="Interface" sheetId="1" r:id="rId1"/>
    <sheet name="Model" sheetId="3" r:id="rId2"/>
    <sheet name="Data" sheetId="4" r:id="rId3"/>
    <sheet name="Formula List" sheetId="5" r:id="rId4"/>
    <sheet name="notes" sheetId="2" r:id="rId5"/>
  </sheets>
  <definedNames>
    <definedName name="Demand">Model!$B$6</definedName>
    <definedName name="DemParA">Data!$B$4</definedName>
    <definedName name="DemParB">Data!$B$5</definedName>
    <definedName name="Fixed_Cost">Data!$B$6</definedName>
    <definedName name="Price">Interface!$B$3</definedName>
    <definedName name="Proft">Model!$B$22</definedName>
    <definedName name="solver_adj" localSheetId="0" hidden="1">Interface!$B$3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Interface!$B$6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_Cost">Model!$B$18</definedName>
    <definedName name="Total_Revenue">Model!$B$10</definedName>
    <definedName name="Unit_Cost">Data!$B$7</definedName>
    <definedName name="Variable_Cost">Model!$B$14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9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0" i="1"/>
  <c r="B3" i="4"/>
  <c r="B16" i="3"/>
  <c r="B13" i="3"/>
  <c r="B5" i="3"/>
  <c r="B9" i="3" s="1"/>
  <c r="B4" i="3"/>
  <c r="B3" i="3"/>
  <c r="B6" i="3" l="1"/>
  <c r="B8" i="3" s="1"/>
  <c r="B12" i="3" l="1"/>
  <c r="B14" i="3" s="1"/>
  <c r="B17" i="3" s="1"/>
  <c r="B18" i="3" s="1"/>
  <c r="B21" i="3" s="1"/>
  <c r="B10" i="3"/>
  <c r="B20" i="3" s="1" a="1"/>
  <c r="B20" i="3" s="1"/>
  <c r="B22" i="3" l="1"/>
  <c r="B6" i="1" s="1"/>
  <c r="G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<sst xmlns="http://schemas.openxmlformats.org/spreadsheetml/2006/main" count="52" uniqueCount="35">
  <si>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notes</t>
  </si>
  <si>
    <t>3 tier:</t>
  </si>
  <si>
    <t>Data</t>
  </si>
  <si>
    <t>Modeling</t>
  </si>
  <si>
    <t>Interface</t>
  </si>
  <si>
    <t>formula list</t>
  </si>
  <si>
    <t>used to make a help file in word</t>
  </si>
  <si>
    <t>module approach</t>
  </si>
  <si>
    <t>blocks/modules = simple calculations</t>
  </si>
  <si>
    <t>complex = more than two operations</t>
  </si>
  <si>
    <t>Model</t>
  </si>
  <si>
    <t>Price</t>
  </si>
  <si>
    <t>DemParA</t>
  </si>
  <si>
    <t>DemParB</t>
  </si>
  <si>
    <t>Fixed Cost</t>
  </si>
  <si>
    <t xml:space="preserve">Demand </t>
  </si>
  <si>
    <t>Demand</t>
  </si>
  <si>
    <t>Total Revenue</t>
  </si>
  <si>
    <t>Unit Cost</t>
  </si>
  <si>
    <t>Variable Cost</t>
  </si>
  <si>
    <t>Total Cost</t>
  </si>
  <si>
    <t>Proft</t>
  </si>
  <si>
    <t>interface: widget problem</t>
  </si>
  <si>
    <t>Please Enter Input</t>
  </si>
  <si>
    <t>Outputs:</t>
  </si>
  <si>
    <t xml:space="preserve">Total Profit </t>
  </si>
  <si>
    <t>Profit</t>
  </si>
  <si>
    <t>Hypothetical Price</t>
  </si>
  <si>
    <t>Data Tables</t>
  </si>
  <si>
    <t>Leave top left cell white</t>
  </si>
  <si>
    <t>Vaiable Name</t>
  </si>
  <si>
    <t>Type</t>
  </si>
  <si>
    <t>Descripton</t>
  </si>
  <si>
    <t>Input</t>
  </si>
  <si>
    <t>Benchmark Price is 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</si>
</sst>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4" fillId="0" borderId="3" xfId="0" applyFont="1" applyBorder="1"/>
    <xf numFmtId="44" fontId="0" fillId="0" borderId="0" xfId="0" applyNumberFormat="1"/>
    <xf numFmtId="44" fontId="4" fillId="0" borderId="3" xfId="1" applyFont="1" applyBorder="1"/>
    <xf numFmtId="44" fontId="2" fillId="2" borderId="1" xfId="1" applyFont="1" applyFill="1" applyBorder="1"/>
    <xf numFmtId="44" fontId="3" fillId="3" borderId="2" xfId="1" applyFont="1" applyFill="1" applyBorder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</a:t>
            </a:r>
            <a:r>
              <a:rPr lang="en-US" baseline="0"/>
              <a:t>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Interface!$F$8:$F$25</c:f>
              <c:numCache>
                <c:formatCode>General</c:formatCode>
                <c:ptCount val="18"/>
                <c:pt idx="0">
                  <c:v>285</c:v>
                </c:pt>
                <c:pt idx="1">
                  <c:v>285.5</c:v>
                </c:pt>
                <c:pt idx="2">
                  <c:v>286</c:v>
                </c:pt>
                <c:pt idx="3">
                  <c:v>286.5</c:v>
                </c:pt>
                <c:pt idx="4">
                  <c:v>287</c:v>
                </c:pt>
                <c:pt idx="5">
                  <c:v>287.5</c:v>
                </c:pt>
                <c:pt idx="6">
                  <c:v>288</c:v>
                </c:pt>
                <c:pt idx="7">
                  <c:v>288.5</c:v>
                </c:pt>
                <c:pt idx="8">
                  <c:v>289</c:v>
                </c:pt>
                <c:pt idx="9">
                  <c:v>289.5</c:v>
                </c:pt>
                <c:pt idx="10">
                  <c:v>290</c:v>
                </c:pt>
                <c:pt idx="11">
                  <c:v>290.5</c:v>
                </c:pt>
                <c:pt idx="12">
                  <c:v>291</c:v>
                </c:pt>
                <c:pt idx="13">
                  <c:v>291.5</c:v>
                </c:pt>
                <c:pt idx="14">
                  <c:v>292</c:v>
                </c:pt>
                <c:pt idx="15">
                  <c:v>292.5</c:v>
                </c:pt>
                <c:pt idx="16">
                  <c:v>293</c:v>
                </c:pt>
                <c:pt idx="17">
                  <c:v>293.5</c:v>
                </c:pt>
              </c:numCache>
            </c:numRef>
          </c:xVal>
          <c:yVal>
            <c:numRef>
              <c:f>Interface!$G$8:$G$25</c:f>
              <c:numCache>
                <c:formatCode>General</c:formatCode>
                <c:ptCount val="18"/>
                <c:pt idx="0">
                  <c:v>571812.94673174899</c:v>
                </c:pt>
                <c:pt idx="1">
                  <c:v>572644.69760401826</c:v>
                </c:pt>
                <c:pt idx="2">
                  <c:v>573407.63937482145</c:v>
                </c:pt>
                <c:pt idx="3">
                  <c:v>574102.37055907305</c:v>
                </c:pt>
                <c:pt idx="4">
                  <c:v>574729.4856957756</c:v>
                </c:pt>
                <c:pt idx="5">
                  <c:v>575289.57537189033</c:v>
                </c:pt>
                <c:pt idx="6">
                  <c:v>575783.2262455076</c:v>
                </c:pt>
                <c:pt idx="7">
                  <c:v>576211.02106944565</c:v>
                </c:pt>
                <c:pt idx="8">
                  <c:v>576573.53871416859</c:v>
                </c:pt>
                <c:pt idx="9">
                  <c:v>576871.35419112165</c:v>
                </c:pt>
                <c:pt idx="10">
                  <c:v>577105.03867539484</c:v>
                </c:pt>
                <c:pt idx="11">
                  <c:v>577275.15952879749</c:v>
                </c:pt>
                <c:pt idx="12">
                  <c:v>577382.2803222714</c:v>
                </c:pt>
                <c:pt idx="13">
                  <c:v>577426.96085870638</c:v>
                </c:pt>
                <c:pt idx="14">
                  <c:v>577409.75719510298</c:v>
                </c:pt>
                <c:pt idx="15">
                  <c:v>577331.22166514304</c:v>
                </c:pt>
                <c:pt idx="16">
                  <c:v>577191.90290109254</c:v>
                </c:pt>
                <c:pt idx="17">
                  <c:v>576992.34585612826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1-4948-BFF2-0CDDDB135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203328"/>
        <c:axId val="696205104"/>
      </c:scatterChart>
      <c:valAx>
        <c:axId val="69620332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05104"/>
        <c:crosses val="autoZero"/>
        <c:crossBetween val="midCat"/>
      </c:valAx>
      <c:valAx>
        <c:axId val="6962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0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260350</xdr:colOff>
      <xdr:row>6</xdr:row>
      <xdr:rowOff>82550</xdr:rowOff>
    </xdr:from>
    <xdr:to>
      <xdr:col>14</xdr:col>
      <xdr:colOff>704850</xdr:colOff>
      <xdr:row>19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890BE-BF8A-0C42-046A-D5C4BD09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51669-25B6-EE48-8C4A-AD0DFD85FDC5}" name="Table1" displayName="Table1" ref="A3:C6" totalsRowShown="0">
  <autoFilter ref="A3:C6" xr:uid="{4EE51669-25B6-EE48-8C4A-AD0DFD85FDC5}"/>
  <tableColumns count="3">
    <tableColumn id="1" xr3:uid="{7E06F210-036A-544B-9B4E-A45F2D3DE841}" name="Vaiable Name"/>
    <tableColumn id="2" xr3:uid="{D8E662DF-1FF8-2E49-ACDD-4E5816EECB64}" name="Type"/>
    <tableColumn id="3" xr3:uid="{E4CF0F5C-34AC-2042-8381-00CF9E2943B1}" name="Descript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9F5-062A-6644-B22B-5A173A801B64}">
  <dimension ref="A1:G29"/>
  <sheetViews>
    <sheetView tabSelected="1" workbookViewId="0">
      <selection activeCell="E7" sqref="E7"/>
    </sheetView>
  </sheetViews>
  <sheetFormatPr baseColWidth="10" defaultRowHeight="16" x14ac:dyDescent="0.2"/>
  <cols>
    <col min="1" max="1" width="22.83203125" bestFit="1" customWidth="1"/>
    <col min="2" max="2" width="12.5" bestFit="1" customWidth="1"/>
    <col min="4" max="4" width="15.1640625" bestFit="1" customWidth="1"/>
    <col min="6" max="6" width="13.1640625" bestFit="1" customWidth="1"/>
    <col min="7" max="7" width="12.5" bestFit="1" customWidth="1"/>
  </cols>
  <sheetData>
    <row r="1" spans="1:7" x14ac:dyDescent="0.2">
      <c r="A1" t="s">
        <v>22</v>
      </c>
    </row>
    <row r="2" spans="1:7" x14ac:dyDescent="0.2">
      <c r="A2" t="s">
        <v>23</v>
      </c>
    </row>
    <row r="3" spans="1:7" x14ac:dyDescent="0.2">
      <c r="A3" t="s">
        <v>11</v>
      </c>
      <c r="B3" s="5">
        <v>291.61036544496716</v>
      </c>
    </row>
    <row r="4" spans="1:7" x14ac:dyDescent="0.2">
      <c r="D4" s="7"/>
      <c r="F4" s="3"/>
    </row>
    <row r="5" spans="1:7" x14ac:dyDescent="0.2">
      <c r="A5" t="s">
        <v>24</v>
      </c>
      <c r="D5" s="7"/>
    </row>
    <row r="6" spans="1:7" x14ac:dyDescent="0.2">
      <c r="A6" t="s">
        <v>25</v>
      </c>
      <c r="B6" s="6">
        <f>Proft</f>
        <v>577428.46640380193</v>
      </c>
      <c r="D6" s="7"/>
    </row>
    <row r="7" spans="1:7" x14ac:dyDescent="0.2">
      <c r="D7" s="7"/>
      <c r="G7" s="3">
        <f>B6</f>
        <v>577428.46640380193</v>
      </c>
    </row>
    <row r="8" spans="1:7" x14ac:dyDescent="0.2">
      <c r="A8" t="s">
        <v>27</v>
      </c>
      <c r="B8" t="s">
        <v>26</v>
      </c>
      <c r="D8" s="7"/>
      <c r="F8">
        <v>285</v>
      </c>
      <c r="G8">
        <f t="dataTable" ref="G8:G25" dt2D="0" dtr="0" r1="B3"/>
        <v>571812.94673174899</v>
      </c>
    </row>
    <row r="9" spans="1:7" x14ac:dyDescent="0.2">
      <c r="A9">
        <v>285</v>
      </c>
      <c r="B9" s="3" t="str">
        <f t="dataTable" ref="B9:B29" dt2D="0" dtr="0" r1="B3"/>
        <v>Profit</v>
      </c>
      <c r="D9" s="7"/>
      <c r="F9">
        <f>F8+0.5</f>
        <v>285.5</v>
      </c>
      <c r="G9">
        <v>572644.69760401826</v>
      </c>
    </row>
    <row r="10" spans="1:7" x14ac:dyDescent="0.2">
      <c r="A10">
        <f>A9+0.5</f>
        <v>285.5</v>
      </c>
      <c r="B10" t="str">
        <v>Profit</v>
      </c>
      <c r="D10" s="7"/>
      <c r="F10">
        <f t="shared" ref="F10:F24" si="0">F9+0.5</f>
        <v>286</v>
      </c>
      <c r="G10">
        <v>573407.63937482145</v>
      </c>
    </row>
    <row r="11" spans="1:7" x14ac:dyDescent="0.2">
      <c r="A11">
        <f t="shared" ref="A11:A29" si="1">A10+0.5</f>
        <v>286</v>
      </c>
      <c r="B11" t="str">
        <v>Profit</v>
      </c>
      <c r="D11" s="7"/>
      <c r="F11">
        <f t="shared" si="0"/>
        <v>286.5</v>
      </c>
      <c r="G11">
        <v>574102.37055907305</v>
      </c>
    </row>
    <row r="12" spans="1:7" x14ac:dyDescent="0.2">
      <c r="A12">
        <f t="shared" si="1"/>
        <v>286.5</v>
      </c>
      <c r="B12" t="str">
        <v>Profit</v>
      </c>
      <c r="D12" s="7"/>
      <c r="F12">
        <f t="shared" si="0"/>
        <v>287</v>
      </c>
      <c r="G12">
        <v>574729.4856957756</v>
      </c>
    </row>
    <row r="13" spans="1:7" x14ac:dyDescent="0.2">
      <c r="A13">
        <f t="shared" si="1"/>
        <v>287</v>
      </c>
      <c r="B13" t="str">
        <v>Profit</v>
      </c>
      <c r="D13" s="7"/>
      <c r="F13">
        <f t="shared" si="0"/>
        <v>287.5</v>
      </c>
      <c r="G13">
        <v>575289.57537189033</v>
      </c>
    </row>
    <row r="14" spans="1:7" x14ac:dyDescent="0.2">
      <c r="A14">
        <f t="shared" si="1"/>
        <v>287.5</v>
      </c>
      <c r="B14" t="str">
        <v>Profit</v>
      </c>
      <c r="F14">
        <f t="shared" si="0"/>
        <v>288</v>
      </c>
      <c r="G14">
        <v>575783.2262455076</v>
      </c>
    </row>
    <row r="15" spans="1:7" x14ac:dyDescent="0.2">
      <c r="A15">
        <f t="shared" si="1"/>
        <v>288</v>
      </c>
      <c r="B15" t="str">
        <v>Profit</v>
      </c>
      <c r="F15">
        <f t="shared" si="0"/>
        <v>288.5</v>
      </c>
      <c r="G15">
        <v>576211.02106944565</v>
      </c>
    </row>
    <row r="16" spans="1:7" x14ac:dyDescent="0.2">
      <c r="A16">
        <f t="shared" si="1"/>
        <v>288.5</v>
      </c>
      <c r="B16" t="str">
        <v>Profit</v>
      </c>
      <c r="F16">
        <f t="shared" si="0"/>
        <v>289</v>
      </c>
      <c r="G16">
        <v>576573.53871416859</v>
      </c>
    </row>
    <row r="17" spans="1:7" x14ac:dyDescent="0.2">
      <c r="A17">
        <f t="shared" si="1"/>
        <v>289</v>
      </c>
      <c r="B17" t="str">
        <v>Profit</v>
      </c>
      <c r="F17">
        <f t="shared" si="0"/>
        <v>289.5</v>
      </c>
      <c r="G17">
        <v>576871.35419112165</v>
      </c>
    </row>
    <row r="18" spans="1:7" x14ac:dyDescent="0.2">
      <c r="A18">
        <f t="shared" si="1"/>
        <v>289.5</v>
      </c>
      <c r="B18" t="str">
        <v>Profit</v>
      </c>
      <c r="F18">
        <f t="shared" si="0"/>
        <v>290</v>
      </c>
      <c r="G18">
        <v>577105.03867539484</v>
      </c>
    </row>
    <row r="19" spans="1:7" x14ac:dyDescent="0.2">
      <c r="A19">
        <f t="shared" si="1"/>
        <v>290</v>
      </c>
      <c r="B19" t="str">
        <v>Profit</v>
      </c>
      <c r="F19">
        <f t="shared" si="0"/>
        <v>290.5</v>
      </c>
      <c r="G19">
        <v>577275.15952879749</v>
      </c>
    </row>
    <row r="20" spans="1:7" x14ac:dyDescent="0.2">
      <c r="A20">
        <f t="shared" si="1"/>
        <v>290.5</v>
      </c>
      <c r="B20" t="str">
        <v>Profit</v>
      </c>
      <c r="F20">
        <f t="shared" si="0"/>
        <v>291</v>
      </c>
      <c r="G20">
        <v>577382.2803222714</v>
      </c>
    </row>
    <row r="21" spans="1:7" x14ac:dyDescent="0.2">
      <c r="A21">
        <f t="shared" si="1"/>
        <v>291</v>
      </c>
      <c r="B21" t="str">
        <v>Profit</v>
      </c>
      <c r="F21">
        <f t="shared" si="0"/>
        <v>291.5</v>
      </c>
      <c r="G21">
        <v>577426.96085870638</v>
      </c>
    </row>
    <row r="22" spans="1:7" x14ac:dyDescent="0.2">
      <c r="A22">
        <f t="shared" si="1"/>
        <v>291.5</v>
      </c>
      <c r="B22" t="str">
        <v>Profit</v>
      </c>
      <c r="F22">
        <f t="shared" si="0"/>
        <v>292</v>
      </c>
      <c r="G22">
        <v>577409.75719510298</v>
      </c>
    </row>
    <row r="23" spans="1:7" x14ac:dyDescent="0.2">
      <c r="A23">
        <f t="shared" si="1"/>
        <v>292</v>
      </c>
      <c r="B23" t="str">
        <v>Profit</v>
      </c>
      <c r="F23">
        <f t="shared" si="0"/>
        <v>292.5</v>
      </c>
      <c r="G23">
        <v>577331.22166514304</v>
      </c>
    </row>
    <row r="24" spans="1:7" x14ac:dyDescent="0.2">
      <c r="A24">
        <f t="shared" si="1"/>
        <v>292.5</v>
      </c>
      <c r="B24" t="str">
        <v>Profit</v>
      </c>
      <c r="F24">
        <f t="shared" si="0"/>
        <v>293</v>
      </c>
      <c r="G24">
        <v>577191.90290109254</v>
      </c>
    </row>
    <row r="25" spans="1:7" x14ac:dyDescent="0.2">
      <c r="A25">
        <f t="shared" si="1"/>
        <v>293</v>
      </c>
      <c r="B25" t="str">
        <v>Profit</v>
      </c>
      <c r="F25">
        <f>F24+0.5</f>
        <v>293.5</v>
      </c>
      <c r="G25">
        <v>576992.34585612826</v>
      </c>
    </row>
    <row r="26" spans="1:7" x14ac:dyDescent="0.2">
      <c r="A26">
        <f t="shared" si="1"/>
        <v>293.5</v>
      </c>
      <c r="B26" t="str">
        <v>Profit</v>
      </c>
    </row>
    <row r="27" spans="1:7" x14ac:dyDescent="0.2">
      <c r="A27">
        <f t="shared" si="1"/>
        <v>294</v>
      </c>
      <c r="B27" t="str">
        <v>Profit</v>
      </c>
    </row>
    <row r="28" spans="1:7" x14ac:dyDescent="0.2">
      <c r="A28">
        <f t="shared" si="1"/>
        <v>294.5</v>
      </c>
      <c r="B28" t="str">
        <v>Profit</v>
      </c>
    </row>
    <row r="29" spans="1:7" x14ac:dyDescent="0.2">
      <c r="A29">
        <f t="shared" si="1"/>
        <v>295</v>
      </c>
      <c r="B29" t="str">
        <v>Profit</v>
      </c>
    </row>
  </sheetData>
  <scenarios current="0">
    <scenario name="Profit Max" count="1" user="Microsoft Office User" comment="Created by Microsoft Office User on 9/1/2022">
      <inputCells r="B3" val="291.61036388687" numFmtId="44"/>
    </scenario>
  </scenario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C564-1760-CA4B-9283-778AD18FEC30}">
  <dimension ref="A1:B22"/>
  <sheetViews>
    <sheetView workbookViewId="0">
      <selection activeCell="B22" sqref="A22:B22"/>
    </sheetView>
  </sheetViews>
  <sheetFormatPr baseColWidth="10" defaultRowHeight="16" x14ac:dyDescent="0.2"/>
  <cols>
    <col min="1" max="1" width="12.83203125" bestFit="1" customWidth="1"/>
    <col min="2" max="2" width="14.6640625" bestFit="1" customWidth="1"/>
  </cols>
  <sheetData>
    <row r="1" spans="1:2" x14ac:dyDescent="0.2">
      <c r="A1" t="s">
        <v>10</v>
      </c>
    </row>
    <row r="3" spans="1:2" x14ac:dyDescent="0.2">
      <c r="A3" t="s">
        <v>12</v>
      </c>
      <c r="B3">
        <f>DemParA</f>
        <v>376000</v>
      </c>
    </row>
    <row r="4" spans="1:2" x14ac:dyDescent="0.2">
      <c r="A4" t="s">
        <v>13</v>
      </c>
      <c r="B4">
        <f>DemParB</f>
        <v>1.0089999999999999</v>
      </c>
    </row>
    <row r="5" spans="1:2" x14ac:dyDescent="0.2">
      <c r="A5" t="s">
        <v>11</v>
      </c>
      <c r="B5" s="1">
        <f>Price</f>
        <v>291.61036544496716</v>
      </c>
    </row>
    <row r="6" spans="1:2" x14ac:dyDescent="0.2">
      <c r="A6" s="2" t="s">
        <v>15</v>
      </c>
      <c r="B6" s="2">
        <f>B3*B4^-B5</f>
        <v>27572.96290657896</v>
      </c>
    </row>
    <row r="8" spans="1:2" x14ac:dyDescent="0.2">
      <c r="A8" t="s">
        <v>16</v>
      </c>
      <c r="B8">
        <f>Demand</f>
        <v>27572.96290657896</v>
      </c>
    </row>
    <row r="9" spans="1:2" x14ac:dyDescent="0.2">
      <c r="A9" t="s">
        <v>11</v>
      </c>
      <c r="B9" s="3">
        <f>B5</f>
        <v>291.61036544496716</v>
      </c>
    </row>
    <row r="10" spans="1:2" x14ac:dyDescent="0.2">
      <c r="A10" s="2" t="s">
        <v>17</v>
      </c>
      <c r="B10" s="4">
        <f>B8*B9</f>
        <v>8040561.7895880146</v>
      </c>
    </row>
    <row r="12" spans="1:2" x14ac:dyDescent="0.2">
      <c r="A12" t="s">
        <v>16</v>
      </c>
      <c r="B12">
        <f>B8</f>
        <v>27572.96290657896</v>
      </c>
    </row>
    <row r="13" spans="1:2" x14ac:dyDescent="0.2">
      <c r="A13" t="s">
        <v>18</v>
      </c>
      <c r="B13">
        <f>Unit_Cost</f>
        <v>180</v>
      </c>
    </row>
    <row r="14" spans="1:2" x14ac:dyDescent="0.2">
      <c r="A14" s="2" t="s">
        <v>19</v>
      </c>
      <c r="B14" s="4">
        <f>B13*B12</f>
        <v>4963133.3231842127</v>
      </c>
    </row>
    <row r="16" spans="1:2" x14ac:dyDescent="0.2">
      <c r="A16" t="s">
        <v>14</v>
      </c>
      <c r="B16" s="1">
        <f>Fixed_Cost</f>
        <v>2500000</v>
      </c>
    </row>
    <row r="17" spans="1:2" x14ac:dyDescent="0.2">
      <c r="A17" t="s">
        <v>19</v>
      </c>
      <c r="B17" s="1">
        <f>Variable_Cost</f>
        <v>4963133.3231842127</v>
      </c>
    </row>
    <row r="18" spans="1:2" x14ac:dyDescent="0.2">
      <c r="A18" s="2" t="s">
        <v>20</v>
      </c>
      <c r="B18" s="4">
        <f>SUM(B16:B17)</f>
        <v>7463133.3231842127</v>
      </c>
    </row>
    <row r="20" spans="1:2" x14ac:dyDescent="0.2">
      <c r="A20" t="s">
        <v>17</v>
      </c>
      <c r="B20" s="1" cm="1">
        <f t="array" ref="B20">Total_Revenue</f>
        <v>8040561.7895880146</v>
      </c>
    </row>
    <row r="21" spans="1:2" x14ac:dyDescent="0.2">
      <c r="A21" t="s">
        <v>20</v>
      </c>
      <c r="B21" s="1">
        <f>-Total_Cost</f>
        <v>-7463133.3231842127</v>
      </c>
    </row>
    <row r="22" spans="1:2" x14ac:dyDescent="0.2">
      <c r="A22" s="2" t="s">
        <v>21</v>
      </c>
      <c r="B22" s="4">
        <f>B20+B21</f>
        <v>577428.46640380193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A071-DA5B-DD40-93D2-8FB98D2769FB}">
  <dimension ref="A1:B7"/>
  <sheetViews>
    <sheetView workbookViewId="0">
      <selection activeCell="B4" sqref="B4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t="s">
        <v>2</v>
      </c>
    </row>
    <row r="3" spans="1:2" x14ac:dyDescent="0.2">
      <c r="A3" t="s">
        <v>11</v>
      </c>
      <c r="B3" s="1">
        <f>Price</f>
        <v>291.61036544496716</v>
      </c>
    </row>
    <row r="4" spans="1:2" x14ac:dyDescent="0.2">
      <c r="A4" t="s">
        <v>12</v>
      </c>
      <c r="B4">
        <v>376000</v>
      </c>
    </row>
    <row r="5" spans="1:2" x14ac:dyDescent="0.2">
      <c r="A5" t="s">
        <v>13</v>
      </c>
      <c r="B5">
        <v>1.0089999999999999</v>
      </c>
    </row>
    <row r="6" spans="1:2" x14ac:dyDescent="0.2">
      <c r="A6" t="s">
        <v>14</v>
      </c>
      <c r="B6" s="1">
        <v>2500000</v>
      </c>
    </row>
    <row r="7" spans="1:2" x14ac:dyDescent="0.2">
      <c r="A7" t="s">
        <v>18</v>
      </c>
      <c r="B7" s="1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EFD-1319-8847-B68C-C54038C49897}">
  <dimension ref="A3:C6"/>
  <sheetViews>
    <sheetView workbookViewId="0">
      <selection activeCell="C5" sqref="C5"/>
    </sheetView>
  </sheetViews>
  <sheetFormatPr baseColWidth="10" defaultRowHeight="16" x14ac:dyDescent="0.2"/>
  <cols>
    <col min="1" max="1" width="15.1640625" customWidth="1"/>
    <col min="3" max="3" width="98" customWidth="1"/>
  </cols>
  <sheetData>
    <row r="3" spans="1:3" x14ac:dyDescent="0.2">
      <c r="A3" t="s">
        <v>30</v>
      </c>
      <c r="B3" t="s">
        <v>31</v>
      </c>
      <c r="C3" t="s">
        <v>32</v>
      </c>
    </row>
    <row r="4" spans="1:3" x14ac:dyDescent="0.2">
      <c r="A4" t="s">
        <v>12</v>
      </c>
      <c r="B4" t="s">
        <v>2</v>
      </c>
      <c r="C4">
        <v>276000</v>
      </c>
    </row>
    <row r="5" spans="1:3" x14ac:dyDescent="0.2">
      <c r="A5" t="s">
        <v>13</v>
      </c>
      <c r="B5" t="s">
        <v>2</v>
      </c>
      <c r="C5">
        <v>1.0089999999999999</v>
      </c>
    </row>
    <row r="6" spans="1:3" x14ac:dyDescent="0.2">
      <c r="A6" t="s">
        <v>11</v>
      </c>
      <c r="B6" t="s">
        <v>33</v>
      </c>
      <c r="C6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D2B8-60DE-0B4A-BF64-223B1F44F19C}">
  <dimension ref="A1:E10"/>
  <sheetViews>
    <sheetView workbookViewId="0">
      <selection activeCell="A11" sqref="A11"/>
    </sheetView>
  </sheetViews>
  <sheetFormatPr baseColWidth="10" defaultRowHeight="16" x14ac:dyDescent="0.2"/>
  <cols>
    <col min="4" max="4" width="28" bestFit="1" customWidth="1"/>
    <col min="5" max="5" width="32.332031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7</v>
      </c>
    </row>
    <row r="4" spans="1:5" x14ac:dyDescent="0.2">
      <c r="D4" t="s">
        <v>6</v>
      </c>
      <c r="E4" t="s">
        <v>8</v>
      </c>
    </row>
    <row r="5" spans="1:5" x14ac:dyDescent="0.2">
      <c r="E5" t="s">
        <v>9</v>
      </c>
    </row>
    <row r="9" spans="1:5" x14ac:dyDescent="0.2">
      <c r="A9" t="s">
        <v>28</v>
      </c>
    </row>
    <row r="10" spans="1:5" x14ac:dyDescent="0.2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Interface</vt:lpstr>
      <vt:lpstr>Model</vt:lpstr>
      <vt:lpstr>Data</vt:lpstr>
      <vt:lpstr>Formula List</vt:lpstr>
      <vt:lpstr>notes</vt:lpstr>
      <vt:lpstr>Demand</vt:lpstr>
      <vt:lpstr>DemParA</vt:lpstr>
      <vt:lpstr>DemParB</vt:lpstr>
      <vt:lpstr>Fixed_Cost</vt:lpstr>
      <vt:lpstr>Price</vt:lpstr>
      <vt:lpstr>Proft</vt:lpstr>
      <vt:lpstr>Total_Cost</vt:lpstr>
      <vt:lpstr>Total_Revenue</vt:lpstr>
      <vt:lpstr>Unit_Cost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2022-09-01T14:26:46Z</dcterms:created>
  <dcterms:modified xsi:type="dcterms:W3CDTF">2022-09-01T15:21:39Z</dcterms:modified>
</cp:coreProperties>
</file>