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nimda\Downloads\"/>
    </mc:Choice>
  </mc:AlternateContent>
  <bookViews>
    <workbookView xWindow="0" yWindow="0" windowWidth="20490" windowHeight="7155"/>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GanttChart!$A$1:$BN$44</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6" i="9" l="1"/>
  <c r="F38" i="9"/>
  <c r="I38" i="9" s="1"/>
  <c r="F37" i="9"/>
  <c r="I37" i="9" s="1"/>
  <c r="F36" i="9"/>
  <c r="F35" i="9"/>
  <c r="I35" i="9" s="1"/>
  <c r="F34" i="9"/>
  <c r="I34" i="9" s="1"/>
  <c r="F33" i="9"/>
  <c r="I33" i="9" s="1"/>
  <c r="A33" i="9"/>
  <c r="A34" i="9" s="1"/>
  <c r="A35" i="9" s="1"/>
  <c r="A36" i="9" s="1"/>
  <c r="A37" i="9" s="1"/>
  <c r="A38" i="9" s="1"/>
  <c r="F31" i="9"/>
  <c r="I31" i="9" s="1"/>
  <c r="F30" i="9"/>
  <c r="I30" i="9" s="1"/>
  <c r="F29" i="9"/>
  <c r="I29" i="9" s="1"/>
  <c r="F28" i="9"/>
  <c r="I28" i="9" s="1"/>
  <c r="F27" i="9"/>
  <c r="I27" i="9" s="1"/>
  <c r="F26" i="9"/>
  <c r="I26" i="9" s="1"/>
  <c r="F24" i="9"/>
  <c r="I24" i="9" s="1"/>
  <c r="F22" i="9"/>
  <c r="I22" i="9" s="1"/>
  <c r="F20" i="9"/>
  <c r="I20" i="9" s="1"/>
  <c r="F21" i="9"/>
  <c r="I21" i="9" s="1"/>
  <c r="F23" i="9"/>
  <c r="I23" i="9" s="1"/>
  <c r="F19" i="9"/>
  <c r="I19" i="9" s="1"/>
  <c r="F15" i="9" l="1"/>
  <c r="I14" i="9" s="1"/>
  <c r="F43" i="9"/>
  <c r="I43" i="9" s="1"/>
  <c r="F44" i="9"/>
  <c r="I44" i="9" s="1"/>
  <c r="F45" i="9"/>
  <c r="I45" i="9" s="1"/>
  <c r="F46" i="9"/>
  <c r="I46" i="9" s="1"/>
  <c r="A55" i="9" l="1"/>
  <c r="I48" i="9" l="1"/>
  <c r="I47" i="9"/>
  <c r="F52" i="9" l="1"/>
  <c r="F53" i="9" s="1"/>
  <c r="I53" i="9" s="1"/>
  <c r="F51" i="9"/>
  <c r="I51" i="9" s="1"/>
  <c r="F8" i="9"/>
  <c r="I8" i="9" s="1"/>
  <c r="F41" i="9"/>
  <c r="I41" i="9" s="1"/>
  <c r="F17" i="9"/>
  <c r="I17" i="9" s="1"/>
  <c r="F54" i="9" l="1"/>
  <c r="I54" i="9" s="1"/>
  <c r="I52" i="9"/>
  <c r="F13" i="9" l="1"/>
  <c r="F10" i="9"/>
  <c r="I9" i="9" s="1"/>
  <c r="K6" i="9"/>
  <c r="F14" i="9" l="1"/>
  <c r="I13" i="9" s="1"/>
  <c r="I12" i="9"/>
  <c r="F11" i="9"/>
  <c r="I10" i="9" s="1"/>
  <c r="I15" i="9"/>
  <c r="K7" i="9"/>
  <c r="K4" i="9"/>
  <c r="A8" i="9"/>
  <c r="A51" i="9"/>
  <c r="A52" i="9" s="1"/>
  <c r="A53" i="9" s="1"/>
  <c r="A54" i="9" s="1"/>
  <c r="L6" i="9" l="1"/>
  <c r="F42" i="9" l="1"/>
  <c r="I42" i="9" s="1"/>
  <c r="M6" i="9"/>
  <c r="N6" i="9" l="1"/>
  <c r="F39" i="9" l="1"/>
  <c r="I39" i="9" s="1"/>
  <c r="O6" i="9"/>
  <c r="F16" i="9"/>
  <c r="I16" i="9" s="1"/>
  <c r="K5" i="9"/>
  <c r="F40" i="9" l="1"/>
  <c r="I40" i="9" s="1"/>
  <c r="F12"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s="1"/>
  <c r="A13" i="9" s="1"/>
  <c r="A14" i="9" s="1"/>
  <c r="A15" i="9" s="1"/>
  <c r="A16" i="9" l="1"/>
  <c r="A17" i="9" s="1"/>
  <c r="A18" i="9" s="1"/>
  <c r="A19" i="9" s="1"/>
  <c r="A20" i="9" s="1"/>
  <c r="A21" i="9" s="1"/>
  <c r="A22" i="9" l="1"/>
  <c r="A23" i="9" s="1"/>
  <c r="A24" i="9" s="1"/>
  <c r="F32" i="9"/>
  <c r="A25" i="9" l="1"/>
  <c r="A26" i="9" s="1"/>
  <c r="A27" i="9" s="1"/>
  <c r="A28" i="9" s="1"/>
  <c r="A29" i="9" s="1"/>
  <c r="A30" i="9" s="1"/>
  <c r="A31" i="9" s="1"/>
  <c r="I32" i="9"/>
  <c r="A32" i="9" l="1"/>
  <c r="A39" i="9" s="1"/>
  <c r="A40" i="9" s="1"/>
  <c r="A41" i="9" s="1"/>
  <c r="A42" i="9" s="1"/>
  <c r="A43" i="9" s="1"/>
  <c r="A44" i="9" s="1"/>
  <c r="A45" i="9" s="1"/>
  <c r="A46" i="9" s="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<sst xmlns="http://schemas.openxmlformats.org/spreadsheetml/2006/main" count="188" uniqueCount="157">
  <si>
    <t>WBS</t>
  </si>
  <si>
    <t>TEMPLATE ROWS</t>
  </si>
  <si>
    <t>Input Cell</t>
  </si>
  <si>
    <t>Label</t>
  </si>
  <si>
    <t>Getting Started Tips</t>
  </si>
  <si>
    <t>FAQs</t>
  </si>
  <si>
    <t>Q:</t>
  </si>
  <si>
    <t>Creating Task Dependencies</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</si>
  <si>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</si>
  <si>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</si>
  <si>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</si>
  <si>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</si>
  <si>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</si>
  <si>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</si>
  <si>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</si>
  <si>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</si>
  <si>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</si>
  <si>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</si>
  <si>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</si>
  <si>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</si>
  <si>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</si>
  <si>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</si>
  <si>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</si>
  <si>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</si>
  <si>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</si>
  <si>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</si>
  <si>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</si>
  <si>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</si>
  <si>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</si>
  <si>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</si>
  <si>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</si>
  <si>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</si>
  <si>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</si>
  <si>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</si>
  <si>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</si>
  <si>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</si>
  <si>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</si>
  <si>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</si>
  <si>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</si>
  <si>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</si>
  <si>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</si>
  <si>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</si>
  <si>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</si>
  <si>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</si>
  <si>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</si>
  <si>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</si>
  <si>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</si>
  <si>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</si>
  <si>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</si>
  <si>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</si>
  <si>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</si>
  <si>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</si>
  <si>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</si>
  <si>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</si>
  <si>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</si>
  <si>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</si>
  <si>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</si>
  <si>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</si>
  <si>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</si>
  <si>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</si>
  <si>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</si>
  <si>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</si>
  <si>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</si>
  <si>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</si>
  <si>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</si>
  <si>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</si>
  <si>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</si>
  <si>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</si>
  <si>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</si>
  <si>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</si>
  <si>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</si>
  <si>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</si>
  <si>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</si>
  <si>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</si>
  <si>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</si>
  <si>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</si>
  <si>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</si>
  <si>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</si>
  <si>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</si>
  <si>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</si>
  <si>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</si>
  <si>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</si>
  <si>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</si>
  <si>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</si>
  <si>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</si>
  <si>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</si>
  <si>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</si>
  <si>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</si>
  <si>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</si>
  <si>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</si>
  <si>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</si>
  <si>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</si>
  <si>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</si>
  <si>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</si>
  <si>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</si>
  <si>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</si>
  <si>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</si>
  <si>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</si>
  <si>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</si>
  <si>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</si>
  <si>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</si>
  <si>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</si>
  <si>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</si>
  <si>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</si>
  <si>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</si>
  <si>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</si>
  <si>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</si>
  <si>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</si>
  <si>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</si>
  <si>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</si>
  <si>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</si>
  <si>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</si>
  <si>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</si>
  <si>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</si>
  <si>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</si>
  <si>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</si>
  <si>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</si>
  <si>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</si>
  <si>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</si>
  <si>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</si>
  <si>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</si>
  <si>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</si>
  <si>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</si>
  <si>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</si>
  <si>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</si>
  <si>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</si>
  <si>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</si>
  <si>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</si>
  <si>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</si>
  <si>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</si>
  <si>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</si>
  <si>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</si>
  <si>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</si>
  <si>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</si>
  <si>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</si>
  <si>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</si>
  <si>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</si>
  <si>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Rapat Konsolidasi Bulanan</t>
  </si>
  <si>
    <t>Konsolidasi</t>
  </si>
  <si>
    <t>Monev</t>
  </si>
  <si>
    <t>Monev terkait keterbukaan informasi publik / PPID</t>
  </si>
  <si>
    <t>Laporan Monev Bulanan</t>
  </si>
  <si>
    <t>Pemutakhiran LKE</t>
  </si>
  <si>
    <t>Update SOP - I</t>
  </si>
  <si>
    <t>Update SOP - II</t>
  </si>
  <si>
    <t>Update SOP - III</t>
  </si>
  <si>
    <t>Juli</t>
  </si>
  <si>
    <t>Agustus</t>
  </si>
  <si>
    <t>September</t>
  </si>
  <si>
    <t>Oktober</t>
  </si>
  <si>
    <t>November</t>
  </si>
  <si>
    <t>Desember</t>
  </si>
  <si>
    <t>Monev SOP koordinasi Tim ISO</t>
  </si>
  <si>
    <t>Subtim 3 Tata Laksana Project Schedule</t>
  </si>
  <si>
    <t>TIM Pembangunan Zona Integritas Menujuk WBBK WBBM</t>
  </si>
  <si>
    <t>KPPBC TMP Tanjung Perak</t>
  </si>
  <si>
    <t>Bambang Eko Cahyono</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</si>
</sst>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164" fontId="45" fillId="0" borderId="24" xfId="0" applyNumberFormat="1" applyFont="1" applyFill="1" applyBorder="1" applyAlignment="1" applyProtection="1">
      <alignment horizontal="center" vertical="center" shrinkToFit="1"/>
      <protection locked="0"/>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26">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2"/>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5</xdr:col>
      <xdr:colOff>307521</xdr:colOff>
      <xdr:row>5</xdr:row>
      <xdr:rowOff>142875</xdr:rowOff>
    </xdr:from>
    <xdr:to>
      <xdr:col>19</xdr:col>
      <xdr:colOff>84365</xdr:colOff>
      <xdr:row>10</xdr:row>
      <xdr:rowOff>4233</xdr:rowOff>
    </xdr:to>
    <xdr:sp macro="" textlink="">
      <xdr:nvSpPr>
        <xdr:cNvPr id="8236" name="Text Box 44" hidden="1">
          <a:extLst>
            <a:ext uri="{FF2B5EF4-FFF2-40B4-BE49-F238E27FC236}">
              <a16:creationId xmlns=""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55"/>
  <sheetViews>
    <sheetView showGridLines="0" tabSelected="1" zoomScale="70" zoomScaleNormal="70" workbookViewId="0">
      <pane ySplit="7" topLeftCell="A8" activePane="bottomLeft" state="frozen"/>
      <selection pane="bottomLeft" activeCell="W13" sqref="W13"/>
    </sheetView>
  </sheetViews>
  <sheetFormatPr defaultColWidth="9.140625" defaultRowHeight="12.75" x14ac:dyDescent="0.2"/>
  <cols>
    <col min="1" max="1" width="6.85546875" style="5" customWidth="1"/>
    <col min="2" max="2" width="43.140625"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24" t="s">
        <v>153</v>
      </c>
      <c r="B1" s="46"/>
      <c r="C1" s="46"/>
      <c r="D1" s="46"/>
      <c r="E1" s="46"/>
      <c r="F1" s="46"/>
      <c r="I1" s="131"/>
      <c r="K1" s="169" t="s">
        <v>78</v>
      </c>
      <c r="L1" s="169"/>
      <c r="M1" s="169"/>
      <c r="N1" s="169"/>
      <c r="O1" s="169"/>
      <c r="P1" s="169"/>
      <c r="Q1" s="169"/>
      <c r="R1" s="169"/>
      <c r="S1" s="169"/>
      <c r="T1" s="169"/>
      <c r="U1" s="169"/>
      <c r="V1" s="169"/>
      <c r="W1" s="169"/>
      <c r="X1" s="169"/>
      <c r="Y1" s="169"/>
      <c r="Z1" s="169"/>
      <c r="AA1" s="169"/>
      <c r="AB1" s="169"/>
      <c r="AC1" s="169"/>
      <c r="AD1" s="169"/>
      <c r="AE1" s="169"/>
    </row>
    <row r="2" spans="1:66" ht="18" customHeight="1" x14ac:dyDescent="0.2">
      <c r="A2" s="51" t="s">
        <v>154</v>
      </c>
      <c r="B2" s="22"/>
      <c r="C2" s="22"/>
      <c r="D2" s="33"/>
      <c r="E2" s="159"/>
      <c r="F2" s="159"/>
      <c r="H2" s="2"/>
    </row>
    <row r="3" spans="1:66" ht="14.25" x14ac:dyDescent="0.2">
      <c r="A3" s="51" t="s">
        <v>155</v>
      </c>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109"/>
      <c r="B4" s="113" t="s">
        <v>75</v>
      </c>
      <c r="C4" s="171">
        <v>44378</v>
      </c>
      <c r="D4" s="171"/>
      <c r="E4" s="171"/>
      <c r="F4" s="110"/>
      <c r="G4" s="113" t="s">
        <v>74</v>
      </c>
      <c r="H4" s="128">
        <v>2</v>
      </c>
      <c r="I4" s="111"/>
      <c r="J4" s="49"/>
      <c r="K4" s="163" t="str">
        <f>"Week "&amp;(K6-($C$4-WEEKDAY($C$4,1)+2))/7+1</f>
        <v>Week 2</v>
      </c>
      <c r="L4" s="164"/>
      <c r="M4" s="164"/>
      <c r="N4" s="164"/>
      <c r="O4" s="164"/>
      <c r="P4" s="164"/>
      <c r="Q4" s="165"/>
      <c r="R4" s="163" t="str">
        <f>"Week "&amp;(R6-($C$4-WEEKDAY($C$4,1)+2))/7+1</f>
        <v>Week 3</v>
      </c>
      <c r="S4" s="164"/>
      <c r="T4" s="164"/>
      <c r="U4" s="164"/>
      <c r="V4" s="164"/>
      <c r="W4" s="164"/>
      <c r="X4" s="165"/>
      <c r="Y4" s="163" t="str">
        <f>"Week "&amp;(Y6-($C$4-WEEKDAY($C$4,1)+2))/7+1</f>
        <v>Week 4</v>
      </c>
      <c r="Z4" s="164"/>
      <c r="AA4" s="164"/>
      <c r="AB4" s="164"/>
      <c r="AC4" s="164"/>
      <c r="AD4" s="164"/>
      <c r="AE4" s="165"/>
      <c r="AF4" s="163" t="str">
        <f>"Week "&amp;(AF6-($C$4-WEEKDAY($C$4,1)+2))/7+1</f>
        <v>Week 5</v>
      </c>
      <c r="AG4" s="164"/>
      <c r="AH4" s="164"/>
      <c r="AI4" s="164"/>
      <c r="AJ4" s="164"/>
      <c r="AK4" s="164"/>
      <c r="AL4" s="165"/>
      <c r="AM4" s="163" t="str">
        <f>"Week "&amp;(AM6-($C$4-WEEKDAY($C$4,1)+2))/7+1</f>
        <v>Week 6</v>
      </c>
      <c r="AN4" s="164"/>
      <c r="AO4" s="164"/>
      <c r="AP4" s="164"/>
      <c r="AQ4" s="164"/>
      <c r="AR4" s="164"/>
      <c r="AS4" s="165"/>
      <c r="AT4" s="163" t="str">
        <f>"Week "&amp;(AT6-($C$4-WEEKDAY($C$4,1)+2))/7+1</f>
        <v>Week 7</v>
      </c>
      <c r="AU4" s="164"/>
      <c r="AV4" s="164"/>
      <c r="AW4" s="164"/>
      <c r="AX4" s="164"/>
      <c r="AY4" s="164"/>
      <c r="AZ4" s="165"/>
      <c r="BA4" s="163" t="str">
        <f>"Week "&amp;(BA6-($C$4-WEEKDAY($C$4,1)+2))/7+1</f>
        <v>Week 8</v>
      </c>
      <c r="BB4" s="164"/>
      <c r="BC4" s="164"/>
      <c r="BD4" s="164"/>
      <c r="BE4" s="164"/>
      <c r="BF4" s="164"/>
      <c r="BG4" s="165"/>
      <c r="BH4" s="163" t="str">
        <f>"Week "&amp;(BH6-($C$4-WEEKDAY($C$4,1)+2))/7+1</f>
        <v>Week 9</v>
      </c>
      <c r="BI4" s="164"/>
      <c r="BJ4" s="164"/>
      <c r="BK4" s="164"/>
      <c r="BL4" s="164"/>
      <c r="BM4" s="164"/>
      <c r="BN4" s="165"/>
    </row>
    <row r="5" spans="1:66" ht="17.25" customHeight="1" x14ac:dyDescent="0.2">
      <c r="A5" s="109"/>
      <c r="B5" s="113" t="s">
        <v>76</v>
      </c>
      <c r="C5" s="170" t="s">
        <v>156</v>
      </c>
      <c r="D5" s="170"/>
      <c r="E5" s="170"/>
      <c r="F5" s="112"/>
      <c r="G5" s="112"/>
      <c r="H5" s="112"/>
      <c r="I5" s="112"/>
      <c r="J5" s="49"/>
      <c r="K5" s="166">
        <f>K6</f>
        <v>44382</v>
      </c>
      <c r="L5" s="167"/>
      <c r="M5" s="167"/>
      <c r="N5" s="167"/>
      <c r="O5" s="167"/>
      <c r="P5" s="167"/>
      <c r="Q5" s="168"/>
      <c r="R5" s="166">
        <f>R6</f>
        <v>44389</v>
      </c>
      <c r="S5" s="167"/>
      <c r="T5" s="167"/>
      <c r="U5" s="167"/>
      <c r="V5" s="167"/>
      <c r="W5" s="167"/>
      <c r="X5" s="168"/>
      <c r="Y5" s="166">
        <f>Y6</f>
        <v>44396</v>
      </c>
      <c r="Z5" s="167"/>
      <c r="AA5" s="167"/>
      <c r="AB5" s="167"/>
      <c r="AC5" s="167"/>
      <c r="AD5" s="167"/>
      <c r="AE5" s="168"/>
      <c r="AF5" s="166">
        <f>AF6</f>
        <v>44403</v>
      </c>
      <c r="AG5" s="167"/>
      <c r="AH5" s="167"/>
      <c r="AI5" s="167"/>
      <c r="AJ5" s="167"/>
      <c r="AK5" s="167"/>
      <c r="AL5" s="168"/>
      <c r="AM5" s="166">
        <f>AM6</f>
        <v>44410</v>
      </c>
      <c r="AN5" s="167"/>
      <c r="AO5" s="167"/>
      <c r="AP5" s="167"/>
      <c r="AQ5" s="167"/>
      <c r="AR5" s="167"/>
      <c r="AS5" s="168"/>
      <c r="AT5" s="166">
        <f>AT6</f>
        <v>44417</v>
      </c>
      <c r="AU5" s="167"/>
      <c r="AV5" s="167"/>
      <c r="AW5" s="167"/>
      <c r="AX5" s="167"/>
      <c r="AY5" s="167"/>
      <c r="AZ5" s="168"/>
      <c r="BA5" s="166">
        <f>BA6</f>
        <v>44424</v>
      </c>
      <c r="BB5" s="167"/>
      <c r="BC5" s="167"/>
      <c r="BD5" s="167"/>
      <c r="BE5" s="167"/>
      <c r="BF5" s="167"/>
      <c r="BG5" s="168"/>
      <c r="BH5" s="166">
        <f>BH6</f>
        <v>44431</v>
      </c>
      <c r="BI5" s="167"/>
      <c r="BJ5" s="167"/>
      <c r="BK5" s="167"/>
      <c r="BL5" s="167"/>
      <c r="BM5" s="167"/>
      <c r="BN5" s="168"/>
    </row>
    <row r="6" spans="1:66" x14ac:dyDescent="0.2">
      <c r="A6" s="48"/>
      <c r="B6" s="49"/>
      <c r="C6" s="49"/>
      <c r="D6" s="50"/>
      <c r="E6" s="49"/>
      <c r="F6" s="49"/>
      <c r="G6" s="49"/>
      <c r="H6" s="49"/>
      <c r="I6" s="49"/>
      <c r="J6" s="49"/>
      <c r="K6" s="91">
        <f>C4-WEEKDAY(C4,1)+2+7*(H4-1)</f>
        <v>44382</v>
      </c>
      <c r="L6" s="82">
        <f t="shared" ref="L6:AQ6" si="0">K6+1</f>
        <v>44383</v>
      </c>
      <c r="M6" s="82">
        <f t="shared" si="0"/>
        <v>44384</v>
      </c>
      <c r="N6" s="82">
        <f t="shared" si="0"/>
        <v>44385</v>
      </c>
      <c r="O6" s="82">
        <f t="shared" si="0"/>
        <v>44386</v>
      </c>
      <c r="P6" s="82">
        <f t="shared" si="0"/>
        <v>44387</v>
      </c>
      <c r="Q6" s="92">
        <f t="shared" si="0"/>
        <v>44388</v>
      </c>
      <c r="R6" s="91">
        <f t="shared" si="0"/>
        <v>44389</v>
      </c>
      <c r="S6" s="82">
        <f t="shared" si="0"/>
        <v>44390</v>
      </c>
      <c r="T6" s="82">
        <f t="shared" si="0"/>
        <v>44391</v>
      </c>
      <c r="U6" s="82">
        <f t="shared" si="0"/>
        <v>44392</v>
      </c>
      <c r="V6" s="82">
        <f t="shared" si="0"/>
        <v>44393</v>
      </c>
      <c r="W6" s="82">
        <f t="shared" si="0"/>
        <v>44394</v>
      </c>
      <c r="X6" s="92">
        <f t="shared" si="0"/>
        <v>44395</v>
      </c>
      <c r="Y6" s="91">
        <f t="shared" si="0"/>
        <v>44396</v>
      </c>
      <c r="Z6" s="82">
        <f t="shared" si="0"/>
        <v>44397</v>
      </c>
      <c r="AA6" s="82">
        <f t="shared" si="0"/>
        <v>44398</v>
      </c>
      <c r="AB6" s="82">
        <f t="shared" si="0"/>
        <v>44399</v>
      </c>
      <c r="AC6" s="82">
        <f t="shared" si="0"/>
        <v>44400</v>
      </c>
      <c r="AD6" s="82">
        <f t="shared" si="0"/>
        <v>44401</v>
      </c>
      <c r="AE6" s="92">
        <f t="shared" si="0"/>
        <v>44402</v>
      </c>
      <c r="AF6" s="91">
        <f t="shared" si="0"/>
        <v>44403</v>
      </c>
      <c r="AG6" s="82">
        <f t="shared" si="0"/>
        <v>44404</v>
      </c>
      <c r="AH6" s="82">
        <f t="shared" si="0"/>
        <v>44405</v>
      </c>
      <c r="AI6" s="82">
        <f t="shared" si="0"/>
        <v>44406</v>
      </c>
      <c r="AJ6" s="82">
        <f t="shared" si="0"/>
        <v>44407</v>
      </c>
      <c r="AK6" s="82">
        <f t="shared" si="0"/>
        <v>44408</v>
      </c>
      <c r="AL6" s="92">
        <f t="shared" si="0"/>
        <v>44409</v>
      </c>
      <c r="AM6" s="91">
        <f t="shared" si="0"/>
        <v>44410</v>
      </c>
      <c r="AN6" s="82">
        <f t="shared" si="0"/>
        <v>44411</v>
      </c>
      <c r="AO6" s="82">
        <f t="shared" si="0"/>
        <v>44412</v>
      </c>
      <c r="AP6" s="82">
        <f t="shared" si="0"/>
        <v>44413</v>
      </c>
      <c r="AQ6" s="82">
        <f t="shared" si="0"/>
        <v>44414</v>
      </c>
      <c r="AR6" s="82">
        <f t="shared" ref="AR6:BN6" si="1">AQ6+1</f>
        <v>44415</v>
      </c>
      <c r="AS6" s="92">
        <f t="shared" si="1"/>
        <v>44416</v>
      </c>
      <c r="AT6" s="91">
        <f t="shared" si="1"/>
        <v>44417</v>
      </c>
      <c r="AU6" s="82">
        <f t="shared" si="1"/>
        <v>44418</v>
      </c>
      <c r="AV6" s="82">
        <f t="shared" si="1"/>
        <v>44419</v>
      </c>
      <c r="AW6" s="82">
        <f t="shared" si="1"/>
        <v>44420</v>
      </c>
      <c r="AX6" s="82">
        <f t="shared" si="1"/>
        <v>44421</v>
      </c>
      <c r="AY6" s="82">
        <f t="shared" si="1"/>
        <v>44422</v>
      </c>
      <c r="AZ6" s="92">
        <f t="shared" si="1"/>
        <v>44423</v>
      </c>
      <c r="BA6" s="91">
        <f t="shared" si="1"/>
        <v>44424</v>
      </c>
      <c r="BB6" s="82">
        <f t="shared" si="1"/>
        <v>44425</v>
      </c>
      <c r="BC6" s="82">
        <f t="shared" si="1"/>
        <v>44426</v>
      </c>
      <c r="BD6" s="82">
        <f t="shared" si="1"/>
        <v>44427</v>
      </c>
      <c r="BE6" s="82">
        <f t="shared" si="1"/>
        <v>44428</v>
      </c>
      <c r="BF6" s="82">
        <f t="shared" si="1"/>
        <v>44429</v>
      </c>
      <c r="BG6" s="92">
        <f t="shared" si="1"/>
        <v>44430</v>
      </c>
      <c r="BH6" s="91">
        <f t="shared" si="1"/>
        <v>44431</v>
      </c>
      <c r="BI6" s="82">
        <f t="shared" si="1"/>
        <v>44432</v>
      </c>
      <c r="BJ6" s="82">
        <f t="shared" si="1"/>
        <v>44433</v>
      </c>
      <c r="BK6" s="82">
        <f t="shared" si="1"/>
        <v>44434</v>
      </c>
      <c r="BL6" s="82">
        <f t="shared" si="1"/>
        <v>44435</v>
      </c>
      <c r="BM6" s="82">
        <f t="shared" si="1"/>
        <v>44436</v>
      </c>
      <c r="BN6" s="92">
        <f t="shared" si="1"/>
        <v>44437</v>
      </c>
    </row>
    <row r="7" spans="1:66" s="123" customFormat="1" ht="24.75" thickBot="1" x14ac:dyDescent="0.25">
      <c r="A7" s="115" t="s">
        <v>0</v>
      </c>
      <c r="B7" s="116" t="s">
        <v>66</v>
      </c>
      <c r="C7" s="117" t="s">
        <v>67</v>
      </c>
      <c r="D7" s="118" t="s">
        <v>73</v>
      </c>
      <c r="E7" s="119" t="s">
        <v>68</v>
      </c>
      <c r="F7" s="119" t="s">
        <v>69</v>
      </c>
      <c r="G7" s="117" t="s">
        <v>70</v>
      </c>
      <c r="H7" s="117" t="s">
        <v>71</v>
      </c>
      <c r="I7" s="117" t="s">
        <v>72</v>
      </c>
      <c r="J7" s="117"/>
      <c r="K7" s="120" t="str">
        <f t="shared" ref="K7:AP7" si="2">CHOOSE(WEEKDAY(K6,1),"S","M","T","W","T","F","S")</f>
        <v>M</v>
      </c>
      <c r="L7" s="121" t="str">
        <f t="shared" si="2"/>
        <v>T</v>
      </c>
      <c r="M7" s="121" t="str">
        <f t="shared" si="2"/>
        <v>W</v>
      </c>
      <c r="N7" s="121" t="str">
        <f t="shared" si="2"/>
        <v>T</v>
      </c>
      <c r="O7" s="121" t="str">
        <f t="shared" si="2"/>
        <v>F</v>
      </c>
      <c r="P7" s="121" t="str">
        <f t="shared" si="2"/>
        <v>S</v>
      </c>
      <c r="Q7" s="122" t="str">
        <f t="shared" si="2"/>
        <v>S</v>
      </c>
      <c r="R7" s="120" t="str">
        <f t="shared" si="2"/>
        <v>M</v>
      </c>
      <c r="S7" s="121" t="str">
        <f t="shared" si="2"/>
        <v>T</v>
      </c>
      <c r="T7" s="121" t="str">
        <f t="shared" si="2"/>
        <v>W</v>
      </c>
      <c r="U7" s="121" t="str">
        <f t="shared" si="2"/>
        <v>T</v>
      </c>
      <c r="V7" s="121" t="str">
        <f t="shared" si="2"/>
        <v>F</v>
      </c>
      <c r="W7" s="121" t="str">
        <f t="shared" si="2"/>
        <v>S</v>
      </c>
      <c r="X7" s="122" t="str">
        <f t="shared" si="2"/>
        <v>S</v>
      </c>
      <c r="Y7" s="120" t="str">
        <f t="shared" si="2"/>
        <v>M</v>
      </c>
      <c r="Z7" s="121" t="str">
        <f t="shared" si="2"/>
        <v>T</v>
      </c>
      <c r="AA7" s="121" t="str">
        <f t="shared" si="2"/>
        <v>W</v>
      </c>
      <c r="AB7" s="121" t="str">
        <f t="shared" si="2"/>
        <v>T</v>
      </c>
      <c r="AC7" s="121" t="str">
        <f t="shared" si="2"/>
        <v>F</v>
      </c>
      <c r="AD7" s="121" t="str">
        <f t="shared" si="2"/>
        <v>S</v>
      </c>
      <c r="AE7" s="122" t="str">
        <f t="shared" si="2"/>
        <v>S</v>
      </c>
      <c r="AF7" s="120" t="str">
        <f t="shared" si="2"/>
        <v>M</v>
      </c>
      <c r="AG7" s="121" t="str">
        <f t="shared" si="2"/>
        <v>T</v>
      </c>
      <c r="AH7" s="121" t="str">
        <f t="shared" si="2"/>
        <v>W</v>
      </c>
      <c r="AI7" s="121" t="str">
        <f t="shared" si="2"/>
        <v>T</v>
      </c>
      <c r="AJ7" s="121" t="str">
        <f t="shared" si="2"/>
        <v>F</v>
      </c>
      <c r="AK7" s="121" t="str">
        <f t="shared" si="2"/>
        <v>S</v>
      </c>
      <c r="AL7" s="122" t="str">
        <f t="shared" si="2"/>
        <v>S</v>
      </c>
      <c r="AM7" s="120" t="str">
        <f t="shared" si="2"/>
        <v>M</v>
      </c>
      <c r="AN7" s="121" t="str">
        <f t="shared" si="2"/>
        <v>T</v>
      </c>
      <c r="AO7" s="121" t="str">
        <f t="shared" si="2"/>
        <v>W</v>
      </c>
      <c r="AP7" s="121" t="str">
        <f t="shared" si="2"/>
        <v>T</v>
      </c>
      <c r="AQ7" s="121" t="str">
        <f t="shared" ref="AQ7:BN7" si="3">CHOOSE(WEEKDAY(AQ6,1),"S","M","T","W","T","F","S")</f>
        <v>F</v>
      </c>
      <c r="AR7" s="121" t="str">
        <f t="shared" si="3"/>
        <v>S</v>
      </c>
      <c r="AS7" s="122" t="str">
        <f t="shared" si="3"/>
        <v>S</v>
      </c>
      <c r="AT7" s="120" t="str">
        <f t="shared" si="3"/>
        <v>M</v>
      </c>
      <c r="AU7" s="121" t="str">
        <f t="shared" si="3"/>
        <v>T</v>
      </c>
      <c r="AV7" s="121" t="str">
        <f t="shared" si="3"/>
        <v>W</v>
      </c>
      <c r="AW7" s="121" t="str">
        <f t="shared" si="3"/>
        <v>T</v>
      </c>
      <c r="AX7" s="121" t="str">
        <f t="shared" si="3"/>
        <v>F</v>
      </c>
      <c r="AY7" s="121" t="str">
        <f t="shared" si="3"/>
        <v>S</v>
      </c>
      <c r="AZ7" s="122" t="str">
        <f t="shared" si="3"/>
        <v>S</v>
      </c>
      <c r="BA7" s="120" t="str">
        <f t="shared" si="3"/>
        <v>M</v>
      </c>
      <c r="BB7" s="121" t="str">
        <f t="shared" si="3"/>
        <v>T</v>
      </c>
      <c r="BC7" s="121" t="str">
        <f t="shared" si="3"/>
        <v>W</v>
      </c>
      <c r="BD7" s="121" t="str">
        <f t="shared" si="3"/>
        <v>T</v>
      </c>
      <c r="BE7" s="121" t="str">
        <f t="shared" si="3"/>
        <v>F</v>
      </c>
      <c r="BF7" s="121" t="str">
        <f t="shared" si="3"/>
        <v>S</v>
      </c>
      <c r="BG7" s="122" t="str">
        <f t="shared" si="3"/>
        <v>S</v>
      </c>
      <c r="BH7" s="120" t="str">
        <f t="shared" si="3"/>
        <v>M</v>
      </c>
      <c r="BI7" s="121" t="str">
        <f t="shared" si="3"/>
        <v>T</v>
      </c>
      <c r="BJ7" s="121" t="str">
        <f t="shared" si="3"/>
        <v>W</v>
      </c>
      <c r="BK7" s="121" t="str">
        <f t="shared" si="3"/>
        <v>T</v>
      </c>
      <c r="BL7" s="121" t="str">
        <f t="shared" si="3"/>
        <v>F</v>
      </c>
      <c r="BM7" s="121" t="str">
        <f t="shared" si="3"/>
        <v>S</v>
      </c>
      <c r="BN7" s="122" t="str">
        <f t="shared" si="3"/>
        <v>S</v>
      </c>
    </row>
    <row r="8" spans="1:66" s="54" customFormat="1" ht="18" x14ac:dyDescent="0.2">
      <c r="A8" s="83" t="str">
        <f>IF(ISERROR(VALUE(SUBSTITUTE(prevWBS,".",""))),"1",IF(ISERROR(FIND("`",SUBSTITUTE(prevWBS,".","`",1))),TEXT(VALUE(prevWBS)+1,"#"),TEXT(VALUE(LEFT(prevWBS,FIND("`",SUBSTITUTE(prevWBS,".","`",1))-1))+1,"#")))</f>
        <v>1</v>
      </c>
      <c r="B8" s="84" t="s">
        <v>138</v>
      </c>
      <c r="C8" s="85"/>
      <c r="D8" s="86"/>
      <c r="E8" s="87"/>
      <c r="F8" s="114" t="str">
        <f>IF(ISBLANK(E8)," - ",IF(G8=0,E8,E8+G8-1))</f>
        <v xml:space="preserve"> - </v>
      </c>
      <c r="G8" s="88"/>
      <c r="H8" s="89"/>
      <c r="I8" s="90" t="str">
        <f t="shared" ref="I8:I48" si="4">IF(OR(F8=0,E8=0)," - ",NETWORKDAYS(E8,F8))</f>
        <v xml:space="preserve"> - </v>
      </c>
      <c r="J8" s="93"/>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row>
    <row r="9" spans="1:66" s="60" customFormat="1" ht="24" x14ac:dyDescent="0.2">
      <c r="A9" s="59"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5" t="s">
        <v>137</v>
      </c>
      <c r="D9" s="126"/>
      <c r="I9" s="63">
        <f t="shared" ref="I9:I14" si="6">IF(OR(F10=0,E10=0)," - ",NETWORKDAYS(E10,F10))</f>
        <v>1</v>
      </c>
      <c r="J9" s="94"/>
      <c r="K9" s="106"/>
      <c r="L9" s="106"/>
      <c r="M9" s="106"/>
      <c r="N9" s="106"/>
      <c r="O9" s="106"/>
      <c r="P9" s="106"/>
      <c r="Q9" s="106"/>
      <c r="R9" s="106"/>
      <c r="S9" s="106"/>
      <c r="T9" s="106"/>
      <c r="U9" s="106"/>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row>
    <row r="10" spans="1:66" s="60" customFormat="1" ht="18" x14ac:dyDescent="0.2">
      <c r="A10" s="59" t="str">
        <f t="shared" ref="A10:A15" si="7">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127" t="s">
        <v>146</v>
      </c>
      <c r="D10" s="126"/>
      <c r="E10" s="99">
        <v>44384</v>
      </c>
      <c r="F10" s="100">
        <f t="shared" ref="F10:F15" si="8">IF(ISBLANK(E10)," - ",IF(G10=0,E10,E10+G10-1))</f>
        <v>44384</v>
      </c>
      <c r="G10" s="61">
        <v>1</v>
      </c>
      <c r="H10" s="62">
        <v>1</v>
      </c>
      <c r="I10" s="63">
        <f t="shared" si="6"/>
        <v>1</v>
      </c>
      <c r="J10" s="94"/>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0" customFormat="1" ht="18" x14ac:dyDescent="0.2">
      <c r="A11" s="59" t="str">
        <f t="shared" si="7"/>
        <v>1.1.2</v>
      </c>
      <c r="B11" s="127" t="s">
        <v>147</v>
      </c>
      <c r="D11" s="126"/>
      <c r="E11" s="99">
        <v>44412</v>
      </c>
      <c r="F11" s="100">
        <f t="shared" si="8"/>
        <v>44412</v>
      </c>
      <c r="G11" s="61">
        <v>1</v>
      </c>
      <c r="H11" s="62">
        <v>0</v>
      </c>
      <c r="I11" s="63">
        <f t="shared" si="6"/>
        <v>1</v>
      </c>
      <c r="J11" s="94"/>
      <c r="K11" s="106"/>
      <c r="L11" s="106"/>
      <c r="M11" s="107"/>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6"/>
      <c r="BJ11" s="106"/>
      <c r="BK11" s="106"/>
      <c r="BL11" s="106"/>
      <c r="BM11" s="106"/>
      <c r="BN11" s="106"/>
    </row>
    <row r="12" spans="1:66" s="60" customFormat="1" ht="18" x14ac:dyDescent="0.2">
      <c r="A12" s="59" t="str">
        <f t="shared" si="7"/>
        <v>1.1.3</v>
      </c>
      <c r="B12" s="127" t="s">
        <v>148</v>
      </c>
      <c r="D12" s="126"/>
      <c r="E12" s="99">
        <v>44440</v>
      </c>
      <c r="F12" s="100">
        <f t="shared" si="8"/>
        <v>44440</v>
      </c>
      <c r="G12" s="61">
        <v>1</v>
      </c>
      <c r="H12" s="62">
        <v>0</v>
      </c>
      <c r="I12" s="63">
        <f t="shared" si="6"/>
        <v>1</v>
      </c>
      <c r="J12" s="94"/>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6"/>
      <c r="BD12" s="106"/>
      <c r="BE12" s="106"/>
      <c r="BF12" s="106"/>
      <c r="BG12" s="106"/>
      <c r="BH12" s="106"/>
      <c r="BI12" s="106"/>
      <c r="BJ12" s="106"/>
      <c r="BK12" s="106"/>
      <c r="BL12" s="106"/>
      <c r="BM12" s="106"/>
      <c r="BN12" s="106"/>
    </row>
    <row r="13" spans="1:66" s="60" customFormat="1" ht="18" x14ac:dyDescent="0.2">
      <c r="A13" s="59" t="str">
        <f t="shared" si="7"/>
        <v>1.1.4</v>
      </c>
      <c r="B13" s="127" t="s">
        <v>149</v>
      </c>
      <c r="D13" s="126"/>
      <c r="E13" s="99">
        <v>44475</v>
      </c>
      <c r="F13" s="100">
        <f t="shared" si="8"/>
        <v>44475</v>
      </c>
      <c r="G13" s="61">
        <v>1</v>
      </c>
      <c r="H13" s="62">
        <v>0</v>
      </c>
      <c r="I13" s="63">
        <f t="shared" si="6"/>
        <v>1</v>
      </c>
      <c r="J13" s="94"/>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c r="AY13" s="106"/>
      <c r="AZ13" s="106"/>
      <c r="BA13" s="106"/>
      <c r="BB13" s="106"/>
      <c r="BC13" s="106"/>
      <c r="BD13" s="106"/>
      <c r="BE13" s="106"/>
      <c r="BF13" s="106"/>
      <c r="BG13" s="106"/>
      <c r="BH13" s="106"/>
      <c r="BI13" s="106"/>
      <c r="BJ13" s="106"/>
      <c r="BK13" s="106"/>
      <c r="BL13" s="106"/>
      <c r="BM13" s="106"/>
      <c r="BN13" s="106"/>
    </row>
    <row r="14" spans="1:66" s="60" customFormat="1" ht="18" x14ac:dyDescent="0.2">
      <c r="A14" s="59" t="str">
        <f t="shared" si="7"/>
        <v>1.1.5</v>
      </c>
      <c r="B14" s="127" t="s">
        <v>150</v>
      </c>
      <c r="D14" s="126"/>
      <c r="E14" s="99">
        <v>44503</v>
      </c>
      <c r="F14" s="100">
        <f t="shared" si="8"/>
        <v>44503</v>
      </c>
      <c r="G14" s="61">
        <v>1</v>
      </c>
      <c r="H14" s="62">
        <v>0</v>
      </c>
      <c r="I14" s="63">
        <f t="shared" si="6"/>
        <v>1</v>
      </c>
      <c r="J14" s="94"/>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c r="BA14" s="106"/>
      <c r="BB14" s="106"/>
      <c r="BC14" s="106"/>
      <c r="BD14" s="106"/>
      <c r="BE14" s="106"/>
      <c r="BF14" s="106"/>
      <c r="BG14" s="106"/>
      <c r="BH14" s="106"/>
      <c r="BI14" s="106"/>
      <c r="BJ14" s="106"/>
      <c r="BK14" s="106"/>
      <c r="BL14" s="106"/>
      <c r="BM14" s="106"/>
      <c r="BN14" s="106"/>
    </row>
    <row r="15" spans="1:66" s="60" customFormat="1" ht="18" x14ac:dyDescent="0.2">
      <c r="A15" s="59" t="str">
        <f t="shared" si="7"/>
        <v>1.1.6</v>
      </c>
      <c r="B15" s="127" t="s">
        <v>151</v>
      </c>
      <c r="D15" s="126"/>
      <c r="E15" s="99">
        <v>44504</v>
      </c>
      <c r="F15" s="100">
        <f t="shared" si="8"/>
        <v>44504</v>
      </c>
      <c r="G15" s="61">
        <v>1</v>
      </c>
      <c r="H15" s="62">
        <v>0</v>
      </c>
      <c r="I15" s="63">
        <f t="shared" si="4"/>
        <v>1</v>
      </c>
      <c r="J15" s="94"/>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c r="AQ15" s="106"/>
      <c r="AR15" s="106"/>
      <c r="AS15" s="106"/>
      <c r="AT15" s="106"/>
      <c r="AU15" s="106"/>
      <c r="AV15" s="106"/>
      <c r="AW15" s="106"/>
      <c r="AX15" s="106"/>
      <c r="AY15" s="106"/>
      <c r="AZ15" s="106"/>
      <c r="BA15" s="106"/>
      <c r="BB15" s="106"/>
      <c r="BC15" s="106"/>
      <c r="BD15" s="106"/>
      <c r="BE15" s="106"/>
      <c r="BF15" s="106"/>
      <c r="BG15" s="106"/>
      <c r="BH15" s="106"/>
      <c r="BI15" s="106"/>
      <c r="BJ15" s="106"/>
      <c r="BK15" s="106"/>
      <c r="BL15" s="106"/>
      <c r="BM15" s="106"/>
      <c r="BN15" s="106"/>
    </row>
    <row r="16" spans="1:66" s="60" customFormat="1" ht="18" hidden="1" customHeight="1" x14ac:dyDescent="0.2">
      <c r="A16" s="59" t="str">
        <f t="shared" si="5"/>
        <v>1.2</v>
      </c>
      <c r="B16" s="125" t="s">
        <v>8</v>
      </c>
      <c r="D16" s="126"/>
      <c r="E16" s="99">
        <v>43141</v>
      </c>
      <c r="F16" s="100" t="e">
        <f>IF(ISBLANK(E16)," - ",IF(#REF!=0,E16,E16+#REF!-1))</f>
        <v>#REF!</v>
      </c>
      <c r="G16" s="61">
        <v>1</v>
      </c>
      <c r="H16" s="62">
        <v>0</v>
      </c>
      <c r="I16" s="63" t="e">
        <f t="shared" si="4"/>
        <v>#REF!</v>
      </c>
      <c r="J16" s="94"/>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c r="AQ16" s="106"/>
      <c r="AR16" s="106"/>
      <c r="AS16" s="106"/>
      <c r="AT16" s="106"/>
      <c r="AU16" s="106"/>
      <c r="AV16" s="106"/>
      <c r="AW16" s="106"/>
      <c r="AX16" s="106"/>
      <c r="AY16" s="106"/>
      <c r="AZ16" s="106"/>
      <c r="BA16" s="106"/>
      <c r="BB16" s="106"/>
      <c r="BC16" s="106"/>
      <c r="BD16" s="106"/>
      <c r="BE16" s="106"/>
      <c r="BF16" s="106"/>
      <c r="BG16" s="106"/>
      <c r="BH16" s="106"/>
      <c r="BI16" s="106"/>
      <c r="BJ16" s="106"/>
      <c r="BK16" s="106"/>
      <c r="BL16" s="106"/>
      <c r="BM16" s="106"/>
      <c r="BN16" s="106"/>
    </row>
    <row r="17" spans="1:66" s="54" customFormat="1" ht="18" x14ac:dyDescent="0.2">
      <c r="A17" s="52" t="str">
        <f>IF(ISERROR(VALUE(SUBSTITUTE(prevWBS,".",""))),"1",IF(ISERROR(FIND("`",SUBSTITUTE(prevWBS,".","`",1))),TEXT(VALUE(prevWBS)+1,"#"),TEXT(VALUE(LEFT(prevWBS,FIND("`",SUBSTITUTE(prevWBS,".","`",1))-1))+1,"#")))</f>
        <v>2</v>
      </c>
      <c r="B17" s="53" t="s">
        <v>139</v>
      </c>
      <c r="D17" s="55"/>
      <c r="E17" s="101"/>
      <c r="F17" s="101" t="str">
        <f t="shared" ref="F17:F46" si="9">IF(ISBLANK(E17)," - ",IF(G17=0,E17,E17+G17-1))</f>
        <v xml:space="preserve"> - </v>
      </c>
      <c r="G17" s="56"/>
      <c r="H17" s="57"/>
      <c r="I17" s="58" t="str">
        <f t="shared" si="4"/>
        <v xml:space="preserve"> - </v>
      </c>
      <c r="J17" s="95"/>
      <c r="K17" s="108"/>
      <c r="L17" s="108"/>
      <c r="M17" s="108"/>
      <c r="N17" s="108"/>
      <c r="O17" s="108"/>
      <c r="P17" s="108"/>
      <c r="Q17" s="108"/>
      <c r="R17" s="108"/>
      <c r="S17" s="108"/>
      <c r="T17" s="108"/>
      <c r="U17" s="108"/>
      <c r="V17" s="108"/>
      <c r="W17" s="108"/>
      <c r="X17" s="108"/>
      <c r="Y17" s="108"/>
      <c r="Z17" s="108"/>
      <c r="AA17" s="108"/>
      <c r="AB17" s="108"/>
      <c r="AC17" s="108"/>
      <c r="AD17" s="108"/>
      <c r="AE17" s="108"/>
      <c r="AF17" s="108"/>
      <c r="AG17" s="108"/>
      <c r="AH17" s="108"/>
      <c r="AI17" s="108"/>
      <c r="AJ17" s="108"/>
      <c r="AK17" s="108"/>
      <c r="AL17" s="108"/>
      <c r="AM17" s="108"/>
      <c r="AN17" s="108"/>
      <c r="AO17" s="108"/>
      <c r="AP17" s="108"/>
      <c r="AQ17" s="108"/>
      <c r="AR17" s="108"/>
      <c r="AS17" s="108"/>
      <c r="AT17" s="108"/>
      <c r="AU17" s="108"/>
      <c r="AV17" s="108"/>
      <c r="AW17" s="108"/>
      <c r="AX17" s="108"/>
      <c r="AY17" s="108"/>
      <c r="AZ17" s="108"/>
      <c r="BA17" s="108"/>
      <c r="BB17" s="108"/>
      <c r="BC17" s="108"/>
      <c r="BD17" s="108"/>
      <c r="BE17" s="108"/>
      <c r="BF17" s="108"/>
      <c r="BG17" s="108"/>
      <c r="BH17" s="108"/>
      <c r="BI17" s="108"/>
      <c r="BJ17" s="108"/>
      <c r="BK17" s="108"/>
      <c r="BL17" s="108"/>
      <c r="BM17" s="108"/>
      <c r="BN17" s="108"/>
    </row>
    <row r="18" spans="1:66" s="60" customFormat="1" ht="24" x14ac:dyDescent="0.2">
      <c r="A1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125" t="s">
        <v>152</v>
      </c>
      <c r="D18" s="126"/>
      <c r="E18" s="99"/>
      <c r="F18" s="100"/>
      <c r="G18" s="61"/>
      <c r="H18" s="62"/>
      <c r="I18" s="63"/>
      <c r="J18" s="94"/>
      <c r="K18" s="106"/>
      <c r="L18" s="106"/>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c r="AN18" s="106"/>
      <c r="AO18" s="106"/>
      <c r="AP18" s="106"/>
      <c r="AQ18" s="106"/>
      <c r="AR18" s="106"/>
      <c r="AS18" s="106"/>
      <c r="AT18" s="106"/>
      <c r="AU18" s="106"/>
      <c r="AV18" s="106"/>
      <c r="AW18" s="106"/>
      <c r="AX18" s="106"/>
      <c r="AY18" s="106"/>
      <c r="AZ18" s="106"/>
      <c r="BA18" s="106"/>
      <c r="BB18" s="106"/>
      <c r="BC18" s="106"/>
      <c r="BD18" s="106"/>
      <c r="BE18" s="106"/>
      <c r="BF18" s="106"/>
      <c r="BG18" s="106"/>
      <c r="BH18" s="106"/>
      <c r="BI18" s="106"/>
      <c r="BJ18" s="106"/>
      <c r="BK18" s="106"/>
      <c r="BL18" s="106"/>
      <c r="BM18" s="106"/>
      <c r="BN18" s="106"/>
    </row>
    <row r="19" spans="1:66" s="60" customFormat="1" ht="18" x14ac:dyDescent="0.2">
      <c r="A19" s="59" t="str">
        <f t="shared" ref="A19:A38" si="10">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19" s="127" t="s">
        <v>146</v>
      </c>
      <c r="D19" s="126"/>
      <c r="E19" s="99">
        <v>44396</v>
      </c>
      <c r="F19" s="100">
        <f t="shared" ref="F19:F24" si="11">IF(ISBLANK(E19)," - ",IF(G19=0,E19,E19+G19-1))</f>
        <v>44402</v>
      </c>
      <c r="G19" s="61">
        <v>7</v>
      </c>
      <c r="H19" s="62">
        <v>0</v>
      </c>
      <c r="I19" s="63">
        <f t="shared" ref="I19:I24" si="12">IF(OR(F19=0,E19=0)," - ",NETWORKDAYS(E19,F19))</f>
        <v>5</v>
      </c>
      <c r="J19" s="94"/>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c r="BA19" s="106"/>
      <c r="BB19" s="106"/>
      <c r="BC19" s="106"/>
      <c r="BD19" s="106"/>
      <c r="BE19" s="106"/>
      <c r="BF19" s="106"/>
      <c r="BG19" s="106"/>
      <c r="BH19" s="106"/>
      <c r="BI19" s="106"/>
      <c r="BJ19" s="106"/>
      <c r="BK19" s="106"/>
      <c r="BL19" s="106"/>
      <c r="BM19" s="106"/>
      <c r="BN19" s="106"/>
    </row>
    <row r="20" spans="1:66" s="60" customFormat="1" ht="18" x14ac:dyDescent="0.2">
      <c r="A20" s="59" t="str">
        <f t="shared" si="10"/>
        <v>2.1.2</v>
      </c>
      <c r="B20" s="127" t="s">
        <v>147</v>
      </c>
      <c r="D20" s="126"/>
      <c r="E20" s="99">
        <v>44431</v>
      </c>
      <c r="F20" s="100">
        <f t="shared" si="11"/>
        <v>44437</v>
      </c>
      <c r="G20" s="61">
        <v>7</v>
      </c>
      <c r="H20" s="62">
        <v>0</v>
      </c>
      <c r="I20" s="63">
        <f t="shared" si="12"/>
        <v>5</v>
      </c>
      <c r="J20" s="94"/>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60" customFormat="1" ht="18" x14ac:dyDescent="0.2">
      <c r="A21" s="59" t="str">
        <f t="shared" si="10"/>
        <v>2.1.3</v>
      </c>
      <c r="B21" s="127" t="s">
        <v>148</v>
      </c>
      <c r="D21" s="126"/>
      <c r="E21" s="99">
        <v>44459</v>
      </c>
      <c r="F21" s="100">
        <f t="shared" ref="F21:F22" si="13">IF(ISBLANK(E21)," - ",IF(G21=0,E21,E21+G21-1))</f>
        <v>44465</v>
      </c>
      <c r="G21" s="61">
        <v>7</v>
      </c>
      <c r="H21" s="62">
        <v>0</v>
      </c>
      <c r="I21" s="63">
        <f t="shared" ref="I21:I22" si="14">IF(OR(F21=0,E21=0)," - ",NETWORKDAYS(E21,F21))</f>
        <v>5</v>
      </c>
      <c r="J21" s="94"/>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c r="BM21" s="106"/>
      <c r="BN21" s="106"/>
    </row>
    <row r="22" spans="1:66" s="60" customFormat="1" ht="18" x14ac:dyDescent="0.2">
      <c r="A22" s="59" t="str">
        <f t="shared" si="10"/>
        <v>2.1.4</v>
      </c>
      <c r="B22" s="127" t="s">
        <v>149</v>
      </c>
      <c r="D22" s="126"/>
      <c r="E22" s="99">
        <v>44487</v>
      </c>
      <c r="F22" s="100">
        <f t="shared" si="13"/>
        <v>44493</v>
      </c>
      <c r="G22" s="61">
        <v>7</v>
      </c>
      <c r="H22" s="62">
        <v>0</v>
      </c>
      <c r="I22" s="63">
        <f t="shared" si="14"/>
        <v>5</v>
      </c>
      <c r="J22" s="94"/>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c r="BM22" s="106"/>
      <c r="BN22" s="106"/>
    </row>
    <row r="23" spans="1:66" s="60" customFormat="1" ht="18" x14ac:dyDescent="0.2">
      <c r="A23" s="59" t="str">
        <f t="shared" si="10"/>
        <v>2.1.5</v>
      </c>
      <c r="B23" s="127" t="s">
        <v>150</v>
      </c>
      <c r="D23" s="126"/>
      <c r="E23" s="99">
        <v>44491</v>
      </c>
      <c r="F23" s="100">
        <f t="shared" si="11"/>
        <v>44497</v>
      </c>
      <c r="G23" s="61">
        <v>7</v>
      </c>
      <c r="H23" s="62">
        <v>0</v>
      </c>
      <c r="I23" s="63">
        <f t="shared" si="12"/>
        <v>5</v>
      </c>
      <c r="J23" s="94"/>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c r="BA23" s="106"/>
      <c r="BB23" s="106"/>
      <c r="BC23" s="106"/>
      <c r="BD23" s="106"/>
      <c r="BE23" s="106"/>
      <c r="BF23" s="106"/>
      <c r="BG23" s="106"/>
      <c r="BH23" s="106"/>
      <c r="BI23" s="106"/>
      <c r="BJ23" s="106"/>
      <c r="BK23" s="106"/>
      <c r="BL23" s="106"/>
      <c r="BM23" s="106"/>
      <c r="BN23" s="106"/>
    </row>
    <row r="24" spans="1:66" s="60" customFormat="1" ht="18" x14ac:dyDescent="0.2">
      <c r="A24" s="59" t="str">
        <f t="shared" si="10"/>
        <v>2.1.6</v>
      </c>
      <c r="B24" s="127" t="s">
        <v>151</v>
      </c>
      <c r="D24" s="126"/>
      <c r="E24" s="99">
        <v>44550</v>
      </c>
      <c r="F24" s="100">
        <f t="shared" si="11"/>
        <v>44556</v>
      </c>
      <c r="G24" s="61">
        <v>7</v>
      </c>
      <c r="H24" s="62">
        <v>0</v>
      </c>
      <c r="I24" s="63">
        <f t="shared" si="12"/>
        <v>5</v>
      </c>
      <c r="J24" s="94"/>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106"/>
      <c r="BI24" s="106"/>
      <c r="BJ24" s="106"/>
      <c r="BK24" s="106"/>
      <c r="BL24" s="106"/>
      <c r="BM24" s="106"/>
      <c r="BN24" s="106"/>
    </row>
    <row r="25" spans="1:66" s="60" customFormat="1" ht="18" x14ac:dyDescent="0.2">
      <c r="A2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5" s="60" t="s">
        <v>140</v>
      </c>
      <c r="D25" s="126"/>
      <c r="E25" s="99"/>
      <c r="F25" s="100"/>
      <c r="G25" s="61"/>
      <c r="H25" s="62"/>
      <c r="I25" s="63"/>
      <c r="J25" s="94"/>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row>
    <row r="26" spans="1:66" s="60" customFormat="1" ht="18" x14ac:dyDescent="0.2">
      <c r="A26" s="59" t="str">
        <f t="shared" si="10"/>
        <v>2.2.1</v>
      </c>
      <c r="B26" s="127" t="s">
        <v>146</v>
      </c>
      <c r="D26" s="126"/>
      <c r="E26" s="99">
        <v>44403</v>
      </c>
      <c r="F26" s="100">
        <f t="shared" ref="F26:F31" si="15">IF(ISBLANK(E26)," - ",IF(G26=0,E26,E26+G26-1))</f>
        <v>44409</v>
      </c>
      <c r="G26" s="61">
        <v>7</v>
      </c>
      <c r="H26" s="62">
        <v>0</v>
      </c>
      <c r="I26" s="63">
        <f t="shared" ref="I26:I31" si="16">IF(OR(F26=0,E26=0)," - ",NETWORKDAYS(E26,F26))</f>
        <v>5</v>
      </c>
      <c r="J26" s="94"/>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row>
    <row r="27" spans="1:66" s="60" customFormat="1" ht="18" x14ac:dyDescent="0.2">
      <c r="A27" s="59" t="str">
        <f t="shared" si="10"/>
        <v>2.2.2</v>
      </c>
      <c r="B27" s="127" t="s">
        <v>147</v>
      </c>
      <c r="D27" s="126"/>
      <c r="E27" s="99">
        <v>44438</v>
      </c>
      <c r="F27" s="100">
        <f t="shared" si="15"/>
        <v>44444</v>
      </c>
      <c r="G27" s="61">
        <v>7</v>
      </c>
      <c r="H27" s="62">
        <v>0</v>
      </c>
      <c r="I27" s="63">
        <f t="shared" si="16"/>
        <v>5</v>
      </c>
      <c r="J27" s="94"/>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row>
    <row r="28" spans="1:66" s="60" customFormat="1" ht="18" x14ac:dyDescent="0.2">
      <c r="A28" s="59" t="str">
        <f t="shared" si="10"/>
        <v>2.2.3</v>
      </c>
      <c r="B28" s="127" t="s">
        <v>148</v>
      </c>
      <c r="D28" s="126"/>
      <c r="E28" s="99">
        <v>44466</v>
      </c>
      <c r="F28" s="100">
        <f t="shared" si="15"/>
        <v>44472</v>
      </c>
      <c r="G28" s="61">
        <v>7</v>
      </c>
      <c r="H28" s="62">
        <v>0</v>
      </c>
      <c r="I28" s="63">
        <f t="shared" si="16"/>
        <v>5</v>
      </c>
      <c r="J28" s="94"/>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row>
    <row r="29" spans="1:66" s="60" customFormat="1" ht="18" x14ac:dyDescent="0.2">
      <c r="A29" s="59" t="str">
        <f t="shared" si="10"/>
        <v>2.2.4</v>
      </c>
      <c r="B29" s="127" t="s">
        <v>149</v>
      </c>
      <c r="D29" s="126"/>
      <c r="E29" s="99">
        <v>44494</v>
      </c>
      <c r="F29" s="100">
        <f t="shared" si="15"/>
        <v>44500</v>
      </c>
      <c r="G29" s="61">
        <v>7</v>
      </c>
      <c r="H29" s="62">
        <v>0</v>
      </c>
      <c r="I29" s="63">
        <f t="shared" si="16"/>
        <v>5</v>
      </c>
      <c r="J29" s="94"/>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row>
    <row r="30" spans="1:66" s="60" customFormat="1" ht="18" x14ac:dyDescent="0.2">
      <c r="A30" s="59" t="str">
        <f t="shared" si="10"/>
        <v>2.2.5</v>
      </c>
      <c r="B30" s="127" t="s">
        <v>150</v>
      </c>
      <c r="D30" s="126"/>
      <c r="E30" s="99">
        <v>44529</v>
      </c>
      <c r="F30" s="100">
        <f t="shared" si="15"/>
        <v>44535</v>
      </c>
      <c r="G30" s="61">
        <v>7</v>
      </c>
      <c r="H30" s="62">
        <v>0</v>
      </c>
      <c r="I30" s="63">
        <f t="shared" si="16"/>
        <v>5</v>
      </c>
      <c r="J30" s="94"/>
      <c r="K30" s="106"/>
      <c r="L30" s="106"/>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6"/>
      <c r="AT30" s="106"/>
      <c r="AU30" s="106"/>
      <c r="AV30" s="106"/>
      <c r="AW30" s="106"/>
      <c r="AX30" s="106"/>
      <c r="AY30" s="106"/>
      <c r="AZ30" s="106"/>
      <c r="BA30" s="106"/>
      <c r="BB30" s="106"/>
      <c r="BC30" s="106"/>
      <c r="BD30" s="106"/>
      <c r="BE30" s="106"/>
      <c r="BF30" s="106"/>
      <c r="BG30" s="106"/>
      <c r="BH30" s="106"/>
      <c r="BI30" s="106"/>
      <c r="BJ30" s="106"/>
      <c r="BK30" s="106"/>
      <c r="BL30" s="106"/>
      <c r="BM30" s="106"/>
      <c r="BN30" s="106"/>
    </row>
    <row r="31" spans="1:66" s="60" customFormat="1" ht="18" x14ac:dyDescent="0.2">
      <c r="A31" s="59" t="str">
        <f t="shared" si="10"/>
        <v>2.2.6</v>
      </c>
      <c r="B31" s="127" t="s">
        <v>151</v>
      </c>
      <c r="D31" s="126"/>
      <c r="E31" s="99">
        <v>44557</v>
      </c>
      <c r="F31" s="100">
        <f t="shared" si="15"/>
        <v>44563</v>
      </c>
      <c r="G31" s="61">
        <v>7</v>
      </c>
      <c r="H31" s="62">
        <v>0</v>
      </c>
      <c r="I31" s="63">
        <f t="shared" si="16"/>
        <v>5</v>
      </c>
      <c r="J31" s="94"/>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row>
    <row r="32" spans="1:66" s="60" customFormat="1" ht="18" x14ac:dyDescent="0.2">
      <c r="A3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32" s="125" t="s">
        <v>141</v>
      </c>
      <c r="D32" s="126"/>
      <c r="E32" s="99">
        <v>43145</v>
      </c>
      <c r="F32" s="100">
        <f t="shared" si="9"/>
        <v>43147</v>
      </c>
      <c r="G32" s="61">
        <v>3</v>
      </c>
      <c r="H32" s="62">
        <v>0</v>
      </c>
      <c r="I32" s="63">
        <f t="shared" si="4"/>
        <v>3</v>
      </c>
      <c r="J32" s="94"/>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row>
    <row r="33" spans="1:66" s="60" customFormat="1" ht="18" x14ac:dyDescent="0.2">
      <c r="A33" s="59" t="str">
        <f t="shared" si="10"/>
        <v>2.3.1</v>
      </c>
      <c r="B33" s="127" t="s">
        <v>146</v>
      </c>
      <c r="D33" s="126"/>
      <c r="E33" s="99">
        <v>44419</v>
      </c>
      <c r="F33" s="100">
        <f t="shared" si="9"/>
        <v>44419</v>
      </c>
      <c r="G33" s="61">
        <v>1</v>
      </c>
      <c r="H33" s="62">
        <v>0</v>
      </c>
      <c r="I33" s="63">
        <f t="shared" si="4"/>
        <v>1</v>
      </c>
      <c r="J33" s="94"/>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row>
    <row r="34" spans="1:66" s="60" customFormat="1" ht="18" x14ac:dyDescent="0.2">
      <c r="A34" s="59" t="str">
        <f t="shared" si="10"/>
        <v>2.3.2</v>
      </c>
      <c r="B34" s="127" t="s">
        <v>147</v>
      </c>
      <c r="D34" s="126"/>
      <c r="E34" s="99">
        <v>44447</v>
      </c>
      <c r="F34" s="100">
        <f t="shared" si="9"/>
        <v>44447</v>
      </c>
      <c r="G34" s="61">
        <v>1</v>
      </c>
      <c r="H34" s="62">
        <v>0</v>
      </c>
      <c r="I34" s="63">
        <f t="shared" si="4"/>
        <v>1</v>
      </c>
      <c r="J34" s="94"/>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row>
    <row r="35" spans="1:66" s="60" customFormat="1" ht="18" x14ac:dyDescent="0.2">
      <c r="A35" s="59" t="str">
        <f t="shared" si="10"/>
        <v>2.3.3</v>
      </c>
      <c r="B35" s="127" t="s">
        <v>148</v>
      </c>
      <c r="D35" s="126"/>
      <c r="E35" s="99">
        <v>44475</v>
      </c>
      <c r="F35" s="100">
        <f t="shared" si="9"/>
        <v>44475</v>
      </c>
      <c r="G35" s="61">
        <v>1</v>
      </c>
      <c r="H35" s="62">
        <v>0</v>
      </c>
      <c r="I35" s="63">
        <f t="shared" si="4"/>
        <v>1</v>
      </c>
      <c r="J35" s="94"/>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row>
    <row r="36" spans="1:66" s="60" customFormat="1" ht="18" x14ac:dyDescent="0.2">
      <c r="A36" s="59" t="str">
        <f t="shared" si="10"/>
        <v>2.3.4</v>
      </c>
      <c r="B36" s="127" t="s">
        <v>149</v>
      </c>
      <c r="D36" s="126"/>
      <c r="E36" s="99">
        <v>44479</v>
      </c>
      <c r="F36" s="100">
        <f t="shared" si="9"/>
        <v>44479</v>
      </c>
      <c r="G36" s="61">
        <v>1</v>
      </c>
      <c r="H36" s="62">
        <v>0</v>
      </c>
      <c r="I36" s="63">
        <f t="shared" si="4"/>
        <v>0</v>
      </c>
      <c r="J36" s="94"/>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row>
    <row r="37" spans="1:66" s="60" customFormat="1" ht="18" x14ac:dyDescent="0.2">
      <c r="A37" s="59" t="str">
        <f t="shared" si="10"/>
        <v>2.3.5</v>
      </c>
      <c r="B37" s="127" t="s">
        <v>150</v>
      </c>
      <c r="D37" s="126"/>
      <c r="E37" s="99">
        <v>44538</v>
      </c>
      <c r="F37" s="100">
        <f t="shared" si="9"/>
        <v>44538</v>
      </c>
      <c r="G37" s="61">
        <v>1</v>
      </c>
      <c r="H37" s="62">
        <v>0</v>
      </c>
      <c r="I37" s="63">
        <f t="shared" si="4"/>
        <v>1</v>
      </c>
      <c r="J37" s="94"/>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row>
    <row r="38" spans="1:66" s="60" customFormat="1" ht="18" x14ac:dyDescent="0.2">
      <c r="A38" s="59" t="str">
        <f t="shared" si="10"/>
        <v>2.3.6</v>
      </c>
      <c r="B38" s="127" t="s">
        <v>151</v>
      </c>
      <c r="D38" s="126"/>
      <c r="E38" s="99">
        <v>44566</v>
      </c>
      <c r="F38" s="100">
        <f t="shared" si="9"/>
        <v>44566</v>
      </c>
      <c r="G38" s="61">
        <v>1</v>
      </c>
      <c r="H38" s="62">
        <v>0</v>
      </c>
      <c r="I38" s="63">
        <f t="shared" si="4"/>
        <v>1</v>
      </c>
      <c r="J38" s="94"/>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L38" s="106"/>
      <c r="BM38" s="106"/>
      <c r="BN38" s="106"/>
    </row>
    <row r="39" spans="1:66" s="60" customFormat="1" ht="18" hidden="1" customHeight="1" x14ac:dyDescent="0.2">
      <c r="A3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39" s="125" t="s">
        <v>8</v>
      </c>
      <c r="D39" s="126"/>
      <c r="E39" s="99">
        <v>43148</v>
      </c>
      <c r="F39" s="100">
        <f t="shared" si="9"/>
        <v>43153</v>
      </c>
      <c r="G39" s="61">
        <v>6</v>
      </c>
      <c r="H39" s="62">
        <v>0</v>
      </c>
      <c r="I39" s="63">
        <f t="shared" si="4"/>
        <v>4</v>
      </c>
      <c r="J39" s="94"/>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row>
    <row r="40" spans="1:66" s="60" customFormat="1" ht="18" hidden="1" customHeight="1" x14ac:dyDescent="0.2">
      <c r="A4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40" s="125" t="s">
        <v>8</v>
      </c>
      <c r="D40" s="126"/>
      <c r="E40" s="99">
        <v>43154</v>
      </c>
      <c r="F40" s="100">
        <f t="shared" si="9"/>
        <v>43156</v>
      </c>
      <c r="G40" s="61">
        <v>3</v>
      </c>
      <c r="H40" s="62">
        <v>0</v>
      </c>
      <c r="I40" s="63">
        <f t="shared" si="4"/>
        <v>1</v>
      </c>
      <c r="J40" s="94"/>
      <c r="K40" s="106"/>
      <c r="L40" s="106"/>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c r="BA40" s="106"/>
      <c r="BB40" s="106"/>
      <c r="BC40" s="106"/>
      <c r="BD40" s="106"/>
      <c r="BE40" s="106"/>
      <c r="BF40" s="106"/>
      <c r="BG40" s="106"/>
      <c r="BH40" s="106"/>
      <c r="BI40" s="106"/>
      <c r="BJ40" s="106"/>
      <c r="BK40" s="106"/>
      <c r="BL40" s="106"/>
      <c r="BM40" s="106"/>
      <c r="BN40" s="106"/>
    </row>
    <row r="41" spans="1:66" s="54" customFormat="1" ht="18" x14ac:dyDescent="0.2">
      <c r="A41" s="52" t="str">
        <f>IF(ISERROR(VALUE(SUBSTITUTE(prevWBS,".",""))),"1",IF(ISERROR(FIND("`",SUBSTITUTE(prevWBS,".","`",1))),TEXT(VALUE(prevWBS)+1,"#"),TEXT(VALUE(LEFT(prevWBS,FIND("`",SUBSTITUTE(prevWBS,".","`",1))-1))+1,"#")))</f>
        <v>3</v>
      </c>
      <c r="B41" s="53" t="s">
        <v>142</v>
      </c>
      <c r="D41" s="55"/>
      <c r="E41" s="101"/>
      <c r="F41" s="101" t="str">
        <f t="shared" si="9"/>
        <v xml:space="preserve"> - </v>
      </c>
      <c r="G41" s="56"/>
      <c r="H41" s="57"/>
      <c r="I41" s="58" t="str">
        <f t="shared" si="4"/>
        <v xml:space="preserve"> - </v>
      </c>
      <c r="J41" s="95"/>
      <c r="K41" s="108"/>
      <c r="L41" s="108"/>
      <c r="M41" s="108"/>
      <c r="N41" s="108"/>
      <c r="O41" s="108"/>
      <c r="P41" s="108"/>
      <c r="Q41" s="108"/>
      <c r="R41" s="108"/>
      <c r="S41" s="108"/>
      <c r="T41" s="108"/>
      <c r="U41" s="108"/>
      <c r="V41" s="108"/>
      <c r="W41" s="108"/>
      <c r="X41" s="108"/>
      <c r="Y41" s="108"/>
      <c r="Z41" s="108"/>
      <c r="AA41" s="108"/>
      <c r="AB41" s="108"/>
      <c r="AC41" s="108"/>
      <c r="AD41" s="108"/>
      <c r="AE41" s="108"/>
      <c r="AF41" s="108"/>
      <c r="AG41" s="108"/>
      <c r="AH41" s="108"/>
      <c r="AI41" s="108"/>
      <c r="AJ41" s="108"/>
      <c r="AK41" s="108"/>
      <c r="AL41" s="108"/>
      <c r="AM41" s="108"/>
      <c r="AN41" s="108"/>
      <c r="AO41" s="108"/>
      <c r="AP41" s="108"/>
      <c r="AQ41" s="108"/>
      <c r="AR41" s="108"/>
      <c r="AS41" s="108"/>
      <c r="AT41" s="108"/>
      <c r="AU41" s="108"/>
      <c r="AV41" s="108"/>
      <c r="AW41" s="108"/>
      <c r="AX41" s="108"/>
      <c r="AY41" s="108"/>
      <c r="AZ41" s="108"/>
      <c r="BA41" s="108"/>
      <c r="BB41" s="108"/>
      <c r="BC41" s="108"/>
      <c r="BD41" s="108"/>
      <c r="BE41" s="108"/>
      <c r="BF41" s="108"/>
      <c r="BG41" s="108"/>
      <c r="BH41" s="108"/>
      <c r="BI41" s="108"/>
      <c r="BJ41" s="108"/>
      <c r="BK41" s="108"/>
      <c r="BL41" s="108"/>
      <c r="BM41" s="108"/>
      <c r="BN41" s="108"/>
    </row>
    <row r="42" spans="1:66" s="60" customFormat="1" ht="18" x14ac:dyDescent="0.2">
      <c r="A4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2" s="125" t="s">
        <v>143</v>
      </c>
      <c r="D42" s="126"/>
      <c r="E42" s="99">
        <v>44382</v>
      </c>
      <c r="F42" s="100">
        <f t="shared" si="9"/>
        <v>44388</v>
      </c>
      <c r="G42" s="61">
        <v>7</v>
      </c>
      <c r="H42" s="62">
        <v>0</v>
      </c>
      <c r="I42" s="63">
        <f t="shared" si="4"/>
        <v>5</v>
      </c>
      <c r="J42" s="94"/>
      <c r="K42" s="106"/>
      <c r="L42" s="106"/>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c r="BE42" s="106"/>
      <c r="BF42" s="106"/>
      <c r="BG42" s="106"/>
      <c r="BH42" s="106"/>
      <c r="BI42" s="106"/>
      <c r="BJ42" s="106"/>
      <c r="BK42" s="106"/>
      <c r="BL42" s="106"/>
      <c r="BM42" s="106"/>
      <c r="BN42" s="106"/>
    </row>
    <row r="43" spans="1:66" s="60" customFormat="1" ht="18" x14ac:dyDescent="0.2">
      <c r="A4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43" s="125" t="s">
        <v>144</v>
      </c>
      <c r="D43" s="126"/>
      <c r="E43" s="99">
        <v>44473</v>
      </c>
      <c r="F43" s="100">
        <f t="shared" si="9"/>
        <v>44479</v>
      </c>
      <c r="G43" s="61">
        <v>7</v>
      </c>
      <c r="H43" s="62">
        <v>0</v>
      </c>
      <c r="I43" s="63">
        <f t="shared" si="4"/>
        <v>5</v>
      </c>
      <c r="J43" s="94"/>
      <c r="K43" s="106"/>
      <c r="L43" s="106"/>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06"/>
      <c r="AK43" s="106"/>
      <c r="AL43" s="106"/>
      <c r="AM43" s="106"/>
      <c r="AN43" s="106"/>
      <c r="AO43" s="106"/>
      <c r="AP43" s="106"/>
      <c r="AQ43" s="106"/>
      <c r="AR43" s="106"/>
      <c r="AS43" s="106"/>
      <c r="AT43" s="106"/>
      <c r="AU43" s="106"/>
      <c r="AV43" s="106"/>
      <c r="AW43" s="106"/>
      <c r="AX43" s="106"/>
      <c r="AY43" s="106"/>
      <c r="AZ43" s="106"/>
      <c r="BA43" s="106"/>
      <c r="BB43" s="106"/>
      <c r="BC43" s="106"/>
      <c r="BD43" s="106"/>
      <c r="BE43" s="106"/>
      <c r="BF43" s="106"/>
      <c r="BG43" s="106"/>
      <c r="BH43" s="106"/>
      <c r="BI43" s="106"/>
      <c r="BJ43" s="106"/>
      <c r="BK43" s="106"/>
      <c r="BL43" s="106"/>
      <c r="BM43" s="106"/>
      <c r="BN43" s="106"/>
    </row>
    <row r="44" spans="1:66" s="60" customFormat="1" ht="18" x14ac:dyDescent="0.2">
      <c r="A4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44" s="125" t="s">
        <v>145</v>
      </c>
      <c r="D44" s="126"/>
      <c r="E44" s="99">
        <v>44557</v>
      </c>
      <c r="F44" s="100">
        <f t="shared" si="9"/>
        <v>44563</v>
      </c>
      <c r="G44" s="61">
        <v>7</v>
      </c>
      <c r="H44" s="62">
        <v>0</v>
      </c>
      <c r="I44" s="63">
        <f t="shared" si="4"/>
        <v>5</v>
      </c>
      <c r="J44" s="94"/>
      <c r="K44" s="106"/>
      <c r="L44" s="106"/>
      <c r="M44" s="106"/>
      <c r="N44" s="106"/>
      <c r="O44" s="106"/>
      <c r="P44" s="106"/>
      <c r="Q44" s="106"/>
      <c r="R44" s="106"/>
      <c r="S44" s="106"/>
      <c r="T44" s="106"/>
      <c r="U44" s="106"/>
      <c r="V44" s="106"/>
      <c r="W44" s="106"/>
      <c r="X44" s="106"/>
      <c r="Y44" s="106"/>
      <c r="Z44" s="106"/>
      <c r="AA44" s="106"/>
      <c r="AB44" s="106"/>
      <c r="AC44" s="106"/>
      <c r="AD44" s="106"/>
      <c r="AE44" s="106"/>
      <c r="AF44" s="106"/>
      <c r="AG44" s="106"/>
      <c r="AH44" s="106"/>
      <c r="AI44" s="106"/>
      <c r="AJ44" s="106"/>
      <c r="AK44" s="106"/>
      <c r="AL44" s="106"/>
      <c r="AM44" s="106"/>
      <c r="AN44" s="106"/>
      <c r="AO44" s="106"/>
      <c r="AP44" s="106"/>
      <c r="AQ44" s="106"/>
      <c r="AR44" s="106"/>
      <c r="AS44" s="106"/>
      <c r="AT44" s="106"/>
      <c r="AU44" s="106"/>
      <c r="AV44" s="106"/>
      <c r="AW44" s="106"/>
      <c r="AX44" s="106"/>
      <c r="AY44" s="106"/>
      <c r="AZ44" s="106"/>
      <c r="BA44" s="106"/>
      <c r="BB44" s="106"/>
      <c r="BC44" s="106"/>
      <c r="BD44" s="106"/>
      <c r="BE44" s="106"/>
      <c r="BF44" s="106"/>
      <c r="BG44" s="106"/>
      <c r="BH44" s="106"/>
      <c r="BI44" s="106"/>
      <c r="BJ44" s="106"/>
      <c r="BK44" s="106"/>
      <c r="BL44" s="106"/>
      <c r="BM44" s="106"/>
      <c r="BN44" s="106"/>
    </row>
    <row r="45" spans="1:66" s="60" customFormat="1" ht="18" hidden="1" x14ac:dyDescent="0.2">
      <c r="A4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45" s="125" t="s">
        <v>8</v>
      </c>
      <c r="D45" s="126"/>
      <c r="E45" s="99">
        <v>43132</v>
      </c>
      <c r="F45" s="100">
        <f t="shared" si="9"/>
        <v>43132</v>
      </c>
      <c r="G45" s="61">
        <v>1</v>
      </c>
      <c r="H45" s="62">
        <v>0</v>
      </c>
      <c r="I45" s="63">
        <f t="shared" si="4"/>
        <v>1</v>
      </c>
      <c r="J45" s="94"/>
      <c r="K45" s="106"/>
      <c r="L45" s="106"/>
      <c r="M45" s="106"/>
      <c r="N45" s="106"/>
      <c r="O45" s="106"/>
      <c r="P45" s="106"/>
      <c r="Q45" s="106"/>
      <c r="R45" s="106"/>
      <c r="S45" s="106"/>
      <c r="T45" s="106"/>
      <c r="U45" s="106"/>
      <c r="V45" s="106"/>
      <c r="W45" s="106"/>
      <c r="X45" s="106"/>
      <c r="Y45" s="106"/>
      <c r="Z45" s="106"/>
      <c r="AA45" s="106"/>
      <c r="AB45" s="106"/>
      <c r="AC45" s="106"/>
      <c r="AD45" s="106"/>
      <c r="AE45" s="106"/>
      <c r="AF45" s="106"/>
      <c r="AG45" s="106"/>
      <c r="AH45" s="106"/>
      <c r="AI45" s="106"/>
      <c r="AJ45" s="106"/>
      <c r="AK45" s="106"/>
      <c r="AL45" s="106"/>
      <c r="AM45" s="106"/>
      <c r="AN45" s="106"/>
      <c r="AO45" s="106"/>
      <c r="AP45" s="106"/>
      <c r="AQ45" s="106"/>
      <c r="AR45" s="106"/>
      <c r="AS45" s="106"/>
      <c r="AT45" s="106"/>
      <c r="AU45" s="106"/>
      <c r="AV45" s="106"/>
      <c r="AW45" s="106"/>
      <c r="AX45" s="106"/>
      <c r="AY45" s="106"/>
      <c r="AZ45" s="106"/>
      <c r="BA45" s="106"/>
      <c r="BB45" s="106"/>
      <c r="BC45" s="106"/>
      <c r="BD45" s="106"/>
      <c r="BE45" s="106"/>
      <c r="BF45" s="106"/>
      <c r="BG45" s="106"/>
      <c r="BH45" s="106"/>
      <c r="BI45" s="106"/>
      <c r="BJ45" s="106"/>
      <c r="BK45" s="106"/>
      <c r="BL45" s="106"/>
      <c r="BM45" s="106"/>
      <c r="BN45" s="106"/>
    </row>
    <row r="46" spans="1:66" s="60" customFormat="1" ht="18" hidden="1" x14ac:dyDescent="0.2">
      <c r="A4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46" s="125" t="s">
        <v>8</v>
      </c>
      <c r="D46" s="126"/>
      <c r="E46" s="99">
        <v>43133</v>
      </c>
      <c r="F46" s="100">
        <f t="shared" si="9"/>
        <v>43133</v>
      </c>
      <c r="G46" s="61">
        <v>1</v>
      </c>
      <c r="H46" s="62">
        <v>0</v>
      </c>
      <c r="I46" s="63">
        <f t="shared" si="4"/>
        <v>1</v>
      </c>
      <c r="J46" s="94"/>
      <c r="K46" s="106"/>
      <c r="L46" s="106"/>
      <c r="M46" s="106"/>
      <c r="N46" s="106"/>
      <c r="O46" s="106"/>
      <c r="P46" s="106"/>
      <c r="Q46" s="106"/>
      <c r="R46" s="106"/>
      <c r="S46" s="106"/>
      <c r="T46" s="106"/>
      <c r="U46" s="106"/>
      <c r="V46" s="106"/>
      <c r="W46" s="106"/>
      <c r="X46" s="106"/>
      <c r="Y46" s="106"/>
      <c r="Z46" s="106"/>
      <c r="AA46" s="106"/>
      <c r="AB46" s="106"/>
      <c r="AC46" s="106"/>
      <c r="AD46" s="106"/>
      <c r="AE46" s="106"/>
      <c r="AF46" s="106"/>
      <c r="AG46" s="106"/>
      <c r="AH46" s="106"/>
      <c r="AI46" s="106"/>
      <c r="AJ46" s="106"/>
      <c r="AK46" s="106"/>
      <c r="AL46" s="106"/>
      <c r="AM46" s="106"/>
      <c r="AN46" s="106"/>
      <c r="AO46" s="106"/>
      <c r="AP46" s="106"/>
      <c r="AQ46" s="106"/>
      <c r="AR46" s="106"/>
      <c r="AS46" s="106"/>
      <c r="AT46" s="106"/>
      <c r="AU46" s="106"/>
      <c r="AV46" s="106"/>
      <c r="AW46" s="106"/>
      <c r="AX46" s="106"/>
      <c r="AY46" s="106"/>
      <c r="AZ46" s="106"/>
      <c r="BA46" s="106"/>
      <c r="BB46" s="106"/>
      <c r="BC46" s="106"/>
      <c r="BD46" s="106"/>
      <c r="BE46" s="106"/>
      <c r="BF46" s="106"/>
      <c r="BG46" s="106"/>
      <c r="BH46" s="106"/>
      <c r="BI46" s="106"/>
      <c r="BJ46" s="106"/>
      <c r="BK46" s="106"/>
      <c r="BL46" s="106"/>
      <c r="BM46" s="106"/>
      <c r="BN46" s="106"/>
    </row>
    <row r="47" spans="1:66" s="69" customFormat="1" ht="18" x14ac:dyDescent="0.2">
      <c r="A47" s="59"/>
      <c r="B47" s="64"/>
      <c r="C47" s="64"/>
      <c r="D47" s="65"/>
      <c r="E47" s="102"/>
      <c r="F47" s="102"/>
      <c r="G47" s="66"/>
      <c r="H47" s="67"/>
      <c r="I47" s="68" t="str">
        <f t="shared" si="4"/>
        <v xml:space="preserve"> - </v>
      </c>
      <c r="J47" s="96"/>
      <c r="K47" s="106"/>
      <c r="L47" s="106"/>
      <c r="M47" s="106"/>
      <c r="N47" s="106"/>
      <c r="O47" s="106"/>
      <c r="P47" s="106"/>
      <c r="Q47" s="106"/>
      <c r="R47" s="106"/>
      <c r="S47" s="106"/>
      <c r="T47" s="106"/>
      <c r="U47" s="106"/>
      <c r="V47" s="106"/>
      <c r="W47" s="106"/>
      <c r="X47" s="106"/>
      <c r="Y47" s="106"/>
      <c r="Z47" s="106"/>
      <c r="AA47" s="106"/>
      <c r="AB47" s="106"/>
      <c r="AC47" s="106"/>
      <c r="AD47" s="106"/>
      <c r="AE47" s="106"/>
      <c r="AF47" s="106"/>
      <c r="AG47" s="106"/>
      <c r="AH47" s="106"/>
      <c r="AI47" s="106"/>
      <c r="AJ47" s="106"/>
      <c r="AK47" s="106"/>
      <c r="AL47" s="106"/>
      <c r="AM47" s="106"/>
      <c r="AN47" s="106"/>
      <c r="AO47" s="106"/>
      <c r="AP47" s="106"/>
      <c r="AQ47" s="106"/>
      <c r="AR47" s="106"/>
      <c r="AS47" s="106"/>
      <c r="AT47" s="106"/>
      <c r="AU47" s="106"/>
      <c r="AV47" s="106"/>
      <c r="AW47" s="106"/>
      <c r="AX47" s="106"/>
      <c r="AY47" s="106"/>
      <c r="AZ47" s="106"/>
      <c r="BA47" s="106"/>
      <c r="BB47" s="106"/>
      <c r="BC47" s="106"/>
      <c r="BD47" s="106"/>
      <c r="BE47" s="106"/>
      <c r="BF47" s="106"/>
      <c r="BG47" s="106"/>
      <c r="BH47" s="106"/>
      <c r="BI47" s="106"/>
      <c r="BJ47" s="106"/>
      <c r="BK47" s="106"/>
      <c r="BL47" s="106"/>
      <c r="BM47" s="106"/>
      <c r="BN47" s="106"/>
    </row>
    <row r="48" spans="1:66" s="69" customFormat="1" ht="18" x14ac:dyDescent="0.2">
      <c r="A48" s="59"/>
      <c r="B48" s="64"/>
      <c r="C48" s="64"/>
      <c r="D48" s="65"/>
      <c r="E48" s="102"/>
      <c r="F48" s="102"/>
      <c r="G48" s="66"/>
      <c r="H48" s="67"/>
      <c r="I48" s="68" t="str">
        <f t="shared" si="4"/>
        <v xml:space="preserve"> - </v>
      </c>
      <c r="J48" s="96"/>
      <c r="K48" s="106"/>
      <c r="L48" s="106"/>
      <c r="M48" s="106"/>
      <c r="N48" s="106"/>
      <c r="O48" s="106"/>
      <c r="P48" s="106"/>
      <c r="Q48" s="106"/>
      <c r="R48" s="106"/>
      <c r="S48" s="106"/>
      <c r="T48" s="106"/>
      <c r="U48" s="106"/>
      <c r="V48" s="106"/>
      <c r="W48" s="106"/>
      <c r="X48" s="106"/>
      <c r="Y48" s="106"/>
      <c r="Z48" s="106"/>
      <c r="AA48" s="106"/>
      <c r="AB48" s="106"/>
      <c r="AC48" s="106"/>
      <c r="AD48" s="106"/>
      <c r="AE48" s="106"/>
      <c r="AF48" s="106"/>
      <c r="AG48" s="106"/>
      <c r="AH48" s="106"/>
      <c r="AI48" s="106"/>
      <c r="AJ48" s="106"/>
      <c r="AK48" s="106"/>
      <c r="AL48" s="106"/>
      <c r="AM48" s="106"/>
      <c r="AN48" s="106"/>
      <c r="AO48" s="106"/>
      <c r="AP48" s="106"/>
      <c r="AQ48" s="106"/>
      <c r="AR48" s="106"/>
      <c r="AS48" s="106"/>
      <c r="AT48" s="106"/>
      <c r="AU48" s="106"/>
      <c r="AV48" s="106"/>
      <c r="AW48" s="106"/>
      <c r="AX48" s="106"/>
      <c r="AY48" s="106"/>
      <c r="AZ48" s="106"/>
      <c r="BA48" s="106"/>
      <c r="BB48" s="106"/>
      <c r="BC48" s="106"/>
      <c r="BD48" s="106"/>
      <c r="BE48" s="106"/>
      <c r="BF48" s="106"/>
      <c r="BG48" s="106"/>
      <c r="BH48" s="106"/>
      <c r="BI48" s="106"/>
      <c r="BJ48" s="106"/>
      <c r="BK48" s="106"/>
      <c r="BL48" s="106"/>
      <c r="BM48" s="106"/>
      <c r="BN48" s="106"/>
    </row>
    <row r="49" spans="1:66" s="74" customFormat="1" ht="18" x14ac:dyDescent="0.2">
      <c r="A49" s="70" t="s">
        <v>1</v>
      </c>
      <c r="B49" s="71"/>
      <c r="C49" s="72"/>
      <c r="D49" s="72"/>
      <c r="E49" s="103"/>
      <c r="F49" s="103"/>
      <c r="G49" s="73"/>
      <c r="H49" s="73"/>
      <c r="I49" s="73"/>
      <c r="J49" s="97"/>
      <c r="K49" s="106"/>
      <c r="L49" s="106"/>
      <c r="M49" s="106"/>
      <c r="N49" s="106"/>
      <c r="O49" s="106"/>
      <c r="P49" s="106"/>
      <c r="Q49" s="106"/>
      <c r="R49" s="106"/>
      <c r="S49" s="106"/>
      <c r="T49" s="106"/>
      <c r="U49" s="106"/>
      <c r="V49" s="106"/>
      <c r="W49" s="106"/>
      <c r="X49" s="106"/>
      <c r="Y49" s="106"/>
      <c r="Z49" s="106"/>
      <c r="AA49" s="106"/>
      <c r="AB49" s="106"/>
      <c r="AC49" s="106"/>
      <c r="AD49" s="106"/>
      <c r="AE49" s="106"/>
      <c r="AF49" s="106"/>
      <c r="AG49" s="106"/>
      <c r="AH49" s="106"/>
      <c r="AI49" s="106"/>
      <c r="AJ49" s="106"/>
      <c r="AK49" s="106"/>
      <c r="AL49" s="106"/>
      <c r="AM49" s="106"/>
      <c r="AN49" s="106"/>
      <c r="AO49" s="106"/>
      <c r="AP49" s="106"/>
      <c r="AQ49" s="106"/>
      <c r="AR49" s="106"/>
      <c r="AS49" s="106"/>
      <c r="AT49" s="106"/>
      <c r="AU49" s="106"/>
      <c r="AV49" s="106"/>
      <c r="AW49" s="106"/>
      <c r="AX49" s="106"/>
      <c r="AY49" s="106"/>
      <c r="AZ49" s="106"/>
      <c r="BA49" s="106"/>
      <c r="BB49" s="106"/>
      <c r="BC49" s="106"/>
      <c r="BD49" s="106"/>
      <c r="BE49" s="106"/>
      <c r="BF49" s="106"/>
      <c r="BG49" s="106"/>
      <c r="BH49" s="106"/>
      <c r="BI49" s="106"/>
      <c r="BJ49" s="106"/>
      <c r="BK49" s="106"/>
      <c r="BL49" s="106"/>
      <c r="BM49" s="106"/>
      <c r="BN49" s="106"/>
    </row>
    <row r="50" spans="1:66" s="69" customFormat="1" ht="18" x14ac:dyDescent="0.2">
      <c r="A50" s="75" t="s">
        <v>38</v>
      </c>
      <c r="B50" s="76"/>
      <c r="C50" s="76"/>
      <c r="D50" s="76"/>
      <c r="E50" s="104"/>
      <c r="F50" s="104"/>
      <c r="G50" s="76"/>
      <c r="H50" s="76"/>
      <c r="I50" s="76"/>
      <c r="J50" s="97"/>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6"/>
      <c r="AT50" s="106"/>
      <c r="AU50" s="106"/>
      <c r="AV50" s="106"/>
      <c r="AW50" s="106"/>
      <c r="AX50" s="106"/>
      <c r="AY50" s="106"/>
      <c r="AZ50" s="106"/>
      <c r="BA50" s="106"/>
      <c r="BB50" s="106"/>
      <c r="BC50" s="106"/>
      <c r="BD50" s="106"/>
      <c r="BE50" s="106"/>
      <c r="BF50" s="106"/>
      <c r="BG50" s="106"/>
      <c r="BH50" s="106"/>
      <c r="BI50" s="106"/>
      <c r="BJ50" s="106"/>
      <c r="BK50" s="106"/>
      <c r="BL50" s="106"/>
      <c r="BM50" s="106"/>
      <c r="BN50" s="106"/>
    </row>
    <row r="51" spans="1:66" s="69" customFormat="1" ht="18" x14ac:dyDescent="0.2">
      <c r="A51" s="129" t="str">
        <f>IF(ISERROR(VALUE(SUBSTITUTE(prevWBS,".",""))),"1",IF(ISERROR(FIND("`",SUBSTITUTE(prevWBS,".","`",1))),TEXT(VALUE(prevWBS)+1,"#"),TEXT(VALUE(LEFT(prevWBS,FIND("`",SUBSTITUTE(prevWBS,".","`",1))-1))+1,"#")))</f>
        <v>1</v>
      </c>
      <c r="B51" s="130" t="s">
        <v>77</v>
      </c>
      <c r="C51" s="77"/>
      <c r="D51" s="78"/>
      <c r="E51" s="99"/>
      <c r="F51" s="100" t="str">
        <f t="shared" ref="F51:F54" si="17">IF(ISBLANK(E51)," - ",IF(G51=0,E51,E51+G51-1))</f>
        <v xml:space="preserve"> - </v>
      </c>
      <c r="G51" s="61"/>
      <c r="H51" s="62"/>
      <c r="I51" s="79" t="str">
        <f>IF(OR(F51=0,E51=0)," - ",NETWORKDAYS(E51,F51))</f>
        <v xml:space="preserve"> - </v>
      </c>
      <c r="J51" s="98"/>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6"/>
      <c r="AT51" s="106"/>
      <c r="AU51" s="106"/>
      <c r="AV51" s="106"/>
      <c r="AW51" s="106"/>
      <c r="AX51" s="106"/>
      <c r="AY51" s="106"/>
      <c r="AZ51" s="106"/>
      <c r="BA51" s="106"/>
      <c r="BB51" s="106"/>
      <c r="BC51" s="106"/>
      <c r="BD51" s="106"/>
      <c r="BE51" s="106"/>
      <c r="BF51" s="106"/>
      <c r="BG51" s="106"/>
      <c r="BH51" s="106"/>
      <c r="BI51" s="106"/>
      <c r="BJ51" s="106"/>
      <c r="BK51" s="106"/>
      <c r="BL51" s="106"/>
      <c r="BM51" s="106"/>
      <c r="BN51" s="106"/>
    </row>
    <row r="52" spans="1:66" s="69" customFormat="1" ht="18" x14ac:dyDescent="0.2">
      <c r="A5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2" s="80" t="s">
        <v>63</v>
      </c>
      <c r="C52" s="80"/>
      <c r="D52" s="78"/>
      <c r="E52" s="99"/>
      <c r="F52" s="100" t="str">
        <f t="shared" si="17"/>
        <v xml:space="preserve"> - </v>
      </c>
      <c r="G52" s="61"/>
      <c r="H52" s="62"/>
      <c r="I52" s="79" t="str">
        <f t="shared" ref="I52:I54" si="18">IF(OR(F52=0,E52=0)," - ",NETWORKDAYS(E52,F52))</f>
        <v xml:space="preserve"> - </v>
      </c>
      <c r="J52" s="98"/>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6"/>
      <c r="AT52" s="106"/>
      <c r="AU52" s="106"/>
      <c r="AV52" s="106"/>
      <c r="AW52" s="106"/>
      <c r="AX52" s="106"/>
      <c r="AY52" s="106"/>
      <c r="AZ52" s="106"/>
      <c r="BA52" s="106"/>
      <c r="BB52" s="106"/>
      <c r="BC52" s="106"/>
      <c r="BD52" s="106"/>
      <c r="BE52" s="106"/>
      <c r="BF52" s="106"/>
      <c r="BG52" s="106"/>
      <c r="BH52" s="106"/>
      <c r="BI52" s="106"/>
      <c r="BJ52" s="106"/>
      <c r="BK52" s="106"/>
      <c r="BL52" s="106"/>
      <c r="BM52" s="106"/>
      <c r="BN52" s="106"/>
    </row>
    <row r="53" spans="1:66" s="69" customFormat="1" ht="18" x14ac:dyDescent="0.2">
      <c r="A53"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3" s="81" t="s">
        <v>64</v>
      </c>
      <c r="C53" s="80"/>
      <c r="D53" s="78"/>
      <c r="E53" s="99"/>
      <c r="F53" s="100" t="str">
        <f t="shared" si="17"/>
        <v xml:space="preserve"> - </v>
      </c>
      <c r="G53" s="61"/>
      <c r="H53" s="62"/>
      <c r="I53" s="79" t="str">
        <f t="shared" si="18"/>
        <v xml:space="preserve"> - </v>
      </c>
      <c r="J53" s="98"/>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6"/>
      <c r="AT53" s="106"/>
      <c r="AU53" s="106"/>
      <c r="AV53" s="106"/>
      <c r="AW53" s="106"/>
      <c r="AX53" s="106"/>
      <c r="AY53" s="106"/>
      <c r="AZ53" s="106"/>
      <c r="BA53" s="106"/>
      <c r="BB53" s="106"/>
      <c r="BC53" s="106"/>
      <c r="BD53" s="106"/>
      <c r="BE53" s="106"/>
      <c r="BF53" s="106"/>
      <c r="BG53" s="106"/>
      <c r="BH53" s="106"/>
      <c r="BI53" s="106"/>
      <c r="BJ53" s="106"/>
      <c r="BK53" s="106"/>
      <c r="BL53" s="106"/>
      <c r="BM53" s="106"/>
      <c r="BN53" s="106"/>
    </row>
    <row r="54" spans="1:66" s="69" customFormat="1" ht="18" x14ac:dyDescent="0.2">
      <c r="A54"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4" s="81" t="s">
        <v>65</v>
      </c>
      <c r="C54" s="80"/>
      <c r="D54" s="78"/>
      <c r="E54" s="99"/>
      <c r="F54" s="100" t="str">
        <f t="shared" si="17"/>
        <v xml:space="preserve"> - </v>
      </c>
      <c r="G54" s="61"/>
      <c r="H54" s="62"/>
      <c r="I54" s="79" t="str">
        <f t="shared" si="18"/>
        <v xml:space="preserve"> - </v>
      </c>
      <c r="J54" s="98"/>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6"/>
      <c r="AT54" s="106"/>
      <c r="AU54" s="106"/>
      <c r="AV54" s="106"/>
      <c r="AW54" s="106"/>
      <c r="AX54" s="106"/>
      <c r="AY54" s="106"/>
      <c r="AZ54" s="106"/>
      <c r="BA54" s="106"/>
      <c r="BB54" s="106"/>
      <c r="BC54" s="106"/>
      <c r="BD54" s="106"/>
      <c r="BE54" s="106"/>
      <c r="BF54" s="106"/>
      <c r="BG54" s="106"/>
      <c r="BH54" s="106"/>
      <c r="BI54" s="106"/>
      <c r="BJ54" s="106"/>
      <c r="BK54" s="106"/>
      <c r="BL54" s="106"/>
      <c r="BM54" s="106"/>
      <c r="BN54" s="106"/>
    </row>
    <row r="55" spans="1:66" s="32" customFormat="1" x14ac:dyDescent="0.2">
      <c r="A55" s="162" t="str">
        <f>HYPERLINK("https://vertex42.link/HowToCreateAGanttChart","► Watch How to Create a Gantt Chart in Excel")</f>
        <v>► Watch How to Create a Gantt Chart in Excel</v>
      </c>
      <c r="B55" s="30"/>
      <c r="C55" s="30"/>
      <c r="D55" s="31"/>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30"/>
      <c r="AO55" s="30"/>
      <c r="AP55" s="30"/>
      <c r="AQ55" s="30"/>
      <c r="AR55" s="30"/>
      <c r="AS55" s="30"/>
      <c r="AT55" s="30"/>
      <c r="AU55" s="30"/>
      <c r="AV55" s="30"/>
      <c r="AW55" s="30"/>
      <c r="AX55" s="30"/>
      <c r="AY55" s="30"/>
      <c r="AZ55" s="30"/>
      <c r="BA55" s="30"/>
      <c r="BB55" s="30"/>
      <c r="BC55" s="30"/>
      <c r="BD55" s="30"/>
      <c r="BE55" s="30"/>
      <c r="BF55" s="30"/>
      <c r="BG55" s="30"/>
      <c r="BH55" s="30"/>
      <c r="BI55" s="30"/>
      <c r="BJ55" s="30"/>
      <c r="BK55" s="30"/>
      <c r="BL55" s="30"/>
      <c r="BM55" s="30"/>
      <c r="BN55" s="30"/>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10:H18 H8 H25 H32 H39:H54">
    <cfRule type="dataBar" priority="8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83" priority="125">
      <formula>K$6=TODAY()</formula>
    </cfRule>
  </conditionalFormatting>
  <conditionalFormatting sqref="K8:BN8 K17:BN18 K25:BN25 K32:BN32 K39:BN54">
    <cfRule type="expression" dxfId="82" priority="128">
      <formula>AND($E8&lt;=K$6,ROUNDDOWN(($F8-$E8+1)*$H8,0)+$E8-1&gt;=K$6)</formula>
    </cfRule>
    <cfRule type="expression" dxfId="81" priority="129">
      <formula>AND(NOT(ISBLANK($E8)),$E8&lt;=K$6,$F8&gt;=K$6)</formula>
    </cfRule>
  </conditionalFormatting>
  <conditionalFormatting sqref="K6:BN18 K25:BN25 K32:BN32 K39:BN54">
    <cfRule type="expression" dxfId="80" priority="88">
      <formula>K$6=TODAY()</formula>
    </cfRule>
  </conditionalFormatting>
  <conditionalFormatting sqref="K15:BN15">
    <cfRule type="expression" dxfId="79" priority="147">
      <formula>AND($E15&lt;=K$6,ROUNDDOWN(($F15-$E15+1)*$H16,0)+$E15-1&gt;=K$6)</formula>
    </cfRule>
    <cfRule type="expression" dxfId="78" priority="148">
      <formula>AND(NOT(ISBLANK($E15)),$E15&lt;=K$6,$F15&gt;=K$6)</formula>
    </cfRule>
  </conditionalFormatting>
  <conditionalFormatting sqref="K16:BN16">
    <cfRule type="expression" dxfId="77" priority="149">
      <formula>AND($E16&lt;=K$6,ROUNDDOWN(($F16-$E16+1)*#REF!,0)+$E16-1&gt;=K$6)</formula>
    </cfRule>
    <cfRule type="expression" dxfId="76" priority="150">
      <formula>AND(NOT(ISBLANK($E16)),$E16&lt;=K$6,$F16&gt;=K$6)</formula>
    </cfRule>
  </conditionalFormatting>
  <conditionalFormatting sqref="K9:BN13">
    <cfRule type="expression" dxfId="75" priority="153">
      <formula>AND($E10&lt;=K$6,ROUNDDOWN(($F10-$E10+1)*$H10,0)+$E10-1&gt;=K$6)</formula>
    </cfRule>
    <cfRule type="expression" dxfId="74" priority="154">
      <formula>AND(NOT(ISBLANK($E10)),$E10&lt;=K$6,$F10&gt;=K$6)</formula>
    </cfRule>
  </conditionalFormatting>
  <conditionalFormatting sqref="K14:BN14">
    <cfRule type="expression" dxfId="73" priority="155">
      <formula>AND(#REF!&lt;=K$6,ROUNDDOWN((#REF!-#REF!+1)*$H15,0)+#REF!-1&gt;=K$6)</formula>
    </cfRule>
    <cfRule type="expression" dxfId="72" priority="156">
      <formula>AND(NOT(ISBLANK(#REF!)),#REF!&lt;=K$6,#REF!&gt;=K$6)</formula>
    </cfRule>
  </conditionalFormatting>
  <conditionalFormatting sqref="H19">
    <cfRule type="dataBar" priority="77">
      <dataBar>
        <cfvo type="num" val="0"/>
        <cfvo type="num" val="1"/>
        <color theme="0" tint="-0.34998626667073579"/>
      </dataBar>
      <extLst>
        <ext xmlns:x14="http://schemas.microsoft.com/office/spreadsheetml/2009/9/main" uri="{B025F937-C7B1-47D3-B67F-A62EFF666E3E}">
          <x14:id>{386B91D1-D06A-43F9-8308-5E94161B1E70}</x14:id>
        </ext>
      </extLst>
    </cfRule>
  </conditionalFormatting>
  <conditionalFormatting sqref="K19:BN19">
    <cfRule type="expression" dxfId="71" priority="79">
      <formula>AND($E19&lt;=K$6,ROUNDDOWN(($F19-$E19+1)*$H19,0)+$E19-1&gt;=K$6)</formula>
    </cfRule>
    <cfRule type="expression" dxfId="70" priority="80">
      <formula>AND(NOT(ISBLANK($E19)),$E19&lt;=K$6,$F19&gt;=K$6)</formula>
    </cfRule>
  </conditionalFormatting>
  <conditionalFormatting sqref="K19:BN19">
    <cfRule type="expression" dxfId="69" priority="78">
      <formula>K$6=TODAY()</formula>
    </cfRule>
  </conditionalFormatting>
  <conditionalFormatting sqref="H23">
    <cfRule type="dataBar" priority="73">
      <dataBar>
        <cfvo type="num" val="0"/>
        <cfvo type="num" val="1"/>
        <color theme="0" tint="-0.34998626667073579"/>
      </dataBar>
      <extLst>
        <ext xmlns:x14="http://schemas.microsoft.com/office/spreadsheetml/2009/9/main" uri="{B025F937-C7B1-47D3-B67F-A62EFF666E3E}">
          <x14:id>{413D52DD-23BB-4B17-9A84-CF7674FEE242}</x14:id>
        </ext>
      </extLst>
    </cfRule>
  </conditionalFormatting>
  <conditionalFormatting sqref="K23:BN23">
    <cfRule type="expression" dxfId="68" priority="75">
      <formula>AND($E23&lt;=K$6,ROUNDDOWN(($F23-$E23+1)*$H23,0)+$E23-1&gt;=K$6)</formula>
    </cfRule>
    <cfRule type="expression" dxfId="67" priority="76">
      <formula>AND(NOT(ISBLANK($E23)),$E23&lt;=K$6,$F23&gt;=K$6)</formula>
    </cfRule>
  </conditionalFormatting>
  <conditionalFormatting sqref="K23:BN23">
    <cfRule type="expression" dxfId="66" priority="74">
      <formula>K$6=TODAY()</formula>
    </cfRule>
  </conditionalFormatting>
  <conditionalFormatting sqref="H21">
    <cfRule type="dataBar" priority="69">
      <dataBar>
        <cfvo type="num" val="0"/>
        <cfvo type="num" val="1"/>
        <color theme="0" tint="-0.34998626667073579"/>
      </dataBar>
      <extLst>
        <ext xmlns:x14="http://schemas.microsoft.com/office/spreadsheetml/2009/9/main" uri="{B025F937-C7B1-47D3-B67F-A62EFF666E3E}">
          <x14:id>{F50FF04D-AE69-4B86-A1CE-FA496E8B8192}</x14:id>
        </ext>
      </extLst>
    </cfRule>
  </conditionalFormatting>
  <conditionalFormatting sqref="K21:BN21">
    <cfRule type="expression" dxfId="65" priority="71">
      <formula>AND($E21&lt;=K$6,ROUNDDOWN(($F21-$E21+1)*$H21,0)+$E21-1&gt;=K$6)</formula>
    </cfRule>
    <cfRule type="expression" dxfId="64" priority="72">
      <formula>AND(NOT(ISBLANK($E21)),$E21&lt;=K$6,$F21&gt;=K$6)</formula>
    </cfRule>
  </conditionalFormatting>
  <conditionalFormatting sqref="K21:BN21">
    <cfRule type="expression" dxfId="63" priority="70">
      <formula>K$6=TODAY()</formula>
    </cfRule>
  </conditionalFormatting>
  <conditionalFormatting sqref="H20">
    <cfRule type="dataBar" priority="65">
      <dataBar>
        <cfvo type="num" val="0"/>
        <cfvo type="num" val="1"/>
        <color theme="0" tint="-0.34998626667073579"/>
      </dataBar>
      <extLst>
        <ext xmlns:x14="http://schemas.microsoft.com/office/spreadsheetml/2009/9/main" uri="{B025F937-C7B1-47D3-B67F-A62EFF666E3E}">
          <x14:id>{B288EF9F-6EEF-447B-9B81-76EF56FDBF7F}</x14:id>
        </ext>
      </extLst>
    </cfRule>
  </conditionalFormatting>
  <conditionalFormatting sqref="K20:BN20">
    <cfRule type="expression" dxfId="62" priority="67">
      <formula>AND($E20&lt;=K$6,ROUNDDOWN(($F20-$E20+1)*$H20,0)+$E20-1&gt;=K$6)</formula>
    </cfRule>
    <cfRule type="expression" dxfId="61" priority="68">
      <formula>AND(NOT(ISBLANK($E20)),$E20&lt;=K$6,$F20&gt;=K$6)</formula>
    </cfRule>
  </conditionalFormatting>
  <conditionalFormatting sqref="K20:BN20">
    <cfRule type="expression" dxfId="60" priority="66">
      <formula>K$6=TODAY()</formula>
    </cfRule>
  </conditionalFormatting>
  <conditionalFormatting sqref="H22">
    <cfRule type="dataBar" priority="61">
      <dataBar>
        <cfvo type="num" val="0"/>
        <cfvo type="num" val="1"/>
        <color theme="0" tint="-0.34998626667073579"/>
      </dataBar>
      <extLst>
        <ext xmlns:x14="http://schemas.microsoft.com/office/spreadsheetml/2009/9/main" uri="{B025F937-C7B1-47D3-B67F-A62EFF666E3E}">
          <x14:id>{1A79DA4D-C5B0-47AE-BC76-C9310200D63D}</x14:id>
        </ext>
      </extLst>
    </cfRule>
  </conditionalFormatting>
  <conditionalFormatting sqref="K22:BN22">
    <cfRule type="expression" dxfId="59" priority="63">
      <formula>AND($E22&lt;=K$6,ROUNDDOWN(($F22-$E22+1)*$H22,0)+$E22-1&gt;=K$6)</formula>
    </cfRule>
    <cfRule type="expression" dxfId="58" priority="64">
      <formula>AND(NOT(ISBLANK($E22)),$E22&lt;=K$6,$F22&gt;=K$6)</formula>
    </cfRule>
  </conditionalFormatting>
  <conditionalFormatting sqref="K22:BN22">
    <cfRule type="expression" dxfId="57" priority="62">
      <formula>K$6=TODAY()</formula>
    </cfRule>
  </conditionalFormatting>
  <conditionalFormatting sqref="H24">
    <cfRule type="dataBar" priority="57">
      <dataBar>
        <cfvo type="num" val="0"/>
        <cfvo type="num" val="1"/>
        <color theme="0" tint="-0.34998626667073579"/>
      </dataBar>
      <extLst>
        <ext xmlns:x14="http://schemas.microsoft.com/office/spreadsheetml/2009/9/main" uri="{B025F937-C7B1-47D3-B67F-A62EFF666E3E}">
          <x14:id>{4D774B15-6378-438A-BB03-5A78A406E4DD}</x14:id>
        </ext>
      </extLst>
    </cfRule>
  </conditionalFormatting>
  <conditionalFormatting sqref="K24:BN24">
    <cfRule type="expression" dxfId="56" priority="59">
      <formula>AND($E24&lt;=K$6,ROUNDDOWN(($F24-$E24+1)*$H24,0)+$E24-1&gt;=K$6)</formula>
    </cfRule>
    <cfRule type="expression" dxfId="55" priority="60">
      <formula>AND(NOT(ISBLANK($E24)),$E24&lt;=K$6,$F24&gt;=K$6)</formula>
    </cfRule>
  </conditionalFormatting>
  <conditionalFormatting sqref="K24:BN24">
    <cfRule type="expression" dxfId="54" priority="58">
      <formula>K$6=TODAY()</formula>
    </cfRule>
  </conditionalFormatting>
  <conditionalFormatting sqref="H26">
    <cfRule type="dataBar" priority="45">
      <dataBar>
        <cfvo type="num" val="0"/>
        <cfvo type="num" val="1"/>
        <color theme="0" tint="-0.34998626667073579"/>
      </dataBar>
      <extLst>
        <ext xmlns:x14="http://schemas.microsoft.com/office/spreadsheetml/2009/9/main" uri="{B025F937-C7B1-47D3-B67F-A62EFF666E3E}">
          <x14:id>{EB308125-6AF3-4C13-BF65-1732B7529FD9}</x14:id>
        </ext>
      </extLst>
    </cfRule>
  </conditionalFormatting>
  <conditionalFormatting sqref="K26:BN26">
    <cfRule type="expression" dxfId="53" priority="47">
      <formula>AND($E26&lt;=K$6,ROUNDDOWN(($F26-$E26+1)*$H26,0)+$E26-1&gt;=K$6)</formula>
    </cfRule>
    <cfRule type="expression" dxfId="52" priority="48">
      <formula>AND(NOT(ISBLANK($E26)),$E26&lt;=K$6,$F26&gt;=K$6)</formula>
    </cfRule>
  </conditionalFormatting>
  <conditionalFormatting sqref="K26:BN26">
    <cfRule type="expression" dxfId="51" priority="46">
      <formula>K$6=TODAY()</formula>
    </cfRule>
  </conditionalFormatting>
  <conditionalFormatting sqref="H30">
    <cfRule type="dataBar" priority="41">
      <dataBar>
        <cfvo type="num" val="0"/>
        <cfvo type="num" val="1"/>
        <color theme="0" tint="-0.34998626667073579"/>
      </dataBar>
      <extLst>
        <ext xmlns:x14="http://schemas.microsoft.com/office/spreadsheetml/2009/9/main" uri="{B025F937-C7B1-47D3-B67F-A62EFF666E3E}">
          <x14:id>{1EB77AB7-1A6A-4C1C-AEC8-08FEFCE99DDE}</x14:id>
        </ext>
      </extLst>
    </cfRule>
  </conditionalFormatting>
  <conditionalFormatting sqref="K30:BN30">
    <cfRule type="expression" dxfId="50" priority="43">
      <formula>AND($E30&lt;=K$6,ROUNDDOWN(($F30-$E30+1)*$H30,0)+$E30-1&gt;=K$6)</formula>
    </cfRule>
    <cfRule type="expression" dxfId="49" priority="44">
      <formula>AND(NOT(ISBLANK($E30)),$E30&lt;=K$6,$F30&gt;=K$6)</formula>
    </cfRule>
  </conditionalFormatting>
  <conditionalFormatting sqref="K30:BN30">
    <cfRule type="expression" dxfId="48" priority="42">
      <formula>K$6=TODAY()</formula>
    </cfRule>
  </conditionalFormatting>
  <conditionalFormatting sqref="H28">
    <cfRule type="dataBar" priority="37">
      <dataBar>
        <cfvo type="num" val="0"/>
        <cfvo type="num" val="1"/>
        <color theme="0" tint="-0.34998626667073579"/>
      </dataBar>
      <extLst>
        <ext xmlns:x14="http://schemas.microsoft.com/office/spreadsheetml/2009/9/main" uri="{B025F937-C7B1-47D3-B67F-A62EFF666E3E}">
          <x14:id>{0AB118B4-EAC5-49F4-90A2-22B9ACE28E0A}</x14:id>
        </ext>
      </extLst>
    </cfRule>
  </conditionalFormatting>
  <conditionalFormatting sqref="K28:BN28">
    <cfRule type="expression" dxfId="47" priority="39">
      <formula>AND($E28&lt;=K$6,ROUNDDOWN(($F28-$E28+1)*$H28,0)+$E28-1&gt;=K$6)</formula>
    </cfRule>
    <cfRule type="expression" dxfId="46" priority="40">
      <formula>AND(NOT(ISBLANK($E28)),$E28&lt;=K$6,$F28&gt;=K$6)</formula>
    </cfRule>
  </conditionalFormatting>
  <conditionalFormatting sqref="K28:BN28">
    <cfRule type="expression" dxfId="45" priority="38">
      <formula>K$6=TODAY()</formula>
    </cfRule>
  </conditionalFormatting>
  <conditionalFormatting sqref="H27">
    <cfRule type="dataBar" priority="33">
      <dataBar>
        <cfvo type="num" val="0"/>
        <cfvo type="num" val="1"/>
        <color theme="0" tint="-0.34998626667073579"/>
      </dataBar>
      <extLst>
        <ext xmlns:x14="http://schemas.microsoft.com/office/spreadsheetml/2009/9/main" uri="{B025F937-C7B1-47D3-B67F-A62EFF666E3E}">
          <x14:id>{9FFCCD62-A8BC-4DF1-8981-D1F95D11691E}</x14:id>
        </ext>
      </extLst>
    </cfRule>
  </conditionalFormatting>
  <conditionalFormatting sqref="K27:BN27">
    <cfRule type="expression" dxfId="44" priority="35">
      <formula>AND($E27&lt;=K$6,ROUNDDOWN(($F27-$E27+1)*$H27,0)+$E27-1&gt;=K$6)</formula>
    </cfRule>
    <cfRule type="expression" dxfId="43" priority="36">
      <formula>AND(NOT(ISBLANK($E27)),$E27&lt;=K$6,$F27&gt;=K$6)</formula>
    </cfRule>
  </conditionalFormatting>
  <conditionalFormatting sqref="K27:BN27">
    <cfRule type="expression" dxfId="42" priority="34">
      <formula>K$6=TODAY()</formula>
    </cfRule>
  </conditionalFormatting>
  <conditionalFormatting sqref="H29">
    <cfRule type="dataBar" priority="29">
      <dataBar>
        <cfvo type="num" val="0"/>
        <cfvo type="num" val="1"/>
        <color theme="0" tint="-0.34998626667073579"/>
      </dataBar>
      <extLst>
        <ext xmlns:x14="http://schemas.microsoft.com/office/spreadsheetml/2009/9/main" uri="{B025F937-C7B1-47D3-B67F-A62EFF666E3E}">
          <x14:id>{7E6F9464-E932-4E48-8535-13E9841BF68A}</x14:id>
        </ext>
      </extLst>
    </cfRule>
  </conditionalFormatting>
  <conditionalFormatting sqref="K29:BN29">
    <cfRule type="expression" dxfId="41" priority="31">
      <formula>AND($E29&lt;=K$6,ROUNDDOWN(($F29-$E29+1)*$H29,0)+$E29-1&gt;=K$6)</formula>
    </cfRule>
    <cfRule type="expression" dxfId="40" priority="32">
      <formula>AND(NOT(ISBLANK($E29)),$E29&lt;=K$6,$F29&gt;=K$6)</formula>
    </cfRule>
  </conditionalFormatting>
  <conditionalFormatting sqref="K29:BN29">
    <cfRule type="expression" dxfId="39" priority="30">
      <formula>K$6=TODAY()</formula>
    </cfRule>
  </conditionalFormatting>
  <conditionalFormatting sqref="H31">
    <cfRule type="dataBar" priority="25">
      <dataBar>
        <cfvo type="num" val="0"/>
        <cfvo type="num" val="1"/>
        <color theme="0" tint="-0.34998626667073579"/>
      </dataBar>
      <extLst>
        <ext xmlns:x14="http://schemas.microsoft.com/office/spreadsheetml/2009/9/main" uri="{B025F937-C7B1-47D3-B67F-A62EFF666E3E}">
          <x14:id>{2FE26380-7BB7-4BAD-B3E6-F7D784ACC698}</x14:id>
        </ext>
      </extLst>
    </cfRule>
  </conditionalFormatting>
  <conditionalFormatting sqref="K31:BN31">
    <cfRule type="expression" dxfId="38" priority="27">
      <formula>AND($E31&lt;=K$6,ROUNDDOWN(($F31-$E31+1)*$H31,0)+$E31-1&gt;=K$6)</formula>
    </cfRule>
    <cfRule type="expression" dxfId="37" priority="28">
      <formula>AND(NOT(ISBLANK($E31)),$E31&lt;=K$6,$F31&gt;=K$6)</formula>
    </cfRule>
  </conditionalFormatting>
  <conditionalFormatting sqref="K31:BN31">
    <cfRule type="expression" dxfId="36" priority="26">
      <formula>K$6=TODAY()</formula>
    </cfRule>
  </conditionalFormatting>
  <conditionalFormatting sqref="H33">
    <cfRule type="dataBar" priority="21">
      <dataBar>
        <cfvo type="num" val="0"/>
        <cfvo type="num" val="1"/>
        <color theme="0" tint="-0.34998626667073579"/>
      </dataBar>
      <extLst>
        <ext xmlns:x14="http://schemas.microsoft.com/office/spreadsheetml/2009/9/main" uri="{B025F937-C7B1-47D3-B67F-A62EFF666E3E}">
          <x14:id>{697196B2-E1D2-4C05-B3D2-045661912A35}</x14:id>
        </ext>
      </extLst>
    </cfRule>
  </conditionalFormatting>
  <conditionalFormatting sqref="K33:BN33">
    <cfRule type="expression" dxfId="35" priority="23">
      <formula>AND($E33&lt;=K$6,ROUNDDOWN(($F33-$E33+1)*$H33,0)+$E33-1&gt;=K$6)</formula>
    </cfRule>
    <cfRule type="expression" dxfId="34" priority="24">
      <formula>AND(NOT(ISBLANK($E33)),$E33&lt;=K$6,$F33&gt;=K$6)</formula>
    </cfRule>
  </conditionalFormatting>
  <conditionalFormatting sqref="K33:BN33">
    <cfRule type="expression" dxfId="31" priority="22">
      <formula>K$6=TODAY()</formula>
    </cfRule>
  </conditionalFormatting>
  <conditionalFormatting sqref="H37">
    <cfRule type="dataBar" priority="17">
      <dataBar>
        <cfvo type="num" val="0"/>
        <cfvo type="num" val="1"/>
        <color theme="0" tint="-0.34998626667073579"/>
      </dataBar>
      <extLst>
        <ext xmlns:x14="http://schemas.microsoft.com/office/spreadsheetml/2009/9/main" uri="{B025F937-C7B1-47D3-B67F-A62EFF666E3E}">
          <x14:id>{EFB3A4F9-EB6A-453D-8508-9711A406A7ED}</x14:id>
        </ext>
      </extLst>
    </cfRule>
  </conditionalFormatting>
  <conditionalFormatting sqref="K37:BN37">
    <cfRule type="expression" dxfId="29" priority="19">
      <formula>AND($E37&lt;=K$6,ROUNDDOWN(($F37-$E37+1)*$H37,0)+$E37-1&gt;=K$6)</formula>
    </cfRule>
    <cfRule type="expression" dxfId="28" priority="20">
      <formula>AND(NOT(ISBLANK($E37)),$E37&lt;=K$6,$F37&gt;=K$6)</formula>
    </cfRule>
  </conditionalFormatting>
  <conditionalFormatting sqref="K37:BN37">
    <cfRule type="expression" dxfId="25" priority="18">
      <formula>K$6=TODAY()</formula>
    </cfRule>
  </conditionalFormatting>
  <conditionalFormatting sqref="H35">
    <cfRule type="dataBar" priority="13">
      <dataBar>
        <cfvo type="num" val="0"/>
        <cfvo type="num" val="1"/>
        <color theme="0" tint="-0.34998626667073579"/>
      </dataBar>
      <extLst>
        <ext xmlns:x14="http://schemas.microsoft.com/office/spreadsheetml/2009/9/main" uri="{B025F937-C7B1-47D3-B67F-A62EFF666E3E}">
          <x14:id>{7418F5D8-8D85-4487-8A7D-DE3D0C746874}</x14:id>
        </ext>
      </extLst>
    </cfRule>
  </conditionalFormatting>
  <conditionalFormatting sqref="K35:BN35">
    <cfRule type="expression" dxfId="23" priority="15">
      <formula>AND($E35&lt;=K$6,ROUNDDOWN(($F35-$E35+1)*$H35,0)+$E35-1&gt;=K$6)</formula>
    </cfRule>
    <cfRule type="expression" dxfId="22" priority="16">
      <formula>AND(NOT(ISBLANK($E35)),$E35&lt;=K$6,$F35&gt;=K$6)</formula>
    </cfRule>
  </conditionalFormatting>
  <conditionalFormatting sqref="K35:BN35">
    <cfRule type="expression" dxfId="19" priority="14">
      <formula>K$6=TODAY()</formula>
    </cfRule>
  </conditionalFormatting>
  <conditionalFormatting sqref="H34">
    <cfRule type="dataBar" priority="9">
      <dataBar>
        <cfvo type="num" val="0"/>
        <cfvo type="num" val="1"/>
        <color theme="0" tint="-0.34998626667073579"/>
      </dataBar>
      <extLst>
        <ext xmlns:x14="http://schemas.microsoft.com/office/spreadsheetml/2009/9/main" uri="{B025F937-C7B1-47D3-B67F-A62EFF666E3E}">
          <x14:id>{637DEC1E-59E1-4C8F-855B-FF28A61E2645}</x14:id>
        </ext>
      </extLst>
    </cfRule>
  </conditionalFormatting>
  <conditionalFormatting sqref="K34:BN34">
    <cfRule type="expression" dxfId="17" priority="11">
      <formula>AND($E34&lt;=K$6,ROUNDDOWN(($F34-$E34+1)*$H34,0)+$E34-1&gt;=K$6)</formula>
    </cfRule>
    <cfRule type="expression" dxfId="16" priority="12">
      <formula>AND(NOT(ISBLANK($E34)),$E34&lt;=K$6,$F34&gt;=K$6)</formula>
    </cfRule>
  </conditionalFormatting>
  <conditionalFormatting sqref="K34:BN34">
    <cfRule type="expression" dxfId="13" priority="10">
      <formula>K$6=TODAY()</formula>
    </cfRule>
  </conditionalFormatting>
  <conditionalFormatting sqref="H36">
    <cfRule type="dataBar" priority="5">
      <dataBar>
        <cfvo type="num" val="0"/>
        <cfvo type="num" val="1"/>
        <color theme="0" tint="-0.34998626667073579"/>
      </dataBar>
      <extLst>
        <ext xmlns:x14="http://schemas.microsoft.com/office/spreadsheetml/2009/9/main" uri="{B025F937-C7B1-47D3-B67F-A62EFF666E3E}">
          <x14:id>{6D445CE9-95D9-4EBB-9C50-9A8D3EF83D5C}</x14:id>
        </ext>
      </extLst>
    </cfRule>
  </conditionalFormatting>
  <conditionalFormatting sqref="K36:BN36">
    <cfRule type="expression" dxfId="11" priority="7">
      <formula>AND($E36&lt;=K$6,ROUNDDOWN(($F36-$E36+1)*$H36,0)+$E36-1&gt;=K$6)</formula>
    </cfRule>
    <cfRule type="expression" dxfId="10" priority="8">
      <formula>AND(NOT(ISBLANK($E36)),$E36&lt;=K$6,$F36&gt;=K$6)</formula>
    </cfRule>
  </conditionalFormatting>
  <conditionalFormatting sqref="K36:BN36">
    <cfRule type="expression" dxfId="7" priority="6">
      <formula>K$6=TODAY()</formula>
    </cfRule>
  </conditionalFormatting>
  <conditionalFormatting sqref="H38">
    <cfRule type="dataBar" priority="1">
      <dataBar>
        <cfvo type="num" val="0"/>
        <cfvo type="num" val="1"/>
        <color theme="0" tint="-0.34998626667073579"/>
      </dataBar>
      <extLst>
        <ext xmlns:x14="http://schemas.microsoft.com/office/spreadsheetml/2009/9/main" uri="{B025F937-C7B1-47D3-B67F-A62EFF666E3E}">
          <x14:id>{6A36448E-BA63-45FE-95A1-3290EABFF7BA}</x14:id>
        </ext>
      </extLst>
    </cfRule>
  </conditionalFormatting>
  <conditionalFormatting sqref="K38:BN38">
    <cfRule type="expression" dxfId="5" priority="3">
      <formula>AND($E38&lt;=K$6,ROUNDDOWN(($F38-$E38+1)*$H38,0)+$E38-1&gt;=K$6)</formula>
    </cfRule>
    <cfRule type="expression" dxfId="4" priority="4">
      <formula>AND(NOT(ISBLANK($E38)),$E38&lt;=K$6,$F38&gt;=K$6)</formula>
    </cfRule>
  </conditionalFormatting>
  <conditionalFormatting sqref="K38:BN38">
    <cfRule type="expression" dxfId="1"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A47:B48 B45 B39 A50:B50 B49 E17 E41 E47:H50 G17:H17 G41:H41 G51 G52:G53 G54 H32 H39 G45:H45 H42 H43 H44" unlockedFormula="1"/>
    <ignoredError sqref="A41 A17"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H10:H18 H8 H25 H32 H39:H54</xm:sqref>
        </x14:conditionalFormatting>
        <x14:conditionalFormatting xmlns:xm="http://schemas.microsoft.com/office/excel/2006/main">
          <x14:cfRule type="dataBar" id="{386B91D1-D06A-43F9-8308-5E94161B1E70}">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413D52DD-23BB-4B17-9A84-CF7674FEE242}">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F50FF04D-AE69-4B86-A1CE-FA496E8B8192}">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B288EF9F-6EEF-447B-9B81-76EF56FDBF7F}">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1A79DA4D-C5B0-47AE-BC76-C9310200D63D}">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4D774B15-6378-438A-BB03-5A78A406E4DD}">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EB308125-6AF3-4C13-BF65-1732B7529FD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1EB77AB7-1A6A-4C1C-AEC8-08FEFCE99DDE}">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0AB118B4-EAC5-49F4-90A2-22B9ACE28E0A}">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9FFCCD62-A8BC-4DF1-8981-D1F95D11691E}">
            <x14:dataBar minLength="0" maxLength="100" gradient="0">
              <x14:cfvo type="num">
                <xm:f>0</xm:f>
              </x14:cfvo>
              <x14:cfvo type="num">
                <xm:f>1</xm:f>
              </x14:cfvo>
              <x14:negativeFillColor rgb="FFFF0000"/>
              <x14:axisColor rgb="FF000000"/>
            </x14:dataBar>
          </x14:cfRule>
          <xm:sqref>H27</xm:sqref>
        </x14:conditionalFormatting>
        <x14:conditionalFormatting xmlns:xm="http://schemas.microsoft.com/office/excel/2006/main">
          <x14:cfRule type="dataBar" id="{7E6F9464-E932-4E48-8535-13E9841BF68A}">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FE26380-7BB7-4BAD-B3E6-F7D784ACC69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697196B2-E1D2-4C05-B3D2-045661912A35}">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EFB3A4F9-EB6A-453D-8508-9711A406A7ED}">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7418F5D8-8D85-4487-8A7D-DE3D0C746874}">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637DEC1E-59E1-4C8F-855B-FF28A61E2645}">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6D445CE9-95D9-4EBB-9C50-9A8D3EF83D5C}">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6A36448E-BA63-45FE-95A1-3290EABFF7BA}">
            <x14:dataBar minLength="0" maxLength="100" gradient="0">
              <x14:cfvo type="num">
                <xm:f>0</xm:f>
              </x14:cfvo>
              <x14:cfvo type="num">
                <xm:f>1</xm:f>
              </x14:cfvo>
              <x14:negativeFillColor rgb="FFFF0000"/>
              <x14:axisColor rgb="FF000000"/>
            </x14:dataBar>
          </x14:cfRule>
          <xm:sqref>H38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22</v>
      </c>
    </row>
    <row r="4" spans="1:3" x14ac:dyDescent="0.2">
      <c r="C4" s="23" t="s">
        <v>30</v>
      </c>
    </row>
    <row r="5" spans="1:3" x14ac:dyDescent="0.2">
      <c r="C5" s="20" t="s">
        <v>31</v>
      </c>
    </row>
    <row r="6" spans="1:3" x14ac:dyDescent="0.2">
      <c r="C6" s="20"/>
    </row>
    <row r="7" spans="1:3" ht="18" x14ac:dyDescent="0.25">
      <c r="C7" s="24" t="s">
        <v>51</v>
      </c>
    </row>
    <row r="8" spans="1:3" x14ac:dyDescent="0.2">
      <c r="C8" s="25" t="s">
        <v>49</v>
      </c>
    </row>
    <row r="10" spans="1:3" x14ac:dyDescent="0.2">
      <c r="C10" s="20" t="s">
        <v>48</v>
      </c>
    </row>
    <row r="11" spans="1:3" x14ac:dyDescent="0.2">
      <c r="C11" s="20" t="s">
        <v>47</v>
      </c>
    </row>
    <row r="13" spans="1:3" ht="18" x14ac:dyDescent="0.25">
      <c r="C13" s="24" t="s">
        <v>46</v>
      </c>
    </row>
    <row r="16" spans="1:3" ht="15.75" x14ac:dyDescent="0.25">
      <c r="A16" s="27" t="s">
        <v>24</v>
      </c>
    </row>
    <row r="17" spans="2:2" s="16" customFormat="1" x14ac:dyDescent="0.2"/>
    <row r="18" spans="2:2" ht="15" x14ac:dyDescent="0.25">
      <c r="B18" s="26" t="s">
        <v>35</v>
      </c>
    </row>
    <row r="19" spans="2:2" x14ac:dyDescent="0.2">
      <c r="B19" s="20" t="s">
        <v>41</v>
      </c>
    </row>
    <row r="20" spans="2:2" x14ac:dyDescent="0.2">
      <c r="B20" s="20" t="s">
        <v>42</v>
      </c>
    </row>
    <row r="22" spans="2:2" s="16" customFormat="1" ht="15" x14ac:dyDescent="0.25">
      <c r="B22" s="26" t="s">
        <v>43</v>
      </c>
    </row>
    <row r="23" spans="2:2" s="16" customFormat="1" x14ac:dyDescent="0.2">
      <c r="B23" s="20" t="s">
        <v>44</v>
      </c>
    </row>
    <row r="24" spans="2:2" s="16" customFormat="1" x14ac:dyDescent="0.2">
      <c r="B24" s="20" t="s">
        <v>45</v>
      </c>
    </row>
    <row r="26" spans="2:2" s="16" customFormat="1" ht="15" x14ac:dyDescent="0.25">
      <c r="B26" s="26" t="s">
        <v>32</v>
      </c>
    </row>
    <row r="27" spans="2:2" s="16" customFormat="1" x14ac:dyDescent="0.2">
      <c r="B27" s="20" t="s">
        <v>36</v>
      </c>
    </row>
    <row r="28" spans="2:2" s="16" customFormat="1" x14ac:dyDescent="0.2">
      <c r="B28" s="20" t="s">
        <v>37</v>
      </c>
    </row>
    <row r="29" spans="2:2" x14ac:dyDescent="0.2">
      <c r="B29" s="20" t="s">
        <v>39</v>
      </c>
    </row>
    <row r="30" spans="2:2" x14ac:dyDescent="0.2">
      <c r="B30" s="16" t="s">
        <v>25</v>
      </c>
    </row>
    <row r="31" spans="2:2" x14ac:dyDescent="0.2">
      <c r="B31" s="16" t="s">
        <v>26</v>
      </c>
    </row>
    <row r="32" spans="2:2" x14ac:dyDescent="0.2">
      <c r="B32" s="16" t="s">
        <v>27</v>
      </c>
    </row>
    <row r="34" spans="2:2" ht="15" x14ac:dyDescent="0.25">
      <c r="B34" s="26" t="s">
        <v>28</v>
      </c>
    </row>
    <row r="35" spans="2:2" x14ac:dyDescent="0.2">
      <c r="B35" s="20" t="s">
        <v>128</v>
      </c>
    </row>
    <row r="36" spans="2:2" x14ac:dyDescent="0.2">
      <c r="B36" s="20" t="s">
        <v>129</v>
      </c>
    </row>
    <row r="37" spans="2:2" x14ac:dyDescent="0.2">
      <c r="B37" s="20" t="s">
        <v>130</v>
      </c>
    </row>
    <row r="39" spans="2:2" ht="15" x14ac:dyDescent="0.25">
      <c r="B39" s="26" t="s">
        <v>29</v>
      </c>
    </row>
    <row r="40" spans="2:2" x14ac:dyDescent="0.2">
      <c r="B40" s="20" t="s">
        <v>40</v>
      </c>
    </row>
    <row r="42" spans="2:2" s="16" customFormat="1" ht="15" x14ac:dyDescent="0.25">
      <c r="B42" s="26" t="s">
        <v>33</v>
      </c>
    </row>
    <row r="43" spans="2:2" s="16" customFormat="1" x14ac:dyDescent="0.2">
      <c r="B43" s="20" t="s">
        <v>131</v>
      </c>
    </row>
    <row r="44" spans="2:2" s="16" customFormat="1" x14ac:dyDescent="0.2">
      <c r="B44" s="20" t="s">
        <v>34</v>
      </c>
    </row>
    <row r="45" spans="2:2" s="16" customFormat="1" x14ac:dyDescent="0.2"/>
    <row r="46" spans="2:2" ht="18" x14ac:dyDescent="0.25">
      <c r="B46" s="24" t="s">
        <v>23</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topLeftCell="A34" workbookViewId="0">
      <selection activeCell="B79" sqref="B79"/>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123</v>
      </c>
      <c r="B1" s="40"/>
      <c r="C1" s="41"/>
    </row>
    <row r="2" spans="1:3" ht="14.25" x14ac:dyDescent="0.2">
      <c r="A2" s="137" t="s">
        <v>49</v>
      </c>
      <c r="B2" s="9"/>
      <c r="C2" s="8"/>
    </row>
    <row r="3" spans="1:3" s="20" customFormat="1" x14ac:dyDescent="0.2">
      <c r="A3" s="8"/>
      <c r="B3" s="9"/>
      <c r="C3" s="8"/>
    </row>
    <row r="4" spans="1:3" s="8" customFormat="1" ht="18" x14ac:dyDescent="0.25">
      <c r="A4" s="132" t="s">
        <v>90</v>
      </c>
      <c r="B4" s="38"/>
    </row>
    <row r="5" spans="1:3" s="8" customFormat="1" ht="57" x14ac:dyDescent="0.2">
      <c r="B5" s="138" t="s">
        <v>79</v>
      </c>
    </row>
    <row r="7" spans="1:3" ht="28.5" x14ac:dyDescent="0.2">
      <c r="B7" s="138" t="s">
        <v>91</v>
      </c>
    </row>
    <row r="9" spans="1:3" ht="14.25" x14ac:dyDescent="0.2">
      <c r="B9" s="137" t="s">
        <v>61</v>
      </c>
    </row>
    <row r="11" spans="1:3" ht="28.5" x14ac:dyDescent="0.2">
      <c r="B11" s="136" t="s">
        <v>62</v>
      </c>
    </row>
    <row r="12" spans="1:3" s="20" customFormat="1" x14ac:dyDescent="0.2"/>
    <row r="13" spans="1:3" ht="18" x14ac:dyDescent="0.25">
      <c r="A13" s="172" t="s">
        <v>4</v>
      </c>
      <c r="B13" s="172"/>
    </row>
    <row r="14" spans="1:3" s="20" customFormat="1" x14ac:dyDescent="0.2"/>
    <row r="15" spans="1:3" s="133" customFormat="1" ht="18" x14ac:dyDescent="0.2">
      <c r="A15" s="141"/>
      <c r="B15" s="139" t="s">
        <v>82</v>
      </c>
    </row>
    <row r="16" spans="1:3" s="133" customFormat="1" ht="18" x14ac:dyDescent="0.2">
      <c r="A16" s="141"/>
      <c r="B16" s="140" t="s">
        <v>80</v>
      </c>
      <c r="C16" s="135" t="s">
        <v>3</v>
      </c>
    </row>
    <row r="17" spans="1:3" ht="18" x14ac:dyDescent="0.25">
      <c r="A17" s="142"/>
      <c r="B17" s="140" t="s">
        <v>84</v>
      </c>
    </row>
    <row r="18" spans="1:3" s="20" customFormat="1" ht="18" x14ac:dyDescent="0.25">
      <c r="A18" s="142"/>
      <c r="B18" s="140" t="s">
        <v>92</v>
      </c>
    </row>
    <row r="19" spans="1:3" s="41" customFormat="1" ht="18" x14ac:dyDescent="0.25">
      <c r="A19" s="145"/>
      <c r="B19" s="140" t="s">
        <v>93</v>
      </c>
    </row>
    <row r="20" spans="1:3" s="133" customFormat="1" ht="18" x14ac:dyDescent="0.2">
      <c r="A20" s="141"/>
      <c r="B20" s="139" t="s">
        <v>81</v>
      </c>
      <c r="C20" s="134" t="s">
        <v>2</v>
      </c>
    </row>
    <row r="21" spans="1:3" ht="18" x14ac:dyDescent="0.25">
      <c r="A21" s="142"/>
      <c r="B21" s="140" t="s">
        <v>83</v>
      </c>
    </row>
    <row r="22" spans="1:3" s="8" customFormat="1" ht="18" x14ac:dyDescent="0.25">
      <c r="A22" s="143"/>
      <c r="B22" s="144" t="s">
        <v>85</v>
      </c>
    </row>
    <row r="23" spans="1:3" s="8" customFormat="1" ht="18" x14ac:dyDescent="0.25">
      <c r="A23" s="143"/>
      <c r="B23" s="10"/>
    </row>
    <row r="24" spans="1:3" s="8" customFormat="1" ht="18" x14ac:dyDescent="0.25">
      <c r="A24" s="172" t="s">
        <v>86</v>
      </c>
      <c r="B24" s="172"/>
    </row>
    <row r="25" spans="1:3" s="8" customFormat="1" ht="43.5" x14ac:dyDescent="0.25">
      <c r="A25" s="143"/>
      <c r="B25" s="140" t="s">
        <v>94</v>
      </c>
    </row>
    <row r="26" spans="1:3" s="8" customFormat="1" ht="18" x14ac:dyDescent="0.25">
      <c r="A26" s="143"/>
      <c r="B26" s="140"/>
    </row>
    <row r="27" spans="1:3" s="8" customFormat="1" ht="18" x14ac:dyDescent="0.25">
      <c r="A27" s="143"/>
      <c r="B27" s="161" t="s">
        <v>98</v>
      </c>
    </row>
    <row r="28" spans="1:3" s="8" customFormat="1" ht="18" x14ac:dyDescent="0.25">
      <c r="A28" s="143"/>
      <c r="B28" s="140" t="s">
        <v>87</v>
      </c>
    </row>
    <row r="29" spans="1:3" s="8" customFormat="1" ht="28.5" x14ac:dyDescent="0.25">
      <c r="A29" s="143"/>
      <c r="B29" s="140" t="s">
        <v>89</v>
      </c>
    </row>
    <row r="30" spans="1:3" s="8" customFormat="1" ht="18" x14ac:dyDescent="0.25">
      <c r="A30" s="143"/>
      <c r="B30" s="140"/>
    </row>
    <row r="31" spans="1:3" s="8" customFormat="1" ht="18" x14ac:dyDescent="0.25">
      <c r="A31" s="143"/>
      <c r="B31" s="161" t="s">
        <v>95</v>
      </c>
    </row>
    <row r="32" spans="1:3" s="8" customFormat="1" ht="18" x14ac:dyDescent="0.25">
      <c r="A32" s="143"/>
      <c r="B32" s="140" t="s">
        <v>88</v>
      </c>
    </row>
    <row r="33" spans="1:2" s="8" customFormat="1" ht="18" x14ac:dyDescent="0.25">
      <c r="A33" s="143"/>
      <c r="B33" s="140" t="s">
        <v>96</v>
      </c>
    </row>
    <row r="34" spans="1:2" s="8" customFormat="1" ht="18" x14ac:dyDescent="0.25">
      <c r="A34" s="143"/>
      <c r="B34" s="10"/>
    </row>
    <row r="35" spans="1:2" s="8" customFormat="1" ht="28.5" x14ac:dyDescent="0.25">
      <c r="A35" s="143"/>
      <c r="B35" s="140" t="s">
        <v>133</v>
      </c>
    </row>
    <row r="36" spans="1:2" s="8" customFormat="1" ht="18" x14ac:dyDescent="0.25">
      <c r="A36" s="143"/>
      <c r="B36" s="146" t="s">
        <v>97</v>
      </c>
    </row>
    <row r="37" spans="1:2" s="8" customFormat="1" ht="18" x14ac:dyDescent="0.25">
      <c r="A37" s="143"/>
      <c r="B37" s="10"/>
    </row>
    <row r="38" spans="1:2" ht="18" x14ac:dyDescent="0.25">
      <c r="A38" s="172" t="s">
        <v>10</v>
      </c>
      <c r="B38" s="172"/>
    </row>
    <row r="39" spans="1:2" ht="28.5" x14ac:dyDescent="0.2">
      <c r="B39" s="140" t="s">
        <v>100</v>
      </c>
    </row>
    <row r="40" spans="1:2" s="20" customFormat="1" x14ac:dyDescent="0.2"/>
    <row r="41" spans="1:2" s="20" customFormat="1" ht="14.25" x14ac:dyDescent="0.2">
      <c r="B41" s="140" t="s">
        <v>101</v>
      </c>
    </row>
    <row r="42" spans="1:2" s="20" customFormat="1" x14ac:dyDescent="0.2"/>
    <row r="43" spans="1:2" s="20" customFormat="1" ht="28.5" x14ac:dyDescent="0.2">
      <c r="B43" s="140" t="s">
        <v>99</v>
      </c>
    </row>
    <row r="44" spans="1:2" s="20" customFormat="1" x14ac:dyDescent="0.2"/>
    <row r="45" spans="1:2" ht="28.5" x14ac:dyDescent="0.2">
      <c r="B45" s="140" t="s">
        <v>102</v>
      </c>
    </row>
    <row r="46" spans="1:2" x14ac:dyDescent="0.2">
      <c r="B46" s="21"/>
    </row>
    <row r="47" spans="1:2" ht="28.5" x14ac:dyDescent="0.2">
      <c r="B47" s="140" t="s">
        <v>103</v>
      </c>
    </row>
    <row r="48" spans="1:2" x14ac:dyDescent="0.2">
      <c r="B48" s="11"/>
    </row>
    <row r="49" spans="1:2" ht="18" x14ac:dyDescent="0.25">
      <c r="A49" s="172" t="s">
        <v>7</v>
      </c>
      <c r="B49" s="172"/>
    </row>
    <row r="50" spans="1:2" ht="28.5" x14ac:dyDescent="0.2">
      <c r="B50" s="140" t="s">
        <v>134</v>
      </c>
    </row>
    <row r="51" spans="1:2" x14ac:dyDescent="0.2">
      <c r="B51" s="11"/>
    </row>
    <row r="52" spans="1:2" ht="14.25" x14ac:dyDescent="0.2">
      <c r="A52" s="147" t="s">
        <v>11</v>
      </c>
      <c r="B52" s="140" t="s">
        <v>12</v>
      </c>
    </row>
    <row r="53" spans="1:2" ht="14.25" x14ac:dyDescent="0.2">
      <c r="A53" s="147" t="s">
        <v>13</v>
      </c>
      <c r="B53" s="140" t="s">
        <v>14</v>
      </c>
    </row>
    <row r="54" spans="1:2" ht="14.25" x14ac:dyDescent="0.2">
      <c r="A54" s="147" t="s">
        <v>15</v>
      </c>
      <c r="B54" s="140" t="s">
        <v>16</v>
      </c>
    </row>
    <row r="55" spans="1:2" ht="28.5" x14ac:dyDescent="0.2">
      <c r="A55" s="136"/>
      <c r="B55" s="140" t="s">
        <v>104</v>
      </c>
    </row>
    <row r="56" spans="1:2" ht="28.5" x14ac:dyDescent="0.2">
      <c r="A56" s="136"/>
      <c r="B56" s="140" t="s">
        <v>105</v>
      </c>
    </row>
    <row r="57" spans="1:2" ht="14.25" x14ac:dyDescent="0.2">
      <c r="A57" s="147" t="s">
        <v>17</v>
      </c>
      <c r="B57" s="140" t="s">
        <v>18</v>
      </c>
    </row>
    <row r="58" spans="1:2" ht="14.25" x14ac:dyDescent="0.2">
      <c r="A58" s="136"/>
      <c r="B58" s="140" t="s">
        <v>106</v>
      </c>
    </row>
    <row r="59" spans="1:2" ht="14.25" x14ac:dyDescent="0.2">
      <c r="A59" s="136"/>
      <c r="B59" s="140" t="s">
        <v>107</v>
      </c>
    </row>
    <row r="60" spans="1:2" ht="14.25" x14ac:dyDescent="0.2">
      <c r="A60" s="147" t="s">
        <v>19</v>
      </c>
      <c r="B60" s="140" t="s">
        <v>20</v>
      </c>
    </row>
    <row r="61" spans="1:2" ht="28.5" x14ac:dyDescent="0.2">
      <c r="A61" s="136"/>
      <c r="B61" s="140" t="s">
        <v>108</v>
      </c>
    </row>
    <row r="62" spans="1:2" ht="14.25" x14ac:dyDescent="0.2">
      <c r="A62" s="147" t="s">
        <v>109</v>
      </c>
      <c r="B62" s="140" t="s">
        <v>110</v>
      </c>
    </row>
    <row r="63" spans="1:2" ht="14.25" x14ac:dyDescent="0.2">
      <c r="A63" s="148"/>
      <c r="B63" s="140" t="s">
        <v>111</v>
      </c>
    </row>
    <row r="64" spans="1:2" s="20" customFormat="1" x14ac:dyDescent="0.2">
      <c r="B64" s="12"/>
    </row>
    <row r="65" spans="1:2" s="20" customFormat="1" ht="18" x14ac:dyDescent="0.25">
      <c r="A65" s="172" t="s">
        <v>9</v>
      </c>
      <c r="B65" s="172"/>
    </row>
    <row r="66" spans="1:2" s="20" customFormat="1" ht="42.75" x14ac:dyDescent="0.2">
      <c r="B66" s="140" t="s">
        <v>112</v>
      </c>
    </row>
    <row r="67" spans="1:2" s="20" customFormat="1" x14ac:dyDescent="0.2">
      <c r="B67" s="13"/>
    </row>
    <row r="68" spans="1:2" s="8" customFormat="1" ht="18" x14ac:dyDescent="0.25">
      <c r="A68" s="172" t="s">
        <v>5</v>
      </c>
      <c r="B68" s="172"/>
    </row>
    <row r="69" spans="1:2" s="20" customFormat="1" ht="15" x14ac:dyDescent="0.25">
      <c r="A69" s="155" t="s">
        <v>6</v>
      </c>
      <c r="B69" s="156" t="s">
        <v>113</v>
      </c>
    </row>
    <row r="70" spans="1:2" s="8" customFormat="1" ht="28.5" x14ac:dyDescent="0.2">
      <c r="A70" s="149"/>
      <c r="B70" s="154" t="s">
        <v>115</v>
      </c>
    </row>
    <row r="71" spans="1:2" s="8" customFormat="1" ht="14.25" x14ac:dyDescent="0.2">
      <c r="A71" s="149"/>
      <c r="B71" s="150"/>
    </row>
    <row r="72" spans="1:2" s="20" customFormat="1" ht="15" x14ac:dyDescent="0.25">
      <c r="A72" s="155" t="s">
        <v>6</v>
      </c>
      <c r="B72" s="156" t="s">
        <v>132</v>
      </c>
    </row>
    <row r="73" spans="1:2" s="8" customFormat="1" ht="28.5" x14ac:dyDescent="0.2">
      <c r="A73" s="149"/>
      <c r="B73" s="154" t="s">
        <v>136</v>
      </c>
    </row>
    <row r="74" spans="1:2" s="8" customFormat="1" ht="14.25" x14ac:dyDescent="0.2">
      <c r="A74" s="149"/>
      <c r="B74" s="150"/>
    </row>
    <row r="75" spans="1:2" ht="15" x14ac:dyDescent="0.25">
      <c r="A75" s="155" t="s">
        <v>6</v>
      </c>
      <c r="B75" s="158" t="s">
        <v>118</v>
      </c>
    </row>
    <row r="76" spans="1:2" s="8" customFormat="1" ht="42.75" x14ac:dyDescent="0.2">
      <c r="A76" s="149"/>
      <c r="B76" s="138" t="s">
        <v>135</v>
      </c>
    </row>
    <row r="77" spans="1:2" ht="14.25" x14ac:dyDescent="0.2">
      <c r="A77" s="148"/>
      <c r="B77" s="148"/>
    </row>
    <row r="78" spans="1:2" s="20" customFormat="1" ht="15" x14ac:dyDescent="0.25">
      <c r="A78" s="155" t="s">
        <v>6</v>
      </c>
      <c r="B78" s="158" t="s">
        <v>124</v>
      </c>
    </row>
    <row r="79" spans="1:2" s="8" customFormat="1" ht="28.5" x14ac:dyDescent="0.2">
      <c r="A79" s="149"/>
      <c r="B79" s="138" t="s">
        <v>119</v>
      </c>
    </row>
    <row r="80" spans="1:2" s="20" customFormat="1" ht="14.25" x14ac:dyDescent="0.2">
      <c r="A80" s="148"/>
      <c r="B80" s="148"/>
    </row>
    <row r="81" spans="1:2" ht="15" x14ac:dyDescent="0.25">
      <c r="A81" s="155" t="s">
        <v>6</v>
      </c>
      <c r="B81" s="158" t="s">
        <v>125</v>
      </c>
    </row>
    <row r="82" spans="1:2" s="8" customFormat="1" ht="14.25" x14ac:dyDescent="0.2">
      <c r="A82" s="149"/>
      <c r="B82" s="153" t="s">
        <v>120</v>
      </c>
    </row>
    <row r="83" spans="1:2" s="8" customFormat="1" ht="14.25" x14ac:dyDescent="0.2">
      <c r="A83" s="149"/>
      <c r="B83" s="153" t="s">
        <v>121</v>
      </c>
    </row>
    <row r="84" spans="1:2" s="8" customFormat="1" ht="14.25" x14ac:dyDescent="0.2">
      <c r="A84" s="149"/>
      <c r="B84" s="153" t="s">
        <v>122</v>
      </c>
    </row>
    <row r="85" spans="1:2" ht="15" x14ac:dyDescent="0.25">
      <c r="A85" s="148"/>
      <c r="B85" s="152"/>
    </row>
    <row r="86" spans="1:2" ht="15" x14ac:dyDescent="0.25">
      <c r="A86" s="155" t="s">
        <v>6</v>
      </c>
      <c r="B86" s="158" t="s">
        <v>126</v>
      </c>
    </row>
    <row r="87" spans="1:2" s="8" customFormat="1" ht="42.75" x14ac:dyDescent="0.2">
      <c r="A87" s="149"/>
      <c r="B87" s="138" t="s">
        <v>114</v>
      </c>
    </row>
    <row r="88" spans="1:2" s="8" customFormat="1" ht="14.25" x14ac:dyDescent="0.2">
      <c r="A88" s="149"/>
      <c r="B88" s="151" t="s">
        <v>116</v>
      </c>
    </row>
    <row r="89" spans="1:2" s="8" customFormat="1" ht="57" x14ac:dyDescent="0.2">
      <c r="A89" s="149"/>
      <c r="B89" s="157" t="s">
        <v>117</v>
      </c>
    </row>
    <row r="90" spans="1:2" ht="14.25" x14ac:dyDescent="0.2">
      <c r="A90" s="148"/>
      <c r="B90" s="148"/>
    </row>
    <row r="91" spans="1:2" ht="15" x14ac:dyDescent="0.25">
      <c r="A91" s="155" t="s">
        <v>6</v>
      </c>
      <c r="B91" s="160" t="s">
        <v>127</v>
      </c>
    </row>
    <row r="92" spans="1:2" ht="28.5" x14ac:dyDescent="0.2">
      <c r="A92" s="136"/>
      <c r="B92" s="153" t="s">
        <v>21</v>
      </c>
    </row>
    <row r="94" spans="1:2" x14ac:dyDescent="0.2">
      <c r="A94" s="28" t="s">
        <v>54</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52</v>
      </c>
      <c r="B1" s="39"/>
      <c r="C1" s="44"/>
      <c r="D1" s="44"/>
    </row>
    <row r="2" spans="1:4" ht="15" x14ac:dyDescent="0.2">
      <c r="A2" s="41"/>
      <c r="B2" s="45"/>
      <c r="C2" s="44"/>
      <c r="D2" s="44"/>
    </row>
    <row r="3" spans="1:4" ht="15" x14ac:dyDescent="0.2">
      <c r="A3" s="42"/>
      <c r="B3" s="35" t="s">
        <v>53</v>
      </c>
      <c r="C3" s="43"/>
    </row>
    <row r="4" spans="1:4" ht="14.25" x14ac:dyDescent="0.2">
      <c r="A4" s="14"/>
      <c r="B4" s="37" t="s">
        <v>49</v>
      </c>
      <c r="C4" s="15"/>
    </row>
    <row r="5" spans="1:4" ht="15" x14ac:dyDescent="0.2">
      <c r="A5" s="14"/>
      <c r="B5" s="17"/>
      <c r="C5" s="15"/>
    </row>
    <row r="6" spans="1:4" ht="15.75" x14ac:dyDescent="0.25">
      <c r="A6" s="14"/>
      <c r="B6" s="18" t="s">
        <v>54</v>
      </c>
      <c r="C6" s="15"/>
    </row>
    <row r="7" spans="1:4" ht="15" x14ac:dyDescent="0.2">
      <c r="A7" s="14"/>
      <c r="B7" s="17"/>
      <c r="C7" s="15"/>
    </row>
    <row r="8" spans="1:4" ht="30" x14ac:dyDescent="0.2">
      <c r="A8" s="14"/>
      <c r="B8" s="17" t="s">
        <v>55</v>
      </c>
      <c r="C8" s="15"/>
    </row>
    <row r="9" spans="1:4" ht="15" x14ac:dyDescent="0.2">
      <c r="A9" s="14"/>
      <c r="B9" s="17"/>
      <c r="C9" s="15"/>
    </row>
    <row r="10" spans="1:4" ht="46.5" x14ac:dyDescent="0.25">
      <c r="A10" s="14"/>
      <c r="B10" s="17" t="s">
        <v>56</v>
      </c>
      <c r="C10" s="15"/>
    </row>
    <row r="11" spans="1:4" ht="15" x14ac:dyDescent="0.2">
      <c r="A11" s="14"/>
      <c r="B11" s="17"/>
      <c r="C11" s="15"/>
    </row>
    <row r="12" spans="1:4" ht="45" x14ac:dyDescent="0.2">
      <c r="A12" s="14"/>
      <c r="B12" s="17" t="s">
        <v>57</v>
      </c>
      <c r="C12" s="15"/>
    </row>
    <row r="13" spans="1:4" ht="15" x14ac:dyDescent="0.2">
      <c r="A13" s="14"/>
      <c r="B13" s="17"/>
      <c r="C13" s="15"/>
    </row>
    <row r="14" spans="1:4" ht="60" x14ac:dyDescent="0.2">
      <c r="A14" s="14"/>
      <c r="B14" s="17" t="s">
        <v>58</v>
      </c>
      <c r="C14" s="15"/>
    </row>
    <row r="15" spans="1:4" ht="15" x14ac:dyDescent="0.2">
      <c r="A15" s="14"/>
      <c r="B15" s="17"/>
      <c r="C15" s="15"/>
    </row>
    <row r="16" spans="1:4" ht="30.75" x14ac:dyDescent="0.2">
      <c r="A16" s="14"/>
      <c r="B16" s="17" t="s">
        <v>59</v>
      </c>
      <c r="C16" s="15"/>
    </row>
    <row r="17" spans="1:3" ht="15" x14ac:dyDescent="0.2">
      <c r="A17" s="14"/>
      <c r="B17" s="17"/>
      <c r="C17" s="15"/>
    </row>
    <row r="18" spans="1:3" ht="15.75" x14ac:dyDescent="0.25">
      <c r="A18" s="14"/>
      <c r="B18" s="18" t="s">
        <v>60</v>
      </c>
      <c r="C18" s="15"/>
    </row>
    <row r="19" spans="1:3" ht="15" x14ac:dyDescent="0.2">
      <c r="A19" s="14"/>
      <c r="B19" s="36" t="s">
        <v>50</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nimda</cp:lastModifiedBy>
  <cp:lastPrinted>2021-07-07T02:40:18Z</cp:lastPrinted>
  <dcterms:created xsi:type="dcterms:W3CDTF">2010-06-09T16:05:03Z</dcterms:created>
  <dcterms:modified xsi:type="dcterms:W3CDTF">2021-07-07T03:07:43Z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